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mc:AlternateContent xmlns:mc="http://schemas.openxmlformats.org/markup-compatibility/2006">
    <mc:Choice Requires="x15">
      <x15ac:absPath xmlns:x15ac="http://schemas.microsoft.com/office/spreadsheetml/2010/11/ac" url="C:\Users\afost\Documents\UW\Y1\S2\Equity and Fixed Income\Homework\"/>
    </mc:Choice>
  </mc:AlternateContent>
  <xr:revisionPtr revIDLastSave="0" documentId="13_ncr:40009_{8983945A-AC34-45A7-94E6-CE915606AC63}" xr6:coauthVersionLast="47" xr6:coauthVersionMax="47" xr10:uidLastSave="{00000000-0000-0000-0000-000000000000}"/>
  <bookViews>
    <workbookView xWindow="-98" yWindow="-98" windowWidth="21795" windowHeight="12975" activeTab="5"/>
  </bookViews>
  <sheets>
    <sheet name="Disclaimer" sheetId="9" r:id="rId1"/>
    <sheet name="Index Plot" sheetId="2" r:id="rId2"/>
    <sheet name="PE (CAPE) Plot" sheetId="4" r:id="rId3"/>
    <sheet name="Excess CAPE Yield (ECY)" sheetId="15" r:id="rId4"/>
    <sheet name="Data" sheetId="1" r:id="rId5"/>
    <sheet name="Arkusz1" sheetId="16" r:id="rId6"/>
  </sheets>
  <definedNames>
    <definedName name="_xlnm._FilterDatabase" localSheetId="5" hidden="1">Arkusz1!$A$1:$H$1621</definedName>
    <definedName name="_Regression_Int">1</definedName>
    <definedName name="CIQWBGuid" hidden="1">"d5c96f1c-0b8a-4f1d-9499-e87469d8b72c"</definedName>
    <definedName name="IQ_ADDIN" hidden="1">"AUTO"</definedName>
    <definedName name="IQ_CH">110000</definedName>
    <definedName name="IQ_CONV_RATE" hidden="1">"c2192"</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43637.646724537</definedName>
    <definedName name="IQ_NTM">6000</definedName>
    <definedName name="IQ_OG_TOTAL_OIL_PRODUCTON" hidden="1">"c2059"</definedName>
    <definedName name="IQ_QTD" hidden="1">750000</definedName>
    <definedName name="IQ_SHAREOUTSTANDING" hidden="1">"c1347"</definedName>
    <definedName name="IQ_TODAY" hidden="1">0</definedName>
    <definedName name="IQ_WEEK">50000</definedName>
    <definedName name="IQ_YTD">3000</definedName>
    <definedName name="IQ_YTDMONTH" hidden="1">130000</definedName>
    <definedName name="_xlnm.Print_Area">Data!$A$1546:$M$1557</definedName>
    <definedName name="Print_Area_MI">Data!$A$1546:$M$1557</definedName>
    <definedName name="SPWS_WBID">"D59E1A16-371E-4D0F-A93D-481B765CD67C"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11" i="16" l="1"/>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406" i="16"/>
  <c r="T407" i="16"/>
  <c r="T408" i="16"/>
  <c r="T409" i="16"/>
  <c r="T410" i="16"/>
  <c r="T411" i="16"/>
  <c r="T412" i="16"/>
  <c r="T413" i="16"/>
  <c r="T414" i="16"/>
  <c r="T415" i="16"/>
  <c r="T416" i="16"/>
  <c r="T417" i="16"/>
  <c r="T418" i="16"/>
  <c r="T419" i="16"/>
  <c r="T420" i="16"/>
  <c r="T421" i="16"/>
  <c r="T422" i="16"/>
  <c r="T423" i="16"/>
  <c r="T424" i="16"/>
  <c r="T425" i="16"/>
  <c r="T426" i="16"/>
  <c r="T427" i="16"/>
  <c r="T428" i="16"/>
  <c r="T429" i="16"/>
  <c r="T430" i="16"/>
  <c r="T431" i="16"/>
  <c r="T432" i="16"/>
  <c r="T433" i="16"/>
  <c r="T434" i="16"/>
  <c r="T435" i="16"/>
  <c r="T436" i="16"/>
  <c r="T437" i="16"/>
  <c r="T438" i="16"/>
  <c r="T439" i="16"/>
  <c r="T440" i="16"/>
  <c r="T441" i="16"/>
  <c r="T442" i="16"/>
  <c r="T443" i="16"/>
  <c r="T444" i="16"/>
  <c r="T445" i="16"/>
  <c r="T446" i="16"/>
  <c r="T447" i="16"/>
  <c r="T448" i="16"/>
  <c r="T449" i="16"/>
  <c r="T450" i="16"/>
  <c r="T451" i="16"/>
  <c r="T452" i="16"/>
  <c r="T453" i="16"/>
  <c r="T454" i="16"/>
  <c r="T455" i="16"/>
  <c r="T456" i="16"/>
  <c r="T457" i="16"/>
  <c r="T458" i="16"/>
  <c r="T459" i="16"/>
  <c r="T460" i="16"/>
  <c r="T461" i="16"/>
  <c r="T462" i="16"/>
  <c r="T463" i="16"/>
  <c r="T464" i="16"/>
  <c r="T465" i="16"/>
  <c r="T466" i="16"/>
  <c r="T467" i="16"/>
  <c r="T468" i="16"/>
  <c r="T469" i="16"/>
  <c r="T470" i="16"/>
  <c r="T471" i="16"/>
  <c r="T472" i="16"/>
  <c r="T473" i="16"/>
  <c r="T474" i="16"/>
  <c r="T475" i="16"/>
  <c r="T476" i="16"/>
  <c r="T477" i="16"/>
  <c r="T478" i="16"/>
  <c r="T479" i="16"/>
  <c r="T480" i="16"/>
  <c r="T481" i="16"/>
  <c r="T482" i="16"/>
  <c r="T483" i="16"/>
  <c r="T484" i="16"/>
  <c r="T485" i="16"/>
  <c r="T486" i="16"/>
  <c r="T487" i="16"/>
  <c r="T488" i="16"/>
  <c r="T489" i="16"/>
  <c r="T490" i="16"/>
  <c r="T491" i="16"/>
  <c r="T492" i="16"/>
  <c r="T493" i="16"/>
  <c r="T494" i="16"/>
  <c r="T495" i="16"/>
  <c r="T496" i="16"/>
  <c r="T497" i="16"/>
  <c r="T498" i="16"/>
  <c r="T499" i="16"/>
  <c r="T500" i="16"/>
  <c r="T501" i="16"/>
  <c r="T502" i="16"/>
  <c r="T503" i="16"/>
  <c r="T504" i="16"/>
  <c r="T505" i="16"/>
  <c r="T506" i="16"/>
  <c r="T507" i="16"/>
  <c r="T508" i="16"/>
  <c r="T509" i="16"/>
  <c r="T510" i="16"/>
  <c r="T511" i="16"/>
  <c r="T512" i="16"/>
  <c r="T513" i="16"/>
  <c r="T514" i="16"/>
  <c r="T515" i="16"/>
  <c r="T516" i="16"/>
  <c r="T517" i="16"/>
  <c r="T518" i="16"/>
  <c r="T519" i="16"/>
  <c r="T520" i="16"/>
  <c r="T521" i="16"/>
  <c r="T522" i="16"/>
  <c r="T523" i="16"/>
  <c r="T524" i="16"/>
  <c r="T525" i="16"/>
  <c r="T526" i="16"/>
  <c r="T527" i="16"/>
  <c r="T528" i="16"/>
  <c r="T529" i="16"/>
  <c r="T530" i="16"/>
  <c r="T531" i="16"/>
  <c r="T532" i="16"/>
  <c r="T533" i="16"/>
  <c r="T534" i="16"/>
  <c r="T535" i="16"/>
  <c r="T536" i="16"/>
  <c r="T537" i="16"/>
  <c r="T538" i="16"/>
  <c r="T539" i="16"/>
  <c r="T540" i="16"/>
  <c r="T541" i="16"/>
  <c r="T542" i="16"/>
  <c r="T543" i="16"/>
  <c r="T544" i="16"/>
  <c r="T545" i="16"/>
  <c r="T546" i="16"/>
  <c r="T547" i="16"/>
  <c r="T548" i="16"/>
  <c r="T549" i="16"/>
  <c r="T550" i="16"/>
  <c r="T551" i="16"/>
  <c r="T552" i="16"/>
  <c r="T553" i="16"/>
  <c r="T554" i="16"/>
  <c r="T555" i="16"/>
  <c r="T556" i="16"/>
  <c r="T557" i="16"/>
  <c r="T558" i="16"/>
  <c r="T559" i="16"/>
  <c r="T560" i="16"/>
  <c r="T561" i="16"/>
  <c r="T562" i="16"/>
  <c r="T563" i="16"/>
  <c r="T564" i="16"/>
  <c r="T565" i="16"/>
  <c r="T566" i="16"/>
  <c r="T567" i="16"/>
  <c r="T568" i="16"/>
  <c r="T569" i="16"/>
  <c r="T570" i="16"/>
  <c r="T571" i="16"/>
  <c r="T572" i="16"/>
  <c r="T573" i="16"/>
  <c r="T574" i="16"/>
  <c r="T575" i="16"/>
  <c r="T576" i="16"/>
  <c r="T577" i="16"/>
  <c r="T578" i="16"/>
  <c r="T579" i="16"/>
  <c r="T580" i="16"/>
  <c r="T581" i="16"/>
  <c r="T582" i="16"/>
  <c r="T583" i="16"/>
  <c r="T584" i="16"/>
  <c r="T585" i="16"/>
  <c r="T586" i="16"/>
  <c r="T587" i="16"/>
  <c r="T588" i="16"/>
  <c r="T589" i="16"/>
  <c r="T590" i="16"/>
  <c r="T591" i="16"/>
  <c r="T592" i="16"/>
  <c r="T593" i="16"/>
  <c r="T594" i="16"/>
  <c r="T595" i="16"/>
  <c r="T596" i="16"/>
  <c r="T597" i="16"/>
  <c r="T598" i="16"/>
  <c r="T599" i="16"/>
  <c r="T600" i="16"/>
  <c r="T601" i="16"/>
  <c r="T602" i="16"/>
  <c r="T603" i="16"/>
  <c r="T604" i="16"/>
  <c r="T605" i="16"/>
  <c r="T606" i="16"/>
  <c r="T607" i="16"/>
  <c r="T608" i="16"/>
  <c r="T609" i="16"/>
  <c r="T610" i="16"/>
  <c r="T611" i="16"/>
  <c r="T612" i="16"/>
  <c r="T613" i="16"/>
  <c r="T614" i="16"/>
  <c r="T615" i="16"/>
  <c r="T616" i="16"/>
  <c r="T617" i="16"/>
  <c r="T618" i="16"/>
  <c r="T619" i="16"/>
  <c r="T620" i="16"/>
  <c r="T621" i="16"/>
  <c r="T622" i="16"/>
  <c r="T623" i="16"/>
  <c r="T624" i="16"/>
  <c r="T625" i="16"/>
  <c r="T626" i="16"/>
  <c r="T627" i="16"/>
  <c r="T628" i="16"/>
  <c r="T629" i="16"/>
  <c r="T630" i="16"/>
  <c r="T631" i="16"/>
  <c r="T632" i="16"/>
  <c r="T633" i="16"/>
  <c r="T634" i="16"/>
  <c r="T635" i="16"/>
  <c r="T636" i="16"/>
  <c r="T637" i="16"/>
  <c r="T638" i="16"/>
  <c r="T639" i="16"/>
  <c r="T640" i="16"/>
  <c r="T641" i="16"/>
  <c r="T642" i="16"/>
  <c r="T643" i="16"/>
  <c r="T644" i="16"/>
  <c r="T645" i="16"/>
  <c r="T646" i="16"/>
  <c r="T647" i="16"/>
  <c r="T648" i="16"/>
  <c r="T649" i="16"/>
  <c r="T650" i="16"/>
  <c r="T651" i="16"/>
  <c r="T652" i="16"/>
  <c r="T653" i="16"/>
  <c r="T654" i="16"/>
  <c r="T655" i="16"/>
  <c r="T656" i="16"/>
  <c r="T657" i="16"/>
  <c r="T658" i="16"/>
  <c r="T659" i="16"/>
  <c r="T660" i="16"/>
  <c r="T661" i="16"/>
  <c r="T662" i="16"/>
  <c r="T663" i="16"/>
  <c r="T664" i="16"/>
  <c r="T665" i="16"/>
  <c r="T666" i="16"/>
  <c r="T667" i="16"/>
  <c r="T668" i="16"/>
  <c r="T669" i="16"/>
  <c r="T670" i="16"/>
  <c r="T671" i="16"/>
  <c r="T672" i="16"/>
  <c r="T673" i="16"/>
  <c r="T674" i="16"/>
  <c r="T675" i="16"/>
  <c r="T676" i="16"/>
  <c r="T677" i="16"/>
  <c r="T678" i="16"/>
  <c r="T679" i="16"/>
  <c r="T680" i="16"/>
  <c r="T681" i="16"/>
  <c r="T682" i="16"/>
  <c r="T683" i="16"/>
  <c r="T684" i="16"/>
  <c r="T685" i="16"/>
  <c r="T686" i="16"/>
  <c r="T687" i="16"/>
  <c r="T688" i="16"/>
  <c r="T689" i="16"/>
  <c r="T690" i="16"/>
  <c r="T691" i="16"/>
  <c r="T692" i="16"/>
  <c r="T693" i="16"/>
  <c r="T694" i="16"/>
  <c r="T695" i="16"/>
  <c r="T696" i="16"/>
  <c r="T697" i="16"/>
  <c r="T698" i="16"/>
  <c r="T699" i="16"/>
  <c r="T700" i="16"/>
  <c r="T701" i="16"/>
  <c r="T702" i="16"/>
  <c r="T703" i="16"/>
  <c r="T704" i="16"/>
  <c r="T705" i="16"/>
  <c r="T706" i="16"/>
  <c r="T707" i="16"/>
  <c r="T708" i="16"/>
  <c r="T709" i="16"/>
  <c r="T710" i="16"/>
  <c r="T711" i="16"/>
  <c r="T712" i="16"/>
  <c r="T713" i="16"/>
  <c r="T714" i="16"/>
  <c r="T715" i="16"/>
  <c r="T716" i="16"/>
  <c r="T717" i="16"/>
  <c r="T718" i="16"/>
  <c r="T719" i="16"/>
  <c r="T720" i="16"/>
  <c r="T721" i="16"/>
  <c r="T722" i="16"/>
  <c r="T723" i="16"/>
  <c r="T724" i="16"/>
  <c r="T725" i="16"/>
  <c r="T726" i="16"/>
  <c r="T727" i="16"/>
  <c r="T728" i="16"/>
  <c r="T729" i="16"/>
  <c r="T730" i="16"/>
  <c r="T731" i="16"/>
  <c r="T732" i="16"/>
  <c r="T733" i="16"/>
  <c r="T734" i="16"/>
  <c r="T735" i="16"/>
  <c r="T736" i="16"/>
  <c r="T737" i="16"/>
  <c r="T738" i="16"/>
  <c r="T739" i="16"/>
  <c r="T740" i="16"/>
  <c r="T741" i="16"/>
  <c r="T742" i="16"/>
  <c r="T743" i="16"/>
  <c r="T744" i="16"/>
  <c r="T745" i="16"/>
  <c r="T746" i="16"/>
  <c r="T747" i="16"/>
  <c r="T748" i="16"/>
  <c r="T749" i="16"/>
  <c r="T750" i="16"/>
  <c r="T751" i="16"/>
  <c r="T752" i="16"/>
  <c r="T753" i="16"/>
  <c r="T754" i="16"/>
  <c r="T755" i="16"/>
  <c r="T756" i="16"/>
  <c r="T757" i="16"/>
  <c r="T758" i="16"/>
  <c r="T759" i="16"/>
  <c r="T760" i="16"/>
  <c r="T761" i="16"/>
  <c r="T762" i="16"/>
  <c r="T763" i="16"/>
  <c r="T764" i="16"/>
  <c r="T765" i="16"/>
  <c r="T766" i="16"/>
  <c r="T767" i="16"/>
  <c r="T768" i="16"/>
  <c r="T769" i="16"/>
  <c r="T770" i="16"/>
  <c r="T771" i="16"/>
  <c r="T772" i="16"/>
  <c r="T773" i="16"/>
  <c r="T774" i="16"/>
  <c r="T775" i="16"/>
  <c r="T776" i="16"/>
  <c r="T777" i="16"/>
  <c r="T778" i="16"/>
  <c r="T779" i="16"/>
  <c r="T780" i="16"/>
  <c r="T781" i="16"/>
  <c r="T782" i="16"/>
  <c r="T783" i="16"/>
  <c r="T784" i="16"/>
  <c r="T785" i="16"/>
  <c r="T786" i="16"/>
  <c r="T787" i="16"/>
  <c r="T788" i="16"/>
  <c r="T789" i="16"/>
  <c r="T790" i="16"/>
  <c r="T791" i="16"/>
  <c r="T792" i="16"/>
  <c r="T793" i="16"/>
  <c r="T794" i="16"/>
  <c r="T795" i="16"/>
  <c r="T796" i="16"/>
  <c r="T797" i="16"/>
  <c r="T798" i="16"/>
  <c r="T799" i="16"/>
  <c r="T800" i="16"/>
  <c r="T801" i="16"/>
  <c r="T802" i="16"/>
  <c r="T803" i="16"/>
  <c r="T804" i="16"/>
  <c r="T805" i="16"/>
  <c r="T806" i="16"/>
  <c r="T807" i="16"/>
  <c r="T808" i="16"/>
  <c r="T809" i="16"/>
  <c r="T810" i="16"/>
  <c r="T811" i="16"/>
  <c r="T812" i="16"/>
  <c r="T813" i="16"/>
  <c r="T814" i="16"/>
  <c r="T815" i="16"/>
  <c r="T816" i="16"/>
  <c r="T817" i="16"/>
  <c r="T818" i="16"/>
  <c r="T819" i="16"/>
  <c r="T820" i="16"/>
  <c r="T821" i="16"/>
  <c r="T822" i="16"/>
  <c r="T823" i="16"/>
  <c r="T824" i="16"/>
  <c r="T825" i="16"/>
  <c r="T826" i="16"/>
  <c r="T827" i="16"/>
  <c r="T828" i="16"/>
  <c r="T829" i="16"/>
  <c r="T830" i="16"/>
  <c r="T831" i="16"/>
  <c r="T832" i="16"/>
  <c r="T833" i="16"/>
  <c r="T834" i="16"/>
  <c r="T835" i="16"/>
  <c r="T836" i="16"/>
  <c r="T837" i="16"/>
  <c r="T838" i="16"/>
  <c r="T839" i="16"/>
  <c r="T840" i="16"/>
  <c r="T841" i="16"/>
  <c r="T842" i="16"/>
  <c r="T843" i="16"/>
  <c r="T844" i="16"/>
  <c r="T845" i="16"/>
  <c r="T846" i="16"/>
  <c r="T847" i="16"/>
  <c r="T848" i="16"/>
  <c r="T849" i="16"/>
  <c r="T850" i="16"/>
  <c r="T851" i="16"/>
  <c r="T852" i="16"/>
  <c r="T853" i="16"/>
  <c r="T854" i="16"/>
  <c r="T855" i="16"/>
  <c r="T856" i="16"/>
  <c r="T857" i="16"/>
  <c r="T858" i="16"/>
  <c r="T859" i="16"/>
  <c r="T860" i="16"/>
  <c r="T861" i="16"/>
  <c r="T862" i="16"/>
  <c r="T863" i="16"/>
  <c r="T864" i="16"/>
  <c r="T865" i="16"/>
  <c r="T866" i="16"/>
  <c r="T867" i="16"/>
  <c r="T868" i="16"/>
  <c r="T869" i="16"/>
  <c r="T870" i="16"/>
  <c r="T871" i="16"/>
  <c r="T872" i="16"/>
  <c r="T873" i="16"/>
  <c r="T874" i="16"/>
  <c r="T875" i="16"/>
  <c r="T876" i="16"/>
  <c r="T877" i="16"/>
  <c r="T878" i="16"/>
  <c r="T879" i="16"/>
  <c r="T880" i="16"/>
  <c r="T881" i="16"/>
  <c r="T882" i="16"/>
  <c r="T883" i="16"/>
  <c r="T884" i="16"/>
  <c r="T885" i="16"/>
  <c r="T886" i="16"/>
  <c r="T887" i="16"/>
  <c r="T888" i="16"/>
  <c r="T889" i="16"/>
  <c r="T890" i="16"/>
  <c r="T891" i="16"/>
  <c r="T892" i="16"/>
  <c r="T893" i="16"/>
  <c r="T894" i="16"/>
  <c r="T895" i="16"/>
  <c r="T896" i="16"/>
  <c r="T897" i="16"/>
  <c r="T898" i="16"/>
  <c r="T899" i="16"/>
  <c r="T900" i="16"/>
  <c r="T901" i="16"/>
  <c r="T902" i="16"/>
  <c r="T903" i="16"/>
  <c r="T904" i="16"/>
  <c r="T905" i="16"/>
  <c r="T906" i="16"/>
  <c r="T907" i="16"/>
  <c r="T908" i="16"/>
  <c r="T909" i="16"/>
  <c r="T910" i="16"/>
  <c r="T911" i="16"/>
  <c r="T912" i="16"/>
  <c r="T913" i="16"/>
  <c r="T914" i="16"/>
  <c r="T915" i="16"/>
  <c r="T916" i="16"/>
  <c r="T917" i="16"/>
  <c r="T918" i="16"/>
  <c r="T919" i="16"/>
  <c r="T920" i="16"/>
  <c r="T921" i="16"/>
  <c r="T922" i="16"/>
  <c r="T923" i="16"/>
  <c r="T924" i="16"/>
  <c r="T925" i="16"/>
  <c r="T926" i="16"/>
  <c r="T927" i="16"/>
  <c r="T928" i="16"/>
  <c r="T929" i="16"/>
  <c r="T930" i="16"/>
  <c r="T931" i="16"/>
  <c r="T932" i="16"/>
  <c r="T933" i="16"/>
  <c r="T934" i="16"/>
  <c r="T935" i="16"/>
  <c r="T936" i="16"/>
  <c r="T937" i="16"/>
  <c r="T938" i="16"/>
  <c r="T939" i="16"/>
  <c r="T940" i="16"/>
  <c r="T941" i="16"/>
  <c r="T942" i="16"/>
  <c r="T943" i="16"/>
  <c r="T944" i="16"/>
  <c r="T945" i="16"/>
  <c r="T946" i="16"/>
  <c r="T947" i="16"/>
  <c r="T948" i="16"/>
  <c r="T949" i="16"/>
  <c r="T950" i="16"/>
  <c r="T951" i="16"/>
  <c r="T952" i="16"/>
  <c r="T953" i="16"/>
  <c r="T954" i="16"/>
  <c r="T955" i="16"/>
  <c r="T956" i="16"/>
  <c r="T957" i="16"/>
  <c r="T958" i="16"/>
  <c r="T959" i="16"/>
  <c r="T960" i="16"/>
  <c r="T961" i="16"/>
  <c r="T962" i="16"/>
  <c r="T963" i="16"/>
  <c r="T964" i="16"/>
  <c r="T965" i="16"/>
  <c r="T966" i="16"/>
  <c r="T967" i="16"/>
  <c r="T968" i="16"/>
  <c r="T969" i="16"/>
  <c r="T970" i="16"/>
  <c r="T971" i="16"/>
  <c r="T972" i="16"/>
  <c r="T973" i="16"/>
  <c r="T974" i="16"/>
  <c r="T975" i="16"/>
  <c r="T976" i="16"/>
  <c r="T977" i="16"/>
  <c r="T978" i="16"/>
  <c r="T979" i="16"/>
  <c r="T980" i="16"/>
  <c r="T981" i="16"/>
  <c r="T982" i="16"/>
  <c r="T983" i="16"/>
  <c r="T984" i="16"/>
  <c r="T985" i="16"/>
  <c r="T986" i="16"/>
  <c r="T987" i="16"/>
  <c r="T988" i="16"/>
  <c r="T989" i="16"/>
  <c r="T990" i="16"/>
  <c r="T991" i="16"/>
  <c r="T992" i="16"/>
  <c r="T993" i="16"/>
  <c r="T994" i="16"/>
  <c r="T995" i="16"/>
  <c r="T996" i="16"/>
  <c r="T997" i="16"/>
  <c r="T998" i="16"/>
  <c r="T999" i="16"/>
  <c r="T1000" i="16"/>
  <c r="T1001" i="16"/>
  <c r="T1002" i="16"/>
  <c r="T1003" i="16"/>
  <c r="T1004" i="16"/>
  <c r="T1005" i="16"/>
  <c r="T1006" i="16"/>
  <c r="T1007" i="16"/>
  <c r="T1008" i="16"/>
  <c r="T1009" i="16"/>
  <c r="T1010" i="16"/>
  <c r="T1011" i="16"/>
  <c r="T1012" i="16"/>
  <c r="T1013" i="16"/>
  <c r="T1014" i="16"/>
  <c r="T1015" i="16"/>
  <c r="T1016" i="16"/>
  <c r="T1017" i="16"/>
  <c r="T1018" i="16"/>
  <c r="T1019" i="16"/>
  <c r="T1020" i="16"/>
  <c r="T1021" i="16"/>
  <c r="T1022" i="16"/>
  <c r="T1023" i="16"/>
  <c r="T1024" i="16"/>
  <c r="T1025" i="16"/>
  <c r="T1026" i="16"/>
  <c r="T1027" i="16"/>
  <c r="T1028" i="16"/>
  <c r="T1029" i="16"/>
  <c r="T1030" i="16"/>
  <c r="T1031" i="16"/>
  <c r="T1032" i="16"/>
  <c r="T1033" i="16"/>
  <c r="T1034" i="16"/>
  <c r="T1035" i="16"/>
  <c r="T1036" i="16"/>
  <c r="T1037" i="16"/>
  <c r="T1038" i="16"/>
  <c r="T1039" i="16"/>
  <c r="T1040" i="16"/>
  <c r="T1041" i="16"/>
  <c r="T1042" i="16"/>
  <c r="T1043" i="16"/>
  <c r="T1044" i="16"/>
  <c r="T1045" i="16"/>
  <c r="T1046" i="16"/>
  <c r="T1047" i="16"/>
  <c r="T1048" i="16"/>
  <c r="T1049" i="16"/>
  <c r="T1050" i="16"/>
  <c r="T1051" i="16"/>
  <c r="T1052" i="16"/>
  <c r="T1053" i="16"/>
  <c r="T1054" i="16"/>
  <c r="T1055" i="16"/>
  <c r="T1056" i="16"/>
  <c r="T1057" i="16"/>
  <c r="T1058" i="16"/>
  <c r="T1059" i="16"/>
  <c r="T1060" i="16"/>
  <c r="T1061" i="16"/>
  <c r="T1062" i="16"/>
  <c r="T1063" i="16"/>
  <c r="T1064" i="16"/>
  <c r="T1065" i="16"/>
  <c r="T1066" i="16"/>
  <c r="T1067" i="16"/>
  <c r="T1068" i="16"/>
  <c r="T1069" i="16"/>
  <c r="T1070" i="16"/>
  <c r="T1071" i="16"/>
  <c r="T1072" i="16"/>
  <c r="T1073" i="16"/>
  <c r="T1074" i="16"/>
  <c r="T1075" i="16"/>
  <c r="T1076" i="16"/>
  <c r="T1077" i="16"/>
  <c r="T1078" i="16"/>
  <c r="T1079" i="16"/>
  <c r="T1080" i="16"/>
  <c r="T1081" i="16"/>
  <c r="T1082" i="16"/>
  <c r="T1083" i="16"/>
  <c r="T1084" i="16"/>
  <c r="T1085" i="16"/>
  <c r="T1086" i="16"/>
  <c r="T1087" i="16"/>
  <c r="T1088" i="16"/>
  <c r="T1089" i="16"/>
  <c r="T1090" i="16"/>
  <c r="T1091" i="16"/>
  <c r="T1092" i="16"/>
  <c r="T1093" i="16"/>
  <c r="T1094" i="16"/>
  <c r="T1095" i="16"/>
  <c r="T1096" i="16"/>
  <c r="T1097" i="16"/>
  <c r="T1098" i="16"/>
  <c r="T1099" i="16"/>
  <c r="T1100" i="16"/>
  <c r="T1101" i="16"/>
  <c r="T1102" i="16"/>
  <c r="T1103" i="16"/>
  <c r="T1104" i="16"/>
  <c r="T1105" i="16"/>
  <c r="T1106" i="16"/>
  <c r="T1107" i="16"/>
  <c r="T1108" i="16"/>
  <c r="T1109" i="16"/>
  <c r="T1110" i="16"/>
  <c r="T1111" i="16"/>
  <c r="T1112" i="16"/>
  <c r="T1113" i="16"/>
  <c r="T1114" i="16"/>
  <c r="T1115" i="16"/>
  <c r="T1116" i="16"/>
  <c r="T1117" i="16"/>
  <c r="T1118" i="16"/>
  <c r="T1119" i="16"/>
  <c r="T1120" i="16"/>
  <c r="T1121" i="16"/>
  <c r="T1122" i="16"/>
  <c r="T1123" i="16"/>
  <c r="T1124" i="16"/>
  <c r="T1125" i="16"/>
  <c r="T1126" i="16"/>
  <c r="T1127" i="16"/>
  <c r="T1128" i="16"/>
  <c r="T1129" i="16"/>
  <c r="T1130" i="16"/>
  <c r="T1131" i="16"/>
  <c r="T1132" i="16"/>
  <c r="T1133" i="16"/>
  <c r="T1134" i="16"/>
  <c r="T1135" i="16"/>
  <c r="T1136" i="16"/>
  <c r="T1137" i="16"/>
  <c r="T1138" i="16"/>
  <c r="T1139" i="16"/>
  <c r="T1140" i="16"/>
  <c r="T1141" i="16"/>
  <c r="T1142" i="16"/>
  <c r="T1143" i="16"/>
  <c r="T1144" i="16"/>
  <c r="T1145" i="16"/>
  <c r="T1146" i="16"/>
  <c r="T1147" i="16"/>
  <c r="T1148" i="16"/>
  <c r="T1149" i="16"/>
  <c r="T1150" i="16"/>
  <c r="T1151" i="16"/>
  <c r="T1152" i="16"/>
  <c r="T1153" i="16"/>
  <c r="T1154" i="16"/>
  <c r="T1155" i="16"/>
  <c r="T1156" i="16"/>
  <c r="T1157" i="16"/>
  <c r="T1158" i="16"/>
  <c r="T1159" i="16"/>
  <c r="T1160" i="16"/>
  <c r="T1161" i="16"/>
  <c r="T1162" i="16"/>
  <c r="T1163" i="16"/>
  <c r="T1164" i="16"/>
  <c r="T1165" i="16"/>
  <c r="T1166" i="16"/>
  <c r="T1167" i="16"/>
  <c r="T1168" i="16"/>
  <c r="T1169" i="16"/>
  <c r="T1170" i="16"/>
  <c r="T1171" i="16"/>
  <c r="T1172" i="16"/>
  <c r="T1173" i="16"/>
  <c r="T1174" i="16"/>
  <c r="T1175" i="16"/>
  <c r="T1176" i="16"/>
  <c r="T1177" i="16"/>
  <c r="T1178" i="16"/>
  <c r="T1179" i="16"/>
  <c r="T1180" i="16"/>
  <c r="T1181" i="16"/>
  <c r="T1182" i="16"/>
  <c r="T1183" i="16"/>
  <c r="T1184" i="16"/>
  <c r="T1185" i="16"/>
  <c r="T1186" i="16"/>
  <c r="T1187" i="16"/>
  <c r="T1188" i="16"/>
  <c r="T1189" i="16"/>
  <c r="T1190" i="16"/>
  <c r="T1191" i="16"/>
  <c r="T1192" i="16"/>
  <c r="T1193" i="16"/>
  <c r="T1194" i="16"/>
  <c r="T1195" i="16"/>
  <c r="T1196" i="16"/>
  <c r="T1197" i="16"/>
  <c r="T1198" i="16"/>
  <c r="T1199" i="16"/>
  <c r="T1200" i="16"/>
  <c r="T1201" i="16"/>
  <c r="T1202" i="16"/>
  <c r="T1203" i="16"/>
  <c r="T1204" i="16"/>
  <c r="T1205" i="16"/>
  <c r="T1206" i="16"/>
  <c r="T1207" i="16"/>
  <c r="T1208" i="16"/>
  <c r="T1209" i="16"/>
  <c r="T1210" i="16"/>
  <c r="T1211" i="16"/>
  <c r="T1212" i="16"/>
  <c r="T1213" i="16"/>
  <c r="T1214" i="16"/>
  <c r="T1215" i="16"/>
  <c r="T1216" i="16"/>
  <c r="T1217" i="16"/>
  <c r="T1218" i="16"/>
  <c r="T1219" i="16"/>
  <c r="T1220" i="16"/>
  <c r="T1221" i="16"/>
  <c r="T1222" i="16"/>
  <c r="T1223" i="16"/>
  <c r="T1224" i="16"/>
  <c r="T1225" i="16"/>
  <c r="T1226" i="16"/>
  <c r="T1227" i="16"/>
  <c r="T1228" i="16"/>
  <c r="T1229" i="16"/>
  <c r="T1230" i="16"/>
  <c r="T1231" i="16"/>
  <c r="T1232" i="16"/>
  <c r="T1233" i="16"/>
  <c r="T1234" i="16"/>
  <c r="T1235" i="16"/>
  <c r="T1236" i="16"/>
  <c r="T1237" i="16"/>
  <c r="T1238" i="16"/>
  <c r="T1239" i="16"/>
  <c r="T1240" i="16"/>
  <c r="T1241" i="16"/>
  <c r="T1242" i="16"/>
  <c r="T1243" i="16"/>
  <c r="T1244" i="16"/>
  <c r="T1245" i="16"/>
  <c r="T1246" i="16"/>
  <c r="T1247" i="16"/>
  <c r="T1248" i="16"/>
  <c r="T1249" i="16"/>
  <c r="T1250" i="16"/>
  <c r="T1251" i="16"/>
  <c r="T1252" i="16"/>
  <c r="T1253" i="16"/>
  <c r="T1254" i="16"/>
  <c r="T1255" i="16"/>
  <c r="T1256" i="16"/>
  <c r="T1257" i="16"/>
  <c r="T1258" i="16"/>
  <c r="T1259" i="16"/>
  <c r="T1260" i="16"/>
  <c r="T1261" i="16"/>
  <c r="T1262" i="16"/>
  <c r="T1263" i="16"/>
  <c r="T1264" i="16"/>
  <c r="T1265" i="16"/>
  <c r="T1266" i="16"/>
  <c r="T1267" i="16"/>
  <c r="T1268" i="16"/>
  <c r="T1269" i="16"/>
  <c r="T1270" i="16"/>
  <c r="T1271" i="16"/>
  <c r="T1272" i="16"/>
  <c r="T1273" i="16"/>
  <c r="T1274" i="16"/>
  <c r="T1275" i="16"/>
  <c r="T1276" i="16"/>
  <c r="T1277" i="16"/>
  <c r="T1278" i="16"/>
  <c r="T1279" i="16"/>
  <c r="T1280" i="16"/>
  <c r="T1281" i="16"/>
  <c r="T1282" i="16"/>
  <c r="T1283" i="16"/>
  <c r="T1284" i="16"/>
  <c r="T1285" i="16"/>
  <c r="T1286" i="16"/>
  <c r="T1287" i="16"/>
  <c r="T1288" i="16"/>
  <c r="T1289" i="16"/>
  <c r="T1290" i="16"/>
  <c r="T1291" i="16"/>
  <c r="T1292" i="16"/>
  <c r="T1293" i="16"/>
  <c r="T1294" i="16"/>
  <c r="T1295" i="16"/>
  <c r="T1296" i="16"/>
  <c r="T1297" i="16"/>
  <c r="T1298" i="16"/>
  <c r="T1299" i="16"/>
  <c r="T1300" i="16"/>
  <c r="T1301" i="16"/>
  <c r="T1302" i="16"/>
  <c r="T1303" i="16"/>
  <c r="T1304" i="16"/>
  <c r="T1305" i="16"/>
  <c r="T1306" i="16"/>
  <c r="T1307" i="16"/>
  <c r="T1308" i="16"/>
  <c r="T1309" i="16"/>
  <c r="T1310" i="16"/>
  <c r="T1311" i="16"/>
  <c r="T1312" i="16"/>
  <c r="T1313" i="16"/>
  <c r="T1314" i="16"/>
  <c r="T1315" i="16"/>
  <c r="T1316" i="16"/>
  <c r="T1317" i="16"/>
  <c r="T1318" i="16"/>
  <c r="T1319" i="16"/>
  <c r="T1320" i="16"/>
  <c r="T1321" i="16"/>
  <c r="T1322" i="16"/>
  <c r="T1323" i="16"/>
  <c r="T1324" i="16"/>
  <c r="T1325" i="16"/>
  <c r="T1326" i="16"/>
  <c r="T1327" i="16"/>
  <c r="T1328" i="16"/>
  <c r="T1329" i="16"/>
  <c r="T1330" i="16"/>
  <c r="T1331" i="16"/>
  <c r="T1332" i="16"/>
  <c r="T1333" i="16"/>
  <c r="T1334" i="16"/>
  <c r="T1335" i="16"/>
  <c r="T1336" i="16"/>
  <c r="T1337" i="16"/>
  <c r="T1338" i="16"/>
  <c r="T1339" i="16"/>
  <c r="T1340" i="16"/>
  <c r="T1341" i="16"/>
  <c r="T1342" i="16"/>
  <c r="T1343" i="16"/>
  <c r="T1344" i="16"/>
  <c r="T1345" i="16"/>
  <c r="T1346" i="16"/>
  <c r="T1347" i="16"/>
  <c r="T1348" i="16"/>
  <c r="T1349" i="16"/>
  <c r="T1350" i="16"/>
  <c r="T1351" i="16"/>
  <c r="T1352" i="16"/>
  <c r="T1353" i="16"/>
  <c r="T1354" i="16"/>
  <c r="T1355" i="16"/>
  <c r="T1356" i="16"/>
  <c r="T1357" i="16"/>
  <c r="T1358" i="16"/>
  <c r="T1359" i="16"/>
  <c r="T1360" i="16"/>
  <c r="T1361" i="16"/>
  <c r="T1362" i="16"/>
  <c r="T1363" i="16"/>
  <c r="T1364" i="16"/>
  <c r="T1365" i="16"/>
  <c r="T1366" i="16"/>
  <c r="T1367" i="16"/>
  <c r="T1368" i="16"/>
  <c r="T1369" i="16"/>
  <c r="T1370" i="16"/>
  <c r="T1371" i="16"/>
  <c r="T1372" i="16"/>
  <c r="T1373" i="16"/>
  <c r="T1374" i="16"/>
  <c r="T1375" i="16"/>
  <c r="T1376" i="16"/>
  <c r="T1377" i="16"/>
  <c r="T1378" i="16"/>
  <c r="T1379" i="16"/>
  <c r="T1380" i="16"/>
  <c r="T1381" i="16"/>
  <c r="T1382" i="16"/>
  <c r="T1383" i="16"/>
  <c r="T1384" i="16"/>
  <c r="T1385" i="16"/>
  <c r="T1386" i="16"/>
  <c r="T1387" i="16"/>
  <c r="T1388" i="16"/>
  <c r="T1389" i="16"/>
  <c r="T1390" i="16"/>
  <c r="T1391" i="16"/>
  <c r="T1392" i="16"/>
  <c r="T1393" i="16"/>
  <c r="T1394" i="16"/>
  <c r="T1395" i="16"/>
  <c r="T1396" i="16"/>
  <c r="T1397" i="16"/>
  <c r="T1398" i="16"/>
  <c r="T1399" i="16"/>
  <c r="T1400" i="16"/>
  <c r="T1401" i="16"/>
  <c r="T1402" i="16"/>
  <c r="T1403" i="16"/>
  <c r="T1404" i="16"/>
  <c r="T1405" i="16"/>
  <c r="T1406" i="16"/>
  <c r="T1407" i="16"/>
  <c r="T1408" i="16"/>
  <c r="T1409" i="16"/>
  <c r="T1410" i="16"/>
  <c r="T1411" i="16"/>
  <c r="T1412" i="16"/>
  <c r="T1413" i="16"/>
  <c r="T1414" i="16"/>
  <c r="T1415" i="16"/>
  <c r="T1416" i="16"/>
  <c r="T1417" i="16"/>
  <c r="T1418" i="16"/>
  <c r="T1419" i="16"/>
  <c r="T1420" i="16"/>
  <c r="T1421" i="16"/>
  <c r="T1422" i="16"/>
  <c r="T1423" i="16"/>
  <c r="T1424" i="16"/>
  <c r="T1425" i="16"/>
  <c r="T1426" i="16"/>
  <c r="T1427" i="16"/>
  <c r="T1428" i="16"/>
  <c r="T1429" i="16"/>
  <c r="T1430" i="16"/>
  <c r="T1431" i="16"/>
  <c r="T1432" i="16"/>
  <c r="T1433" i="16"/>
  <c r="T1434" i="16"/>
  <c r="T1435" i="16"/>
  <c r="T1436" i="16"/>
  <c r="T1437" i="16"/>
  <c r="T1438" i="16"/>
  <c r="T1439" i="16"/>
  <c r="T1440" i="16"/>
  <c r="T1441" i="16"/>
  <c r="T1442" i="16"/>
  <c r="T1443" i="16"/>
  <c r="T1444" i="16"/>
  <c r="T1445" i="16"/>
  <c r="T1446" i="16"/>
  <c r="T1447" i="16"/>
  <c r="T1448" i="16"/>
  <c r="T1449" i="16"/>
  <c r="T1450" i="16"/>
  <c r="T1451" i="16"/>
  <c r="T1452" i="16"/>
  <c r="T1453" i="16"/>
  <c r="T1454" i="16"/>
  <c r="T1455" i="16"/>
  <c r="T1456" i="16"/>
  <c r="T1457" i="16"/>
  <c r="T1458" i="16"/>
  <c r="T1459" i="16"/>
  <c r="T1460" i="16"/>
  <c r="T1461" i="16"/>
  <c r="T1462" i="16"/>
  <c r="T1463" i="16"/>
  <c r="T1464" i="16"/>
  <c r="T1465" i="16"/>
  <c r="T1466" i="16"/>
  <c r="T1467" i="16"/>
  <c r="T1468" i="16"/>
  <c r="T1469" i="16"/>
  <c r="T1470" i="16"/>
  <c r="T1471" i="16"/>
  <c r="T1472" i="16"/>
  <c r="T1473" i="16"/>
  <c r="T1474" i="16"/>
  <c r="T1475" i="16"/>
  <c r="T1476" i="16"/>
  <c r="T1477" i="16"/>
  <c r="T1478" i="16"/>
  <c r="T1479" i="16"/>
  <c r="T1480" i="16"/>
  <c r="T1481" i="16"/>
  <c r="T1482" i="16"/>
  <c r="T1483" i="16"/>
  <c r="T1484" i="16"/>
  <c r="T1485" i="16"/>
  <c r="T1486" i="16"/>
  <c r="T1487" i="16"/>
  <c r="T1488" i="16"/>
  <c r="T1489" i="16"/>
  <c r="T1490" i="16"/>
  <c r="T1491" i="16"/>
  <c r="T1492" i="16"/>
  <c r="T1493" i="16"/>
  <c r="T1494" i="16"/>
  <c r="T1495" i="16"/>
  <c r="T1496" i="16"/>
  <c r="T1497" i="16"/>
  <c r="T1498" i="16"/>
  <c r="T1499" i="16"/>
  <c r="T1500" i="16"/>
  <c r="T1501" i="16"/>
  <c r="T1502" i="16"/>
  <c r="T1503" i="16"/>
  <c r="T1504" i="16"/>
  <c r="T1505" i="16"/>
  <c r="T1506" i="16"/>
  <c r="T1507" i="16"/>
  <c r="T1508" i="16"/>
  <c r="T1509" i="16"/>
  <c r="T1510" i="16"/>
  <c r="T1511" i="16"/>
  <c r="T1512" i="16"/>
  <c r="T1513" i="16"/>
  <c r="T1514" i="16"/>
  <c r="T1515" i="16"/>
  <c r="T1516" i="16"/>
  <c r="T1517" i="16"/>
  <c r="T1518" i="16"/>
  <c r="T1519" i="16"/>
  <c r="T1520" i="16"/>
  <c r="T1521" i="16"/>
  <c r="T1522" i="16"/>
  <c r="T1523" i="16"/>
  <c r="T1524" i="16"/>
  <c r="T1525" i="16"/>
  <c r="T1526" i="16"/>
  <c r="T1527" i="16"/>
  <c r="T1528" i="16"/>
  <c r="T1529" i="16"/>
  <c r="T1530" i="16"/>
  <c r="T1531" i="16"/>
  <c r="T1532" i="16"/>
  <c r="T1533" i="16"/>
  <c r="T1534" i="16"/>
  <c r="T1535" i="16"/>
  <c r="T1536" i="16"/>
  <c r="T1537" i="16"/>
  <c r="T1538" i="16"/>
  <c r="T1539" i="16"/>
  <c r="T1540" i="16"/>
  <c r="T1541" i="16"/>
  <c r="T1542" i="16"/>
  <c r="T1543" i="16"/>
  <c r="T1544" i="16"/>
  <c r="T1545" i="16"/>
  <c r="T1546" i="16"/>
  <c r="T1547" i="16"/>
  <c r="T1548" i="16"/>
  <c r="T1549" i="16"/>
  <c r="T1550" i="16"/>
  <c r="T1551" i="16"/>
  <c r="T1552" i="16"/>
  <c r="T1553" i="16"/>
  <c r="T1554" i="16"/>
  <c r="T1555" i="16"/>
  <c r="T1556" i="16"/>
  <c r="T1557" i="16"/>
  <c r="T1558" i="16"/>
  <c r="T1559" i="16"/>
  <c r="T1560" i="16"/>
  <c r="T1561" i="16"/>
  <c r="T1562" i="16"/>
  <c r="T1563" i="16"/>
  <c r="T1564" i="16"/>
  <c r="T1565" i="16"/>
  <c r="T1566" i="16"/>
  <c r="T1567" i="16"/>
  <c r="T1568" i="16"/>
  <c r="T1569" i="16"/>
  <c r="T1570" i="16"/>
  <c r="T1571" i="16"/>
  <c r="T1572" i="16"/>
  <c r="T1573" i="16"/>
  <c r="T1574" i="16"/>
  <c r="T1575" i="16"/>
  <c r="T1576" i="16"/>
  <c r="T1577" i="16"/>
  <c r="T1578" i="16"/>
  <c r="T1579" i="16"/>
  <c r="T1580" i="16"/>
  <c r="T1581" i="16"/>
  <c r="T1582" i="16"/>
  <c r="T1583" i="16"/>
  <c r="T1584" i="16"/>
  <c r="T1585" i="16"/>
  <c r="T1586" i="16"/>
  <c r="T1587" i="16"/>
  <c r="T1588" i="16"/>
  <c r="T1589" i="16"/>
  <c r="T1590" i="16"/>
  <c r="T1591" i="16"/>
  <c r="T1592" i="16"/>
  <c r="T1593" i="16"/>
  <c r="T1594" i="16"/>
  <c r="T1595" i="16"/>
  <c r="T1596" i="16"/>
  <c r="T1597" i="16"/>
  <c r="T1598" i="16"/>
  <c r="T1599" i="16"/>
  <c r="T1600" i="16"/>
  <c r="T1601" i="16"/>
  <c r="T1602" i="16"/>
  <c r="T1603" i="16"/>
  <c r="T1604" i="16"/>
  <c r="T1605" i="16"/>
  <c r="T1606" i="16"/>
  <c r="T1607" i="16"/>
  <c r="T1608" i="16"/>
  <c r="T1609" i="16"/>
  <c r="T1610" i="16"/>
  <c r="T1611" i="16"/>
  <c r="T1612" i="16"/>
  <c r="T1613" i="16"/>
  <c r="T1614" i="16"/>
  <c r="T1615" i="16"/>
  <c r="T1616" i="16"/>
  <c r="T1617" i="16"/>
  <c r="T1618" i="16"/>
  <c r="T1619" i="16"/>
  <c r="T1620" i="16"/>
  <c r="T1621" i="16"/>
  <c r="T110" i="16"/>
  <c r="S1554" i="16"/>
  <c r="S1509" i="16"/>
  <c r="S1508" i="16"/>
  <c r="S1373" i="16"/>
  <c r="S1363" i="16"/>
  <c r="S1347" i="16"/>
  <c r="S1260" i="16"/>
  <c r="S1088" i="16"/>
  <c r="S1059" i="16"/>
  <c r="S1027" i="16"/>
  <c r="S991" i="16"/>
  <c r="S969" i="16"/>
  <c r="S968" i="16"/>
  <c r="S963" i="16"/>
  <c r="S899" i="16"/>
  <c r="S821" i="16"/>
  <c r="S722" i="16"/>
  <c r="S697" i="16"/>
  <c r="S687" i="16"/>
  <c r="S677" i="16"/>
  <c r="S675" i="16"/>
  <c r="S671" i="16"/>
  <c r="S669" i="16"/>
  <c r="S668" i="16"/>
  <c r="S605" i="16"/>
  <c r="S604" i="16"/>
  <c r="S587" i="16"/>
  <c r="S585" i="16"/>
  <c r="S578" i="16"/>
  <c r="S575" i="16"/>
  <c r="S568" i="16"/>
  <c r="S566" i="16"/>
  <c r="S565" i="16"/>
  <c r="S492" i="16"/>
  <c r="S467" i="16"/>
  <c r="S451" i="16"/>
  <c r="S447" i="16"/>
  <c r="S339" i="16"/>
  <c r="S252" i="16"/>
  <c r="S242" i="16"/>
  <c r="S230" i="16"/>
  <c r="R268" i="16"/>
  <c r="R304" i="16"/>
  <c r="R366" i="16"/>
  <c r="R478" i="16"/>
  <c r="R510" i="16"/>
  <c r="R562" i="16"/>
  <c r="R569" i="16"/>
  <c r="R577" i="16"/>
  <c r="R578" i="16"/>
  <c r="R579" i="16"/>
  <c r="R580" i="16"/>
  <c r="R676" i="16"/>
  <c r="R682" i="16"/>
  <c r="R684" i="16"/>
  <c r="R705" i="16"/>
  <c r="R708" i="16"/>
  <c r="R724" i="16"/>
  <c r="R733" i="16"/>
  <c r="R756" i="16"/>
  <c r="R907" i="16"/>
  <c r="R910" i="16"/>
  <c r="R958" i="16"/>
  <c r="R974" i="16"/>
  <c r="R997" i="16"/>
  <c r="R1002" i="16"/>
  <c r="R1004" i="16"/>
  <c r="R1005" i="16"/>
  <c r="R1006" i="16"/>
  <c r="R1022" i="16"/>
  <c r="R1029" i="16"/>
  <c r="R1032" i="16"/>
  <c r="R1045" i="16"/>
  <c r="R1054" i="16"/>
  <c r="R1096" i="16"/>
  <c r="R1099" i="16"/>
  <c r="R1173" i="16"/>
  <c r="R1291" i="16"/>
  <c r="R1323" i="16"/>
  <c r="R1330" i="16"/>
  <c r="R1342" i="16"/>
  <c r="R1358" i="16"/>
  <c r="R1365" i="16"/>
  <c r="R1374" i="16"/>
  <c r="R1381" i="16"/>
  <c r="R1411" i="16"/>
  <c r="R1412" i="16"/>
  <c r="R1420" i="16"/>
  <c r="R1432" i="16"/>
  <c r="R1433" i="16"/>
  <c r="R1448" i="16"/>
  <c r="R1493" i="16"/>
  <c r="R1502" i="16"/>
  <c r="R1509" i="16"/>
  <c r="R1589" i="16"/>
  <c r="R1594" i="16"/>
  <c r="R1621" i="16"/>
  <c r="Q253" i="16"/>
  <c r="Q259" i="16"/>
  <c r="Q291" i="16"/>
  <c r="Q328" i="16"/>
  <c r="Q344" i="16"/>
  <c r="Q345" i="16"/>
  <c r="Q346" i="16"/>
  <c r="Q347" i="16"/>
  <c r="Q348" i="16"/>
  <c r="Q349" i="16"/>
  <c r="Q376" i="16"/>
  <c r="Q400" i="16"/>
  <c r="Q435" i="16"/>
  <c r="Q490" i="16"/>
  <c r="Q493" i="16"/>
  <c r="Q570" i="16"/>
  <c r="Q577" i="16"/>
  <c r="Q608" i="16"/>
  <c r="Q612" i="16"/>
  <c r="Q616" i="16"/>
  <c r="Q634" i="16"/>
  <c r="Q682" i="16"/>
  <c r="Q687" i="16"/>
  <c r="Q688" i="16"/>
  <c r="Q696" i="16"/>
  <c r="Q704" i="16"/>
  <c r="Q723" i="16"/>
  <c r="Q724" i="16"/>
  <c r="Q729" i="16"/>
  <c r="Q730" i="16"/>
  <c r="Q777" i="16"/>
  <c r="Q778" i="16"/>
  <c r="Q784" i="16"/>
  <c r="Q785" i="16"/>
  <c r="Q786" i="16"/>
  <c r="Q795" i="16"/>
  <c r="Q796" i="16"/>
  <c r="Q797" i="16"/>
  <c r="Q826" i="16"/>
  <c r="Q877" i="16"/>
  <c r="Q899" i="16"/>
  <c r="Q900" i="16"/>
  <c r="Q906" i="16"/>
  <c r="Q1018" i="16"/>
  <c r="Q1019" i="16"/>
  <c r="Q1020" i="16"/>
  <c r="Q1021" i="16"/>
  <c r="Q1022" i="16"/>
  <c r="Q1059" i="16"/>
  <c r="Q1061" i="16"/>
  <c r="Q1066" i="16"/>
  <c r="Q1069" i="16"/>
  <c r="Q1075" i="16"/>
  <c r="Q1082" i="16"/>
  <c r="Q1089" i="16"/>
  <c r="Q1098" i="16"/>
  <c r="Q1105" i="16"/>
  <c r="Q1107" i="16"/>
  <c r="Q1108" i="16"/>
  <c r="Q1114" i="16"/>
  <c r="Q1130" i="16"/>
  <c r="Q1131" i="16"/>
  <c r="Q1132" i="16"/>
  <c r="Q1134" i="16"/>
  <c r="Q1146" i="16"/>
  <c r="Q1162" i="16"/>
  <c r="Q1181" i="16"/>
  <c r="Q1183" i="16"/>
  <c r="Q1186" i="16"/>
  <c r="Q1281" i="16"/>
  <c r="Q1284" i="16"/>
  <c r="Q1325" i="16"/>
  <c r="Q1326" i="16"/>
  <c r="Q1331" i="16"/>
  <c r="Q1397" i="16"/>
  <c r="Q1428" i="16"/>
  <c r="Q1436" i="16"/>
  <c r="Q1445" i="16"/>
  <c r="Q1450" i="16"/>
  <c r="Q1466" i="16"/>
  <c r="Q1473" i="16"/>
  <c r="Q1489" i="16"/>
  <c r="Q1492" i="16"/>
  <c r="Q1493" i="16"/>
  <c r="Q1496" i="16"/>
  <c r="Q1528" i="16"/>
  <c r="Q1530" i="16"/>
  <c r="Q1537" i="16"/>
  <c r="Q1583" i="16"/>
  <c r="Q1592" i="16"/>
  <c r="Q1601" i="16"/>
  <c r="Q1617" i="16"/>
  <c r="Q1620" i="16"/>
  <c r="Q233" i="16"/>
  <c r="Q234" i="16"/>
  <c r="Q236" i="16"/>
  <c r="P116" i="16"/>
  <c r="P132" i="16"/>
  <c r="Q252" i="16" s="1"/>
  <c r="P135" i="16"/>
  <c r="Q255" i="16" s="1"/>
  <c r="P136" i="16"/>
  <c r="Q256" i="16" s="1"/>
  <c r="P139" i="16"/>
  <c r="P142" i="16"/>
  <c r="Q262" i="16" s="1"/>
  <c r="P144" i="16"/>
  <c r="Q264" i="16" s="1"/>
  <c r="P152" i="16"/>
  <c r="Q272" i="16" s="1"/>
  <c r="P177" i="16"/>
  <c r="Q297" i="16" s="1"/>
  <c r="P180" i="16"/>
  <c r="Q300" i="16" s="1"/>
  <c r="P181" i="16"/>
  <c r="Q301" i="16" s="1"/>
  <c r="P187" i="16"/>
  <c r="Q307" i="16" s="1"/>
  <c r="P190" i="16"/>
  <c r="Q310" i="16" s="1"/>
  <c r="P203" i="16"/>
  <c r="Q323" i="16" s="1"/>
  <c r="P206" i="16"/>
  <c r="Q326" i="16" s="1"/>
  <c r="P208" i="16"/>
  <c r="P212" i="16"/>
  <c r="Q332" i="16" s="1"/>
  <c r="P215" i="16"/>
  <c r="Q335" i="16" s="1"/>
  <c r="P222" i="16"/>
  <c r="P224" i="16"/>
  <c r="R236" i="16" s="1"/>
  <c r="P225" i="16"/>
  <c r="R237" i="16" s="1"/>
  <c r="P228" i="16"/>
  <c r="R240" i="16" s="1"/>
  <c r="P235" i="16"/>
  <c r="P240" i="16"/>
  <c r="P244" i="16"/>
  <c r="P251" i="16"/>
  <c r="P254" i="16"/>
  <c r="P256" i="16"/>
  <c r="S257" i="16" s="1"/>
  <c r="P260" i="16"/>
  <c r="P267" i="16"/>
  <c r="P288" i="16"/>
  <c r="P299" i="16"/>
  <c r="P302" i="16"/>
  <c r="P304" i="16"/>
  <c r="P305" i="16"/>
  <c r="P308" i="16"/>
  <c r="P309" i="16"/>
  <c r="P335" i="16"/>
  <c r="P340" i="16"/>
  <c r="S341" i="16" s="1"/>
  <c r="P346" i="16"/>
  <c r="P349" i="16"/>
  <c r="P357" i="16"/>
  <c r="R369" i="16" s="1"/>
  <c r="P360" i="16"/>
  <c r="R372" i="16" s="1"/>
  <c r="P399" i="16"/>
  <c r="P405" i="16"/>
  <c r="P443" i="16"/>
  <c r="P452" i="16"/>
  <c r="Q572" i="16" s="1"/>
  <c r="P453" i="16"/>
  <c r="P485" i="16"/>
  <c r="P488" i="16"/>
  <c r="P518" i="16"/>
  <c r="P519" i="16"/>
  <c r="P523" i="16"/>
  <c r="P527" i="16"/>
  <c r="P533" i="16"/>
  <c r="P536" i="16"/>
  <c r="P558" i="16"/>
  <c r="P559" i="16"/>
  <c r="P565" i="16"/>
  <c r="Q685" i="16" s="1"/>
  <c r="P571" i="16"/>
  <c r="P574" i="16"/>
  <c r="P576" i="16"/>
  <c r="S577" i="16" s="1"/>
  <c r="P580" i="16"/>
  <c r="P581" i="16"/>
  <c r="P587" i="16"/>
  <c r="P590" i="16"/>
  <c r="P591" i="16"/>
  <c r="P592" i="16"/>
  <c r="P593" i="16"/>
  <c r="P596" i="16"/>
  <c r="R608" i="16" s="1"/>
  <c r="P597" i="16"/>
  <c r="P613" i="16"/>
  <c r="P638" i="16"/>
  <c r="P645" i="16"/>
  <c r="P649" i="16"/>
  <c r="P652" i="16"/>
  <c r="P655" i="16"/>
  <c r="P661" i="16"/>
  <c r="P664" i="16"/>
  <c r="S665" i="16" s="1"/>
  <c r="P667" i="16"/>
  <c r="R679" i="16" s="1"/>
  <c r="P670" i="16"/>
  <c r="Q790" i="16" s="1"/>
  <c r="P671" i="16"/>
  <c r="P672" i="16"/>
  <c r="P673" i="16"/>
  <c r="P676" i="16"/>
  <c r="R688" i="16" s="1"/>
  <c r="P680" i="16"/>
  <c r="P681" i="16"/>
  <c r="P683" i="16"/>
  <c r="P693" i="16"/>
  <c r="P697" i="16"/>
  <c r="P704" i="16"/>
  <c r="P705" i="16"/>
  <c r="P708" i="16"/>
  <c r="P711" i="16"/>
  <c r="P715" i="16"/>
  <c r="P716" i="16"/>
  <c r="P718" i="16"/>
  <c r="P744" i="16"/>
  <c r="P760" i="16"/>
  <c r="P792" i="16"/>
  <c r="P828" i="16"/>
  <c r="P831" i="16"/>
  <c r="P832" i="16"/>
  <c r="P837" i="16"/>
  <c r="P839" i="16"/>
  <c r="R851" i="16" s="1"/>
  <c r="P863" i="16"/>
  <c r="P864" i="16"/>
  <c r="P865" i="16"/>
  <c r="P868" i="16"/>
  <c r="P869" i="16"/>
  <c r="P872" i="16"/>
  <c r="P894" i="16"/>
  <c r="P901" i="16"/>
  <c r="P904" i="16"/>
  <c r="P905" i="16"/>
  <c r="P906" i="16"/>
  <c r="P911" i="16"/>
  <c r="P912" i="16"/>
  <c r="P929" i="16"/>
  <c r="P936" i="16"/>
  <c r="P937" i="16"/>
  <c r="P938" i="16"/>
  <c r="P943" i="16"/>
  <c r="P945" i="16"/>
  <c r="P949" i="16"/>
  <c r="P968" i="16"/>
  <c r="P971" i="16"/>
  <c r="P975" i="16"/>
  <c r="P977" i="16"/>
  <c r="P983" i="16"/>
  <c r="P985" i="16"/>
  <c r="S986" i="16" s="1"/>
  <c r="P989" i="16"/>
  <c r="P991" i="16"/>
  <c r="S992" i="16" s="1"/>
  <c r="P1007" i="16"/>
  <c r="P1009" i="16"/>
  <c r="P1014" i="16"/>
  <c r="P1016" i="16"/>
  <c r="P1017" i="16"/>
  <c r="P1019" i="16"/>
  <c r="P1020" i="16"/>
  <c r="P1033" i="16"/>
  <c r="P1039" i="16"/>
  <c r="P1040" i="16"/>
  <c r="P1047" i="16"/>
  <c r="P1049" i="16"/>
  <c r="P1050" i="16"/>
  <c r="P1051" i="16"/>
  <c r="P1052" i="16"/>
  <c r="P1053" i="16"/>
  <c r="P1054" i="16"/>
  <c r="P1055" i="16"/>
  <c r="P1071" i="16"/>
  <c r="P1081" i="16"/>
  <c r="R1093" i="16" s="1"/>
  <c r="P1084" i="16"/>
  <c r="P1087" i="16"/>
  <c r="Q1207" i="16" s="1"/>
  <c r="P1093" i="16"/>
  <c r="P1099" i="16"/>
  <c r="Q1219" i="16" s="1"/>
  <c r="P1103" i="16"/>
  <c r="P1118" i="16"/>
  <c r="P1119" i="16"/>
  <c r="P1121" i="16"/>
  <c r="P1129" i="16"/>
  <c r="P1132" i="16"/>
  <c r="P1135" i="16"/>
  <c r="P1175" i="16"/>
  <c r="P1176" i="16"/>
  <c r="P1198" i="16"/>
  <c r="P1199" i="16"/>
  <c r="P1200" i="16"/>
  <c r="P1201" i="16"/>
  <c r="P1204" i="16"/>
  <c r="P1209" i="16"/>
  <c r="P1246" i="16"/>
  <c r="P1247" i="16"/>
  <c r="P1272" i="16"/>
  <c r="R1284" i="16" s="1"/>
  <c r="P1275" i="16"/>
  <c r="P1277" i="16"/>
  <c r="P1278" i="16"/>
  <c r="P1281" i="16"/>
  <c r="P1308" i="16"/>
  <c r="P1311" i="16"/>
  <c r="P1324" i="16"/>
  <c r="P1326" i="16"/>
  <c r="P1327" i="16"/>
  <c r="P1343" i="16"/>
  <c r="P1351" i="16"/>
  <c r="P1352" i="16"/>
  <c r="P1355" i="16"/>
  <c r="P1356" i="16"/>
  <c r="P1359" i="16"/>
  <c r="P1365" i="16"/>
  <c r="P1369" i="16"/>
  <c r="S1370" i="16" s="1"/>
  <c r="P1385" i="16"/>
  <c r="P1388" i="16"/>
  <c r="P1393" i="16"/>
  <c r="P1398" i="16"/>
  <c r="P1401" i="16"/>
  <c r="P1403" i="16"/>
  <c r="P1417" i="16"/>
  <c r="S1418" i="16" s="1"/>
  <c r="P1424" i="16"/>
  <c r="P1433" i="16"/>
  <c r="P1449" i="16"/>
  <c r="P1457" i="16"/>
  <c r="P1460" i="16"/>
  <c r="P1465" i="16"/>
  <c r="Q1585" i="16" s="1"/>
  <c r="P1476" i="16"/>
  <c r="P1497" i="16"/>
  <c r="S1498" i="16" s="1"/>
  <c r="P1513" i="16"/>
  <c r="P1534" i="16"/>
  <c r="P1537" i="16"/>
  <c r="P1540" i="16"/>
  <c r="P1542" i="16"/>
  <c r="P1543" i="16"/>
  <c r="P1614" i="16"/>
  <c r="S1615" i="16" s="1"/>
  <c r="P1617" i="16"/>
  <c r="S1618" i="16" s="1"/>
  <c r="P1620" i="16"/>
  <c r="S1621" i="16" s="1"/>
  <c r="O719" i="16"/>
  <c r="N719" i="16"/>
  <c r="M719" i="16"/>
  <c r="P719" i="16" s="1"/>
  <c r="L719" i="16"/>
  <c r="K719" i="16"/>
  <c r="O718" i="16"/>
  <c r="N718" i="16"/>
  <c r="M718" i="16"/>
  <c r="L718" i="16"/>
  <c r="K718" i="16"/>
  <c r="O717" i="16"/>
  <c r="N717" i="16"/>
  <c r="M717" i="16"/>
  <c r="L717" i="16"/>
  <c r="K717" i="16"/>
  <c r="O716" i="16"/>
  <c r="N716" i="16"/>
  <c r="M716" i="16"/>
  <c r="L716" i="16"/>
  <c r="K716" i="16"/>
  <c r="O715" i="16"/>
  <c r="N715" i="16"/>
  <c r="M715" i="16"/>
  <c r="L715" i="16"/>
  <c r="K715" i="16"/>
  <c r="O714" i="16"/>
  <c r="N714" i="16"/>
  <c r="M714" i="16"/>
  <c r="L714" i="16"/>
  <c r="K714" i="16"/>
  <c r="O713" i="16"/>
  <c r="N713" i="16"/>
  <c r="M713" i="16"/>
  <c r="L713" i="16"/>
  <c r="K713" i="16"/>
  <c r="O712" i="16"/>
  <c r="N712" i="16"/>
  <c r="P712" i="16" s="1"/>
  <c r="S713" i="16" s="1"/>
  <c r="M712" i="16"/>
  <c r="L712" i="16"/>
  <c r="K712" i="16"/>
  <c r="O711" i="16"/>
  <c r="N711" i="16"/>
  <c r="M711" i="16"/>
  <c r="L711" i="16"/>
  <c r="K711" i="16"/>
  <c r="O710" i="16"/>
  <c r="N710" i="16"/>
  <c r="P710" i="16" s="1"/>
  <c r="M710" i="16"/>
  <c r="L710" i="16"/>
  <c r="K710" i="16"/>
  <c r="O709" i="16"/>
  <c r="N709" i="16"/>
  <c r="P709" i="16" s="1"/>
  <c r="M709" i="16"/>
  <c r="L709" i="16"/>
  <c r="K709" i="16"/>
  <c r="O708" i="16"/>
  <c r="N708" i="16"/>
  <c r="M708" i="16"/>
  <c r="L708" i="16"/>
  <c r="K708" i="16"/>
  <c r="O707" i="16"/>
  <c r="N707" i="16"/>
  <c r="M707" i="16"/>
  <c r="L707" i="16"/>
  <c r="K707" i="16"/>
  <c r="O706" i="16"/>
  <c r="N706" i="16"/>
  <c r="P706" i="16" s="1"/>
  <c r="M706" i="16"/>
  <c r="L706" i="16"/>
  <c r="K706" i="16"/>
  <c r="O705" i="16"/>
  <c r="N705" i="16"/>
  <c r="M705" i="16"/>
  <c r="L705" i="16"/>
  <c r="K705" i="16"/>
  <c r="O704" i="16"/>
  <c r="N704" i="16"/>
  <c r="M704" i="16"/>
  <c r="L704" i="16"/>
  <c r="K704" i="16"/>
  <c r="O703" i="16"/>
  <c r="N703" i="16"/>
  <c r="M703" i="16"/>
  <c r="P703" i="16" s="1"/>
  <c r="L703" i="16"/>
  <c r="K703" i="16"/>
  <c r="O702" i="16"/>
  <c r="N702" i="16"/>
  <c r="M702" i="16"/>
  <c r="P702" i="16" s="1"/>
  <c r="L702" i="16"/>
  <c r="K702" i="16"/>
  <c r="O701" i="16"/>
  <c r="N701" i="16"/>
  <c r="M701" i="16"/>
  <c r="L701" i="16"/>
  <c r="K701" i="16"/>
  <c r="O700" i="16"/>
  <c r="N700" i="16"/>
  <c r="M700" i="16"/>
  <c r="L700" i="16"/>
  <c r="P700" i="16" s="1"/>
  <c r="K700" i="16"/>
  <c r="O699" i="16"/>
  <c r="N699" i="16"/>
  <c r="M699" i="16"/>
  <c r="L699" i="16"/>
  <c r="P699" i="16" s="1"/>
  <c r="K699" i="16"/>
  <c r="O698" i="16"/>
  <c r="N698" i="16"/>
  <c r="P698" i="16" s="1"/>
  <c r="M698" i="16"/>
  <c r="L698" i="16"/>
  <c r="K698" i="16"/>
  <c r="O697" i="16"/>
  <c r="N697" i="16"/>
  <c r="M697" i="16"/>
  <c r="L697" i="16"/>
  <c r="K697" i="16"/>
  <c r="O696" i="16"/>
  <c r="N696" i="16"/>
  <c r="P696" i="16" s="1"/>
  <c r="Q816" i="16" s="1"/>
  <c r="M696" i="16"/>
  <c r="L696" i="16"/>
  <c r="K696" i="16"/>
  <c r="O695" i="16"/>
  <c r="N695" i="16"/>
  <c r="M695" i="16"/>
  <c r="L695" i="16"/>
  <c r="K695" i="16"/>
  <c r="O694" i="16"/>
  <c r="N694" i="16"/>
  <c r="P694" i="16" s="1"/>
  <c r="M694" i="16"/>
  <c r="L694" i="16"/>
  <c r="K694" i="16"/>
  <c r="O693" i="16"/>
  <c r="N693" i="16"/>
  <c r="M693" i="16"/>
  <c r="L693" i="16"/>
  <c r="K693" i="16"/>
  <c r="O692" i="16"/>
  <c r="N692" i="16"/>
  <c r="M692" i="16"/>
  <c r="L692" i="16"/>
  <c r="K692" i="16"/>
  <c r="O691" i="16"/>
  <c r="N691" i="16"/>
  <c r="M691" i="16"/>
  <c r="L691" i="16"/>
  <c r="K691" i="16"/>
  <c r="O690" i="16"/>
  <c r="N690" i="16"/>
  <c r="P690" i="16" s="1"/>
  <c r="S691" i="16" s="1"/>
  <c r="M690" i="16"/>
  <c r="L690" i="16"/>
  <c r="K690" i="16"/>
  <c r="O689" i="16"/>
  <c r="N689" i="16"/>
  <c r="M689" i="16"/>
  <c r="L689" i="16"/>
  <c r="K689" i="16"/>
  <c r="O688" i="16"/>
  <c r="N688" i="16"/>
  <c r="M688" i="16"/>
  <c r="L688" i="16"/>
  <c r="P688" i="16" s="1"/>
  <c r="K688" i="16"/>
  <c r="O687" i="16"/>
  <c r="N687" i="16"/>
  <c r="M687" i="16"/>
  <c r="L687" i="16"/>
  <c r="K687" i="16"/>
  <c r="O686" i="16"/>
  <c r="N686" i="16"/>
  <c r="M686" i="16"/>
  <c r="P686" i="16" s="1"/>
  <c r="L686" i="16"/>
  <c r="K686" i="16"/>
  <c r="O685" i="16"/>
  <c r="N685" i="16"/>
  <c r="M685" i="16"/>
  <c r="L685" i="16"/>
  <c r="K685" i="16"/>
  <c r="O684" i="16"/>
  <c r="N684" i="16"/>
  <c r="M684" i="16"/>
  <c r="L684" i="16"/>
  <c r="P684" i="16" s="1"/>
  <c r="K684" i="16"/>
  <c r="O683" i="16"/>
  <c r="N683" i="16"/>
  <c r="M683" i="16"/>
  <c r="L683" i="16"/>
  <c r="K683" i="16"/>
  <c r="O682" i="16"/>
  <c r="N682" i="16"/>
  <c r="P682" i="16" s="1"/>
  <c r="M682" i="16"/>
  <c r="L682" i="16"/>
  <c r="K682" i="16"/>
  <c r="O681" i="16"/>
  <c r="N681" i="16"/>
  <c r="M681" i="16"/>
  <c r="L681" i="16"/>
  <c r="K681" i="16"/>
  <c r="O680" i="16"/>
  <c r="N680" i="16"/>
  <c r="M680" i="16"/>
  <c r="L680" i="16"/>
  <c r="K680" i="16"/>
  <c r="O679" i="16"/>
  <c r="N679" i="16"/>
  <c r="P679" i="16" s="1"/>
  <c r="M679" i="16"/>
  <c r="L679" i="16"/>
  <c r="K679" i="16"/>
  <c r="O678" i="16"/>
  <c r="N678" i="16"/>
  <c r="P678" i="16" s="1"/>
  <c r="M678" i="16"/>
  <c r="L678" i="16"/>
  <c r="K678" i="16"/>
  <c r="O677" i="16"/>
  <c r="N677" i="16"/>
  <c r="P677" i="16" s="1"/>
  <c r="M677" i="16"/>
  <c r="L677" i="16"/>
  <c r="K677" i="16"/>
  <c r="O676" i="16"/>
  <c r="N676" i="16"/>
  <c r="M676" i="16"/>
  <c r="L676" i="16"/>
  <c r="K676" i="16"/>
  <c r="O675" i="16"/>
  <c r="N675" i="16"/>
  <c r="P675" i="16" s="1"/>
  <c r="M675" i="16"/>
  <c r="L675" i="16"/>
  <c r="K675" i="16"/>
  <c r="O674" i="16"/>
  <c r="N674" i="16"/>
  <c r="P674" i="16" s="1"/>
  <c r="M674" i="16"/>
  <c r="L674" i="16"/>
  <c r="K674" i="16"/>
  <c r="O673" i="16"/>
  <c r="N673" i="16"/>
  <c r="M673" i="16"/>
  <c r="L673" i="16"/>
  <c r="K673" i="16"/>
  <c r="O672" i="16"/>
  <c r="N672" i="16"/>
  <c r="M672" i="16"/>
  <c r="L672" i="16"/>
  <c r="K672" i="16"/>
  <c r="O671" i="16"/>
  <c r="N671" i="16"/>
  <c r="M671" i="16"/>
  <c r="L671" i="16"/>
  <c r="K671" i="16"/>
  <c r="O670" i="16"/>
  <c r="N670" i="16"/>
  <c r="M670" i="16"/>
  <c r="L670" i="16"/>
  <c r="K670" i="16"/>
  <c r="O669" i="16"/>
  <c r="N669" i="16"/>
  <c r="P669" i="16" s="1"/>
  <c r="M669" i="16"/>
  <c r="L669" i="16"/>
  <c r="K669" i="16"/>
  <c r="O668" i="16"/>
  <c r="N668" i="16"/>
  <c r="P668" i="16" s="1"/>
  <c r="M668" i="16"/>
  <c r="L668" i="16"/>
  <c r="K668" i="16"/>
  <c r="O667" i="16"/>
  <c r="N667" i="16"/>
  <c r="M667" i="16"/>
  <c r="L667" i="16"/>
  <c r="K667" i="16"/>
  <c r="O666" i="16"/>
  <c r="N666" i="16"/>
  <c r="P666" i="16" s="1"/>
  <c r="M666" i="16"/>
  <c r="L666" i="16"/>
  <c r="K666" i="16"/>
  <c r="O665" i="16"/>
  <c r="N665" i="16"/>
  <c r="P665" i="16" s="1"/>
  <c r="M665" i="16"/>
  <c r="L665" i="16"/>
  <c r="K665" i="16"/>
  <c r="O664" i="16"/>
  <c r="N664" i="16"/>
  <c r="M664" i="16"/>
  <c r="L664" i="16"/>
  <c r="K664" i="16"/>
  <c r="O663" i="16"/>
  <c r="N663" i="16"/>
  <c r="M663" i="16"/>
  <c r="L663" i="16"/>
  <c r="K663" i="16"/>
  <c r="O662" i="16"/>
  <c r="N662" i="16"/>
  <c r="P662" i="16" s="1"/>
  <c r="M662" i="16"/>
  <c r="L662" i="16"/>
  <c r="K662" i="16"/>
  <c r="O661" i="16"/>
  <c r="N661" i="16"/>
  <c r="M661" i="16"/>
  <c r="L661" i="16"/>
  <c r="K661" i="16"/>
  <c r="O660" i="16"/>
  <c r="N660" i="16"/>
  <c r="M660" i="16"/>
  <c r="L660" i="16"/>
  <c r="K660" i="16"/>
  <c r="O659" i="16"/>
  <c r="N659" i="16"/>
  <c r="M659" i="16"/>
  <c r="L659" i="16"/>
  <c r="K659" i="16"/>
  <c r="O658" i="16"/>
  <c r="N658" i="16"/>
  <c r="P658" i="16" s="1"/>
  <c r="M658" i="16"/>
  <c r="L658" i="16"/>
  <c r="K658" i="16"/>
  <c r="O657" i="16"/>
  <c r="N657" i="16"/>
  <c r="P657" i="16" s="1"/>
  <c r="M657" i="16"/>
  <c r="L657" i="16"/>
  <c r="K657" i="16"/>
  <c r="O656" i="16"/>
  <c r="N656" i="16"/>
  <c r="M656" i="16"/>
  <c r="L656" i="16"/>
  <c r="P656" i="16" s="1"/>
  <c r="K656" i="16"/>
  <c r="O655" i="16"/>
  <c r="N655" i="16"/>
  <c r="M655" i="16"/>
  <c r="L655" i="16"/>
  <c r="K655" i="16"/>
  <c r="O654" i="16"/>
  <c r="N654" i="16"/>
  <c r="M654" i="16"/>
  <c r="P654" i="16" s="1"/>
  <c r="L654" i="16"/>
  <c r="K654" i="16"/>
  <c r="O653" i="16"/>
  <c r="N653" i="16"/>
  <c r="M653" i="16"/>
  <c r="L653" i="16"/>
  <c r="K653" i="16"/>
  <c r="O652" i="16"/>
  <c r="N652" i="16"/>
  <c r="M652" i="16"/>
  <c r="L652" i="16"/>
  <c r="K652" i="16"/>
  <c r="O651" i="16"/>
  <c r="N651" i="16"/>
  <c r="M651" i="16"/>
  <c r="L651" i="16"/>
  <c r="P651" i="16" s="1"/>
  <c r="K651" i="16"/>
  <c r="O650" i="16"/>
  <c r="N650" i="16"/>
  <c r="P650" i="16" s="1"/>
  <c r="M650" i="16"/>
  <c r="L650" i="16"/>
  <c r="K650" i="16"/>
  <c r="O649" i="16"/>
  <c r="N649" i="16"/>
  <c r="M649" i="16"/>
  <c r="L649" i="16"/>
  <c r="K649" i="16"/>
  <c r="O648" i="16"/>
  <c r="N648" i="16"/>
  <c r="M648" i="16"/>
  <c r="L648" i="16"/>
  <c r="K648" i="16"/>
  <c r="O647" i="16"/>
  <c r="N647" i="16"/>
  <c r="M647" i="16"/>
  <c r="L647" i="16"/>
  <c r="K647" i="16"/>
  <c r="O646" i="16"/>
  <c r="N646" i="16"/>
  <c r="P646" i="16" s="1"/>
  <c r="M646" i="16"/>
  <c r="L646" i="16"/>
  <c r="K646" i="16"/>
  <c r="O645" i="16"/>
  <c r="N645" i="16"/>
  <c r="M645" i="16"/>
  <c r="L645" i="16"/>
  <c r="K645" i="16"/>
  <c r="O644" i="16"/>
  <c r="N644" i="16"/>
  <c r="M644" i="16"/>
  <c r="L644" i="16"/>
  <c r="K644" i="16"/>
  <c r="O643" i="16"/>
  <c r="N643" i="16"/>
  <c r="M643" i="16"/>
  <c r="L643" i="16"/>
  <c r="K643" i="16"/>
  <c r="O642" i="16"/>
  <c r="N642" i="16"/>
  <c r="P642" i="16" s="1"/>
  <c r="Q762" i="16" s="1"/>
  <c r="M642" i="16"/>
  <c r="L642" i="16"/>
  <c r="K642" i="16"/>
  <c r="O641" i="16"/>
  <c r="N641" i="16"/>
  <c r="M641" i="16"/>
  <c r="L641" i="16"/>
  <c r="K641" i="16"/>
  <c r="P641" i="16" s="1"/>
  <c r="O640" i="16"/>
  <c r="N640" i="16"/>
  <c r="M640" i="16"/>
  <c r="L640" i="16"/>
  <c r="P640" i="16" s="1"/>
  <c r="K640" i="16"/>
  <c r="O639" i="16"/>
  <c r="N639" i="16"/>
  <c r="M639" i="16"/>
  <c r="L639" i="16"/>
  <c r="K639" i="16"/>
  <c r="O638" i="16"/>
  <c r="N638" i="16"/>
  <c r="M638" i="16"/>
  <c r="L638" i="16"/>
  <c r="K638" i="16"/>
  <c r="O637" i="16"/>
  <c r="N637" i="16"/>
  <c r="M637" i="16"/>
  <c r="L637" i="16"/>
  <c r="K637" i="16"/>
  <c r="O636" i="16"/>
  <c r="N636" i="16"/>
  <c r="P636" i="16" s="1"/>
  <c r="M636" i="16"/>
  <c r="L636" i="16"/>
  <c r="K636" i="16"/>
  <c r="O635" i="16"/>
  <c r="N635" i="16"/>
  <c r="M635" i="16"/>
  <c r="L635" i="16"/>
  <c r="P635" i="16" s="1"/>
  <c r="K635" i="16"/>
  <c r="O634" i="16"/>
  <c r="N634" i="16"/>
  <c r="P634" i="16" s="1"/>
  <c r="M634" i="16"/>
  <c r="L634" i="16"/>
  <c r="K634" i="16"/>
  <c r="O633" i="16"/>
  <c r="N633" i="16"/>
  <c r="M633" i="16"/>
  <c r="L633" i="16"/>
  <c r="K633" i="16"/>
  <c r="P633" i="16" s="1"/>
  <c r="O632" i="16"/>
  <c r="N632" i="16"/>
  <c r="M632" i="16"/>
  <c r="L632" i="16"/>
  <c r="K632" i="16"/>
  <c r="P632" i="16" s="1"/>
  <c r="O631" i="16"/>
  <c r="N631" i="16"/>
  <c r="M631" i="16"/>
  <c r="L631" i="16"/>
  <c r="K631" i="16"/>
  <c r="O630" i="16"/>
  <c r="N630" i="16"/>
  <c r="P630" i="16" s="1"/>
  <c r="M630" i="16"/>
  <c r="L630" i="16"/>
  <c r="K630" i="16"/>
  <c r="O629" i="16"/>
  <c r="N629" i="16"/>
  <c r="P629" i="16" s="1"/>
  <c r="M629" i="16"/>
  <c r="L629" i="16"/>
  <c r="K629" i="16"/>
  <c r="O628" i="16"/>
  <c r="N628" i="16"/>
  <c r="M628" i="16"/>
  <c r="L628" i="16"/>
  <c r="K628" i="16"/>
  <c r="O627" i="16"/>
  <c r="N627" i="16"/>
  <c r="M627" i="16"/>
  <c r="L627" i="16"/>
  <c r="K627" i="16"/>
  <c r="O626" i="16"/>
  <c r="N626" i="16"/>
  <c r="P626" i="16" s="1"/>
  <c r="M626" i="16"/>
  <c r="L626" i="16"/>
  <c r="K626" i="16"/>
  <c r="O625" i="16"/>
  <c r="N625" i="16"/>
  <c r="M625" i="16"/>
  <c r="L625" i="16"/>
  <c r="K625" i="16"/>
  <c r="O624" i="16"/>
  <c r="N624" i="16"/>
  <c r="M624" i="16"/>
  <c r="L624" i="16"/>
  <c r="P624" i="16" s="1"/>
  <c r="K624" i="16"/>
  <c r="O623" i="16"/>
  <c r="N623" i="16"/>
  <c r="M623" i="16"/>
  <c r="L623" i="16"/>
  <c r="K623" i="16"/>
  <c r="O622" i="16"/>
  <c r="N622" i="16"/>
  <c r="M622" i="16"/>
  <c r="L622" i="16"/>
  <c r="K622" i="16"/>
  <c r="O621" i="16"/>
  <c r="N621" i="16"/>
  <c r="M621" i="16"/>
  <c r="L621" i="16"/>
  <c r="K621" i="16"/>
  <c r="O620" i="16"/>
  <c r="N620" i="16"/>
  <c r="M620" i="16"/>
  <c r="L620" i="16"/>
  <c r="P620" i="16" s="1"/>
  <c r="K620" i="16"/>
  <c r="O619" i="16"/>
  <c r="N619" i="16"/>
  <c r="M619" i="16"/>
  <c r="L619" i="16"/>
  <c r="P619" i="16" s="1"/>
  <c r="K619" i="16"/>
  <c r="O618" i="16"/>
  <c r="N618" i="16"/>
  <c r="P618" i="16" s="1"/>
  <c r="M618" i="16"/>
  <c r="L618" i="16"/>
  <c r="K618" i="16"/>
  <c r="O617" i="16"/>
  <c r="N617" i="16"/>
  <c r="M617" i="16"/>
  <c r="L617" i="16"/>
  <c r="K617" i="16"/>
  <c r="P617" i="16" s="1"/>
  <c r="O616" i="16"/>
  <c r="N616" i="16"/>
  <c r="M616" i="16"/>
  <c r="L616" i="16"/>
  <c r="K616" i="16"/>
  <c r="P616" i="16" s="1"/>
  <c r="O615" i="16"/>
  <c r="N615" i="16"/>
  <c r="M615" i="16"/>
  <c r="P615" i="16" s="1"/>
  <c r="L615" i="16"/>
  <c r="K615" i="16"/>
  <c r="O614" i="16"/>
  <c r="N614" i="16"/>
  <c r="P614" i="16" s="1"/>
  <c r="M614" i="16"/>
  <c r="L614" i="16"/>
  <c r="K614" i="16"/>
  <c r="O613" i="16"/>
  <c r="N613" i="16"/>
  <c r="M613" i="16"/>
  <c r="L613" i="16"/>
  <c r="K613" i="16"/>
  <c r="O612" i="16"/>
  <c r="N612" i="16"/>
  <c r="M612" i="16"/>
  <c r="L612" i="16"/>
  <c r="P612" i="16" s="1"/>
  <c r="K612" i="16"/>
  <c r="O611" i="16"/>
  <c r="N611" i="16"/>
  <c r="M611" i="16"/>
  <c r="L611" i="16"/>
  <c r="K611" i="16"/>
  <c r="O610" i="16"/>
  <c r="N610" i="16"/>
  <c r="P610" i="16" s="1"/>
  <c r="R622" i="16" s="1"/>
  <c r="M610" i="16"/>
  <c r="L610" i="16"/>
  <c r="K610" i="16"/>
  <c r="O609" i="16"/>
  <c r="N609" i="16"/>
  <c r="P609" i="16" s="1"/>
  <c r="M609" i="16"/>
  <c r="L609" i="16"/>
  <c r="K609" i="16"/>
  <c r="O608" i="16"/>
  <c r="N608" i="16"/>
  <c r="M608" i="16"/>
  <c r="L608" i="16"/>
  <c r="P608" i="16" s="1"/>
  <c r="K608" i="16"/>
  <c r="O607" i="16"/>
  <c r="N607" i="16"/>
  <c r="M607" i="16"/>
  <c r="P607" i="16" s="1"/>
  <c r="L607" i="16"/>
  <c r="K607" i="16"/>
  <c r="O606" i="16"/>
  <c r="N606" i="16"/>
  <c r="M606" i="16"/>
  <c r="P606" i="16" s="1"/>
  <c r="L606" i="16"/>
  <c r="K606" i="16"/>
  <c r="O605" i="16"/>
  <c r="N605" i="16"/>
  <c r="P605" i="16" s="1"/>
  <c r="M605" i="16"/>
  <c r="L605" i="16"/>
  <c r="K605" i="16"/>
  <c r="O604" i="16"/>
  <c r="N604" i="16"/>
  <c r="P604" i="16" s="1"/>
  <c r="R616" i="16" s="1"/>
  <c r="M604" i="16"/>
  <c r="L604" i="16"/>
  <c r="K604" i="16"/>
  <c r="O603" i="16"/>
  <c r="N603" i="16"/>
  <c r="P603" i="16" s="1"/>
  <c r="R615" i="16" s="1"/>
  <c r="M603" i="16"/>
  <c r="L603" i="16"/>
  <c r="K603" i="16"/>
  <c r="O602" i="16"/>
  <c r="N602" i="16"/>
  <c r="P602" i="16" s="1"/>
  <c r="M602" i="16"/>
  <c r="L602" i="16"/>
  <c r="K602" i="16"/>
  <c r="O601" i="16"/>
  <c r="N601" i="16"/>
  <c r="P601" i="16" s="1"/>
  <c r="M601" i="16"/>
  <c r="L601" i="16"/>
  <c r="K601" i="16"/>
  <c r="O600" i="16"/>
  <c r="N600" i="16"/>
  <c r="P600" i="16" s="1"/>
  <c r="M600" i="16"/>
  <c r="L600" i="16"/>
  <c r="K600" i="16"/>
  <c r="O599" i="16"/>
  <c r="N599" i="16"/>
  <c r="M599" i="16"/>
  <c r="L599" i="16"/>
  <c r="K599" i="16"/>
  <c r="O598" i="16"/>
  <c r="N598" i="16"/>
  <c r="P598" i="16" s="1"/>
  <c r="M598" i="16"/>
  <c r="L598" i="16"/>
  <c r="K598" i="16"/>
  <c r="O597" i="16"/>
  <c r="N597" i="16"/>
  <c r="M597" i="16"/>
  <c r="L597" i="16"/>
  <c r="K597" i="16"/>
  <c r="O596" i="16"/>
  <c r="N596" i="16"/>
  <c r="M596" i="16"/>
  <c r="L596" i="16"/>
  <c r="K596" i="16"/>
  <c r="O595" i="16"/>
  <c r="N595" i="16"/>
  <c r="P595" i="16" s="1"/>
  <c r="M595" i="16"/>
  <c r="L595" i="16"/>
  <c r="K595" i="16"/>
  <c r="O594" i="16"/>
  <c r="N594" i="16"/>
  <c r="P594" i="16" s="1"/>
  <c r="Q714" i="16" s="1"/>
  <c r="M594" i="16"/>
  <c r="L594" i="16"/>
  <c r="K594" i="16"/>
  <c r="O593" i="16"/>
  <c r="N593" i="16"/>
  <c r="M593" i="16"/>
  <c r="L593" i="16"/>
  <c r="K593" i="16"/>
  <c r="O592" i="16"/>
  <c r="N592" i="16"/>
  <c r="M592" i="16"/>
  <c r="L592" i="16"/>
  <c r="K592" i="16"/>
  <c r="O591" i="16"/>
  <c r="N591" i="16"/>
  <c r="M591" i="16"/>
  <c r="L591" i="16"/>
  <c r="K591" i="16"/>
  <c r="O590" i="16"/>
  <c r="N590" i="16"/>
  <c r="M590" i="16"/>
  <c r="L590" i="16"/>
  <c r="K590" i="16"/>
  <c r="O589" i="16"/>
  <c r="N589" i="16"/>
  <c r="P589" i="16" s="1"/>
  <c r="M589" i="16"/>
  <c r="L589" i="16"/>
  <c r="K589" i="16"/>
  <c r="O588" i="16"/>
  <c r="N588" i="16"/>
  <c r="P588" i="16" s="1"/>
  <c r="M588" i="16"/>
  <c r="L588" i="16"/>
  <c r="K588" i="16"/>
  <c r="O587" i="16"/>
  <c r="N587" i="16"/>
  <c r="M587" i="16"/>
  <c r="L587" i="16"/>
  <c r="K587" i="16"/>
  <c r="O586" i="16"/>
  <c r="N586" i="16"/>
  <c r="P586" i="16" s="1"/>
  <c r="M586" i="16"/>
  <c r="L586" i="16"/>
  <c r="K586" i="16"/>
  <c r="O585" i="16"/>
  <c r="N585" i="16"/>
  <c r="P585" i="16" s="1"/>
  <c r="M585" i="16"/>
  <c r="L585" i="16"/>
  <c r="K585" i="16"/>
  <c r="O584" i="16"/>
  <c r="N584" i="16"/>
  <c r="P584" i="16" s="1"/>
  <c r="R596" i="16" s="1"/>
  <c r="M584" i="16"/>
  <c r="L584" i="16"/>
  <c r="K584" i="16"/>
  <c r="O583" i="16"/>
  <c r="N583" i="16"/>
  <c r="P583" i="16" s="1"/>
  <c r="M583" i="16"/>
  <c r="L583" i="16"/>
  <c r="K583" i="16"/>
  <c r="O582" i="16"/>
  <c r="N582" i="16"/>
  <c r="P582" i="16" s="1"/>
  <c r="M582" i="16"/>
  <c r="L582" i="16"/>
  <c r="K582" i="16"/>
  <c r="O581" i="16"/>
  <c r="N581" i="16"/>
  <c r="M581" i="16"/>
  <c r="L581" i="16"/>
  <c r="K581" i="16"/>
  <c r="O580" i="16"/>
  <c r="N580" i="16"/>
  <c r="M580" i="16"/>
  <c r="L580" i="16"/>
  <c r="K580" i="16"/>
  <c r="O579" i="16"/>
  <c r="N579" i="16"/>
  <c r="P579" i="16" s="1"/>
  <c r="M579" i="16"/>
  <c r="L579" i="16"/>
  <c r="K579" i="16"/>
  <c r="O578" i="16"/>
  <c r="N578" i="16"/>
  <c r="P578" i="16" s="1"/>
  <c r="M578" i="16"/>
  <c r="L578" i="16"/>
  <c r="K578" i="16"/>
  <c r="O577" i="16"/>
  <c r="N577" i="16"/>
  <c r="P577" i="16" s="1"/>
  <c r="M577" i="16"/>
  <c r="L577" i="16"/>
  <c r="K577" i="16"/>
  <c r="O576" i="16"/>
  <c r="N576" i="16"/>
  <c r="M576" i="16"/>
  <c r="L576" i="16"/>
  <c r="K576" i="16"/>
  <c r="O575" i="16"/>
  <c r="N575" i="16"/>
  <c r="P575" i="16" s="1"/>
  <c r="M575" i="16"/>
  <c r="L575" i="16"/>
  <c r="K575" i="16"/>
  <c r="O574" i="16"/>
  <c r="N574" i="16"/>
  <c r="M574" i="16"/>
  <c r="L574" i="16"/>
  <c r="K574" i="16"/>
  <c r="O573" i="16"/>
  <c r="N573" i="16"/>
  <c r="P573" i="16" s="1"/>
  <c r="M573" i="16"/>
  <c r="L573" i="16"/>
  <c r="K573" i="16"/>
  <c r="O572" i="16"/>
  <c r="N572" i="16"/>
  <c r="P572" i="16" s="1"/>
  <c r="M572" i="16"/>
  <c r="L572" i="16"/>
  <c r="K572" i="16"/>
  <c r="O571" i="16"/>
  <c r="N571" i="16"/>
  <c r="M571" i="16"/>
  <c r="L571" i="16"/>
  <c r="K571" i="16"/>
  <c r="O570" i="16"/>
  <c r="N570" i="16"/>
  <c r="P570" i="16" s="1"/>
  <c r="M570" i="16"/>
  <c r="L570" i="16"/>
  <c r="K570" i="16"/>
  <c r="O569" i="16"/>
  <c r="N569" i="16"/>
  <c r="P569" i="16" s="1"/>
  <c r="M569" i="16"/>
  <c r="L569" i="16"/>
  <c r="K569" i="16"/>
  <c r="O568" i="16"/>
  <c r="N568" i="16"/>
  <c r="P568" i="16" s="1"/>
  <c r="S569" i="16" s="1"/>
  <c r="M568" i="16"/>
  <c r="L568" i="16"/>
  <c r="K568" i="16"/>
  <c r="O567" i="16"/>
  <c r="N567" i="16"/>
  <c r="P567" i="16" s="1"/>
  <c r="M567" i="16"/>
  <c r="L567" i="16"/>
  <c r="K567" i="16"/>
  <c r="O566" i="16"/>
  <c r="N566" i="16"/>
  <c r="P566" i="16" s="1"/>
  <c r="M566" i="16"/>
  <c r="L566" i="16"/>
  <c r="K566" i="16"/>
  <c r="O565" i="16"/>
  <c r="N565" i="16"/>
  <c r="M565" i="16"/>
  <c r="L565" i="16"/>
  <c r="K565" i="16"/>
  <c r="O564" i="16"/>
  <c r="N564" i="16"/>
  <c r="P564" i="16" s="1"/>
  <c r="M564" i="16"/>
  <c r="L564" i="16"/>
  <c r="K564" i="16"/>
  <c r="O563" i="16"/>
  <c r="N563" i="16"/>
  <c r="M563" i="16"/>
  <c r="L563" i="16"/>
  <c r="K563" i="16"/>
  <c r="O562" i="16"/>
  <c r="N562" i="16"/>
  <c r="P562" i="16" s="1"/>
  <c r="M562" i="16"/>
  <c r="L562" i="16"/>
  <c r="K562" i="16"/>
  <c r="O561" i="16"/>
  <c r="N561" i="16"/>
  <c r="P561" i="16" s="1"/>
  <c r="M561" i="16"/>
  <c r="L561" i="16"/>
  <c r="K561" i="16"/>
  <c r="O560" i="16"/>
  <c r="N560" i="16"/>
  <c r="M560" i="16"/>
  <c r="L560" i="16"/>
  <c r="P560" i="16" s="1"/>
  <c r="K560" i="16"/>
  <c r="O559" i="16"/>
  <c r="N559" i="16"/>
  <c r="M559" i="16"/>
  <c r="L559" i="16"/>
  <c r="K559" i="16"/>
  <c r="O558" i="16"/>
  <c r="N558" i="16"/>
  <c r="M558" i="16"/>
  <c r="L558" i="16"/>
  <c r="K558" i="16"/>
  <c r="O557" i="16"/>
  <c r="N557" i="16"/>
  <c r="P557" i="16" s="1"/>
  <c r="M557" i="16"/>
  <c r="L557" i="16"/>
  <c r="K557" i="16"/>
  <c r="O556" i="16"/>
  <c r="N556" i="16"/>
  <c r="P556" i="16" s="1"/>
  <c r="M556" i="16"/>
  <c r="L556" i="16"/>
  <c r="K556" i="16"/>
  <c r="O555" i="16"/>
  <c r="N555" i="16"/>
  <c r="M555" i="16"/>
  <c r="L555" i="16"/>
  <c r="P555" i="16" s="1"/>
  <c r="K555" i="16"/>
  <c r="O554" i="16"/>
  <c r="N554" i="16"/>
  <c r="P554" i="16" s="1"/>
  <c r="M554" i="16"/>
  <c r="L554" i="16"/>
  <c r="K554" i="16"/>
  <c r="O553" i="16"/>
  <c r="N553" i="16"/>
  <c r="P553" i="16" s="1"/>
  <c r="M553" i="16"/>
  <c r="L553" i="16"/>
  <c r="K553" i="16"/>
  <c r="O552" i="16"/>
  <c r="N552" i="16"/>
  <c r="M552" i="16"/>
  <c r="L552" i="16"/>
  <c r="K552" i="16"/>
  <c r="O551" i="16"/>
  <c r="N551" i="16"/>
  <c r="M551" i="16"/>
  <c r="L551" i="16"/>
  <c r="K551" i="16"/>
  <c r="O550" i="16"/>
  <c r="N550" i="16"/>
  <c r="P550" i="16" s="1"/>
  <c r="M550" i="16"/>
  <c r="L550" i="16"/>
  <c r="K550" i="16"/>
  <c r="O549" i="16"/>
  <c r="N549" i="16"/>
  <c r="M549" i="16"/>
  <c r="L549" i="16"/>
  <c r="K549" i="16"/>
  <c r="O548" i="16"/>
  <c r="N548" i="16"/>
  <c r="M548" i="16"/>
  <c r="L548" i="16"/>
  <c r="K548" i="16"/>
  <c r="O547" i="16"/>
  <c r="N547" i="16"/>
  <c r="M547" i="16"/>
  <c r="L547" i="16"/>
  <c r="K547" i="16"/>
  <c r="O546" i="16"/>
  <c r="N546" i="16"/>
  <c r="P546" i="16" s="1"/>
  <c r="M546" i="16"/>
  <c r="L546" i="16"/>
  <c r="K546" i="16"/>
  <c r="O545" i="16"/>
  <c r="N545" i="16"/>
  <c r="M545" i="16"/>
  <c r="L545" i="16"/>
  <c r="K545" i="16"/>
  <c r="O544" i="16"/>
  <c r="N544" i="16"/>
  <c r="M544" i="16"/>
  <c r="L544" i="16"/>
  <c r="P544" i="16" s="1"/>
  <c r="K544" i="16"/>
  <c r="O543" i="16"/>
  <c r="N543" i="16"/>
  <c r="M543" i="16"/>
  <c r="P543" i="16" s="1"/>
  <c r="L543" i="16"/>
  <c r="K543" i="16"/>
  <c r="O542" i="16"/>
  <c r="N542" i="16"/>
  <c r="M542" i="16"/>
  <c r="P542" i="16" s="1"/>
  <c r="L542" i="16"/>
  <c r="K542" i="16"/>
  <c r="O541" i="16"/>
  <c r="N541" i="16"/>
  <c r="M541" i="16"/>
  <c r="L541" i="16"/>
  <c r="K541" i="16"/>
  <c r="O540" i="16"/>
  <c r="N540" i="16"/>
  <c r="P540" i="16" s="1"/>
  <c r="M540" i="16"/>
  <c r="L540" i="16"/>
  <c r="K540" i="16"/>
  <c r="O539" i="16"/>
  <c r="N539" i="16"/>
  <c r="M539" i="16"/>
  <c r="L539" i="16"/>
  <c r="P539" i="16" s="1"/>
  <c r="K539" i="16"/>
  <c r="O538" i="16"/>
  <c r="N538" i="16"/>
  <c r="P538" i="16" s="1"/>
  <c r="M538" i="16"/>
  <c r="L538" i="16"/>
  <c r="K538" i="16"/>
  <c r="O537" i="16"/>
  <c r="N537" i="16"/>
  <c r="P537" i="16" s="1"/>
  <c r="M537" i="16"/>
  <c r="L537" i="16"/>
  <c r="K537" i="16"/>
  <c r="O536" i="16"/>
  <c r="N536" i="16"/>
  <c r="M536" i="16"/>
  <c r="L536" i="16"/>
  <c r="K536" i="16"/>
  <c r="O535" i="16"/>
  <c r="N535" i="16"/>
  <c r="M535" i="16"/>
  <c r="P535" i="16" s="1"/>
  <c r="L535" i="16"/>
  <c r="K535" i="16"/>
  <c r="O534" i="16"/>
  <c r="N534" i="16"/>
  <c r="P534" i="16" s="1"/>
  <c r="M534" i="16"/>
  <c r="L534" i="16"/>
  <c r="K534" i="16"/>
  <c r="O533" i="16"/>
  <c r="N533" i="16"/>
  <c r="M533" i="16"/>
  <c r="L533" i="16"/>
  <c r="K533" i="16"/>
  <c r="O532" i="16"/>
  <c r="N532" i="16"/>
  <c r="M532" i="16"/>
  <c r="L532" i="16"/>
  <c r="K532" i="16"/>
  <c r="O531" i="16"/>
  <c r="N531" i="16"/>
  <c r="M531" i="16"/>
  <c r="L531" i="16"/>
  <c r="K531" i="16"/>
  <c r="O530" i="16"/>
  <c r="N530" i="16"/>
  <c r="P530" i="16" s="1"/>
  <c r="M530" i="16"/>
  <c r="L530" i="16"/>
  <c r="K530" i="16"/>
  <c r="O529" i="16"/>
  <c r="N529" i="16"/>
  <c r="M529" i="16"/>
  <c r="L529" i="16"/>
  <c r="K529" i="16"/>
  <c r="O528" i="16"/>
  <c r="N528" i="16"/>
  <c r="M528" i="16"/>
  <c r="L528" i="16"/>
  <c r="P528" i="16" s="1"/>
  <c r="K528" i="16"/>
  <c r="O527" i="16"/>
  <c r="N527" i="16"/>
  <c r="M527" i="16"/>
  <c r="L527" i="16"/>
  <c r="K527" i="16"/>
  <c r="O526" i="16"/>
  <c r="N526" i="16"/>
  <c r="M526" i="16"/>
  <c r="P526" i="16" s="1"/>
  <c r="L526" i="16"/>
  <c r="K526" i="16"/>
  <c r="O525" i="16"/>
  <c r="N525" i="16"/>
  <c r="M525" i="16"/>
  <c r="L525" i="16"/>
  <c r="K525" i="16"/>
  <c r="O524" i="16"/>
  <c r="N524" i="16"/>
  <c r="P524" i="16" s="1"/>
  <c r="M524" i="16"/>
  <c r="L524" i="16"/>
  <c r="K524" i="16"/>
  <c r="O523" i="16"/>
  <c r="N523" i="16"/>
  <c r="M523" i="16"/>
  <c r="L523" i="16"/>
  <c r="K523" i="16"/>
  <c r="O522" i="16"/>
  <c r="N522" i="16"/>
  <c r="P522" i="16" s="1"/>
  <c r="M522" i="16"/>
  <c r="L522" i="16"/>
  <c r="K522" i="16"/>
  <c r="O521" i="16"/>
  <c r="N521" i="16"/>
  <c r="P521" i="16" s="1"/>
  <c r="M521" i="16"/>
  <c r="L521" i="16"/>
  <c r="K521" i="16"/>
  <c r="O520" i="16"/>
  <c r="N520" i="16"/>
  <c r="M520" i="16"/>
  <c r="L520" i="16"/>
  <c r="K520" i="16"/>
  <c r="O519" i="16"/>
  <c r="N519" i="16"/>
  <c r="M519" i="16"/>
  <c r="L519" i="16"/>
  <c r="K519" i="16"/>
  <c r="O518" i="16"/>
  <c r="N518" i="16"/>
  <c r="M518" i="16"/>
  <c r="L518" i="16"/>
  <c r="K518" i="16"/>
  <c r="O517" i="16"/>
  <c r="N517" i="16"/>
  <c r="M517" i="16"/>
  <c r="P517" i="16" s="1"/>
  <c r="L517" i="16"/>
  <c r="K517" i="16"/>
  <c r="O516" i="16"/>
  <c r="N516" i="16"/>
  <c r="M516" i="16"/>
  <c r="L516" i="16"/>
  <c r="K516" i="16"/>
  <c r="O515" i="16"/>
  <c r="N515" i="16"/>
  <c r="M515" i="16"/>
  <c r="L515" i="16"/>
  <c r="K515" i="16"/>
  <c r="O514" i="16"/>
  <c r="N514" i="16"/>
  <c r="P514" i="16" s="1"/>
  <c r="M514" i="16"/>
  <c r="L514" i="16"/>
  <c r="K514" i="16"/>
  <c r="O513" i="16"/>
  <c r="N513" i="16"/>
  <c r="M513" i="16"/>
  <c r="L513" i="16"/>
  <c r="K513" i="16"/>
  <c r="O512" i="16"/>
  <c r="N512" i="16"/>
  <c r="M512" i="16"/>
  <c r="L512" i="16"/>
  <c r="P512" i="16" s="1"/>
  <c r="K512" i="16"/>
  <c r="O511" i="16"/>
  <c r="N511" i="16"/>
  <c r="M511" i="16"/>
  <c r="L511" i="16"/>
  <c r="K511" i="16"/>
  <c r="O510" i="16"/>
  <c r="N510" i="16"/>
  <c r="M510" i="16"/>
  <c r="P510" i="16" s="1"/>
  <c r="L510" i="16"/>
  <c r="K510" i="16"/>
  <c r="O509" i="16"/>
  <c r="N509" i="16"/>
  <c r="M509" i="16"/>
  <c r="L509" i="16"/>
  <c r="K509" i="16"/>
  <c r="O508" i="16"/>
  <c r="N508" i="16"/>
  <c r="P508" i="16" s="1"/>
  <c r="M508" i="16"/>
  <c r="L508" i="16"/>
  <c r="K508" i="16"/>
  <c r="O507" i="16"/>
  <c r="N507" i="16"/>
  <c r="M507" i="16"/>
  <c r="L507" i="16"/>
  <c r="P507" i="16" s="1"/>
  <c r="K507" i="16"/>
  <c r="O506" i="16"/>
  <c r="N506" i="16"/>
  <c r="P506" i="16" s="1"/>
  <c r="M506" i="16"/>
  <c r="L506" i="16"/>
  <c r="K506" i="16"/>
  <c r="O505" i="16"/>
  <c r="N505" i="16"/>
  <c r="P505" i="16" s="1"/>
  <c r="M505" i="16"/>
  <c r="L505" i="16"/>
  <c r="K505" i="16"/>
  <c r="O504" i="16"/>
  <c r="N504" i="16"/>
  <c r="M504" i="16"/>
  <c r="L504" i="16"/>
  <c r="K504" i="16"/>
  <c r="O503" i="16"/>
  <c r="N503" i="16"/>
  <c r="M503" i="16"/>
  <c r="L503" i="16"/>
  <c r="K503" i="16"/>
  <c r="O502" i="16"/>
  <c r="N502" i="16"/>
  <c r="P502" i="16" s="1"/>
  <c r="M502" i="16"/>
  <c r="L502" i="16"/>
  <c r="K502" i="16"/>
  <c r="O501" i="16"/>
  <c r="N501" i="16"/>
  <c r="M501" i="16"/>
  <c r="L501" i="16"/>
  <c r="K501" i="16"/>
  <c r="O500" i="16"/>
  <c r="N500" i="16"/>
  <c r="M500" i="16"/>
  <c r="L500" i="16"/>
  <c r="K500" i="16"/>
  <c r="O499" i="16"/>
  <c r="N499" i="16"/>
  <c r="M499" i="16"/>
  <c r="L499" i="16"/>
  <c r="K499" i="16"/>
  <c r="O498" i="16"/>
  <c r="N498" i="16"/>
  <c r="P498" i="16" s="1"/>
  <c r="M498" i="16"/>
  <c r="L498" i="16"/>
  <c r="K498" i="16"/>
  <c r="O497" i="16"/>
  <c r="N497" i="16"/>
  <c r="M497" i="16"/>
  <c r="L497" i="16"/>
  <c r="K497" i="16"/>
  <c r="O496" i="16"/>
  <c r="N496" i="16"/>
  <c r="M496" i="16"/>
  <c r="L496" i="16"/>
  <c r="P496" i="16" s="1"/>
  <c r="K496" i="16"/>
  <c r="O495" i="16"/>
  <c r="N495" i="16"/>
  <c r="M495" i="16"/>
  <c r="L495" i="16"/>
  <c r="K495" i="16"/>
  <c r="O494" i="16"/>
  <c r="N494" i="16"/>
  <c r="M494" i="16"/>
  <c r="L494" i="16"/>
  <c r="K494" i="16"/>
  <c r="O493" i="16"/>
  <c r="N493" i="16"/>
  <c r="M493" i="16"/>
  <c r="L493" i="16"/>
  <c r="K493" i="16"/>
  <c r="O492" i="16"/>
  <c r="N492" i="16"/>
  <c r="P492" i="16" s="1"/>
  <c r="M492" i="16"/>
  <c r="L492" i="16"/>
  <c r="K492" i="16"/>
  <c r="O491" i="16"/>
  <c r="N491" i="16"/>
  <c r="M491" i="16"/>
  <c r="L491" i="16"/>
  <c r="P491" i="16" s="1"/>
  <c r="K491" i="16"/>
  <c r="O490" i="16"/>
  <c r="N490" i="16"/>
  <c r="P490" i="16" s="1"/>
  <c r="M490" i="16"/>
  <c r="L490" i="16"/>
  <c r="K490" i="16"/>
  <c r="O489" i="16"/>
  <c r="N489" i="16"/>
  <c r="P489" i="16" s="1"/>
  <c r="M489" i="16"/>
  <c r="L489" i="16"/>
  <c r="K489" i="16"/>
  <c r="O488" i="16"/>
  <c r="N488" i="16"/>
  <c r="M488" i="16"/>
  <c r="L488" i="16"/>
  <c r="K488" i="16"/>
  <c r="O487" i="16"/>
  <c r="N487" i="16"/>
  <c r="M487" i="16"/>
  <c r="P487" i="16" s="1"/>
  <c r="L487" i="16"/>
  <c r="K487" i="16"/>
  <c r="O486" i="16"/>
  <c r="N486" i="16"/>
  <c r="P486" i="16" s="1"/>
  <c r="M486" i="16"/>
  <c r="L486" i="16"/>
  <c r="K486" i="16"/>
  <c r="O485" i="16"/>
  <c r="N485" i="16"/>
  <c r="M485" i="16"/>
  <c r="L485" i="16"/>
  <c r="K485" i="16"/>
  <c r="O484" i="16"/>
  <c r="N484" i="16"/>
  <c r="M484" i="16"/>
  <c r="L484" i="16"/>
  <c r="K484" i="16"/>
  <c r="O483" i="16"/>
  <c r="N483" i="16"/>
  <c r="M483" i="16"/>
  <c r="L483" i="16"/>
  <c r="K483" i="16"/>
  <c r="O482" i="16"/>
  <c r="N482" i="16"/>
  <c r="P482" i="16" s="1"/>
  <c r="M482" i="16"/>
  <c r="L482" i="16"/>
  <c r="K482" i="16"/>
  <c r="O481" i="16"/>
  <c r="N481" i="16"/>
  <c r="M481" i="16"/>
  <c r="L481" i="16"/>
  <c r="K481" i="16"/>
  <c r="O480" i="16"/>
  <c r="N480" i="16"/>
  <c r="M480" i="16"/>
  <c r="L480" i="16"/>
  <c r="P480" i="16" s="1"/>
  <c r="K480" i="16"/>
  <c r="O479" i="16"/>
  <c r="N479" i="16"/>
  <c r="M479" i="16"/>
  <c r="L479" i="16"/>
  <c r="K479" i="16"/>
  <c r="O478" i="16"/>
  <c r="N478" i="16"/>
  <c r="M478" i="16"/>
  <c r="P478" i="16" s="1"/>
  <c r="L478" i="16"/>
  <c r="K478" i="16"/>
  <c r="O477" i="16"/>
  <c r="N477" i="16"/>
  <c r="M477" i="16"/>
  <c r="L477" i="16"/>
  <c r="K477" i="16"/>
  <c r="O476" i="16"/>
  <c r="N476" i="16"/>
  <c r="P476" i="16" s="1"/>
  <c r="M476" i="16"/>
  <c r="L476" i="16"/>
  <c r="K476" i="16"/>
  <c r="O475" i="16"/>
  <c r="N475" i="16"/>
  <c r="M475" i="16"/>
  <c r="L475" i="16"/>
  <c r="K475" i="16"/>
  <c r="O474" i="16"/>
  <c r="N474" i="16"/>
  <c r="P474" i="16" s="1"/>
  <c r="M474" i="16"/>
  <c r="L474" i="16"/>
  <c r="K474" i="16"/>
  <c r="O473" i="16"/>
  <c r="N473" i="16"/>
  <c r="P473" i="16" s="1"/>
  <c r="M473" i="16"/>
  <c r="L473" i="16"/>
  <c r="K473" i="16"/>
  <c r="O472" i="16"/>
  <c r="N472" i="16"/>
  <c r="M472" i="16"/>
  <c r="L472" i="16"/>
  <c r="K472" i="16"/>
  <c r="O471" i="16"/>
  <c r="N471" i="16"/>
  <c r="M471" i="16"/>
  <c r="L471" i="16"/>
  <c r="K471" i="16"/>
  <c r="O470" i="16"/>
  <c r="N470" i="16"/>
  <c r="P470" i="16" s="1"/>
  <c r="M470" i="16"/>
  <c r="L470" i="16"/>
  <c r="K470" i="16"/>
  <c r="O469" i="16"/>
  <c r="N469" i="16"/>
  <c r="M469" i="16"/>
  <c r="P469" i="16" s="1"/>
  <c r="L469" i="16"/>
  <c r="K469" i="16"/>
  <c r="O468" i="16"/>
  <c r="N468" i="16"/>
  <c r="M468" i="16"/>
  <c r="L468" i="16"/>
  <c r="K468" i="16"/>
  <c r="O467" i="16"/>
  <c r="N467" i="16"/>
  <c r="M467" i="16"/>
  <c r="L467" i="16"/>
  <c r="K467" i="16"/>
  <c r="O466" i="16"/>
  <c r="N466" i="16"/>
  <c r="P466" i="16" s="1"/>
  <c r="Q586" i="16" s="1"/>
  <c r="M466" i="16"/>
  <c r="L466" i="16"/>
  <c r="K466" i="16"/>
  <c r="O465" i="16"/>
  <c r="N465" i="16"/>
  <c r="M465" i="16"/>
  <c r="L465" i="16"/>
  <c r="K465" i="16"/>
  <c r="O464" i="16"/>
  <c r="N464" i="16"/>
  <c r="M464" i="16"/>
  <c r="L464" i="16"/>
  <c r="P464" i="16" s="1"/>
  <c r="K464" i="16"/>
  <c r="O463" i="16"/>
  <c r="N463" i="16"/>
  <c r="M463" i="16"/>
  <c r="P463" i="16" s="1"/>
  <c r="R475" i="16" s="1"/>
  <c r="L463" i="16"/>
  <c r="K463" i="16"/>
  <c r="O462" i="16"/>
  <c r="N462" i="16"/>
  <c r="M462" i="16"/>
  <c r="P462" i="16" s="1"/>
  <c r="L462" i="16"/>
  <c r="K462" i="16"/>
  <c r="O461" i="16"/>
  <c r="N461" i="16"/>
  <c r="M461" i="16"/>
  <c r="L461" i="16"/>
  <c r="K461" i="16"/>
  <c r="O460" i="16"/>
  <c r="N460" i="16"/>
  <c r="P460" i="16" s="1"/>
  <c r="M460" i="16"/>
  <c r="L460" i="16"/>
  <c r="K460" i="16"/>
  <c r="O459" i="16"/>
  <c r="N459" i="16"/>
  <c r="M459" i="16"/>
  <c r="L459" i="16"/>
  <c r="P459" i="16" s="1"/>
  <c r="K459" i="16"/>
  <c r="O458" i="16"/>
  <c r="N458" i="16"/>
  <c r="P458" i="16" s="1"/>
  <c r="M458" i="16"/>
  <c r="L458" i="16"/>
  <c r="K458" i="16"/>
  <c r="O457" i="16"/>
  <c r="N457" i="16"/>
  <c r="P457" i="16" s="1"/>
  <c r="M457" i="16"/>
  <c r="L457" i="16"/>
  <c r="K457" i="16"/>
  <c r="O456" i="16"/>
  <c r="N456" i="16"/>
  <c r="P456" i="16" s="1"/>
  <c r="M456" i="16"/>
  <c r="L456" i="16"/>
  <c r="K456" i="16"/>
  <c r="O455" i="16"/>
  <c r="N455" i="16"/>
  <c r="M455" i="16"/>
  <c r="L455" i="16"/>
  <c r="K455" i="16"/>
  <c r="O454" i="16"/>
  <c r="N454" i="16"/>
  <c r="P454" i="16" s="1"/>
  <c r="M454" i="16"/>
  <c r="L454" i="16"/>
  <c r="K454" i="16"/>
  <c r="O453" i="16"/>
  <c r="N453" i="16"/>
  <c r="M453" i="16"/>
  <c r="L453" i="16"/>
  <c r="K453" i="16"/>
  <c r="O452" i="16"/>
  <c r="N452" i="16"/>
  <c r="M452" i="16"/>
  <c r="L452" i="16"/>
  <c r="K452" i="16"/>
  <c r="O451" i="16"/>
  <c r="N451" i="16"/>
  <c r="M451" i="16"/>
  <c r="L451" i="16"/>
  <c r="K451" i="16"/>
  <c r="O450" i="16"/>
  <c r="N450" i="16"/>
  <c r="P450" i="16" s="1"/>
  <c r="R462" i="16" s="1"/>
  <c r="M450" i="16"/>
  <c r="L450" i="16"/>
  <c r="K450" i="16"/>
  <c r="O449" i="16"/>
  <c r="N449" i="16"/>
  <c r="M449" i="16"/>
  <c r="L449" i="16"/>
  <c r="K449" i="16"/>
  <c r="O448" i="16"/>
  <c r="N448" i="16"/>
  <c r="M448" i="16"/>
  <c r="L448" i="16"/>
  <c r="P448" i="16" s="1"/>
  <c r="K448" i="16"/>
  <c r="O447" i="16"/>
  <c r="N447" i="16"/>
  <c r="M447" i="16"/>
  <c r="L447" i="16"/>
  <c r="K447" i="16"/>
  <c r="O446" i="16"/>
  <c r="N446" i="16"/>
  <c r="M446" i="16"/>
  <c r="P446" i="16" s="1"/>
  <c r="L446" i="16"/>
  <c r="K446" i="16"/>
  <c r="O445" i="16"/>
  <c r="N445" i="16"/>
  <c r="M445" i="16"/>
  <c r="L445" i="16"/>
  <c r="K445" i="16"/>
  <c r="O444" i="16"/>
  <c r="N444" i="16"/>
  <c r="P444" i="16" s="1"/>
  <c r="M444" i="16"/>
  <c r="L444" i="16"/>
  <c r="K444" i="16"/>
  <c r="O443" i="16"/>
  <c r="N443" i="16"/>
  <c r="M443" i="16"/>
  <c r="L443" i="16"/>
  <c r="K443" i="16"/>
  <c r="O442" i="16"/>
  <c r="N442" i="16"/>
  <c r="P442" i="16" s="1"/>
  <c r="M442" i="16"/>
  <c r="L442" i="16"/>
  <c r="K442" i="16"/>
  <c r="O441" i="16"/>
  <c r="N441" i="16"/>
  <c r="P441" i="16" s="1"/>
  <c r="M441" i="16"/>
  <c r="L441" i="16"/>
  <c r="K441" i="16"/>
  <c r="O440" i="16"/>
  <c r="N440" i="16"/>
  <c r="M440" i="16"/>
  <c r="L440" i="16"/>
  <c r="K440" i="16"/>
  <c r="O439" i="16"/>
  <c r="N439" i="16"/>
  <c r="M439" i="16"/>
  <c r="L439" i="16"/>
  <c r="K439" i="16"/>
  <c r="O438" i="16"/>
  <c r="N438" i="16"/>
  <c r="P438" i="16" s="1"/>
  <c r="M438" i="16"/>
  <c r="L438" i="16"/>
  <c r="K438" i="16"/>
  <c r="O437" i="16"/>
  <c r="N437" i="16"/>
  <c r="M437" i="16"/>
  <c r="L437" i="16"/>
  <c r="K437" i="16"/>
  <c r="O436" i="16"/>
  <c r="N436" i="16"/>
  <c r="M436" i="16"/>
  <c r="L436" i="16"/>
  <c r="P436" i="16" s="1"/>
  <c r="K436" i="16"/>
  <c r="O435" i="16"/>
  <c r="N435" i="16"/>
  <c r="M435" i="16"/>
  <c r="L435" i="16"/>
  <c r="K435" i="16"/>
  <c r="O434" i="16"/>
  <c r="N434" i="16"/>
  <c r="P434" i="16" s="1"/>
  <c r="M434" i="16"/>
  <c r="L434" i="16"/>
  <c r="K434" i="16"/>
  <c r="O433" i="16"/>
  <c r="N433" i="16"/>
  <c r="M433" i="16"/>
  <c r="L433" i="16"/>
  <c r="K433" i="16"/>
  <c r="P433" i="16" s="1"/>
  <c r="O432" i="16"/>
  <c r="N432" i="16"/>
  <c r="M432" i="16"/>
  <c r="L432" i="16"/>
  <c r="P432" i="16" s="1"/>
  <c r="K432" i="16"/>
  <c r="O431" i="16"/>
  <c r="N431" i="16"/>
  <c r="M431" i="16"/>
  <c r="P431" i="16" s="1"/>
  <c r="L431" i="16"/>
  <c r="K431" i="16"/>
  <c r="O430" i="16"/>
  <c r="N430" i="16"/>
  <c r="M430" i="16"/>
  <c r="P430" i="16" s="1"/>
  <c r="L430" i="16"/>
  <c r="K430" i="16"/>
  <c r="O429" i="16"/>
  <c r="N429" i="16"/>
  <c r="M429" i="16"/>
  <c r="L429" i="16"/>
  <c r="K429" i="16"/>
  <c r="O428" i="16"/>
  <c r="N428" i="16"/>
  <c r="P428" i="16" s="1"/>
  <c r="M428" i="16"/>
  <c r="L428" i="16"/>
  <c r="K428" i="16"/>
  <c r="O427" i="16"/>
  <c r="N427" i="16"/>
  <c r="M427" i="16"/>
  <c r="L427" i="16"/>
  <c r="P427" i="16" s="1"/>
  <c r="K427" i="16"/>
  <c r="O426" i="16"/>
  <c r="N426" i="16"/>
  <c r="P426" i="16" s="1"/>
  <c r="M426" i="16"/>
  <c r="L426" i="16"/>
  <c r="K426" i="16"/>
  <c r="O425" i="16"/>
  <c r="N425" i="16"/>
  <c r="P425" i="16" s="1"/>
  <c r="M425" i="16"/>
  <c r="L425" i="16"/>
  <c r="K425" i="16"/>
  <c r="O424" i="16"/>
  <c r="N424" i="16"/>
  <c r="M424" i="16"/>
  <c r="L424" i="16"/>
  <c r="K424" i="16"/>
  <c r="O423" i="16"/>
  <c r="N423" i="16"/>
  <c r="M423" i="16"/>
  <c r="L423" i="16"/>
  <c r="K423" i="16"/>
  <c r="O422" i="16"/>
  <c r="N422" i="16"/>
  <c r="P422" i="16" s="1"/>
  <c r="M422" i="16"/>
  <c r="L422" i="16"/>
  <c r="K422" i="16"/>
  <c r="O421" i="16"/>
  <c r="N421" i="16"/>
  <c r="M421" i="16"/>
  <c r="L421" i="16"/>
  <c r="K421" i="16"/>
  <c r="O420" i="16"/>
  <c r="N420" i="16"/>
  <c r="M420" i="16"/>
  <c r="L420" i="16"/>
  <c r="K420" i="16"/>
  <c r="O419" i="16"/>
  <c r="N419" i="16"/>
  <c r="M419" i="16"/>
  <c r="L419" i="16"/>
  <c r="K419" i="16"/>
  <c r="O418" i="16"/>
  <c r="N418" i="16"/>
  <c r="P418" i="16" s="1"/>
  <c r="M418" i="16"/>
  <c r="L418" i="16"/>
  <c r="K418" i="16"/>
  <c r="O417" i="16"/>
  <c r="N417" i="16"/>
  <c r="M417" i="16"/>
  <c r="L417" i="16"/>
  <c r="K417" i="16"/>
  <c r="O416" i="16"/>
  <c r="N416" i="16"/>
  <c r="M416" i="16"/>
  <c r="L416" i="16"/>
  <c r="P416" i="16" s="1"/>
  <c r="K416" i="16"/>
  <c r="O415" i="16"/>
  <c r="N415" i="16"/>
  <c r="M415" i="16"/>
  <c r="L415" i="16"/>
  <c r="K415" i="16"/>
  <c r="O414" i="16"/>
  <c r="N414" i="16"/>
  <c r="M414" i="16"/>
  <c r="P414" i="16" s="1"/>
  <c r="L414" i="16"/>
  <c r="K414" i="16"/>
  <c r="O413" i="16"/>
  <c r="N413" i="16"/>
  <c r="M413" i="16"/>
  <c r="L413" i="16"/>
  <c r="K413" i="16"/>
  <c r="O412" i="16"/>
  <c r="N412" i="16"/>
  <c r="P412" i="16" s="1"/>
  <c r="M412" i="16"/>
  <c r="L412" i="16"/>
  <c r="K412" i="16"/>
  <c r="O411" i="16"/>
  <c r="N411" i="16"/>
  <c r="M411" i="16"/>
  <c r="L411" i="16"/>
  <c r="P411" i="16" s="1"/>
  <c r="K411" i="16"/>
  <c r="O410" i="16"/>
  <c r="N410" i="16"/>
  <c r="P410" i="16" s="1"/>
  <c r="M410" i="16"/>
  <c r="L410" i="16"/>
  <c r="K410" i="16"/>
  <c r="O409" i="16"/>
  <c r="N409" i="16"/>
  <c r="P409" i="16" s="1"/>
  <c r="M409" i="16"/>
  <c r="L409" i="16"/>
  <c r="K409" i="16"/>
  <c r="O408" i="16"/>
  <c r="N408" i="16"/>
  <c r="P408" i="16" s="1"/>
  <c r="M408" i="16"/>
  <c r="L408" i="16"/>
  <c r="K408" i="16"/>
  <c r="O407" i="16"/>
  <c r="N407" i="16"/>
  <c r="M407" i="16"/>
  <c r="P407" i="16" s="1"/>
  <c r="L407" i="16"/>
  <c r="K407" i="16"/>
  <c r="O406" i="16"/>
  <c r="N406" i="16"/>
  <c r="P406" i="16" s="1"/>
  <c r="M406" i="16"/>
  <c r="L406" i="16"/>
  <c r="K406" i="16"/>
  <c r="O405" i="16"/>
  <c r="N405" i="16"/>
  <c r="M405" i="16"/>
  <c r="L405" i="16"/>
  <c r="K405" i="16"/>
  <c r="O404" i="16"/>
  <c r="N404" i="16"/>
  <c r="M404" i="16"/>
  <c r="L404" i="16"/>
  <c r="K404" i="16"/>
  <c r="O403" i="16"/>
  <c r="N403" i="16"/>
  <c r="M403" i="16"/>
  <c r="L403" i="16"/>
  <c r="K403" i="16"/>
  <c r="O402" i="16"/>
  <c r="N402" i="16"/>
  <c r="P402" i="16" s="1"/>
  <c r="M402" i="16"/>
  <c r="L402" i="16"/>
  <c r="K402" i="16"/>
  <c r="O401" i="16"/>
  <c r="N401" i="16"/>
  <c r="M401" i="16"/>
  <c r="L401" i="16"/>
  <c r="K401" i="16"/>
  <c r="O400" i="16"/>
  <c r="N400" i="16"/>
  <c r="M400" i="16"/>
  <c r="L400" i="16"/>
  <c r="P400" i="16" s="1"/>
  <c r="K400" i="16"/>
  <c r="O399" i="16"/>
  <c r="N399" i="16"/>
  <c r="M399" i="16"/>
  <c r="L399" i="16"/>
  <c r="K399" i="16"/>
  <c r="O398" i="16"/>
  <c r="N398" i="16"/>
  <c r="M398" i="16"/>
  <c r="P398" i="16" s="1"/>
  <c r="L398" i="16"/>
  <c r="K398" i="16"/>
  <c r="O397" i="16"/>
  <c r="N397" i="16"/>
  <c r="M397" i="16"/>
  <c r="L397" i="16"/>
  <c r="K397" i="16"/>
  <c r="O396" i="16"/>
  <c r="N396" i="16"/>
  <c r="P396" i="16" s="1"/>
  <c r="M396" i="16"/>
  <c r="L396" i="16"/>
  <c r="K396" i="16"/>
  <c r="O395" i="16"/>
  <c r="N395" i="16"/>
  <c r="M395" i="16"/>
  <c r="L395" i="16"/>
  <c r="P395" i="16" s="1"/>
  <c r="K395" i="16"/>
  <c r="O394" i="16"/>
  <c r="N394" i="16"/>
  <c r="M394" i="16"/>
  <c r="L394" i="16"/>
  <c r="K394" i="16"/>
  <c r="O393" i="16"/>
  <c r="N393" i="16"/>
  <c r="P393" i="16" s="1"/>
  <c r="M393" i="16"/>
  <c r="L393" i="16"/>
  <c r="K393" i="16"/>
  <c r="O392" i="16"/>
  <c r="N392" i="16"/>
  <c r="M392" i="16"/>
  <c r="L392" i="16"/>
  <c r="K392" i="16"/>
  <c r="O391" i="16"/>
  <c r="N391" i="16"/>
  <c r="M391" i="16"/>
  <c r="P391" i="16" s="1"/>
  <c r="L391" i="16"/>
  <c r="K391" i="16"/>
  <c r="O390" i="16"/>
  <c r="N390" i="16"/>
  <c r="M390" i="16"/>
  <c r="L390" i="16"/>
  <c r="K390" i="16"/>
  <c r="O389" i="16"/>
  <c r="N389" i="16"/>
  <c r="M389" i="16"/>
  <c r="P389" i="16" s="1"/>
  <c r="L389" i="16"/>
  <c r="K389" i="16"/>
  <c r="O388" i="16"/>
  <c r="N388" i="16"/>
  <c r="M388" i="16"/>
  <c r="L388" i="16"/>
  <c r="K388" i="16"/>
  <c r="O387" i="16"/>
  <c r="N387" i="16"/>
  <c r="M387" i="16"/>
  <c r="L387" i="16"/>
  <c r="K387" i="16"/>
  <c r="O386" i="16"/>
  <c r="N386" i="16"/>
  <c r="P386" i="16" s="1"/>
  <c r="S387" i="16" s="1"/>
  <c r="M386" i="16"/>
  <c r="L386" i="16"/>
  <c r="K386" i="16"/>
  <c r="O385" i="16"/>
  <c r="N385" i="16"/>
  <c r="M385" i="16"/>
  <c r="L385" i="16"/>
  <c r="K385" i="16"/>
  <c r="O384" i="16"/>
  <c r="N384" i="16"/>
  <c r="M384" i="16"/>
  <c r="L384" i="16"/>
  <c r="P384" i="16" s="1"/>
  <c r="K384" i="16"/>
  <c r="O383" i="16"/>
  <c r="N383" i="16"/>
  <c r="P383" i="16" s="1"/>
  <c r="M383" i="16"/>
  <c r="L383" i="16"/>
  <c r="K383" i="16"/>
  <c r="O382" i="16"/>
  <c r="N382" i="16"/>
  <c r="M382" i="16"/>
  <c r="P382" i="16" s="1"/>
  <c r="L382" i="16"/>
  <c r="K382" i="16"/>
  <c r="O381" i="16"/>
  <c r="N381" i="16"/>
  <c r="M381" i="16"/>
  <c r="L381" i="16"/>
  <c r="K381" i="16"/>
  <c r="O380" i="16"/>
  <c r="N380" i="16"/>
  <c r="M380" i="16"/>
  <c r="L380" i="16"/>
  <c r="K380" i="16"/>
  <c r="O379" i="16"/>
  <c r="N379" i="16"/>
  <c r="M379" i="16"/>
  <c r="L379" i="16"/>
  <c r="P379" i="16" s="1"/>
  <c r="K379" i="16"/>
  <c r="O378" i="16"/>
  <c r="N378" i="16"/>
  <c r="P378" i="16" s="1"/>
  <c r="M378" i="16"/>
  <c r="L378" i="16"/>
  <c r="K378" i="16"/>
  <c r="O377" i="16"/>
  <c r="N377" i="16"/>
  <c r="M377" i="16"/>
  <c r="L377" i="16"/>
  <c r="K377" i="16"/>
  <c r="O376" i="16"/>
  <c r="N376" i="16"/>
  <c r="M376" i="16"/>
  <c r="L376" i="16"/>
  <c r="K376" i="16"/>
  <c r="O375" i="16"/>
  <c r="N375" i="16"/>
  <c r="M375" i="16"/>
  <c r="L375" i="16"/>
  <c r="K375" i="16"/>
  <c r="O374" i="16"/>
  <c r="N374" i="16"/>
  <c r="M374" i="16"/>
  <c r="L374" i="16"/>
  <c r="K374" i="16"/>
  <c r="O373" i="16"/>
  <c r="N373" i="16"/>
  <c r="P373" i="16" s="1"/>
  <c r="M373" i="16"/>
  <c r="L373" i="16"/>
  <c r="K373" i="16"/>
  <c r="O372" i="16"/>
  <c r="N372" i="16"/>
  <c r="M372" i="16"/>
  <c r="L372" i="16"/>
  <c r="K372" i="16"/>
  <c r="O371" i="16"/>
  <c r="N371" i="16"/>
  <c r="M371" i="16"/>
  <c r="L371" i="16"/>
  <c r="K371" i="16"/>
  <c r="O370" i="16"/>
  <c r="N370" i="16"/>
  <c r="P370" i="16" s="1"/>
  <c r="M370" i="16"/>
  <c r="L370" i="16"/>
  <c r="K370" i="16"/>
  <c r="O369" i="16"/>
  <c r="N369" i="16"/>
  <c r="M369" i="16"/>
  <c r="L369" i="16"/>
  <c r="K369" i="16"/>
  <c r="O368" i="16"/>
  <c r="N368" i="16"/>
  <c r="M368" i="16"/>
  <c r="L368" i="16"/>
  <c r="P368" i="16" s="1"/>
  <c r="K368" i="16"/>
  <c r="O367" i="16"/>
  <c r="N367" i="16"/>
  <c r="P367" i="16" s="1"/>
  <c r="M367" i="16"/>
  <c r="L367" i="16"/>
  <c r="K367" i="16"/>
  <c r="O366" i="16"/>
  <c r="N366" i="16"/>
  <c r="M366" i="16"/>
  <c r="L366" i="16"/>
  <c r="K366" i="16"/>
  <c r="O365" i="16"/>
  <c r="N365" i="16"/>
  <c r="M365" i="16"/>
  <c r="L365" i="16"/>
  <c r="K365" i="16"/>
  <c r="O364" i="16"/>
  <c r="N364" i="16"/>
  <c r="M364" i="16"/>
  <c r="L364" i="16"/>
  <c r="K364" i="16"/>
  <c r="O363" i="16"/>
  <c r="N363" i="16"/>
  <c r="M363" i="16"/>
  <c r="L363" i="16"/>
  <c r="P363" i="16" s="1"/>
  <c r="K363" i="16"/>
  <c r="O362" i="16"/>
  <c r="N362" i="16"/>
  <c r="M362" i="16"/>
  <c r="L362" i="16"/>
  <c r="K362" i="16"/>
  <c r="O361" i="16"/>
  <c r="N361" i="16"/>
  <c r="M361" i="16"/>
  <c r="L361" i="16"/>
  <c r="K361" i="16"/>
  <c r="O360" i="16"/>
  <c r="N360" i="16"/>
  <c r="M360" i="16"/>
  <c r="L360" i="16"/>
  <c r="K360" i="16"/>
  <c r="O359" i="16"/>
  <c r="N359" i="16"/>
  <c r="M359" i="16"/>
  <c r="P359" i="16" s="1"/>
  <c r="L359" i="16"/>
  <c r="K359" i="16"/>
  <c r="O358" i="16"/>
  <c r="N358" i="16"/>
  <c r="M358" i="16"/>
  <c r="L358" i="16"/>
  <c r="K358" i="16"/>
  <c r="O357" i="16"/>
  <c r="N357" i="16"/>
  <c r="M357" i="16"/>
  <c r="L357" i="16"/>
  <c r="K357" i="16"/>
  <c r="O356" i="16"/>
  <c r="N356" i="16"/>
  <c r="M356" i="16"/>
  <c r="L356" i="16"/>
  <c r="K356" i="16"/>
  <c r="O355" i="16"/>
  <c r="N355" i="16"/>
  <c r="M355" i="16"/>
  <c r="L355" i="16"/>
  <c r="K355" i="16"/>
  <c r="O354" i="16"/>
  <c r="N354" i="16"/>
  <c r="P354" i="16" s="1"/>
  <c r="M354" i="16"/>
  <c r="L354" i="16"/>
  <c r="K354" i="16"/>
  <c r="O353" i="16"/>
  <c r="N353" i="16"/>
  <c r="M353" i="16"/>
  <c r="L353" i="16"/>
  <c r="K353" i="16"/>
  <c r="O352" i="16"/>
  <c r="N352" i="16"/>
  <c r="M352" i="16"/>
  <c r="L352" i="16"/>
  <c r="P352" i="16" s="1"/>
  <c r="K352" i="16"/>
  <c r="O351" i="16"/>
  <c r="N351" i="16"/>
  <c r="P351" i="16" s="1"/>
  <c r="M351" i="16"/>
  <c r="L351" i="16"/>
  <c r="K351" i="16"/>
  <c r="O350" i="16"/>
  <c r="N350" i="16"/>
  <c r="M350" i="16"/>
  <c r="P350" i="16" s="1"/>
  <c r="L350" i="16"/>
  <c r="K350" i="16"/>
  <c r="O349" i="16"/>
  <c r="N349" i="16"/>
  <c r="M349" i="16"/>
  <c r="L349" i="16"/>
  <c r="K349" i="16"/>
  <c r="O348" i="16"/>
  <c r="N348" i="16"/>
  <c r="M348" i="16"/>
  <c r="L348" i="16"/>
  <c r="K348" i="16"/>
  <c r="O347" i="16"/>
  <c r="N347" i="16"/>
  <c r="M347" i="16"/>
  <c r="L347" i="16"/>
  <c r="K347" i="16"/>
  <c r="O346" i="16"/>
  <c r="N346" i="16"/>
  <c r="M346" i="16"/>
  <c r="L346" i="16"/>
  <c r="K346" i="16"/>
  <c r="O345" i="16"/>
  <c r="N345" i="16"/>
  <c r="M345" i="16"/>
  <c r="L345" i="16"/>
  <c r="K345" i="16"/>
  <c r="O344" i="16"/>
  <c r="N344" i="16"/>
  <c r="M344" i="16"/>
  <c r="L344" i="16"/>
  <c r="K344" i="16"/>
  <c r="O343" i="16"/>
  <c r="N343" i="16"/>
  <c r="M343" i="16"/>
  <c r="L343" i="16"/>
  <c r="K343" i="16"/>
  <c r="O342" i="16"/>
  <c r="N342" i="16"/>
  <c r="M342" i="16"/>
  <c r="L342" i="16"/>
  <c r="K342" i="16"/>
  <c r="O341" i="16"/>
  <c r="N341" i="16"/>
  <c r="M341" i="16"/>
  <c r="L341" i="16"/>
  <c r="K341" i="16"/>
  <c r="O340" i="16"/>
  <c r="N340" i="16"/>
  <c r="M340" i="16"/>
  <c r="L340" i="16"/>
  <c r="K340" i="16"/>
  <c r="O339" i="16"/>
  <c r="N339" i="16"/>
  <c r="M339" i="16"/>
  <c r="L339" i="16"/>
  <c r="K339" i="16"/>
  <c r="O338" i="16"/>
  <c r="N338" i="16"/>
  <c r="P338" i="16" s="1"/>
  <c r="M338" i="16"/>
  <c r="L338" i="16"/>
  <c r="K338" i="16"/>
  <c r="O337" i="16"/>
  <c r="N337" i="16"/>
  <c r="M337" i="16"/>
  <c r="L337" i="16"/>
  <c r="K337" i="16"/>
  <c r="O336" i="16"/>
  <c r="N336" i="16"/>
  <c r="M336" i="16"/>
  <c r="L336" i="16"/>
  <c r="P336" i="16" s="1"/>
  <c r="K336" i="16"/>
  <c r="O335" i="16"/>
  <c r="N335" i="16"/>
  <c r="M335" i="16"/>
  <c r="L335" i="16"/>
  <c r="K335" i="16"/>
  <c r="O334" i="16"/>
  <c r="N334" i="16"/>
  <c r="M334" i="16"/>
  <c r="P334" i="16" s="1"/>
  <c r="L334" i="16"/>
  <c r="K334" i="16"/>
  <c r="O333" i="16"/>
  <c r="N333" i="16"/>
  <c r="M333" i="16"/>
  <c r="L333" i="16"/>
  <c r="K333" i="16"/>
  <c r="O332" i="16"/>
  <c r="N332" i="16"/>
  <c r="M332" i="16"/>
  <c r="L332" i="16"/>
  <c r="K332" i="16"/>
  <c r="O331" i="16"/>
  <c r="N331" i="16"/>
  <c r="M331" i="16"/>
  <c r="L331" i="16"/>
  <c r="P331" i="16" s="1"/>
  <c r="K331" i="16"/>
  <c r="O330" i="16"/>
  <c r="N330" i="16"/>
  <c r="M330" i="16"/>
  <c r="L330" i="16"/>
  <c r="K330" i="16"/>
  <c r="O329" i="16"/>
  <c r="N329" i="16"/>
  <c r="M329" i="16"/>
  <c r="L329" i="16"/>
  <c r="K329" i="16"/>
  <c r="O328" i="16"/>
  <c r="N328" i="16"/>
  <c r="P328" i="16" s="1"/>
  <c r="M328" i="16"/>
  <c r="L328" i="16"/>
  <c r="K328" i="16"/>
  <c r="O327" i="16"/>
  <c r="N327" i="16"/>
  <c r="M327" i="16"/>
  <c r="L327" i="16"/>
  <c r="K327" i="16"/>
  <c r="O326" i="16"/>
  <c r="N326" i="16"/>
  <c r="M326" i="16"/>
  <c r="L326" i="16"/>
  <c r="K326" i="16"/>
  <c r="O325" i="16"/>
  <c r="N325" i="16"/>
  <c r="P325" i="16" s="1"/>
  <c r="M325" i="16"/>
  <c r="L325" i="16"/>
  <c r="K325" i="16"/>
  <c r="O324" i="16"/>
  <c r="N324" i="16"/>
  <c r="M324" i="16"/>
  <c r="L324" i="16"/>
  <c r="K324" i="16"/>
  <c r="O323" i="16"/>
  <c r="N323" i="16"/>
  <c r="M323" i="16"/>
  <c r="L323" i="16"/>
  <c r="K323" i="16"/>
  <c r="O322" i="16"/>
  <c r="N322" i="16"/>
  <c r="P322" i="16" s="1"/>
  <c r="M322" i="16"/>
  <c r="L322" i="16"/>
  <c r="K322" i="16"/>
  <c r="O321" i="16"/>
  <c r="N321" i="16"/>
  <c r="M321" i="16"/>
  <c r="L321" i="16"/>
  <c r="K321" i="16"/>
  <c r="O320" i="16"/>
  <c r="N320" i="16"/>
  <c r="M320" i="16"/>
  <c r="L320" i="16"/>
  <c r="P320" i="16" s="1"/>
  <c r="K320" i="16"/>
  <c r="O319" i="16"/>
  <c r="N319" i="16"/>
  <c r="P319" i="16" s="1"/>
  <c r="M319" i="16"/>
  <c r="L319" i="16"/>
  <c r="K319" i="16"/>
  <c r="O318" i="16"/>
  <c r="N318" i="16"/>
  <c r="M318" i="16"/>
  <c r="P318" i="16" s="1"/>
  <c r="L318" i="16"/>
  <c r="K318" i="16"/>
  <c r="O317" i="16"/>
  <c r="N317" i="16"/>
  <c r="M317" i="16"/>
  <c r="L317" i="16"/>
  <c r="K317" i="16"/>
  <c r="O316" i="16"/>
  <c r="N316" i="16"/>
  <c r="M316" i="16"/>
  <c r="L316" i="16"/>
  <c r="K316" i="16"/>
  <c r="O315" i="16"/>
  <c r="N315" i="16"/>
  <c r="M315" i="16"/>
  <c r="L315" i="16"/>
  <c r="P315" i="16" s="1"/>
  <c r="K315" i="16"/>
  <c r="O314" i="16"/>
  <c r="N314" i="16"/>
  <c r="P314" i="16" s="1"/>
  <c r="M314" i="16"/>
  <c r="L314" i="16"/>
  <c r="K314" i="16"/>
  <c r="O313" i="16"/>
  <c r="N313" i="16"/>
  <c r="M313" i="16"/>
  <c r="L313" i="16"/>
  <c r="K313" i="16"/>
  <c r="O312" i="16"/>
  <c r="N312" i="16"/>
  <c r="P312" i="16" s="1"/>
  <c r="M312" i="16"/>
  <c r="L312" i="16"/>
  <c r="K312" i="16"/>
  <c r="O311" i="16"/>
  <c r="N311" i="16"/>
  <c r="M311" i="16"/>
  <c r="L311" i="16"/>
  <c r="K311" i="16"/>
  <c r="O310" i="16"/>
  <c r="N310" i="16"/>
  <c r="P310" i="16" s="1"/>
  <c r="M310" i="16"/>
  <c r="L310" i="16"/>
  <c r="K310" i="16"/>
  <c r="O309" i="16"/>
  <c r="N309" i="16"/>
  <c r="M309" i="16"/>
  <c r="L309" i="16"/>
  <c r="K309" i="16"/>
  <c r="O308" i="16"/>
  <c r="N308" i="16"/>
  <c r="M308" i="16"/>
  <c r="L308" i="16"/>
  <c r="K308" i="16"/>
  <c r="O307" i="16"/>
  <c r="N307" i="16"/>
  <c r="M307" i="16"/>
  <c r="L307" i="16"/>
  <c r="K307" i="16"/>
  <c r="O306" i="16"/>
  <c r="N306" i="16"/>
  <c r="P306" i="16" s="1"/>
  <c r="M306" i="16"/>
  <c r="L306" i="16"/>
  <c r="K306" i="16"/>
  <c r="O305" i="16"/>
  <c r="N305" i="16"/>
  <c r="M305" i="16"/>
  <c r="L305" i="16"/>
  <c r="K305" i="16"/>
  <c r="O304" i="16"/>
  <c r="N304" i="16"/>
  <c r="M304" i="16"/>
  <c r="L304" i="16"/>
  <c r="K304" i="16"/>
  <c r="O303" i="16"/>
  <c r="N303" i="16"/>
  <c r="P303" i="16" s="1"/>
  <c r="M303" i="16"/>
  <c r="L303" i="16"/>
  <c r="K303" i="16"/>
  <c r="O302" i="16"/>
  <c r="N302" i="16"/>
  <c r="M302" i="16"/>
  <c r="L302" i="16"/>
  <c r="K302" i="16"/>
  <c r="O301" i="16"/>
  <c r="N301" i="16"/>
  <c r="P301" i="16" s="1"/>
  <c r="M301" i="16"/>
  <c r="L301" i="16"/>
  <c r="K301" i="16"/>
  <c r="O300" i="16"/>
  <c r="N300" i="16"/>
  <c r="P300" i="16" s="1"/>
  <c r="M300" i="16"/>
  <c r="L300" i="16"/>
  <c r="K300" i="16"/>
  <c r="O299" i="16"/>
  <c r="N299" i="16"/>
  <c r="M299" i="16"/>
  <c r="L299" i="16"/>
  <c r="K299" i="16"/>
  <c r="O298" i="16"/>
  <c r="N298" i="16"/>
  <c r="P298" i="16" s="1"/>
  <c r="M298" i="16"/>
  <c r="L298" i="16"/>
  <c r="K298" i="16"/>
  <c r="O297" i="16"/>
  <c r="N297" i="16"/>
  <c r="P297" i="16" s="1"/>
  <c r="M297" i="16"/>
  <c r="L297" i="16"/>
  <c r="K297" i="16"/>
  <c r="O296" i="16"/>
  <c r="N296" i="16"/>
  <c r="P296" i="16" s="1"/>
  <c r="R308" i="16" s="1"/>
  <c r="M296" i="16"/>
  <c r="L296" i="16"/>
  <c r="K296" i="16"/>
  <c r="O295" i="16"/>
  <c r="N295" i="16"/>
  <c r="M295" i="16"/>
  <c r="L295" i="16"/>
  <c r="K295" i="16"/>
  <c r="O294" i="16"/>
  <c r="N294" i="16"/>
  <c r="P294" i="16" s="1"/>
  <c r="M294" i="16"/>
  <c r="L294" i="16"/>
  <c r="K294" i="16"/>
  <c r="O293" i="16"/>
  <c r="N293" i="16"/>
  <c r="P293" i="16" s="1"/>
  <c r="M293" i="16"/>
  <c r="L293" i="16"/>
  <c r="K293" i="16"/>
  <c r="O292" i="16"/>
  <c r="N292" i="16"/>
  <c r="P292" i="16" s="1"/>
  <c r="M292" i="16"/>
  <c r="L292" i="16"/>
  <c r="K292" i="16"/>
  <c r="O291" i="16"/>
  <c r="N291" i="16"/>
  <c r="P291" i="16" s="1"/>
  <c r="M291" i="16"/>
  <c r="L291" i="16"/>
  <c r="K291" i="16"/>
  <c r="O290" i="16"/>
  <c r="N290" i="16"/>
  <c r="P290" i="16" s="1"/>
  <c r="M290" i="16"/>
  <c r="L290" i="16"/>
  <c r="K290" i="16"/>
  <c r="O289" i="16"/>
  <c r="N289" i="16"/>
  <c r="P289" i="16" s="1"/>
  <c r="M289" i="16"/>
  <c r="L289" i="16"/>
  <c r="K289" i="16"/>
  <c r="O288" i="16"/>
  <c r="N288" i="16"/>
  <c r="M288" i="16"/>
  <c r="L288" i="16"/>
  <c r="K288" i="16"/>
  <c r="O287" i="16"/>
  <c r="N287" i="16"/>
  <c r="P287" i="16" s="1"/>
  <c r="M287" i="16"/>
  <c r="L287" i="16"/>
  <c r="K287" i="16"/>
  <c r="O286" i="16"/>
  <c r="N286" i="16"/>
  <c r="M286" i="16"/>
  <c r="P286" i="16" s="1"/>
  <c r="L286" i="16"/>
  <c r="K286" i="16"/>
  <c r="O285" i="16"/>
  <c r="N285" i="16"/>
  <c r="M285" i="16"/>
  <c r="L285" i="16"/>
  <c r="K285" i="16"/>
  <c r="O284" i="16"/>
  <c r="N284" i="16"/>
  <c r="M284" i="16"/>
  <c r="L284" i="16"/>
  <c r="K284" i="16"/>
  <c r="O283" i="16"/>
  <c r="N283" i="16"/>
  <c r="M283" i="16"/>
  <c r="L283" i="16"/>
  <c r="P283" i="16" s="1"/>
  <c r="K283" i="16"/>
  <c r="O282" i="16"/>
  <c r="N282" i="16"/>
  <c r="P282" i="16" s="1"/>
  <c r="M282" i="16"/>
  <c r="L282" i="16"/>
  <c r="K282" i="16"/>
  <c r="O281" i="16"/>
  <c r="N281" i="16"/>
  <c r="M281" i="16"/>
  <c r="L281" i="16"/>
  <c r="K281" i="16"/>
  <c r="O280" i="16"/>
  <c r="N280" i="16"/>
  <c r="P280" i="16" s="1"/>
  <c r="M280" i="16"/>
  <c r="L280" i="16"/>
  <c r="K280" i="16"/>
  <c r="O279" i="16"/>
  <c r="N279" i="16"/>
  <c r="M279" i="16"/>
  <c r="L279" i="16"/>
  <c r="K279" i="16"/>
  <c r="O278" i="16"/>
  <c r="N278" i="16"/>
  <c r="M278" i="16"/>
  <c r="L278" i="16"/>
  <c r="K278" i="16"/>
  <c r="O277" i="16"/>
  <c r="N277" i="16"/>
  <c r="P277" i="16" s="1"/>
  <c r="M277" i="16"/>
  <c r="L277" i="16"/>
  <c r="K277" i="16"/>
  <c r="O276" i="16"/>
  <c r="N276" i="16"/>
  <c r="M276" i="16"/>
  <c r="L276" i="16"/>
  <c r="K276" i="16"/>
  <c r="O275" i="16"/>
  <c r="N275" i="16"/>
  <c r="M275" i="16"/>
  <c r="L275" i="16"/>
  <c r="K275" i="16"/>
  <c r="O274" i="16"/>
  <c r="N274" i="16"/>
  <c r="P274" i="16" s="1"/>
  <c r="S275" i="16" s="1"/>
  <c r="M274" i="16"/>
  <c r="L274" i="16"/>
  <c r="K274" i="16"/>
  <c r="O273" i="16"/>
  <c r="N273" i="16"/>
  <c r="M273" i="16"/>
  <c r="L273" i="16"/>
  <c r="K273" i="16"/>
  <c r="O272" i="16"/>
  <c r="N272" i="16"/>
  <c r="M272" i="16"/>
  <c r="L272" i="16"/>
  <c r="P272" i="16" s="1"/>
  <c r="K272" i="16"/>
  <c r="O271" i="16"/>
  <c r="N271" i="16"/>
  <c r="P271" i="16" s="1"/>
  <c r="M271" i="16"/>
  <c r="L271" i="16"/>
  <c r="K271" i="16"/>
  <c r="O270" i="16"/>
  <c r="N270" i="16"/>
  <c r="M270" i="16"/>
  <c r="P270" i="16" s="1"/>
  <c r="L270" i="16"/>
  <c r="K270" i="16"/>
  <c r="O269" i="16"/>
  <c r="N269" i="16"/>
  <c r="P269" i="16" s="1"/>
  <c r="M269" i="16"/>
  <c r="L269" i="16"/>
  <c r="K269" i="16"/>
  <c r="O268" i="16"/>
  <c r="N268" i="16"/>
  <c r="P268" i="16" s="1"/>
  <c r="M268" i="16"/>
  <c r="L268" i="16"/>
  <c r="K268" i="16"/>
  <c r="O267" i="16"/>
  <c r="N267" i="16"/>
  <c r="M267" i="16"/>
  <c r="L267" i="16"/>
  <c r="K267" i="16"/>
  <c r="O266" i="16"/>
  <c r="N266" i="16"/>
  <c r="M266" i="16"/>
  <c r="L266" i="16"/>
  <c r="K266" i="16"/>
  <c r="O265" i="16"/>
  <c r="N265" i="16"/>
  <c r="P265" i="16" s="1"/>
  <c r="M265" i="16"/>
  <c r="L265" i="16"/>
  <c r="K265" i="16"/>
  <c r="O264" i="16"/>
  <c r="N264" i="16"/>
  <c r="P264" i="16" s="1"/>
  <c r="S265" i="16" s="1"/>
  <c r="M264" i="16"/>
  <c r="L264" i="16"/>
  <c r="K264" i="16"/>
  <c r="O263" i="16"/>
  <c r="N263" i="16"/>
  <c r="P263" i="16" s="1"/>
  <c r="M263" i="16"/>
  <c r="L263" i="16"/>
  <c r="K263" i="16"/>
  <c r="O262" i="16"/>
  <c r="N262" i="16"/>
  <c r="P262" i="16" s="1"/>
  <c r="M262" i="16"/>
  <c r="L262" i="16"/>
  <c r="K262" i="16"/>
  <c r="O261" i="16"/>
  <c r="N261" i="16"/>
  <c r="P261" i="16" s="1"/>
  <c r="M261" i="16"/>
  <c r="L261" i="16"/>
  <c r="K261" i="16"/>
  <c r="O260" i="16"/>
  <c r="N260" i="16"/>
  <c r="M260" i="16"/>
  <c r="L260" i="16"/>
  <c r="K260" i="16"/>
  <c r="O259" i="16"/>
  <c r="N259" i="16"/>
  <c r="P259" i="16" s="1"/>
  <c r="M259" i="16"/>
  <c r="L259" i="16"/>
  <c r="K259" i="16"/>
  <c r="O258" i="16"/>
  <c r="N258" i="16"/>
  <c r="P258" i="16" s="1"/>
  <c r="Q378" i="16" s="1"/>
  <c r="M258" i="16"/>
  <c r="L258" i="16"/>
  <c r="K258" i="16"/>
  <c r="O257" i="16"/>
  <c r="N257" i="16"/>
  <c r="P257" i="16" s="1"/>
  <c r="M257" i="16"/>
  <c r="L257" i="16"/>
  <c r="K257" i="16"/>
  <c r="O256" i="16"/>
  <c r="N256" i="16"/>
  <c r="M256" i="16"/>
  <c r="L256" i="16"/>
  <c r="K256" i="16"/>
  <c r="O255" i="16"/>
  <c r="N255" i="16"/>
  <c r="P255" i="16" s="1"/>
  <c r="M255" i="16"/>
  <c r="L255" i="16"/>
  <c r="K255" i="16"/>
  <c r="O254" i="16"/>
  <c r="N254" i="16"/>
  <c r="M254" i="16"/>
  <c r="L254" i="16"/>
  <c r="K254" i="16"/>
  <c r="O253" i="16"/>
  <c r="N253" i="16"/>
  <c r="P253" i="16" s="1"/>
  <c r="M253" i="16"/>
  <c r="L253" i="16"/>
  <c r="K253" i="16"/>
  <c r="O252" i="16"/>
  <c r="N252" i="16"/>
  <c r="P252" i="16" s="1"/>
  <c r="M252" i="16"/>
  <c r="L252" i="16"/>
  <c r="K252" i="16"/>
  <c r="O251" i="16"/>
  <c r="N251" i="16"/>
  <c r="M251" i="16"/>
  <c r="L251" i="16"/>
  <c r="K251" i="16"/>
  <c r="O250" i="16"/>
  <c r="N250" i="16"/>
  <c r="P250" i="16" s="1"/>
  <c r="M250" i="16"/>
  <c r="L250" i="16"/>
  <c r="K250" i="16"/>
  <c r="O249" i="16"/>
  <c r="N249" i="16"/>
  <c r="P249" i="16" s="1"/>
  <c r="M249" i="16"/>
  <c r="L249" i="16"/>
  <c r="K249" i="16"/>
  <c r="O248" i="16"/>
  <c r="N248" i="16"/>
  <c r="P248" i="16" s="1"/>
  <c r="M248" i="16"/>
  <c r="L248" i="16"/>
  <c r="K248" i="16"/>
  <c r="O247" i="16"/>
  <c r="N247" i="16"/>
  <c r="P247" i="16" s="1"/>
  <c r="M247" i="16"/>
  <c r="L247" i="16"/>
  <c r="K247" i="16"/>
  <c r="O246" i="16"/>
  <c r="N246" i="16"/>
  <c r="P246" i="16" s="1"/>
  <c r="M246" i="16"/>
  <c r="L246" i="16"/>
  <c r="K246" i="16"/>
  <c r="O245" i="16"/>
  <c r="N245" i="16"/>
  <c r="P245" i="16" s="1"/>
  <c r="M245" i="16"/>
  <c r="L245" i="16"/>
  <c r="K245" i="16"/>
  <c r="O244" i="16"/>
  <c r="N244" i="16"/>
  <c r="M244" i="16"/>
  <c r="L244" i="16"/>
  <c r="K244" i="16"/>
  <c r="O243" i="16"/>
  <c r="N243" i="16"/>
  <c r="P243" i="16" s="1"/>
  <c r="M243" i="16"/>
  <c r="L243" i="16"/>
  <c r="K243" i="16"/>
  <c r="O242" i="16"/>
  <c r="N242" i="16"/>
  <c r="P242" i="16" s="1"/>
  <c r="M242" i="16"/>
  <c r="L242" i="16"/>
  <c r="K242" i="16"/>
  <c r="O241" i="16"/>
  <c r="N241" i="16"/>
  <c r="P241" i="16" s="1"/>
  <c r="M241" i="16"/>
  <c r="L241" i="16"/>
  <c r="K241" i="16"/>
  <c r="O240" i="16"/>
  <c r="N240" i="16"/>
  <c r="M240" i="16"/>
  <c r="L240" i="16"/>
  <c r="K240" i="16"/>
  <c r="O239" i="16"/>
  <c r="N239" i="16"/>
  <c r="P239" i="16" s="1"/>
  <c r="M239" i="16"/>
  <c r="L239" i="16"/>
  <c r="K239" i="16"/>
  <c r="O238" i="16"/>
  <c r="N238" i="16"/>
  <c r="M238" i="16"/>
  <c r="L238" i="16"/>
  <c r="K238" i="16"/>
  <c r="O237" i="16"/>
  <c r="N237" i="16"/>
  <c r="P237" i="16" s="1"/>
  <c r="M237" i="16"/>
  <c r="L237" i="16"/>
  <c r="K237" i="16"/>
  <c r="O236" i="16"/>
  <c r="N236" i="16"/>
  <c r="M236" i="16"/>
  <c r="L236" i="16"/>
  <c r="K236" i="16"/>
  <c r="O235" i="16"/>
  <c r="N235" i="16"/>
  <c r="M235" i="16"/>
  <c r="L235" i="16"/>
  <c r="K235" i="16"/>
  <c r="O234" i="16"/>
  <c r="N234" i="16"/>
  <c r="M234" i="16"/>
  <c r="L234" i="16"/>
  <c r="K234" i="16"/>
  <c r="O233" i="16"/>
  <c r="N233" i="16"/>
  <c r="P233" i="16" s="1"/>
  <c r="M233" i="16"/>
  <c r="L233" i="16"/>
  <c r="K233" i="16"/>
  <c r="O232" i="16"/>
  <c r="N232" i="16"/>
  <c r="P232" i="16" s="1"/>
  <c r="M232" i="16"/>
  <c r="L232" i="16"/>
  <c r="K232" i="16"/>
  <c r="O231" i="16"/>
  <c r="N231" i="16"/>
  <c r="P231" i="16" s="1"/>
  <c r="M231" i="16"/>
  <c r="L231" i="16"/>
  <c r="K231" i="16"/>
  <c r="O230" i="16"/>
  <c r="N230" i="16"/>
  <c r="P230" i="16" s="1"/>
  <c r="M230" i="16"/>
  <c r="L230" i="16"/>
  <c r="K230" i="16"/>
  <c r="O229" i="16"/>
  <c r="N229" i="16"/>
  <c r="P229" i="16" s="1"/>
  <c r="R241" i="16" s="1"/>
  <c r="M229" i="16"/>
  <c r="L229" i="16"/>
  <c r="K229" i="16"/>
  <c r="O228" i="16"/>
  <c r="N228" i="16"/>
  <c r="M228" i="16"/>
  <c r="L228" i="16"/>
  <c r="K228" i="16"/>
  <c r="O227" i="16"/>
  <c r="N227" i="16"/>
  <c r="P227" i="16" s="1"/>
  <c r="R239" i="16" s="1"/>
  <c r="M227" i="16"/>
  <c r="L227" i="16"/>
  <c r="K227" i="16"/>
  <c r="O226" i="16"/>
  <c r="N226" i="16"/>
  <c r="P226" i="16" s="1"/>
  <c r="R238" i="16" s="1"/>
  <c r="M226" i="16"/>
  <c r="L226" i="16"/>
  <c r="K226" i="16"/>
  <c r="O225" i="16"/>
  <c r="N225" i="16"/>
  <c r="M225" i="16"/>
  <c r="L225" i="16"/>
  <c r="K225" i="16"/>
  <c r="O224" i="16"/>
  <c r="N224" i="16"/>
  <c r="M224" i="16"/>
  <c r="L224" i="16"/>
  <c r="K224" i="16"/>
  <c r="O223" i="16"/>
  <c r="N223" i="16"/>
  <c r="P223" i="16" s="1"/>
  <c r="M223" i="16"/>
  <c r="L223" i="16"/>
  <c r="K223" i="16"/>
  <c r="O222" i="16"/>
  <c r="N222" i="16"/>
  <c r="M222" i="16"/>
  <c r="L222" i="16"/>
  <c r="K222" i="16"/>
  <c r="O221" i="16"/>
  <c r="N221" i="16"/>
  <c r="P221" i="16" s="1"/>
  <c r="M221" i="16"/>
  <c r="L221" i="16"/>
  <c r="K221" i="16"/>
  <c r="O220" i="16"/>
  <c r="N220" i="16"/>
  <c r="P220" i="16" s="1"/>
  <c r="R232" i="16" s="1"/>
  <c r="M220" i="16"/>
  <c r="L220" i="16"/>
  <c r="K220" i="16"/>
  <c r="O219" i="16"/>
  <c r="N219" i="16"/>
  <c r="P219" i="16" s="1"/>
  <c r="M219" i="16"/>
  <c r="L219" i="16"/>
  <c r="K219" i="16"/>
  <c r="O218" i="16"/>
  <c r="N218" i="16"/>
  <c r="P218" i="16" s="1"/>
  <c r="M218" i="16"/>
  <c r="L218" i="16"/>
  <c r="K218" i="16"/>
  <c r="O217" i="16"/>
  <c r="N217" i="16"/>
  <c r="P217" i="16" s="1"/>
  <c r="Q337" i="16" s="1"/>
  <c r="M217" i="16"/>
  <c r="L217" i="16"/>
  <c r="K217" i="16"/>
  <c r="O216" i="16"/>
  <c r="N216" i="16"/>
  <c r="P216" i="16" s="1"/>
  <c r="Q336" i="16" s="1"/>
  <c r="M216" i="16"/>
  <c r="L216" i="16"/>
  <c r="K216" i="16"/>
  <c r="O215" i="16"/>
  <c r="N215" i="16"/>
  <c r="M215" i="16"/>
  <c r="L215" i="16"/>
  <c r="K215" i="16"/>
  <c r="O214" i="16"/>
  <c r="N214" i="16"/>
  <c r="P214" i="16" s="1"/>
  <c r="Q334" i="16" s="1"/>
  <c r="M214" i="16"/>
  <c r="L214" i="16"/>
  <c r="K214" i="16"/>
  <c r="O213" i="16"/>
  <c r="N213" i="16"/>
  <c r="P213" i="16" s="1"/>
  <c r="Q333" i="16" s="1"/>
  <c r="M213" i="16"/>
  <c r="L213" i="16"/>
  <c r="K213" i="16"/>
  <c r="O212" i="16"/>
  <c r="N212" i="16"/>
  <c r="M212" i="16"/>
  <c r="L212" i="16"/>
  <c r="K212" i="16"/>
  <c r="O211" i="16"/>
  <c r="N211" i="16"/>
  <c r="P211" i="16" s="1"/>
  <c r="Q331" i="16" s="1"/>
  <c r="M211" i="16"/>
  <c r="L211" i="16"/>
  <c r="K211" i="16"/>
  <c r="O210" i="16"/>
  <c r="N210" i="16"/>
  <c r="P210" i="16" s="1"/>
  <c r="Q330" i="16" s="1"/>
  <c r="M210" i="16"/>
  <c r="L210" i="16"/>
  <c r="K210" i="16"/>
  <c r="O209" i="16"/>
  <c r="N209" i="16"/>
  <c r="P209" i="16" s="1"/>
  <c r="Q329" i="16" s="1"/>
  <c r="M209" i="16"/>
  <c r="L209" i="16"/>
  <c r="K209" i="16"/>
  <c r="O208" i="16"/>
  <c r="N208" i="16"/>
  <c r="M208" i="16"/>
  <c r="L208" i="16"/>
  <c r="K208" i="16"/>
  <c r="O207" i="16"/>
  <c r="N207" i="16"/>
  <c r="P207" i="16" s="1"/>
  <c r="Q327" i="16" s="1"/>
  <c r="M207" i="16"/>
  <c r="L207" i="16"/>
  <c r="K207" i="16"/>
  <c r="O206" i="16"/>
  <c r="N206" i="16"/>
  <c r="M206" i="16"/>
  <c r="L206" i="16"/>
  <c r="K206" i="16"/>
  <c r="O205" i="16"/>
  <c r="N205" i="16"/>
  <c r="P205" i="16" s="1"/>
  <c r="Q325" i="16" s="1"/>
  <c r="M205" i="16"/>
  <c r="L205" i="16"/>
  <c r="K205" i="16"/>
  <c r="O204" i="16"/>
  <c r="N204" i="16"/>
  <c r="P204" i="16" s="1"/>
  <c r="Q324" i="16" s="1"/>
  <c r="M204" i="16"/>
  <c r="L204" i="16"/>
  <c r="K204" i="16"/>
  <c r="O203" i="16"/>
  <c r="N203" i="16"/>
  <c r="M203" i="16"/>
  <c r="L203" i="16"/>
  <c r="K203" i="16"/>
  <c r="O202" i="16"/>
  <c r="N202" i="16"/>
  <c r="M202" i="16"/>
  <c r="L202" i="16"/>
  <c r="K202" i="16"/>
  <c r="O201" i="16"/>
  <c r="N201" i="16"/>
  <c r="P201" i="16" s="1"/>
  <c r="Q321" i="16" s="1"/>
  <c r="M201" i="16"/>
  <c r="L201" i="16"/>
  <c r="K201" i="16"/>
  <c r="O200" i="16"/>
  <c r="N200" i="16"/>
  <c r="P200" i="16" s="1"/>
  <c r="Q320" i="16" s="1"/>
  <c r="M200" i="16"/>
  <c r="L200" i="16"/>
  <c r="K200" i="16"/>
  <c r="O199" i="16"/>
  <c r="N199" i="16"/>
  <c r="P199" i="16" s="1"/>
  <c r="Q319" i="16" s="1"/>
  <c r="M199" i="16"/>
  <c r="L199" i="16"/>
  <c r="K199" i="16"/>
  <c r="O198" i="16"/>
  <c r="N198" i="16"/>
  <c r="P198" i="16" s="1"/>
  <c r="Q318" i="16" s="1"/>
  <c r="M198" i="16"/>
  <c r="L198" i="16"/>
  <c r="K198" i="16"/>
  <c r="O197" i="16"/>
  <c r="N197" i="16"/>
  <c r="M197" i="16"/>
  <c r="L197" i="16"/>
  <c r="K197" i="16"/>
  <c r="O196" i="16"/>
  <c r="N196" i="16"/>
  <c r="M196" i="16"/>
  <c r="P196" i="16" s="1"/>
  <c r="Q316" i="16" s="1"/>
  <c r="L196" i="16"/>
  <c r="K196" i="16"/>
  <c r="O195" i="16"/>
  <c r="N195" i="16"/>
  <c r="M195" i="16"/>
  <c r="L195" i="16"/>
  <c r="K195" i="16"/>
  <c r="O194" i="16"/>
  <c r="N194" i="16"/>
  <c r="P194" i="16" s="1"/>
  <c r="Q314" i="16" s="1"/>
  <c r="M194" i="16"/>
  <c r="L194" i="16"/>
  <c r="K194" i="16"/>
  <c r="O193" i="16"/>
  <c r="N193" i="16"/>
  <c r="P193" i="16" s="1"/>
  <c r="Q313" i="16" s="1"/>
  <c r="M193" i="16"/>
  <c r="L193" i="16"/>
  <c r="K193" i="16"/>
  <c r="O192" i="16"/>
  <c r="N192" i="16"/>
  <c r="M192" i="16"/>
  <c r="P192" i="16" s="1"/>
  <c r="Q312" i="16" s="1"/>
  <c r="L192" i="16"/>
  <c r="K192" i="16"/>
  <c r="O191" i="16"/>
  <c r="N191" i="16"/>
  <c r="P191" i="16" s="1"/>
  <c r="Q311" i="16" s="1"/>
  <c r="M191" i="16"/>
  <c r="L191" i="16"/>
  <c r="K191" i="16"/>
  <c r="O190" i="16"/>
  <c r="N190" i="16"/>
  <c r="M190" i="16"/>
  <c r="L190" i="16"/>
  <c r="K190" i="16"/>
  <c r="O189" i="16"/>
  <c r="N189" i="16"/>
  <c r="M189" i="16"/>
  <c r="L189" i="16"/>
  <c r="K189" i="16"/>
  <c r="O188" i="16"/>
  <c r="N188" i="16"/>
  <c r="M188" i="16"/>
  <c r="L188" i="16"/>
  <c r="K188" i="16"/>
  <c r="O187" i="16"/>
  <c r="N187" i="16"/>
  <c r="M187" i="16"/>
  <c r="L187" i="16"/>
  <c r="K187" i="16"/>
  <c r="O186" i="16"/>
  <c r="N186" i="16"/>
  <c r="P186" i="16" s="1"/>
  <c r="Q306" i="16" s="1"/>
  <c r="M186" i="16"/>
  <c r="L186" i="16"/>
  <c r="K186" i="16"/>
  <c r="O185" i="16"/>
  <c r="N185" i="16"/>
  <c r="P185" i="16" s="1"/>
  <c r="Q305" i="16" s="1"/>
  <c r="M185" i="16"/>
  <c r="L185" i="16"/>
  <c r="K185" i="16"/>
  <c r="O184" i="16"/>
  <c r="N184" i="16"/>
  <c r="P184" i="16" s="1"/>
  <c r="Q304" i="16" s="1"/>
  <c r="M184" i="16"/>
  <c r="L184" i="16"/>
  <c r="K184" i="16"/>
  <c r="O183" i="16"/>
  <c r="N183" i="16"/>
  <c r="M183" i="16"/>
  <c r="L183" i="16"/>
  <c r="K183" i="16"/>
  <c r="O182" i="16"/>
  <c r="N182" i="16"/>
  <c r="P182" i="16" s="1"/>
  <c r="Q302" i="16" s="1"/>
  <c r="M182" i="16"/>
  <c r="L182" i="16"/>
  <c r="K182" i="16"/>
  <c r="O181" i="16"/>
  <c r="N181" i="16"/>
  <c r="M181" i="16"/>
  <c r="L181" i="16"/>
  <c r="K181" i="16"/>
  <c r="O180" i="16"/>
  <c r="N180" i="16"/>
  <c r="M180" i="16"/>
  <c r="L180" i="16"/>
  <c r="K180" i="16"/>
  <c r="O179" i="16"/>
  <c r="N179" i="16"/>
  <c r="P179" i="16" s="1"/>
  <c r="Q299" i="16" s="1"/>
  <c r="M179" i="16"/>
  <c r="L179" i="16"/>
  <c r="K179" i="16"/>
  <c r="O178" i="16"/>
  <c r="N178" i="16"/>
  <c r="P178" i="16" s="1"/>
  <c r="Q298" i="16" s="1"/>
  <c r="M178" i="16"/>
  <c r="L178" i="16"/>
  <c r="K178" i="16"/>
  <c r="O177" i="16"/>
  <c r="N177" i="16"/>
  <c r="M177" i="16"/>
  <c r="L177" i="16"/>
  <c r="K177" i="16"/>
  <c r="O176" i="16"/>
  <c r="N176" i="16"/>
  <c r="M176" i="16"/>
  <c r="P176" i="16" s="1"/>
  <c r="Q296" i="16" s="1"/>
  <c r="L176" i="16"/>
  <c r="K176" i="16"/>
  <c r="O175" i="16"/>
  <c r="N175" i="16"/>
  <c r="P175" i="16" s="1"/>
  <c r="Q295" i="16" s="1"/>
  <c r="M175" i="16"/>
  <c r="L175" i="16"/>
  <c r="K175" i="16"/>
  <c r="O174" i="16"/>
  <c r="N174" i="16"/>
  <c r="M174" i="16"/>
  <c r="P174" i="16" s="1"/>
  <c r="Q294" i="16" s="1"/>
  <c r="L174" i="16"/>
  <c r="K174" i="16"/>
  <c r="O173" i="16"/>
  <c r="N173" i="16"/>
  <c r="P173" i="16" s="1"/>
  <c r="Q293" i="16" s="1"/>
  <c r="M173" i="16"/>
  <c r="L173" i="16"/>
  <c r="K173" i="16"/>
  <c r="O172" i="16"/>
  <c r="N172" i="16"/>
  <c r="M172" i="16"/>
  <c r="L172" i="16"/>
  <c r="K172" i="16"/>
  <c r="O171" i="16"/>
  <c r="N171" i="16"/>
  <c r="M171" i="16"/>
  <c r="L171" i="16"/>
  <c r="P171" i="16" s="1"/>
  <c r="K171" i="16"/>
  <c r="O170" i="16"/>
  <c r="N170" i="16"/>
  <c r="M170" i="16"/>
  <c r="L170" i="16"/>
  <c r="K170" i="16"/>
  <c r="O169" i="16"/>
  <c r="N169" i="16"/>
  <c r="M169" i="16"/>
  <c r="L169" i="16"/>
  <c r="K169" i="16"/>
  <c r="O168" i="16"/>
  <c r="N168" i="16"/>
  <c r="P168" i="16" s="1"/>
  <c r="Q288" i="16" s="1"/>
  <c r="M168" i="16"/>
  <c r="L168" i="16"/>
  <c r="K168" i="16"/>
  <c r="O167" i="16"/>
  <c r="N167" i="16"/>
  <c r="M167" i="16"/>
  <c r="L167" i="16"/>
  <c r="K167" i="16"/>
  <c r="O166" i="16"/>
  <c r="N166" i="16"/>
  <c r="P166" i="16" s="1"/>
  <c r="Q286" i="16" s="1"/>
  <c r="M166" i="16"/>
  <c r="L166" i="16"/>
  <c r="K166" i="16"/>
  <c r="O165" i="16"/>
  <c r="N165" i="16"/>
  <c r="M165" i="16"/>
  <c r="L165" i="16"/>
  <c r="K165" i="16"/>
  <c r="O164" i="16"/>
  <c r="N164" i="16"/>
  <c r="M164" i="16"/>
  <c r="L164" i="16"/>
  <c r="K164" i="16"/>
  <c r="O163" i="16"/>
  <c r="N163" i="16"/>
  <c r="M163" i="16"/>
  <c r="L163" i="16"/>
  <c r="K163" i="16"/>
  <c r="O162" i="16"/>
  <c r="N162" i="16"/>
  <c r="P162" i="16" s="1"/>
  <c r="Q282" i="16" s="1"/>
  <c r="M162" i="16"/>
  <c r="L162" i="16"/>
  <c r="K162" i="16"/>
  <c r="O161" i="16"/>
  <c r="N161" i="16"/>
  <c r="P161" i="16" s="1"/>
  <c r="Q281" i="16" s="1"/>
  <c r="M161" i="16"/>
  <c r="L161" i="16"/>
  <c r="K161" i="16"/>
  <c r="O160" i="16"/>
  <c r="N160" i="16"/>
  <c r="M160" i="16"/>
  <c r="P160" i="16" s="1"/>
  <c r="Q280" i="16" s="1"/>
  <c r="L160" i="16"/>
  <c r="K160" i="16"/>
  <c r="O159" i="16"/>
  <c r="N159" i="16"/>
  <c r="P159" i="16" s="1"/>
  <c r="Q279" i="16" s="1"/>
  <c r="M159" i="16"/>
  <c r="L159" i="16"/>
  <c r="K159" i="16"/>
  <c r="O158" i="16"/>
  <c r="N158" i="16"/>
  <c r="M158" i="16"/>
  <c r="P158" i="16" s="1"/>
  <c r="Q278" i="16" s="1"/>
  <c r="L158" i="16"/>
  <c r="K158" i="16"/>
  <c r="O157" i="16"/>
  <c r="N157" i="16"/>
  <c r="P157" i="16" s="1"/>
  <c r="Q277" i="16" s="1"/>
  <c r="M157" i="16"/>
  <c r="L157" i="16"/>
  <c r="K157" i="16"/>
  <c r="O156" i="16"/>
  <c r="N156" i="16"/>
  <c r="M156" i="16"/>
  <c r="L156" i="16"/>
  <c r="K156" i="16"/>
  <c r="O155" i="16"/>
  <c r="N155" i="16"/>
  <c r="M155" i="16"/>
  <c r="L155" i="16"/>
  <c r="P155" i="16" s="1"/>
  <c r="Q275" i="16" s="1"/>
  <c r="K155" i="16"/>
  <c r="O154" i="16"/>
  <c r="N154" i="16"/>
  <c r="P154" i="16" s="1"/>
  <c r="Q274" i="16" s="1"/>
  <c r="M154" i="16"/>
  <c r="L154" i="16"/>
  <c r="K154" i="16"/>
  <c r="O153" i="16"/>
  <c r="N153" i="16"/>
  <c r="M153" i="16"/>
  <c r="L153" i="16"/>
  <c r="K153" i="16"/>
  <c r="O152" i="16"/>
  <c r="N152" i="16"/>
  <c r="M152" i="16"/>
  <c r="L152" i="16"/>
  <c r="K152" i="16"/>
  <c r="O151" i="16"/>
  <c r="N151" i="16"/>
  <c r="M151" i="16"/>
  <c r="L151" i="16"/>
  <c r="K151" i="16"/>
  <c r="O150" i="16"/>
  <c r="N150" i="16"/>
  <c r="P150" i="16" s="1"/>
  <c r="Q270" i="16" s="1"/>
  <c r="M150" i="16"/>
  <c r="L150" i="16"/>
  <c r="K150" i="16"/>
  <c r="O149" i="16"/>
  <c r="N149" i="16"/>
  <c r="M149" i="16"/>
  <c r="L149" i="16"/>
  <c r="K149" i="16"/>
  <c r="O148" i="16"/>
  <c r="N148" i="16"/>
  <c r="M148" i="16"/>
  <c r="L148" i="16"/>
  <c r="K148" i="16"/>
  <c r="O147" i="16"/>
  <c r="N147" i="16"/>
  <c r="M147" i="16"/>
  <c r="L147" i="16"/>
  <c r="K147" i="16"/>
  <c r="O146" i="16"/>
  <c r="N146" i="16"/>
  <c r="P146" i="16" s="1"/>
  <c r="Q266" i="16" s="1"/>
  <c r="M146" i="16"/>
  <c r="L146" i="16"/>
  <c r="K146" i="16"/>
  <c r="O145" i="16"/>
  <c r="N145" i="16"/>
  <c r="P145" i="16" s="1"/>
  <c r="Q265" i="16" s="1"/>
  <c r="M145" i="16"/>
  <c r="L145" i="16"/>
  <c r="K145" i="16"/>
  <c r="O144" i="16"/>
  <c r="N144" i="16"/>
  <c r="M144" i="16"/>
  <c r="L144" i="16"/>
  <c r="K144" i="16"/>
  <c r="O143" i="16"/>
  <c r="N143" i="16"/>
  <c r="P143" i="16" s="1"/>
  <c r="Q263" i="16" s="1"/>
  <c r="M143" i="16"/>
  <c r="L143" i="16"/>
  <c r="K143" i="16"/>
  <c r="O142" i="16"/>
  <c r="N142" i="16"/>
  <c r="M142" i="16"/>
  <c r="L142" i="16"/>
  <c r="K142" i="16"/>
  <c r="O141" i="16"/>
  <c r="N141" i="16"/>
  <c r="P141" i="16" s="1"/>
  <c r="Q261" i="16" s="1"/>
  <c r="M141" i="16"/>
  <c r="L141" i="16"/>
  <c r="K141" i="16"/>
  <c r="O140" i="16"/>
  <c r="N140" i="16"/>
  <c r="P140" i="16" s="1"/>
  <c r="Q260" i="16" s="1"/>
  <c r="M140" i="16"/>
  <c r="L140" i="16"/>
  <c r="K140" i="16"/>
  <c r="O139" i="16"/>
  <c r="N139" i="16"/>
  <c r="M139" i="16"/>
  <c r="L139" i="16"/>
  <c r="K139" i="16"/>
  <c r="O138" i="16"/>
  <c r="N138" i="16"/>
  <c r="M138" i="16"/>
  <c r="L138" i="16"/>
  <c r="K138" i="16"/>
  <c r="O137" i="16"/>
  <c r="N137" i="16"/>
  <c r="P137" i="16" s="1"/>
  <c r="Q257" i="16" s="1"/>
  <c r="M137" i="16"/>
  <c r="L137" i="16"/>
  <c r="K137" i="16"/>
  <c r="O136" i="16"/>
  <c r="N136" i="16"/>
  <c r="M136" i="16"/>
  <c r="L136" i="16"/>
  <c r="K136" i="16"/>
  <c r="O135" i="16"/>
  <c r="N135" i="16"/>
  <c r="M135" i="16"/>
  <c r="L135" i="16"/>
  <c r="K135" i="16"/>
  <c r="O134" i="16"/>
  <c r="N134" i="16"/>
  <c r="P134" i="16" s="1"/>
  <c r="Q254" i="16" s="1"/>
  <c r="M134" i="16"/>
  <c r="L134" i="16"/>
  <c r="K134" i="16"/>
  <c r="O133" i="16"/>
  <c r="N133" i="16"/>
  <c r="P133" i="16" s="1"/>
  <c r="M133" i="16"/>
  <c r="L133" i="16"/>
  <c r="K133" i="16"/>
  <c r="O132" i="16"/>
  <c r="N132" i="16"/>
  <c r="M132" i="16"/>
  <c r="L132" i="16"/>
  <c r="K132" i="16"/>
  <c r="O131" i="16"/>
  <c r="N131" i="16"/>
  <c r="P131" i="16" s="1"/>
  <c r="Q251" i="16" s="1"/>
  <c r="M131" i="16"/>
  <c r="L131" i="16"/>
  <c r="K131" i="16"/>
  <c r="O130" i="16"/>
  <c r="N130" i="16"/>
  <c r="P130" i="16" s="1"/>
  <c r="Q250" i="16" s="1"/>
  <c r="M130" i="16"/>
  <c r="L130" i="16"/>
  <c r="K130" i="16"/>
  <c r="O129" i="16"/>
  <c r="N129" i="16"/>
  <c r="P129" i="16" s="1"/>
  <c r="Q249" i="16" s="1"/>
  <c r="M129" i="16"/>
  <c r="L129" i="16"/>
  <c r="K129" i="16"/>
  <c r="O128" i="16"/>
  <c r="N128" i="16"/>
  <c r="M128" i="16"/>
  <c r="L128" i="16"/>
  <c r="K128" i="16"/>
  <c r="O127" i="16"/>
  <c r="N127" i="16"/>
  <c r="P127" i="16" s="1"/>
  <c r="Q247" i="16" s="1"/>
  <c r="M127" i="16"/>
  <c r="L127" i="16"/>
  <c r="K127" i="16"/>
  <c r="O126" i="16"/>
  <c r="N126" i="16"/>
  <c r="M126" i="16"/>
  <c r="P126" i="16" s="1"/>
  <c r="Q246" i="16" s="1"/>
  <c r="L126" i="16"/>
  <c r="K126" i="16"/>
  <c r="O125" i="16"/>
  <c r="N125" i="16"/>
  <c r="M125" i="16"/>
  <c r="L125" i="16"/>
  <c r="K125" i="16"/>
  <c r="O124" i="16"/>
  <c r="N124" i="16"/>
  <c r="M124" i="16"/>
  <c r="L124" i="16"/>
  <c r="K124" i="16"/>
  <c r="O123" i="16"/>
  <c r="N123" i="16"/>
  <c r="M123" i="16"/>
  <c r="L123" i="16"/>
  <c r="P123" i="16" s="1"/>
  <c r="Q243" i="16" s="1"/>
  <c r="K123" i="16"/>
  <c r="O122" i="16"/>
  <c r="N122" i="16"/>
  <c r="P122" i="16" s="1"/>
  <c r="Q242" i="16" s="1"/>
  <c r="M122" i="16"/>
  <c r="L122" i="16"/>
  <c r="K122" i="16"/>
  <c r="O121" i="16"/>
  <c r="N121" i="16"/>
  <c r="M121" i="16"/>
  <c r="L121" i="16"/>
  <c r="K121" i="16"/>
  <c r="O120" i="16"/>
  <c r="N120" i="16"/>
  <c r="M120" i="16"/>
  <c r="L120" i="16"/>
  <c r="K120" i="16"/>
  <c r="O119" i="16"/>
  <c r="N119" i="16"/>
  <c r="M119" i="16"/>
  <c r="L119" i="16"/>
  <c r="K119" i="16"/>
  <c r="O118" i="16"/>
  <c r="N118" i="16"/>
  <c r="P118" i="16" s="1"/>
  <c r="Q238" i="16" s="1"/>
  <c r="M118" i="16"/>
  <c r="L118" i="16"/>
  <c r="K118" i="16"/>
  <c r="O117" i="16"/>
  <c r="N117" i="16"/>
  <c r="M117" i="16"/>
  <c r="L117" i="16"/>
  <c r="K117" i="16"/>
  <c r="O116" i="16"/>
  <c r="N116" i="16"/>
  <c r="M116" i="16"/>
  <c r="L116" i="16"/>
  <c r="K116" i="16"/>
  <c r="O115" i="16"/>
  <c r="N115" i="16"/>
  <c r="P115" i="16" s="1"/>
  <c r="Q235" i="16" s="1"/>
  <c r="M115" i="16"/>
  <c r="L115" i="16"/>
  <c r="K115" i="16"/>
  <c r="O114" i="16"/>
  <c r="N114" i="16"/>
  <c r="P114" i="16" s="1"/>
  <c r="M114" i="16"/>
  <c r="L114" i="16"/>
  <c r="K114" i="16"/>
  <c r="O113" i="16"/>
  <c r="N113" i="16"/>
  <c r="P113" i="16" s="1"/>
  <c r="M113" i="16"/>
  <c r="L113" i="16"/>
  <c r="K113" i="16"/>
  <c r="O112" i="16"/>
  <c r="N112" i="16"/>
  <c r="M112" i="16"/>
  <c r="P112" i="16" s="1"/>
  <c r="Q232" i="16" s="1"/>
  <c r="L112" i="16"/>
  <c r="K112" i="16"/>
  <c r="O111" i="16"/>
  <c r="N111" i="16"/>
  <c r="P111" i="16" s="1"/>
  <c r="Q231" i="16" s="1"/>
  <c r="M111" i="16"/>
  <c r="L111" i="16"/>
  <c r="K111" i="16"/>
  <c r="O110" i="16"/>
  <c r="N110" i="16"/>
  <c r="M110" i="16"/>
  <c r="L110" i="16"/>
  <c r="K110" i="16"/>
  <c r="O109" i="16"/>
  <c r="N109" i="16"/>
  <c r="M109" i="16"/>
  <c r="L109" i="16"/>
  <c r="K109" i="16"/>
  <c r="O108" i="16"/>
  <c r="N108" i="16"/>
  <c r="M108" i="16"/>
  <c r="L108" i="16"/>
  <c r="K108" i="16"/>
  <c r="O107" i="16"/>
  <c r="N107" i="16"/>
  <c r="M107" i="16"/>
  <c r="L107" i="16"/>
  <c r="K107" i="16"/>
  <c r="O106" i="16"/>
  <c r="N106" i="16"/>
  <c r="M106" i="16"/>
  <c r="L106" i="16"/>
  <c r="K106" i="16"/>
  <c r="O105" i="16"/>
  <c r="N105" i="16"/>
  <c r="M105" i="16"/>
  <c r="L105" i="16"/>
  <c r="K105" i="16"/>
  <c r="O104" i="16"/>
  <c r="N104" i="16"/>
  <c r="M104" i="16"/>
  <c r="L104" i="16"/>
  <c r="K104" i="16"/>
  <c r="O103" i="16"/>
  <c r="N103" i="16"/>
  <c r="M103" i="16"/>
  <c r="L103" i="16"/>
  <c r="K103" i="16"/>
  <c r="O102" i="16"/>
  <c r="N102" i="16"/>
  <c r="M102" i="16"/>
  <c r="L102" i="16"/>
  <c r="K102" i="16"/>
  <c r="O101" i="16"/>
  <c r="N101" i="16"/>
  <c r="M101" i="16"/>
  <c r="L101" i="16"/>
  <c r="K101" i="16"/>
  <c r="O100" i="16"/>
  <c r="N100" i="16"/>
  <c r="M100" i="16"/>
  <c r="L100" i="16"/>
  <c r="K100" i="16"/>
  <c r="O99" i="16"/>
  <c r="N99" i="16"/>
  <c r="M99" i="16"/>
  <c r="L99" i="16"/>
  <c r="K99" i="16"/>
  <c r="O98" i="16"/>
  <c r="N98" i="16"/>
  <c r="M98" i="16"/>
  <c r="L98" i="16"/>
  <c r="K98" i="16"/>
  <c r="O97" i="16"/>
  <c r="N97" i="16"/>
  <c r="M97" i="16"/>
  <c r="L97" i="16"/>
  <c r="K97" i="16"/>
  <c r="O96" i="16"/>
  <c r="N96" i="16"/>
  <c r="M96" i="16"/>
  <c r="L96" i="16"/>
  <c r="K96" i="16"/>
  <c r="O95" i="16"/>
  <c r="N95" i="16"/>
  <c r="M95" i="16"/>
  <c r="L95" i="16"/>
  <c r="K95" i="16"/>
  <c r="O94" i="16"/>
  <c r="N94" i="16"/>
  <c r="M94" i="16"/>
  <c r="L94" i="16"/>
  <c r="K94" i="16"/>
  <c r="O93" i="16"/>
  <c r="N93" i="16"/>
  <c r="M93" i="16"/>
  <c r="L93" i="16"/>
  <c r="K93" i="16"/>
  <c r="O92" i="16"/>
  <c r="N92" i="16"/>
  <c r="M92" i="16"/>
  <c r="L92" i="16"/>
  <c r="K92" i="16"/>
  <c r="O91" i="16"/>
  <c r="N91" i="16"/>
  <c r="M91" i="16"/>
  <c r="L91" i="16"/>
  <c r="K91" i="16"/>
  <c r="O90" i="16"/>
  <c r="N90" i="16"/>
  <c r="M90" i="16"/>
  <c r="L90" i="16"/>
  <c r="K90" i="16"/>
  <c r="O89" i="16"/>
  <c r="N89" i="16"/>
  <c r="M89" i="16"/>
  <c r="L89" i="16"/>
  <c r="K89" i="16"/>
  <c r="O88" i="16"/>
  <c r="N88" i="16"/>
  <c r="M88" i="16"/>
  <c r="L88" i="16"/>
  <c r="K88" i="16"/>
  <c r="O87" i="16"/>
  <c r="N87" i="16"/>
  <c r="M87" i="16"/>
  <c r="L87" i="16"/>
  <c r="K87" i="16"/>
  <c r="O86" i="16"/>
  <c r="N86" i="16"/>
  <c r="M86" i="16"/>
  <c r="L86" i="16"/>
  <c r="K86" i="16"/>
  <c r="O85" i="16"/>
  <c r="N85" i="16"/>
  <c r="M85" i="16"/>
  <c r="L85" i="16"/>
  <c r="K85" i="16"/>
  <c r="O84" i="16"/>
  <c r="N84" i="16"/>
  <c r="M84" i="16"/>
  <c r="L84" i="16"/>
  <c r="K84" i="16"/>
  <c r="O83" i="16"/>
  <c r="N83" i="16"/>
  <c r="M83" i="16"/>
  <c r="L83" i="16"/>
  <c r="K83" i="16"/>
  <c r="O82" i="16"/>
  <c r="N82" i="16"/>
  <c r="M82" i="16"/>
  <c r="L82" i="16"/>
  <c r="K82" i="16"/>
  <c r="O81" i="16"/>
  <c r="N81" i="16"/>
  <c r="M81" i="16"/>
  <c r="L81" i="16"/>
  <c r="K81" i="16"/>
  <c r="O80" i="16"/>
  <c r="N80" i="16"/>
  <c r="M80" i="16"/>
  <c r="L80" i="16"/>
  <c r="K80" i="16"/>
  <c r="O79" i="16"/>
  <c r="N79" i="16"/>
  <c r="M79" i="16"/>
  <c r="L79" i="16"/>
  <c r="K79" i="16"/>
  <c r="O78" i="16"/>
  <c r="N78" i="16"/>
  <c r="M78" i="16"/>
  <c r="L78" i="16"/>
  <c r="K78" i="16"/>
  <c r="O77" i="16"/>
  <c r="N77" i="16"/>
  <c r="M77" i="16"/>
  <c r="L77" i="16"/>
  <c r="K77" i="16"/>
  <c r="O76" i="16"/>
  <c r="N76" i="16"/>
  <c r="M76" i="16"/>
  <c r="L76" i="16"/>
  <c r="K76" i="16"/>
  <c r="O75" i="16"/>
  <c r="N75" i="16"/>
  <c r="M75" i="16"/>
  <c r="L75" i="16"/>
  <c r="K75" i="16"/>
  <c r="O74" i="16"/>
  <c r="N74" i="16"/>
  <c r="M74" i="16"/>
  <c r="L74" i="16"/>
  <c r="K74" i="16"/>
  <c r="O73" i="16"/>
  <c r="N73" i="16"/>
  <c r="M73" i="16"/>
  <c r="L73" i="16"/>
  <c r="K73" i="16"/>
  <c r="O72" i="16"/>
  <c r="N72" i="16"/>
  <c r="M72" i="16"/>
  <c r="L72" i="16"/>
  <c r="K72" i="16"/>
  <c r="O71" i="16"/>
  <c r="N71" i="16"/>
  <c r="M71" i="16"/>
  <c r="L71" i="16"/>
  <c r="K71" i="16"/>
  <c r="O70" i="16"/>
  <c r="N70" i="16"/>
  <c r="M70" i="16"/>
  <c r="L70" i="16"/>
  <c r="K70" i="16"/>
  <c r="O69" i="16"/>
  <c r="N69" i="16"/>
  <c r="M69" i="16"/>
  <c r="L69" i="16"/>
  <c r="K69" i="16"/>
  <c r="O68" i="16"/>
  <c r="N68" i="16"/>
  <c r="M68" i="16"/>
  <c r="L68" i="16"/>
  <c r="K68" i="16"/>
  <c r="O67" i="16"/>
  <c r="N67" i="16"/>
  <c r="M67" i="16"/>
  <c r="L67" i="16"/>
  <c r="K67" i="16"/>
  <c r="O66" i="16"/>
  <c r="N66" i="16"/>
  <c r="M66" i="16"/>
  <c r="L66" i="16"/>
  <c r="K66" i="16"/>
  <c r="O65" i="16"/>
  <c r="N65" i="16"/>
  <c r="M65" i="16"/>
  <c r="L65" i="16"/>
  <c r="K65" i="16"/>
  <c r="O64" i="16"/>
  <c r="N64" i="16"/>
  <c r="M64" i="16"/>
  <c r="L64" i="16"/>
  <c r="K64" i="16"/>
  <c r="O63" i="16"/>
  <c r="N63" i="16"/>
  <c r="M63" i="16"/>
  <c r="L63" i="16"/>
  <c r="K63" i="16"/>
  <c r="O62" i="16"/>
  <c r="N62" i="16"/>
  <c r="M62" i="16"/>
  <c r="L62" i="16"/>
  <c r="K62" i="16"/>
  <c r="O61" i="16"/>
  <c r="N61" i="16"/>
  <c r="M61" i="16"/>
  <c r="L61" i="16"/>
  <c r="K61" i="16"/>
  <c r="O60" i="16"/>
  <c r="N60" i="16"/>
  <c r="M60" i="16"/>
  <c r="L60" i="16"/>
  <c r="K60" i="16"/>
  <c r="O59" i="16"/>
  <c r="N59" i="16"/>
  <c r="M59" i="16"/>
  <c r="L59" i="16"/>
  <c r="K59" i="16"/>
  <c r="O58" i="16"/>
  <c r="N58" i="16"/>
  <c r="M58" i="16"/>
  <c r="L58" i="16"/>
  <c r="K58" i="16"/>
  <c r="O57" i="16"/>
  <c r="N57" i="16"/>
  <c r="M57" i="16"/>
  <c r="L57" i="16"/>
  <c r="K57" i="16"/>
  <c r="O56" i="16"/>
  <c r="N56" i="16"/>
  <c r="M56" i="16"/>
  <c r="L56" i="16"/>
  <c r="K56" i="16"/>
  <c r="O55" i="16"/>
  <c r="N55" i="16"/>
  <c r="M55" i="16"/>
  <c r="L55" i="16"/>
  <c r="K55" i="16"/>
  <c r="O54" i="16"/>
  <c r="N54" i="16"/>
  <c r="M54" i="16"/>
  <c r="L54" i="16"/>
  <c r="K54" i="16"/>
  <c r="O53" i="16"/>
  <c r="N53" i="16"/>
  <c r="M53" i="16"/>
  <c r="L53" i="16"/>
  <c r="K53" i="16"/>
  <c r="O52" i="16"/>
  <c r="N52" i="16"/>
  <c r="M52" i="16"/>
  <c r="L52" i="16"/>
  <c r="K52" i="16"/>
  <c r="O51" i="16"/>
  <c r="N51" i="16"/>
  <c r="M51" i="16"/>
  <c r="L51" i="16"/>
  <c r="K51" i="16"/>
  <c r="O50" i="16"/>
  <c r="N50" i="16"/>
  <c r="M50" i="16"/>
  <c r="L50" i="16"/>
  <c r="K50" i="16"/>
  <c r="O49" i="16"/>
  <c r="N49" i="16"/>
  <c r="M49" i="16"/>
  <c r="L49" i="16"/>
  <c r="K49" i="16"/>
  <c r="O48" i="16"/>
  <c r="N48" i="16"/>
  <c r="M48" i="16"/>
  <c r="L48" i="16"/>
  <c r="K48" i="16"/>
  <c r="O47" i="16"/>
  <c r="N47" i="16"/>
  <c r="M47" i="16"/>
  <c r="L47" i="16"/>
  <c r="K47" i="16"/>
  <c r="O46" i="16"/>
  <c r="N46" i="16"/>
  <c r="M46" i="16"/>
  <c r="L46" i="16"/>
  <c r="K46" i="16"/>
  <c r="O45" i="16"/>
  <c r="N45" i="16"/>
  <c r="M45" i="16"/>
  <c r="L45" i="16"/>
  <c r="K45" i="16"/>
  <c r="O44" i="16"/>
  <c r="N44" i="16"/>
  <c r="M44" i="16"/>
  <c r="L44" i="16"/>
  <c r="K44" i="16"/>
  <c r="O43" i="16"/>
  <c r="N43" i="16"/>
  <c r="M43" i="16"/>
  <c r="L43" i="16"/>
  <c r="K43" i="16"/>
  <c r="O42" i="16"/>
  <c r="N42" i="16"/>
  <c r="M42" i="16"/>
  <c r="L42" i="16"/>
  <c r="K42" i="16"/>
  <c r="O41" i="16"/>
  <c r="N41" i="16"/>
  <c r="M41" i="16"/>
  <c r="L41" i="16"/>
  <c r="K41" i="16"/>
  <c r="O40" i="16"/>
  <c r="N40" i="16"/>
  <c r="M40" i="16"/>
  <c r="L40" i="16"/>
  <c r="K40" i="16"/>
  <c r="O39" i="16"/>
  <c r="N39" i="16"/>
  <c r="M39" i="16"/>
  <c r="L39" i="16"/>
  <c r="K39" i="16"/>
  <c r="O38" i="16"/>
  <c r="N38" i="16"/>
  <c r="M38" i="16"/>
  <c r="L38" i="16"/>
  <c r="K38" i="16"/>
  <c r="O37" i="16"/>
  <c r="N37" i="16"/>
  <c r="M37" i="16"/>
  <c r="L37" i="16"/>
  <c r="K37" i="16"/>
  <c r="O36" i="16"/>
  <c r="N36" i="16"/>
  <c r="M36" i="16"/>
  <c r="L36" i="16"/>
  <c r="K36" i="16"/>
  <c r="O35" i="16"/>
  <c r="N35" i="16"/>
  <c r="M35" i="16"/>
  <c r="L35" i="16"/>
  <c r="K35" i="16"/>
  <c r="O34" i="16"/>
  <c r="N34" i="16"/>
  <c r="M34" i="16"/>
  <c r="L34" i="16"/>
  <c r="K34" i="16"/>
  <c r="O33" i="16"/>
  <c r="N33" i="16"/>
  <c r="M33" i="16"/>
  <c r="L33" i="16"/>
  <c r="K33" i="16"/>
  <c r="O32" i="16"/>
  <c r="N32" i="16"/>
  <c r="M32" i="16"/>
  <c r="L32" i="16"/>
  <c r="K32" i="16"/>
  <c r="O31" i="16"/>
  <c r="N31" i="16"/>
  <c r="M31" i="16"/>
  <c r="L31" i="16"/>
  <c r="K31" i="16"/>
  <c r="O30" i="16"/>
  <c r="N30" i="16"/>
  <c r="M30" i="16"/>
  <c r="L30" i="16"/>
  <c r="K30" i="16"/>
  <c r="O29" i="16"/>
  <c r="N29" i="16"/>
  <c r="M29" i="16"/>
  <c r="L29" i="16"/>
  <c r="K29" i="16"/>
  <c r="O28" i="16"/>
  <c r="N28" i="16"/>
  <c r="M28" i="16"/>
  <c r="L28" i="16"/>
  <c r="K28" i="16"/>
  <c r="O27" i="16"/>
  <c r="N27" i="16"/>
  <c r="M27" i="16"/>
  <c r="L27" i="16"/>
  <c r="K27" i="16"/>
  <c r="O26" i="16"/>
  <c r="N26" i="16"/>
  <c r="M26" i="16"/>
  <c r="L26" i="16"/>
  <c r="K26" i="16"/>
  <c r="O25" i="16"/>
  <c r="N25" i="16"/>
  <c r="M25" i="16"/>
  <c r="L25" i="16"/>
  <c r="K25" i="16"/>
  <c r="O24" i="16"/>
  <c r="N24" i="16"/>
  <c r="M24" i="16"/>
  <c r="L24" i="16"/>
  <c r="K24" i="16"/>
  <c r="O23" i="16"/>
  <c r="N23" i="16"/>
  <c r="M23" i="16"/>
  <c r="L23" i="16"/>
  <c r="K23" i="16"/>
  <c r="O22" i="16"/>
  <c r="N22" i="16"/>
  <c r="M22" i="16"/>
  <c r="L22" i="16"/>
  <c r="K22" i="16"/>
  <c r="O21" i="16"/>
  <c r="N21" i="16"/>
  <c r="M21" i="16"/>
  <c r="L21" i="16"/>
  <c r="K21" i="16"/>
  <c r="O20" i="16"/>
  <c r="N20" i="16"/>
  <c r="M20" i="16"/>
  <c r="L20" i="16"/>
  <c r="K20" i="16"/>
  <c r="O19" i="16"/>
  <c r="N19" i="16"/>
  <c r="M19" i="16"/>
  <c r="L19" i="16"/>
  <c r="K19" i="16"/>
  <c r="O18" i="16"/>
  <c r="N18" i="16"/>
  <c r="M18" i="16"/>
  <c r="L18" i="16"/>
  <c r="K18" i="16"/>
  <c r="O17" i="16"/>
  <c r="N17" i="16"/>
  <c r="M17" i="16"/>
  <c r="L17" i="16"/>
  <c r="K17" i="16"/>
  <c r="O16" i="16"/>
  <c r="N16" i="16"/>
  <c r="M16" i="16"/>
  <c r="L16" i="16"/>
  <c r="K16" i="16"/>
  <c r="O15" i="16"/>
  <c r="N15" i="16"/>
  <c r="M15" i="16"/>
  <c r="L15" i="16"/>
  <c r="K15" i="16"/>
  <c r="O14" i="16"/>
  <c r="N14" i="16"/>
  <c r="M14" i="16"/>
  <c r="L14" i="16"/>
  <c r="K14" i="16"/>
  <c r="O13" i="16"/>
  <c r="N13" i="16"/>
  <c r="M13" i="16"/>
  <c r="L13" i="16"/>
  <c r="K13" i="16"/>
  <c r="O12" i="16"/>
  <c r="N12" i="16"/>
  <c r="M12" i="16"/>
  <c r="L12" i="16"/>
  <c r="K12" i="16"/>
  <c r="O11" i="16"/>
  <c r="N11" i="16"/>
  <c r="M11" i="16"/>
  <c r="L11" i="16"/>
  <c r="K11" i="16"/>
  <c r="O10" i="16"/>
  <c r="N10" i="16"/>
  <c r="M10" i="16"/>
  <c r="L10" i="16"/>
  <c r="K10" i="16"/>
  <c r="O9" i="16"/>
  <c r="N9" i="16"/>
  <c r="M9" i="16"/>
  <c r="L9" i="16"/>
  <c r="K9" i="16"/>
  <c r="O8" i="16"/>
  <c r="N8" i="16"/>
  <c r="M8" i="16"/>
  <c r="L8" i="16"/>
  <c r="K8" i="16"/>
  <c r="O7" i="16"/>
  <c r="N7" i="16"/>
  <c r="M7" i="16"/>
  <c r="L7" i="16"/>
  <c r="K7" i="16"/>
  <c r="O6" i="16"/>
  <c r="N6" i="16"/>
  <c r="M6" i="16"/>
  <c r="L6" i="16"/>
  <c r="K6" i="16"/>
  <c r="O5" i="16"/>
  <c r="N5" i="16"/>
  <c r="M5" i="16"/>
  <c r="L5" i="16"/>
  <c r="K5" i="16"/>
  <c r="O4" i="16"/>
  <c r="N4" i="16"/>
  <c r="M4" i="16"/>
  <c r="L4" i="16"/>
  <c r="K4" i="16"/>
  <c r="O3" i="16"/>
  <c r="N3" i="16"/>
  <c r="M3" i="16"/>
  <c r="L3" i="16"/>
  <c r="K3" i="16"/>
  <c r="O2" i="16"/>
  <c r="N2" i="16"/>
  <c r="M2" i="16"/>
  <c r="L2" i="16"/>
  <c r="K2" i="16"/>
  <c r="O720" i="16"/>
  <c r="N720" i="16"/>
  <c r="P720" i="16" s="1"/>
  <c r="M720" i="16"/>
  <c r="L720" i="16"/>
  <c r="K720" i="16"/>
  <c r="O726" i="16"/>
  <c r="N726" i="16"/>
  <c r="M726" i="16"/>
  <c r="L726" i="16"/>
  <c r="K726" i="16"/>
  <c r="O725" i="16"/>
  <c r="N725" i="16"/>
  <c r="P725" i="16" s="1"/>
  <c r="M725" i="16"/>
  <c r="L725" i="16"/>
  <c r="K725" i="16"/>
  <c r="O724" i="16"/>
  <c r="N724" i="16"/>
  <c r="M724" i="16"/>
  <c r="P724" i="16" s="1"/>
  <c r="L724" i="16"/>
  <c r="K724" i="16"/>
  <c r="O723" i="16"/>
  <c r="N723" i="16"/>
  <c r="M723" i="16"/>
  <c r="L723" i="16"/>
  <c r="K723" i="16"/>
  <c r="O722" i="16"/>
  <c r="N722" i="16"/>
  <c r="M722" i="16"/>
  <c r="L722" i="16"/>
  <c r="K722" i="16"/>
  <c r="O721" i="16"/>
  <c r="N721" i="16"/>
  <c r="M721" i="16"/>
  <c r="L721" i="16"/>
  <c r="P721" i="16" s="1"/>
  <c r="Q841" i="16" s="1"/>
  <c r="K721" i="16"/>
  <c r="O734" i="16"/>
  <c r="N734" i="16"/>
  <c r="P734" i="16" s="1"/>
  <c r="M734" i="16"/>
  <c r="L734" i="16"/>
  <c r="K734" i="16"/>
  <c r="O733" i="16"/>
  <c r="N733" i="16"/>
  <c r="M733" i="16"/>
  <c r="L733" i="16"/>
  <c r="K733" i="16"/>
  <c r="O732" i="16"/>
  <c r="N732" i="16"/>
  <c r="M732" i="16"/>
  <c r="L732" i="16"/>
  <c r="K732" i="16"/>
  <c r="O731" i="16"/>
  <c r="N731" i="16"/>
  <c r="M731" i="16"/>
  <c r="L731" i="16"/>
  <c r="K731" i="16"/>
  <c r="O730" i="16"/>
  <c r="N730" i="16"/>
  <c r="M730" i="16"/>
  <c r="L730" i="16"/>
  <c r="K730" i="16"/>
  <c r="O729" i="16"/>
  <c r="N729" i="16"/>
  <c r="M729" i="16"/>
  <c r="L729" i="16"/>
  <c r="K729" i="16"/>
  <c r="O728" i="16"/>
  <c r="N728" i="16"/>
  <c r="M728" i="16"/>
  <c r="L728" i="16"/>
  <c r="K728" i="16"/>
  <c r="O727" i="16"/>
  <c r="N727" i="16"/>
  <c r="M727" i="16"/>
  <c r="L727" i="16"/>
  <c r="K727" i="16"/>
  <c r="O828" i="16"/>
  <c r="N828" i="16"/>
  <c r="M828" i="16"/>
  <c r="L828" i="16"/>
  <c r="K828" i="16"/>
  <c r="O827" i="16"/>
  <c r="N827" i="16"/>
  <c r="M827" i="16"/>
  <c r="L827" i="16"/>
  <c r="K827" i="16"/>
  <c r="O826" i="16"/>
  <c r="N826" i="16"/>
  <c r="M826" i="16"/>
  <c r="L826" i="16"/>
  <c r="K826" i="16"/>
  <c r="O825" i="16"/>
  <c r="N825" i="16"/>
  <c r="P825" i="16" s="1"/>
  <c r="M825" i="16"/>
  <c r="L825" i="16"/>
  <c r="K825" i="16"/>
  <c r="O824" i="16"/>
  <c r="N824" i="16"/>
  <c r="M824" i="16"/>
  <c r="L824" i="16"/>
  <c r="K824" i="16"/>
  <c r="O823" i="16"/>
  <c r="N823" i="16"/>
  <c r="M823" i="16"/>
  <c r="L823" i="16"/>
  <c r="K823" i="16"/>
  <c r="O822" i="16"/>
  <c r="N822" i="16"/>
  <c r="M822" i="16"/>
  <c r="L822" i="16"/>
  <c r="K822" i="16"/>
  <c r="O821" i="16"/>
  <c r="N821" i="16"/>
  <c r="M821" i="16"/>
  <c r="L821" i="16"/>
  <c r="P821" i="16" s="1"/>
  <c r="K821" i="16"/>
  <c r="O820" i="16"/>
  <c r="N820" i="16"/>
  <c r="P820" i="16" s="1"/>
  <c r="M820" i="16"/>
  <c r="L820" i="16"/>
  <c r="K820" i="16"/>
  <c r="O819" i="16"/>
  <c r="N819" i="16"/>
  <c r="M819" i="16"/>
  <c r="L819" i="16"/>
  <c r="K819" i="16"/>
  <c r="O818" i="16"/>
  <c r="N818" i="16"/>
  <c r="M818" i="16"/>
  <c r="L818" i="16"/>
  <c r="K818" i="16"/>
  <c r="O817" i="16"/>
  <c r="N817" i="16"/>
  <c r="M817" i="16"/>
  <c r="L817" i="16"/>
  <c r="K817" i="16"/>
  <c r="O816" i="16"/>
  <c r="N816" i="16"/>
  <c r="M816" i="16"/>
  <c r="L816" i="16"/>
  <c r="K816" i="16"/>
  <c r="O815" i="16"/>
  <c r="N815" i="16"/>
  <c r="M815" i="16"/>
  <c r="L815" i="16"/>
  <c r="K815" i="16"/>
  <c r="O814" i="16"/>
  <c r="N814" i="16"/>
  <c r="M814" i="16"/>
  <c r="L814" i="16"/>
  <c r="K814" i="16"/>
  <c r="O813" i="16"/>
  <c r="N813" i="16"/>
  <c r="M813" i="16"/>
  <c r="L813" i="16"/>
  <c r="K813" i="16"/>
  <c r="O812" i="16"/>
  <c r="N812" i="16"/>
  <c r="P812" i="16" s="1"/>
  <c r="M812" i="16"/>
  <c r="L812" i="16"/>
  <c r="K812" i="16"/>
  <c r="O811" i="16"/>
  <c r="N811" i="16"/>
  <c r="M811" i="16"/>
  <c r="L811" i="16"/>
  <c r="K811" i="16"/>
  <c r="O810" i="16"/>
  <c r="N810" i="16"/>
  <c r="M810" i="16"/>
  <c r="L810" i="16"/>
  <c r="K810" i="16"/>
  <c r="O809" i="16"/>
  <c r="N809" i="16"/>
  <c r="P809" i="16" s="1"/>
  <c r="M809" i="16"/>
  <c r="L809" i="16"/>
  <c r="K809" i="16"/>
  <c r="O808" i="16"/>
  <c r="N808" i="16"/>
  <c r="M808" i="16"/>
  <c r="P808" i="16" s="1"/>
  <c r="L808" i="16"/>
  <c r="K808" i="16"/>
  <c r="O807" i="16"/>
  <c r="N807" i="16"/>
  <c r="M807" i="16"/>
  <c r="L807" i="16"/>
  <c r="K807" i="16"/>
  <c r="O806" i="16"/>
  <c r="N806" i="16"/>
  <c r="M806" i="16"/>
  <c r="L806" i="16"/>
  <c r="K806" i="16"/>
  <c r="O805" i="16"/>
  <c r="N805" i="16"/>
  <c r="M805" i="16"/>
  <c r="L805" i="16"/>
  <c r="K805" i="16"/>
  <c r="O804" i="16"/>
  <c r="N804" i="16"/>
  <c r="P804" i="16" s="1"/>
  <c r="M804" i="16"/>
  <c r="L804" i="16"/>
  <c r="K804" i="16"/>
  <c r="O803" i="16"/>
  <c r="N803" i="16"/>
  <c r="M803" i="16"/>
  <c r="L803" i="16"/>
  <c r="K803" i="16"/>
  <c r="O802" i="16"/>
  <c r="N802" i="16"/>
  <c r="M802" i="16"/>
  <c r="L802" i="16"/>
  <c r="K802" i="16"/>
  <c r="O801" i="16"/>
  <c r="N801" i="16"/>
  <c r="M801" i="16"/>
  <c r="L801" i="16"/>
  <c r="K801" i="16"/>
  <c r="O800" i="16"/>
  <c r="N800" i="16"/>
  <c r="M800" i="16"/>
  <c r="L800" i="16"/>
  <c r="K800" i="16"/>
  <c r="O799" i="16"/>
  <c r="N799" i="16"/>
  <c r="P799" i="16" s="1"/>
  <c r="M799" i="16"/>
  <c r="L799" i="16"/>
  <c r="K799" i="16"/>
  <c r="O798" i="16"/>
  <c r="N798" i="16"/>
  <c r="M798" i="16"/>
  <c r="L798" i="16"/>
  <c r="P798" i="16" s="1"/>
  <c r="K798" i="16"/>
  <c r="O797" i="16"/>
  <c r="N797" i="16"/>
  <c r="M797" i="16"/>
  <c r="L797" i="16"/>
  <c r="K797" i="16"/>
  <c r="O796" i="16"/>
  <c r="N796" i="16"/>
  <c r="P796" i="16" s="1"/>
  <c r="Q916" i="16" s="1"/>
  <c r="M796" i="16"/>
  <c r="L796" i="16"/>
  <c r="K796" i="16"/>
  <c r="O795" i="16"/>
  <c r="N795" i="16"/>
  <c r="M795" i="16"/>
  <c r="L795" i="16"/>
  <c r="K795" i="16"/>
  <c r="P795" i="16" s="1"/>
  <c r="O794" i="16"/>
  <c r="N794" i="16"/>
  <c r="M794" i="16"/>
  <c r="L794" i="16"/>
  <c r="K794" i="16"/>
  <c r="O793" i="16"/>
  <c r="N793" i="16"/>
  <c r="P793" i="16" s="1"/>
  <c r="M793" i="16"/>
  <c r="L793" i="16"/>
  <c r="K793" i="16"/>
  <c r="O792" i="16"/>
  <c r="N792" i="16"/>
  <c r="M792" i="16"/>
  <c r="L792" i="16"/>
  <c r="K792" i="16"/>
  <c r="O791" i="16"/>
  <c r="N791" i="16"/>
  <c r="P791" i="16" s="1"/>
  <c r="M791" i="16"/>
  <c r="L791" i="16"/>
  <c r="K791" i="16"/>
  <c r="O790" i="16"/>
  <c r="N790" i="16"/>
  <c r="P790" i="16" s="1"/>
  <c r="M790" i="16"/>
  <c r="L790" i="16"/>
  <c r="K790" i="16"/>
  <c r="O789" i="16"/>
  <c r="N789" i="16"/>
  <c r="M789" i="16"/>
  <c r="L789" i="16"/>
  <c r="P789" i="16" s="1"/>
  <c r="K789" i="16"/>
  <c r="O788" i="16"/>
  <c r="N788" i="16"/>
  <c r="P788" i="16" s="1"/>
  <c r="Q908" i="16" s="1"/>
  <c r="M788" i="16"/>
  <c r="L788" i="16"/>
  <c r="K788" i="16"/>
  <c r="O787" i="16"/>
  <c r="N787" i="16"/>
  <c r="M787" i="16"/>
  <c r="L787" i="16"/>
  <c r="K787" i="16"/>
  <c r="O786" i="16"/>
  <c r="N786" i="16"/>
  <c r="P786" i="16" s="1"/>
  <c r="M786" i="16"/>
  <c r="L786" i="16"/>
  <c r="K786" i="16"/>
  <c r="O785" i="16"/>
  <c r="N785" i="16"/>
  <c r="M785" i="16"/>
  <c r="L785" i="16"/>
  <c r="K785" i="16"/>
  <c r="O784" i="16"/>
  <c r="N784" i="16"/>
  <c r="P784" i="16" s="1"/>
  <c r="M784" i="16"/>
  <c r="L784" i="16"/>
  <c r="K784" i="16"/>
  <c r="O783" i="16"/>
  <c r="N783" i="16"/>
  <c r="M783" i="16"/>
  <c r="L783" i="16"/>
  <c r="K783" i="16"/>
  <c r="O782" i="16"/>
  <c r="N782" i="16"/>
  <c r="M782" i="16"/>
  <c r="L782" i="16"/>
  <c r="P782" i="16" s="1"/>
  <c r="K782" i="16"/>
  <c r="O781" i="16"/>
  <c r="N781" i="16"/>
  <c r="P781" i="16" s="1"/>
  <c r="M781" i="16"/>
  <c r="L781" i="16"/>
  <c r="K781" i="16"/>
  <c r="O780" i="16"/>
  <c r="N780" i="16"/>
  <c r="P780" i="16" s="1"/>
  <c r="M780" i="16"/>
  <c r="L780" i="16"/>
  <c r="K780" i="16"/>
  <c r="O779" i="16"/>
  <c r="N779" i="16"/>
  <c r="P779" i="16" s="1"/>
  <c r="M779" i="16"/>
  <c r="L779" i="16"/>
  <c r="K779" i="16"/>
  <c r="O778" i="16"/>
  <c r="N778" i="16"/>
  <c r="M778" i="16"/>
  <c r="L778" i="16"/>
  <c r="K778" i="16"/>
  <c r="O777" i="16"/>
  <c r="N777" i="16"/>
  <c r="P777" i="16" s="1"/>
  <c r="M777" i="16"/>
  <c r="L777" i="16"/>
  <c r="K777" i="16"/>
  <c r="O776" i="16"/>
  <c r="N776" i="16"/>
  <c r="M776" i="16"/>
  <c r="L776" i="16"/>
  <c r="K776" i="16"/>
  <c r="O775" i="16"/>
  <c r="N775" i="16"/>
  <c r="M775" i="16"/>
  <c r="L775" i="16"/>
  <c r="K775" i="16"/>
  <c r="O774" i="16"/>
  <c r="N774" i="16"/>
  <c r="M774" i="16"/>
  <c r="L774" i="16"/>
  <c r="K774" i="16"/>
  <c r="O773" i="16"/>
  <c r="N773" i="16"/>
  <c r="M773" i="16"/>
  <c r="L773" i="16"/>
  <c r="K773" i="16"/>
  <c r="O772" i="16"/>
  <c r="N772" i="16"/>
  <c r="P772" i="16" s="1"/>
  <c r="M772" i="16"/>
  <c r="L772" i="16"/>
  <c r="K772" i="16"/>
  <c r="O771" i="16"/>
  <c r="N771" i="16"/>
  <c r="M771" i="16"/>
  <c r="L771" i="16"/>
  <c r="K771" i="16"/>
  <c r="O770" i="16"/>
  <c r="N770" i="16"/>
  <c r="M770" i="16"/>
  <c r="L770" i="16"/>
  <c r="K770" i="16"/>
  <c r="O769" i="16"/>
  <c r="N769" i="16"/>
  <c r="M769" i="16"/>
  <c r="L769" i="16"/>
  <c r="K769" i="16"/>
  <c r="O768" i="16"/>
  <c r="N768" i="16"/>
  <c r="M768" i="16"/>
  <c r="L768" i="16"/>
  <c r="K768" i="16"/>
  <c r="O767" i="16"/>
  <c r="N767" i="16"/>
  <c r="M767" i="16"/>
  <c r="L767" i="16"/>
  <c r="K767" i="16"/>
  <c r="O766" i="16"/>
  <c r="N766" i="16"/>
  <c r="M766" i="16"/>
  <c r="L766" i="16"/>
  <c r="K766" i="16"/>
  <c r="O765" i="16"/>
  <c r="N765" i="16"/>
  <c r="M765" i="16"/>
  <c r="L765" i="16"/>
  <c r="K765" i="16"/>
  <c r="O764" i="16"/>
  <c r="N764" i="16"/>
  <c r="P764" i="16" s="1"/>
  <c r="M764" i="16"/>
  <c r="L764" i="16"/>
  <c r="K764" i="16"/>
  <c r="O763" i="16"/>
  <c r="N763" i="16"/>
  <c r="M763" i="16"/>
  <c r="L763" i="16"/>
  <c r="K763" i="16"/>
  <c r="O762" i="16"/>
  <c r="N762" i="16"/>
  <c r="P762" i="16" s="1"/>
  <c r="M762" i="16"/>
  <c r="L762" i="16"/>
  <c r="K762" i="16"/>
  <c r="O761" i="16"/>
  <c r="N761" i="16"/>
  <c r="P761" i="16" s="1"/>
  <c r="M761" i="16"/>
  <c r="L761" i="16"/>
  <c r="K761" i="16"/>
  <c r="O760" i="16"/>
  <c r="N760" i="16"/>
  <c r="M760" i="16"/>
  <c r="L760" i="16"/>
  <c r="K760" i="16"/>
  <c r="O759" i="16"/>
  <c r="N759" i="16"/>
  <c r="M759" i="16"/>
  <c r="L759" i="16"/>
  <c r="K759" i="16"/>
  <c r="O758" i="16"/>
  <c r="N758" i="16"/>
  <c r="M758" i="16"/>
  <c r="L758" i="16"/>
  <c r="K758" i="16"/>
  <c r="O757" i="16"/>
  <c r="N757" i="16"/>
  <c r="M757" i="16"/>
  <c r="L757" i="16"/>
  <c r="P757" i="16" s="1"/>
  <c r="R769" i="16" s="1"/>
  <c r="K757" i="16"/>
  <c r="O756" i="16"/>
  <c r="N756" i="16"/>
  <c r="P756" i="16" s="1"/>
  <c r="M756" i="16"/>
  <c r="L756" i="16"/>
  <c r="K756" i="16"/>
  <c r="O755" i="16"/>
  <c r="N755" i="16"/>
  <c r="M755" i="16"/>
  <c r="L755" i="16"/>
  <c r="K755" i="16"/>
  <c r="O754" i="16"/>
  <c r="N754" i="16"/>
  <c r="M754" i="16"/>
  <c r="L754" i="16"/>
  <c r="K754" i="16"/>
  <c r="O753" i="16"/>
  <c r="N753" i="16"/>
  <c r="M753" i="16"/>
  <c r="L753" i="16"/>
  <c r="K753" i="16"/>
  <c r="O752" i="16"/>
  <c r="N752" i="16"/>
  <c r="M752" i="16"/>
  <c r="L752" i="16"/>
  <c r="K752" i="16"/>
  <c r="O751" i="16"/>
  <c r="N751" i="16"/>
  <c r="M751" i="16"/>
  <c r="L751" i="16"/>
  <c r="K751" i="16"/>
  <c r="O750" i="16"/>
  <c r="N750" i="16"/>
  <c r="M750" i="16"/>
  <c r="L750" i="16"/>
  <c r="K750" i="16"/>
  <c r="O749" i="16"/>
  <c r="N749" i="16"/>
  <c r="M749" i="16"/>
  <c r="L749" i="16"/>
  <c r="K749" i="16"/>
  <c r="O748" i="16"/>
  <c r="N748" i="16"/>
  <c r="P748" i="16" s="1"/>
  <c r="Q868" i="16" s="1"/>
  <c r="M748" i="16"/>
  <c r="L748" i="16"/>
  <c r="K748" i="16"/>
  <c r="O747" i="16"/>
  <c r="N747" i="16"/>
  <c r="M747" i="16"/>
  <c r="L747" i="16"/>
  <c r="K747" i="16"/>
  <c r="O746" i="16"/>
  <c r="N746" i="16"/>
  <c r="M746" i="16"/>
  <c r="L746" i="16"/>
  <c r="K746" i="16"/>
  <c r="O745" i="16"/>
  <c r="N745" i="16"/>
  <c r="P745" i="16" s="1"/>
  <c r="M745" i="16"/>
  <c r="L745" i="16"/>
  <c r="K745" i="16"/>
  <c r="O744" i="16"/>
  <c r="N744" i="16"/>
  <c r="M744" i="16"/>
  <c r="L744" i="16"/>
  <c r="K744" i="16"/>
  <c r="O743" i="16"/>
  <c r="N743" i="16"/>
  <c r="M743" i="16"/>
  <c r="L743" i="16"/>
  <c r="K743" i="16"/>
  <c r="O742" i="16"/>
  <c r="N742" i="16"/>
  <c r="M742" i="16"/>
  <c r="L742" i="16"/>
  <c r="K742" i="16"/>
  <c r="O741" i="16"/>
  <c r="N741" i="16"/>
  <c r="M741" i="16"/>
  <c r="L741" i="16"/>
  <c r="P741" i="16" s="1"/>
  <c r="K741" i="16"/>
  <c r="O740" i="16"/>
  <c r="N740" i="16"/>
  <c r="P740" i="16" s="1"/>
  <c r="M740" i="16"/>
  <c r="L740" i="16"/>
  <c r="K740" i="16"/>
  <c r="O739" i="16"/>
  <c r="N739" i="16"/>
  <c r="M739" i="16"/>
  <c r="L739" i="16"/>
  <c r="K739" i="16"/>
  <c r="O738" i="16"/>
  <c r="N738" i="16"/>
  <c r="M738" i="16"/>
  <c r="L738" i="16"/>
  <c r="K738" i="16"/>
  <c r="O737" i="16"/>
  <c r="N737" i="16"/>
  <c r="M737" i="16"/>
  <c r="L737" i="16"/>
  <c r="K737" i="16"/>
  <c r="O736" i="16"/>
  <c r="N736" i="16"/>
  <c r="M736" i="16"/>
  <c r="L736" i="16"/>
  <c r="K736" i="16"/>
  <c r="O735" i="16"/>
  <c r="N735" i="16"/>
  <c r="P735" i="16" s="1"/>
  <c r="M735" i="16"/>
  <c r="L735" i="16"/>
  <c r="K735" i="16"/>
  <c r="I26" i="16"/>
  <c r="J146" i="16" s="1"/>
  <c r="I15" i="16"/>
  <c r="J135" i="16" s="1"/>
  <c r="I14" i="16"/>
  <c r="J134" i="16" s="1"/>
  <c r="I4" i="16"/>
  <c r="J124" i="16" s="1"/>
  <c r="H229" i="16"/>
  <c r="H228" i="16"/>
  <c r="H227" i="16"/>
  <c r="H226" i="16"/>
  <c r="H225" i="16"/>
  <c r="H224" i="16"/>
  <c r="H213" i="16"/>
  <c r="H208" i="16"/>
  <c r="H198" i="16"/>
  <c r="H197" i="16"/>
  <c r="H196" i="16"/>
  <c r="H195" i="16"/>
  <c r="H194" i="16"/>
  <c r="H192" i="16"/>
  <c r="H181" i="16"/>
  <c r="H179" i="16"/>
  <c r="H176" i="16"/>
  <c r="H175" i="16"/>
  <c r="H171" i="16"/>
  <c r="H166" i="16"/>
  <c r="H165" i="16"/>
  <c r="H162" i="16"/>
  <c r="H160" i="16"/>
  <c r="H150" i="16"/>
  <c r="H149" i="16"/>
  <c r="H147" i="16"/>
  <c r="H144" i="16"/>
  <c r="H141" i="16"/>
  <c r="H132" i="16"/>
  <c r="H130" i="16"/>
  <c r="H128" i="16"/>
  <c r="H127" i="16"/>
  <c r="H125" i="16"/>
  <c r="G109" i="16"/>
  <c r="G108" i="16"/>
  <c r="G107" i="16"/>
  <c r="G106" i="16"/>
  <c r="G105" i="16"/>
  <c r="G104" i="16"/>
  <c r="G103" i="16"/>
  <c r="H223" i="16" s="1"/>
  <c r="G102" i="16"/>
  <c r="H222" i="16" s="1"/>
  <c r="G101" i="16"/>
  <c r="H221" i="16" s="1"/>
  <c r="G100" i="16"/>
  <c r="H220" i="16" s="1"/>
  <c r="G99" i="16"/>
  <c r="H219" i="16" s="1"/>
  <c r="G98" i="16"/>
  <c r="H218" i="16" s="1"/>
  <c r="G97" i="16"/>
  <c r="H217" i="16" s="1"/>
  <c r="G96" i="16"/>
  <c r="H216" i="16" s="1"/>
  <c r="G95" i="16"/>
  <c r="H215" i="16" s="1"/>
  <c r="G94" i="16"/>
  <c r="H214" i="16" s="1"/>
  <c r="G93" i="16"/>
  <c r="G92" i="16"/>
  <c r="H212" i="16" s="1"/>
  <c r="G91" i="16"/>
  <c r="H211" i="16" s="1"/>
  <c r="G90" i="16"/>
  <c r="H210" i="16" s="1"/>
  <c r="G89" i="16"/>
  <c r="H209" i="16" s="1"/>
  <c r="G88" i="16"/>
  <c r="G87" i="16"/>
  <c r="H207" i="16" s="1"/>
  <c r="G86" i="16"/>
  <c r="H206" i="16" s="1"/>
  <c r="G85" i="16"/>
  <c r="H205" i="16" s="1"/>
  <c r="G84" i="16"/>
  <c r="H204" i="16" s="1"/>
  <c r="G83" i="16"/>
  <c r="H203" i="16" s="1"/>
  <c r="G82" i="16"/>
  <c r="H202" i="16" s="1"/>
  <c r="G81" i="16"/>
  <c r="H201" i="16" s="1"/>
  <c r="G80" i="16"/>
  <c r="H200" i="16" s="1"/>
  <c r="G79" i="16"/>
  <c r="H199" i="16" s="1"/>
  <c r="G78" i="16"/>
  <c r="G77" i="16"/>
  <c r="G76" i="16"/>
  <c r="G75" i="16"/>
  <c r="G74" i="16"/>
  <c r="G73" i="16"/>
  <c r="H193" i="16" s="1"/>
  <c r="G72" i="16"/>
  <c r="G71" i="16"/>
  <c r="H191" i="16" s="1"/>
  <c r="G70" i="16"/>
  <c r="H190" i="16" s="1"/>
  <c r="G69" i="16"/>
  <c r="H189" i="16" s="1"/>
  <c r="G68" i="16"/>
  <c r="H188" i="16" s="1"/>
  <c r="G67" i="16"/>
  <c r="H187" i="16" s="1"/>
  <c r="G66" i="16"/>
  <c r="H186" i="16" s="1"/>
  <c r="G65" i="16"/>
  <c r="H185" i="16" s="1"/>
  <c r="G64" i="16"/>
  <c r="H184" i="16" s="1"/>
  <c r="G63" i="16"/>
  <c r="H183" i="16" s="1"/>
  <c r="G62" i="16"/>
  <c r="H182" i="16" s="1"/>
  <c r="G61" i="16"/>
  <c r="G60" i="16"/>
  <c r="H180" i="16" s="1"/>
  <c r="G59" i="16"/>
  <c r="G58" i="16"/>
  <c r="H178" i="16" s="1"/>
  <c r="G57" i="16"/>
  <c r="H177" i="16" s="1"/>
  <c r="G56" i="16"/>
  <c r="G55" i="16"/>
  <c r="G54" i="16"/>
  <c r="H174" i="16" s="1"/>
  <c r="G53" i="16"/>
  <c r="H173" i="16" s="1"/>
  <c r="G52" i="16"/>
  <c r="H172" i="16" s="1"/>
  <c r="G51" i="16"/>
  <c r="G50" i="16"/>
  <c r="H170" i="16" s="1"/>
  <c r="G49" i="16"/>
  <c r="H169" i="16" s="1"/>
  <c r="G48" i="16"/>
  <c r="H168" i="16" s="1"/>
  <c r="G47" i="16"/>
  <c r="H167" i="16" s="1"/>
  <c r="G46" i="16"/>
  <c r="G45" i="16"/>
  <c r="G44" i="16"/>
  <c r="H164" i="16" s="1"/>
  <c r="G43" i="16"/>
  <c r="H163" i="16" s="1"/>
  <c r="G42" i="16"/>
  <c r="G41" i="16"/>
  <c r="H161" i="16" s="1"/>
  <c r="G40" i="16"/>
  <c r="G39" i="16"/>
  <c r="H159" i="16" s="1"/>
  <c r="G38" i="16"/>
  <c r="H158" i="16" s="1"/>
  <c r="G37" i="16"/>
  <c r="H157" i="16" s="1"/>
  <c r="G36" i="16"/>
  <c r="H156" i="16" s="1"/>
  <c r="G35" i="16"/>
  <c r="H155" i="16" s="1"/>
  <c r="G34" i="16"/>
  <c r="H154" i="16" s="1"/>
  <c r="G33" i="16"/>
  <c r="H153" i="16" s="1"/>
  <c r="G32" i="16"/>
  <c r="H152" i="16" s="1"/>
  <c r="G31" i="16"/>
  <c r="H151" i="16" s="1"/>
  <c r="G30" i="16"/>
  <c r="G29" i="16"/>
  <c r="G28" i="16"/>
  <c r="H148" i="16" s="1"/>
  <c r="G27" i="16"/>
  <c r="G26" i="16"/>
  <c r="H146" i="16" s="1"/>
  <c r="G25" i="16"/>
  <c r="H145" i="16" s="1"/>
  <c r="G24" i="16"/>
  <c r="G23" i="16"/>
  <c r="H143" i="16" s="1"/>
  <c r="G22" i="16"/>
  <c r="H142" i="16" s="1"/>
  <c r="G21" i="16"/>
  <c r="G20" i="16"/>
  <c r="H140" i="16" s="1"/>
  <c r="G19" i="16"/>
  <c r="H139" i="16" s="1"/>
  <c r="G18" i="16"/>
  <c r="H138" i="16" s="1"/>
  <c r="G17" i="16"/>
  <c r="H137" i="16" s="1"/>
  <c r="G16" i="16"/>
  <c r="H136" i="16" s="1"/>
  <c r="G15" i="16"/>
  <c r="H135" i="16" s="1"/>
  <c r="G14" i="16"/>
  <c r="H134" i="16" s="1"/>
  <c r="G13" i="16"/>
  <c r="H133" i="16" s="1"/>
  <c r="G12" i="16"/>
  <c r="G11" i="16"/>
  <c r="H131" i="16" s="1"/>
  <c r="G10" i="16"/>
  <c r="G9" i="16"/>
  <c r="H129" i="16" s="1"/>
  <c r="G8" i="16"/>
  <c r="G7" i="16"/>
  <c r="G6" i="16"/>
  <c r="H126" i="16" s="1"/>
  <c r="G5" i="16"/>
  <c r="G4" i="16"/>
  <c r="H124" i="16" s="1"/>
  <c r="G3" i="16"/>
  <c r="H123" i="16" s="1"/>
  <c r="G2" i="16"/>
  <c r="H122" i="16" s="1"/>
  <c r="F111" i="16"/>
  <c r="F110" i="16"/>
  <c r="F109" i="16"/>
  <c r="F108" i="16"/>
  <c r="F107" i="16"/>
  <c r="F106" i="16"/>
  <c r="F105" i="16"/>
  <c r="F104" i="16"/>
  <c r="F103" i="16"/>
  <c r="F102" i="16"/>
  <c r="F101" i="16"/>
  <c r="F100" i="16"/>
  <c r="F99" i="16"/>
  <c r="F98" i="16"/>
  <c r="F97" i="16"/>
  <c r="F96" i="16"/>
  <c r="F95" i="16"/>
  <c r="F94" i="16"/>
  <c r="F93" i="16"/>
  <c r="F92" i="16"/>
  <c r="F91" i="16"/>
  <c r="F90" i="16"/>
  <c r="F89" i="16"/>
  <c r="F88" i="16"/>
  <c r="F87"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61" i="16"/>
  <c r="F60" i="16"/>
  <c r="F59" i="16"/>
  <c r="F58" i="16"/>
  <c r="F57" i="16"/>
  <c r="F56" i="16"/>
  <c r="F55" i="16"/>
  <c r="F54" i="16"/>
  <c r="F53" i="16"/>
  <c r="F52" i="16"/>
  <c r="F51" i="16"/>
  <c r="F50" i="16"/>
  <c r="F49" i="16"/>
  <c r="F48" i="16"/>
  <c r="F47" i="16"/>
  <c r="F46" i="16"/>
  <c r="F45" i="16"/>
  <c r="F44" i="16"/>
  <c r="F43" i="16"/>
  <c r="F42" i="16"/>
  <c r="F41" i="16"/>
  <c r="F40" i="16"/>
  <c r="F39" i="16"/>
  <c r="F38" i="16"/>
  <c r="F37" i="16"/>
  <c r="F36" i="16"/>
  <c r="F35" i="16"/>
  <c r="F34" i="16"/>
  <c r="F33" i="16"/>
  <c r="F32" i="16"/>
  <c r="F31" i="16"/>
  <c r="F30" i="16"/>
  <c r="F29" i="16"/>
  <c r="F28" i="16"/>
  <c r="F27" i="16"/>
  <c r="F26" i="16"/>
  <c r="F25" i="16"/>
  <c r="F24" i="16"/>
  <c r="F23" i="16"/>
  <c r="F22" i="16"/>
  <c r="F21" i="16"/>
  <c r="F20" i="16"/>
  <c r="F19" i="16"/>
  <c r="F18" i="16"/>
  <c r="F17" i="16"/>
  <c r="F16" i="16"/>
  <c r="F15" i="16"/>
  <c r="F14" i="16"/>
  <c r="F13" i="16"/>
  <c r="F12" i="16"/>
  <c r="F11" i="16"/>
  <c r="F10" i="16"/>
  <c r="F9" i="16"/>
  <c r="F8" i="16"/>
  <c r="F7" i="16"/>
  <c r="F6" i="16"/>
  <c r="F5" i="16"/>
  <c r="F4" i="16"/>
  <c r="F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94" i="16"/>
  <c r="E93" i="16"/>
  <c r="E92" i="16"/>
  <c r="E91" i="16"/>
  <c r="E90" i="16"/>
  <c r="E89" i="16"/>
  <c r="E88" i="16"/>
  <c r="E87" i="16"/>
  <c r="E86" i="16"/>
  <c r="E85" i="16"/>
  <c r="E84" i="16"/>
  <c r="E83" i="16"/>
  <c r="E82" i="16"/>
  <c r="E81" i="16"/>
  <c r="E80" i="16"/>
  <c r="E79" i="16"/>
  <c r="E78" i="16"/>
  <c r="E77" i="16"/>
  <c r="D122" i="16"/>
  <c r="D123" i="16"/>
  <c r="D124" i="16"/>
  <c r="D125" i="16"/>
  <c r="D126" i="16"/>
  <c r="D127" i="16"/>
  <c r="D128" i="16"/>
  <c r="D129" i="16"/>
  <c r="D130" i="16"/>
  <c r="D131" i="16"/>
  <c r="D132" i="16"/>
  <c r="D133" i="16"/>
  <c r="D134" i="16"/>
  <c r="D135" i="16"/>
  <c r="D136" i="16"/>
  <c r="D137" i="16"/>
  <c r="D138" i="16"/>
  <c r="D139" i="16"/>
  <c r="D14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I973" i="16"/>
  <c r="I1354" i="16"/>
  <c r="I1382" i="16"/>
  <c r="I1392" i="16"/>
  <c r="I1397" i="16"/>
  <c r="I1398" i="16"/>
  <c r="I1481" i="16"/>
  <c r="I1502" i="16"/>
  <c r="I1530" i="16"/>
  <c r="AA15" i="16"/>
  <c r="AA16" i="16"/>
  <c r="AA17" i="16"/>
  <c r="I20" i="16" s="1"/>
  <c r="J140" i="16" s="1"/>
  <c r="AA18" i="16"/>
  <c r="AA14" i="16"/>
  <c r="H1435" i="16"/>
  <c r="H1209" i="16"/>
  <c r="H1148" i="16"/>
  <c r="H1147" i="16"/>
  <c r="H1068" i="16"/>
  <c r="H706" i="16"/>
  <c r="H619" i="16"/>
  <c r="H578" i="16"/>
  <c r="D1621" i="16"/>
  <c r="D1620" i="16"/>
  <c r="D1619" i="16"/>
  <c r="D1618" i="16"/>
  <c r="D1617" i="16"/>
  <c r="D1616" i="16"/>
  <c r="D1615" i="16"/>
  <c r="D1614" i="16"/>
  <c r="D1613" i="16"/>
  <c r="D1612" i="16"/>
  <c r="D1611" i="16"/>
  <c r="D1610" i="16"/>
  <c r="D1609" i="16"/>
  <c r="D1608" i="16"/>
  <c r="D1607" i="16"/>
  <c r="D1606" i="16"/>
  <c r="D1605" i="16"/>
  <c r="D1604" i="16"/>
  <c r="D1603" i="16"/>
  <c r="D1602" i="16"/>
  <c r="D1601" i="16"/>
  <c r="D1600" i="16"/>
  <c r="D1599" i="16"/>
  <c r="D1598" i="16"/>
  <c r="D1597" i="16"/>
  <c r="D1596" i="16"/>
  <c r="D1595" i="16"/>
  <c r="D1594" i="16"/>
  <c r="D1593" i="16"/>
  <c r="D1592" i="16"/>
  <c r="D1591" i="16"/>
  <c r="D1590" i="16"/>
  <c r="D1589" i="16"/>
  <c r="D1588" i="16"/>
  <c r="D1587" i="16"/>
  <c r="D1586" i="16"/>
  <c r="D1585" i="16"/>
  <c r="D1584" i="16"/>
  <c r="D1583" i="16"/>
  <c r="D1582" i="16"/>
  <c r="D1581" i="16"/>
  <c r="D1580" i="16"/>
  <c r="D1579" i="16"/>
  <c r="D1578" i="16"/>
  <c r="D1577" i="16"/>
  <c r="D1576" i="16"/>
  <c r="D1575" i="16"/>
  <c r="D1574" i="16"/>
  <c r="D1573" i="16"/>
  <c r="D1572" i="16"/>
  <c r="D1571" i="16"/>
  <c r="D1570" i="16"/>
  <c r="D1569" i="16"/>
  <c r="D1568" i="16"/>
  <c r="D1567" i="16"/>
  <c r="D1566" i="16"/>
  <c r="D1565" i="16"/>
  <c r="D1564" i="16"/>
  <c r="D1563" i="16"/>
  <c r="D1562" i="16"/>
  <c r="D1561" i="16"/>
  <c r="D1560" i="16"/>
  <c r="D1559" i="16"/>
  <c r="D1558" i="16"/>
  <c r="D1557" i="16"/>
  <c r="D1556" i="16"/>
  <c r="D1555" i="16"/>
  <c r="D1554" i="16"/>
  <c r="D1553" i="16"/>
  <c r="D1552" i="16"/>
  <c r="D1551" i="16"/>
  <c r="D1550" i="16"/>
  <c r="D1549" i="16"/>
  <c r="D1548" i="16"/>
  <c r="D1547" i="16"/>
  <c r="D1546" i="16"/>
  <c r="D1545" i="16"/>
  <c r="D1544" i="16"/>
  <c r="D1543" i="16"/>
  <c r="D1542" i="16"/>
  <c r="D1541" i="16"/>
  <c r="D1540" i="16"/>
  <c r="D1539" i="16"/>
  <c r="D1538" i="16"/>
  <c r="D1537" i="16"/>
  <c r="D1536" i="16"/>
  <c r="D1535" i="16"/>
  <c r="D1534" i="16"/>
  <c r="D1533" i="16"/>
  <c r="D1532" i="16"/>
  <c r="D1531" i="16"/>
  <c r="D1530" i="16"/>
  <c r="D1529" i="16"/>
  <c r="D1528" i="16"/>
  <c r="D1527" i="16"/>
  <c r="D1526" i="16"/>
  <c r="D1525" i="16"/>
  <c r="D1524" i="16"/>
  <c r="D1523" i="16"/>
  <c r="D1522" i="16"/>
  <c r="D1521" i="16"/>
  <c r="D1520" i="16"/>
  <c r="D1519" i="16"/>
  <c r="D1518" i="16"/>
  <c r="D1517" i="16"/>
  <c r="D1516" i="16"/>
  <c r="D1515" i="16"/>
  <c r="D1514" i="16"/>
  <c r="D1513" i="16"/>
  <c r="D1512" i="16"/>
  <c r="D1511" i="16"/>
  <c r="D1510" i="16"/>
  <c r="D1509" i="16"/>
  <c r="D1508" i="16"/>
  <c r="D1507" i="16"/>
  <c r="D1506" i="16"/>
  <c r="D1505" i="16"/>
  <c r="D1504" i="16"/>
  <c r="D1503" i="16"/>
  <c r="D1502" i="16"/>
  <c r="D1501" i="16"/>
  <c r="D1500" i="16"/>
  <c r="D1499" i="16"/>
  <c r="D1498" i="16"/>
  <c r="D1497" i="16"/>
  <c r="D1496" i="16"/>
  <c r="D1495" i="16"/>
  <c r="D1494" i="16"/>
  <c r="D1493" i="16"/>
  <c r="D1492" i="16"/>
  <c r="D1491" i="16"/>
  <c r="D1490" i="16"/>
  <c r="D1489" i="16"/>
  <c r="D1488" i="16"/>
  <c r="D1487" i="16"/>
  <c r="D1486" i="16"/>
  <c r="D1485" i="16"/>
  <c r="D1484" i="16"/>
  <c r="D1483" i="16"/>
  <c r="D1482" i="16"/>
  <c r="D1481" i="16"/>
  <c r="D1480" i="16"/>
  <c r="D1479" i="16"/>
  <c r="D1478" i="16"/>
  <c r="D1477" i="16"/>
  <c r="D1476" i="16"/>
  <c r="D1475" i="16"/>
  <c r="D1474" i="16"/>
  <c r="D1473" i="16"/>
  <c r="D1472" i="16"/>
  <c r="D1471" i="16"/>
  <c r="D1470" i="16"/>
  <c r="D1469" i="16"/>
  <c r="D1468" i="16"/>
  <c r="D1467" i="16"/>
  <c r="D1466" i="16"/>
  <c r="D1465" i="16"/>
  <c r="D1464" i="16"/>
  <c r="D1463" i="16"/>
  <c r="D1462" i="16"/>
  <c r="D1461" i="16"/>
  <c r="D1460" i="16"/>
  <c r="D1459" i="16"/>
  <c r="D1458" i="16"/>
  <c r="D1457" i="16"/>
  <c r="D1456" i="16"/>
  <c r="D1455" i="16"/>
  <c r="D1454" i="16"/>
  <c r="D1453" i="16"/>
  <c r="D1452" i="16"/>
  <c r="D1451" i="16"/>
  <c r="D1450" i="16"/>
  <c r="D1449" i="16"/>
  <c r="D1448" i="16"/>
  <c r="D1447" i="16"/>
  <c r="D1446" i="16"/>
  <c r="D1445" i="16"/>
  <c r="D1444" i="16"/>
  <c r="D1443" i="16"/>
  <c r="D1442" i="16"/>
  <c r="D1441" i="16"/>
  <c r="D1440" i="16"/>
  <c r="D1439" i="16"/>
  <c r="D1438" i="16"/>
  <c r="D1437" i="16"/>
  <c r="D1436" i="16"/>
  <c r="D1435" i="16"/>
  <c r="D1434" i="16"/>
  <c r="D1433" i="16"/>
  <c r="D1432" i="16"/>
  <c r="D1431" i="16"/>
  <c r="D1430" i="16"/>
  <c r="D1429" i="16"/>
  <c r="D1428" i="16"/>
  <c r="D1427" i="16"/>
  <c r="D1426" i="16"/>
  <c r="D1425" i="16"/>
  <c r="D1424" i="16"/>
  <c r="D1423" i="16"/>
  <c r="D1422" i="16"/>
  <c r="D1421" i="16"/>
  <c r="D1420" i="16"/>
  <c r="D1419" i="16"/>
  <c r="D1418" i="16"/>
  <c r="D1417" i="16"/>
  <c r="D1416" i="16"/>
  <c r="D1415" i="16"/>
  <c r="D1414" i="16"/>
  <c r="D1413" i="16"/>
  <c r="D1412" i="16"/>
  <c r="D1411" i="16"/>
  <c r="D1410" i="16"/>
  <c r="D1409" i="16"/>
  <c r="D1408" i="16"/>
  <c r="D1407" i="16"/>
  <c r="D1406" i="16"/>
  <c r="D1405" i="16"/>
  <c r="D1404" i="16"/>
  <c r="D1403" i="16"/>
  <c r="D1402" i="16"/>
  <c r="D1401" i="16"/>
  <c r="D1400" i="16"/>
  <c r="D1399" i="16"/>
  <c r="D1398" i="16"/>
  <c r="D1397" i="16"/>
  <c r="D1396" i="16"/>
  <c r="D1395" i="16"/>
  <c r="D1394" i="16"/>
  <c r="D1393" i="16"/>
  <c r="D1392" i="16"/>
  <c r="D1391" i="16"/>
  <c r="D1390" i="16"/>
  <c r="D1389" i="16"/>
  <c r="D1388" i="16"/>
  <c r="D1387" i="16"/>
  <c r="D1386" i="16"/>
  <c r="D1385" i="16"/>
  <c r="D1384" i="16"/>
  <c r="D1383" i="16"/>
  <c r="D1382" i="16"/>
  <c r="D1381" i="16"/>
  <c r="D1380" i="16"/>
  <c r="D1379" i="16"/>
  <c r="D1378" i="16"/>
  <c r="D1377" i="16"/>
  <c r="D1376" i="16"/>
  <c r="D1375" i="16"/>
  <c r="D1374" i="16"/>
  <c r="D1373" i="16"/>
  <c r="D1372" i="16"/>
  <c r="D1371" i="16"/>
  <c r="D1370" i="16"/>
  <c r="D1369" i="16"/>
  <c r="D1368" i="16"/>
  <c r="D1367" i="16"/>
  <c r="D1366" i="16"/>
  <c r="D1365" i="16"/>
  <c r="D1364" i="16"/>
  <c r="D1363" i="16"/>
  <c r="D1362" i="16"/>
  <c r="D1361" i="16"/>
  <c r="D1360" i="16"/>
  <c r="D1359" i="16"/>
  <c r="D1358" i="16"/>
  <c r="D1357" i="16"/>
  <c r="D1356" i="16"/>
  <c r="D1355" i="16"/>
  <c r="D1354" i="16"/>
  <c r="D1353" i="16"/>
  <c r="D1352" i="16"/>
  <c r="D1351" i="16"/>
  <c r="D1350" i="16"/>
  <c r="D1349" i="16"/>
  <c r="D1348" i="16"/>
  <c r="D1347" i="16"/>
  <c r="D1346" i="16"/>
  <c r="D1345" i="16"/>
  <c r="D1344" i="16"/>
  <c r="D1343" i="16"/>
  <c r="D1342" i="16"/>
  <c r="D1341" i="16"/>
  <c r="D1340" i="16"/>
  <c r="D1339" i="16"/>
  <c r="D1338" i="16"/>
  <c r="D1337" i="16"/>
  <c r="D1336" i="16"/>
  <c r="D1335" i="16"/>
  <c r="D1334" i="16"/>
  <c r="D1333" i="16"/>
  <c r="D1332" i="16"/>
  <c r="D1331" i="16"/>
  <c r="D1330" i="16"/>
  <c r="D1329" i="16"/>
  <c r="D1328" i="16"/>
  <c r="D1327" i="16"/>
  <c r="D1326" i="16"/>
  <c r="D1325" i="16"/>
  <c r="D1324" i="16"/>
  <c r="D1323" i="16"/>
  <c r="D1322" i="16"/>
  <c r="D1321" i="16"/>
  <c r="D1320" i="16"/>
  <c r="D1319" i="16"/>
  <c r="D1318" i="16"/>
  <c r="D1317" i="16"/>
  <c r="D1316" i="16"/>
  <c r="D1315" i="16"/>
  <c r="D1314" i="16"/>
  <c r="D1313" i="16"/>
  <c r="D1312" i="16"/>
  <c r="D1311" i="16"/>
  <c r="D1310" i="16"/>
  <c r="D1309" i="16"/>
  <c r="D1308" i="16"/>
  <c r="D1307" i="16"/>
  <c r="D1306" i="16"/>
  <c r="D1305" i="16"/>
  <c r="D1304" i="16"/>
  <c r="D1303" i="16"/>
  <c r="D1302" i="16"/>
  <c r="D1301" i="16"/>
  <c r="D1300" i="16"/>
  <c r="D1299" i="16"/>
  <c r="D1298" i="16"/>
  <c r="D1297" i="16"/>
  <c r="D1296" i="16"/>
  <c r="D1295" i="16"/>
  <c r="D1294" i="16"/>
  <c r="D1293" i="16"/>
  <c r="D1292" i="16"/>
  <c r="D1291" i="16"/>
  <c r="D1290" i="16"/>
  <c r="D1289" i="16"/>
  <c r="D1288" i="16"/>
  <c r="D1287" i="16"/>
  <c r="D1286" i="16"/>
  <c r="D1285" i="16"/>
  <c r="D1284" i="16"/>
  <c r="D1283" i="16"/>
  <c r="D1282" i="16"/>
  <c r="D1281" i="16"/>
  <c r="D1280" i="16"/>
  <c r="D1279" i="16"/>
  <c r="D1278" i="16"/>
  <c r="D1277" i="16"/>
  <c r="D1276" i="16"/>
  <c r="D1275" i="16"/>
  <c r="D1274" i="16"/>
  <c r="D1273" i="16"/>
  <c r="D1272" i="16"/>
  <c r="D1271" i="16"/>
  <c r="D1270" i="16"/>
  <c r="D1269" i="16"/>
  <c r="D1268" i="16"/>
  <c r="D1267" i="16"/>
  <c r="D1266" i="16"/>
  <c r="D1265" i="16"/>
  <c r="D1264" i="16"/>
  <c r="D1263" i="16"/>
  <c r="D1262" i="16"/>
  <c r="D1261" i="16"/>
  <c r="D1260" i="16"/>
  <c r="D1259" i="16"/>
  <c r="D1258" i="16"/>
  <c r="D1257" i="16"/>
  <c r="D1256" i="16"/>
  <c r="D1255" i="16"/>
  <c r="D1254" i="16"/>
  <c r="D1253" i="16"/>
  <c r="D1252" i="16"/>
  <c r="D1251" i="16"/>
  <c r="D1250" i="16"/>
  <c r="D1249" i="16"/>
  <c r="D1248" i="16"/>
  <c r="D1247" i="16"/>
  <c r="D1246" i="16"/>
  <c r="D1245" i="16"/>
  <c r="D1244" i="16"/>
  <c r="D1243" i="16"/>
  <c r="D1242" i="16"/>
  <c r="D1241" i="16"/>
  <c r="D1240" i="16"/>
  <c r="D1239" i="16"/>
  <c r="D1238" i="16"/>
  <c r="D1237" i="16"/>
  <c r="D1236" i="16"/>
  <c r="D1235" i="16"/>
  <c r="D1234" i="16"/>
  <c r="D1233" i="16"/>
  <c r="D1232" i="16"/>
  <c r="D1231" i="16"/>
  <c r="D1230" i="16"/>
  <c r="D1229" i="16"/>
  <c r="D1228" i="16"/>
  <c r="D1227" i="16"/>
  <c r="D1226" i="16"/>
  <c r="D1225" i="16"/>
  <c r="D1224" i="16"/>
  <c r="D1223" i="16"/>
  <c r="D1222" i="16"/>
  <c r="D1221" i="16"/>
  <c r="D1220" i="16"/>
  <c r="D1219" i="16"/>
  <c r="D1218" i="16"/>
  <c r="D1217" i="16"/>
  <c r="D1216" i="16"/>
  <c r="D1215" i="16"/>
  <c r="D1214" i="16"/>
  <c r="D1213" i="16"/>
  <c r="D1212" i="16"/>
  <c r="D1211" i="16"/>
  <c r="D1210" i="16"/>
  <c r="D1209" i="16"/>
  <c r="D1208" i="16"/>
  <c r="D1207" i="16"/>
  <c r="D1206" i="16"/>
  <c r="D1205" i="16"/>
  <c r="D1204" i="16"/>
  <c r="D1203" i="16"/>
  <c r="D1202" i="16"/>
  <c r="D1201" i="16"/>
  <c r="D1200" i="16"/>
  <c r="D1199" i="16"/>
  <c r="D1198" i="16"/>
  <c r="D1197" i="16"/>
  <c r="D1196" i="16"/>
  <c r="D1195" i="16"/>
  <c r="D1194" i="16"/>
  <c r="D1193" i="16"/>
  <c r="D1192" i="16"/>
  <c r="D1191" i="16"/>
  <c r="D1190" i="16"/>
  <c r="D1189" i="16"/>
  <c r="D1188" i="16"/>
  <c r="D1187" i="16"/>
  <c r="D1186" i="16"/>
  <c r="D1185" i="16"/>
  <c r="D1184" i="16"/>
  <c r="D1183" i="16"/>
  <c r="D1182" i="16"/>
  <c r="D1181" i="16"/>
  <c r="D1180" i="16"/>
  <c r="D1179" i="16"/>
  <c r="D1178" i="16"/>
  <c r="D1177" i="16"/>
  <c r="D1176" i="16"/>
  <c r="D1175" i="16"/>
  <c r="D1174" i="16"/>
  <c r="D1173" i="16"/>
  <c r="D1172" i="16"/>
  <c r="D1171" i="16"/>
  <c r="D1170" i="16"/>
  <c r="D1169" i="16"/>
  <c r="D1168" i="16"/>
  <c r="D1167" i="16"/>
  <c r="D1166" i="16"/>
  <c r="D1165" i="16"/>
  <c r="D1164" i="16"/>
  <c r="D1163" i="16"/>
  <c r="D1162" i="16"/>
  <c r="D1161" i="16"/>
  <c r="D1160" i="16"/>
  <c r="D1159" i="16"/>
  <c r="D1158" i="16"/>
  <c r="D1157" i="16"/>
  <c r="D1156" i="16"/>
  <c r="D1155" i="16"/>
  <c r="D1154" i="16"/>
  <c r="D1153" i="16"/>
  <c r="D1152" i="16"/>
  <c r="D1151" i="16"/>
  <c r="D1150" i="16"/>
  <c r="D1149" i="16"/>
  <c r="D1148" i="16"/>
  <c r="D1147" i="16"/>
  <c r="D1146" i="16"/>
  <c r="D1145" i="16"/>
  <c r="D1144" i="16"/>
  <c r="D1143" i="16"/>
  <c r="D1142" i="16"/>
  <c r="D1141" i="16"/>
  <c r="D1140" i="16"/>
  <c r="D1139" i="16"/>
  <c r="D1138" i="16"/>
  <c r="D1137" i="16"/>
  <c r="D1136" i="16"/>
  <c r="D1135" i="16"/>
  <c r="D1134" i="16"/>
  <c r="D1133" i="16"/>
  <c r="D1132" i="16"/>
  <c r="D1131" i="16"/>
  <c r="D1130" i="16"/>
  <c r="D1129" i="16"/>
  <c r="D1128" i="16"/>
  <c r="D1127" i="16"/>
  <c r="D1126" i="16"/>
  <c r="D1125" i="16"/>
  <c r="D1124" i="16"/>
  <c r="D1123" i="16"/>
  <c r="D1122" i="16"/>
  <c r="D1121" i="16"/>
  <c r="D1120" i="16"/>
  <c r="D1119" i="16"/>
  <c r="D1118" i="16"/>
  <c r="D1117" i="16"/>
  <c r="D1116" i="16"/>
  <c r="D1115" i="16"/>
  <c r="D1114" i="16"/>
  <c r="D1113" i="16"/>
  <c r="D1112" i="16"/>
  <c r="D1111" i="16"/>
  <c r="D1110" i="16"/>
  <c r="D1109" i="16"/>
  <c r="D1108" i="16"/>
  <c r="D1107" i="16"/>
  <c r="D1106" i="16"/>
  <c r="D1105" i="16"/>
  <c r="D1104" i="16"/>
  <c r="D1103" i="16"/>
  <c r="D1102" i="16"/>
  <c r="D1101" i="16"/>
  <c r="D1100" i="16"/>
  <c r="D1099" i="16"/>
  <c r="D1098" i="16"/>
  <c r="D1097" i="16"/>
  <c r="D1096" i="16"/>
  <c r="D1095" i="16"/>
  <c r="D1094" i="16"/>
  <c r="D1093" i="16"/>
  <c r="D1092" i="16"/>
  <c r="D1091" i="16"/>
  <c r="D1090" i="16"/>
  <c r="D1089" i="16"/>
  <c r="D1088" i="16"/>
  <c r="D1087" i="16"/>
  <c r="D1086" i="16"/>
  <c r="D1085" i="16"/>
  <c r="D1084" i="16"/>
  <c r="D1083" i="16"/>
  <c r="D1082" i="16"/>
  <c r="D1081" i="16"/>
  <c r="D1080" i="16"/>
  <c r="D1079" i="16"/>
  <c r="D1078" i="16"/>
  <c r="D1077" i="16"/>
  <c r="D1076" i="16"/>
  <c r="D1075" i="16"/>
  <c r="D1074" i="16"/>
  <c r="D1073" i="16"/>
  <c r="D1072" i="16"/>
  <c r="D1071" i="16"/>
  <c r="D1070" i="16"/>
  <c r="D1069" i="16"/>
  <c r="D1068" i="16"/>
  <c r="D1067" i="16"/>
  <c r="D1066" i="16"/>
  <c r="D1065" i="16"/>
  <c r="D1064" i="16"/>
  <c r="D1063" i="16"/>
  <c r="D1062" i="16"/>
  <c r="D1061" i="16"/>
  <c r="D1060" i="16"/>
  <c r="D1059" i="16"/>
  <c r="D1058" i="16"/>
  <c r="D1057" i="16"/>
  <c r="D1056" i="16"/>
  <c r="D1055" i="16"/>
  <c r="D1054" i="16"/>
  <c r="D1053" i="16"/>
  <c r="D1052" i="16"/>
  <c r="D1051" i="16"/>
  <c r="D1050" i="16"/>
  <c r="D1049" i="16"/>
  <c r="D1048" i="16"/>
  <c r="D1047" i="16"/>
  <c r="D1046" i="16"/>
  <c r="D1045" i="16"/>
  <c r="D1044" i="16"/>
  <c r="D1043" i="16"/>
  <c r="D1042" i="16"/>
  <c r="D1041" i="16"/>
  <c r="D1040" i="16"/>
  <c r="D1039" i="16"/>
  <c r="D1038" i="16"/>
  <c r="D1037" i="16"/>
  <c r="D1036" i="16"/>
  <c r="D1035" i="16"/>
  <c r="D1034" i="16"/>
  <c r="D1033" i="16"/>
  <c r="D1032" i="16"/>
  <c r="D1031" i="16"/>
  <c r="D1030" i="16"/>
  <c r="D1029" i="16"/>
  <c r="D1028" i="16"/>
  <c r="D1027" i="16"/>
  <c r="D1026" i="16"/>
  <c r="D1025" i="16"/>
  <c r="D1024" i="16"/>
  <c r="D1023" i="16"/>
  <c r="D1022" i="16"/>
  <c r="D1021" i="16"/>
  <c r="D1020" i="16"/>
  <c r="D1019" i="16"/>
  <c r="D1018" i="16"/>
  <c r="D1017" i="16"/>
  <c r="D1016" i="16"/>
  <c r="D1015" i="16"/>
  <c r="D1014" i="16"/>
  <c r="D1013" i="16"/>
  <c r="D1012" i="16"/>
  <c r="D1011" i="16"/>
  <c r="D1010" i="16"/>
  <c r="D1009" i="16"/>
  <c r="D1008" i="16"/>
  <c r="D1007" i="16"/>
  <c r="D1006" i="16"/>
  <c r="D1005" i="16"/>
  <c r="D1004" i="16"/>
  <c r="D1003" i="16"/>
  <c r="D1002" i="16"/>
  <c r="D1001" i="16"/>
  <c r="D1000" i="16"/>
  <c r="D999" i="16"/>
  <c r="D998" i="16"/>
  <c r="D997" i="16"/>
  <c r="D996" i="16"/>
  <c r="D995" i="16"/>
  <c r="D994" i="16"/>
  <c r="D993" i="16"/>
  <c r="D992" i="16"/>
  <c r="D991" i="16"/>
  <c r="D990" i="16"/>
  <c r="D989" i="16"/>
  <c r="D988" i="16"/>
  <c r="D987" i="16"/>
  <c r="D986" i="16"/>
  <c r="D985" i="16"/>
  <c r="D984" i="16"/>
  <c r="D983" i="16"/>
  <c r="D982" i="16"/>
  <c r="D981" i="16"/>
  <c r="D980" i="16"/>
  <c r="D979" i="16"/>
  <c r="D978" i="16"/>
  <c r="D977" i="16"/>
  <c r="D976" i="16"/>
  <c r="D975" i="16"/>
  <c r="D974" i="16"/>
  <c r="D973" i="16"/>
  <c r="D972" i="16"/>
  <c r="D971" i="16"/>
  <c r="D970" i="16"/>
  <c r="D969" i="16"/>
  <c r="D968" i="16"/>
  <c r="D967" i="16"/>
  <c r="D966" i="16"/>
  <c r="D965" i="16"/>
  <c r="D964" i="16"/>
  <c r="D963" i="16"/>
  <c r="D962" i="16"/>
  <c r="D961" i="16"/>
  <c r="D960" i="16"/>
  <c r="D959" i="16"/>
  <c r="D958" i="16"/>
  <c r="D957" i="16"/>
  <c r="D956" i="16"/>
  <c r="D955" i="16"/>
  <c r="D954" i="16"/>
  <c r="D953" i="16"/>
  <c r="D952" i="16"/>
  <c r="D951" i="16"/>
  <c r="D950" i="16"/>
  <c r="D949" i="16"/>
  <c r="D948" i="16"/>
  <c r="D947" i="16"/>
  <c r="D946" i="16"/>
  <c r="D945" i="16"/>
  <c r="D944" i="16"/>
  <c r="D943" i="16"/>
  <c r="D942" i="16"/>
  <c r="D941" i="16"/>
  <c r="D940" i="16"/>
  <c r="D939" i="16"/>
  <c r="D938" i="16"/>
  <c r="D937" i="16"/>
  <c r="D936" i="16"/>
  <c r="D935" i="16"/>
  <c r="D934" i="16"/>
  <c r="D933" i="16"/>
  <c r="D932" i="16"/>
  <c r="D931" i="16"/>
  <c r="D930" i="16"/>
  <c r="D929" i="16"/>
  <c r="D928" i="16"/>
  <c r="D927" i="16"/>
  <c r="D926" i="16"/>
  <c r="D925" i="16"/>
  <c r="D924" i="16"/>
  <c r="D923" i="16"/>
  <c r="D922" i="16"/>
  <c r="D921" i="16"/>
  <c r="D920" i="16"/>
  <c r="D919" i="16"/>
  <c r="D918" i="16"/>
  <c r="D917" i="16"/>
  <c r="D916" i="16"/>
  <c r="D915" i="16"/>
  <c r="D914" i="16"/>
  <c r="D913" i="16"/>
  <c r="D912" i="16"/>
  <c r="D911" i="16"/>
  <c r="D910" i="16"/>
  <c r="D909" i="16"/>
  <c r="D908" i="16"/>
  <c r="D907" i="16"/>
  <c r="D906" i="16"/>
  <c r="D905" i="16"/>
  <c r="D904" i="16"/>
  <c r="D903" i="16"/>
  <c r="D902" i="16"/>
  <c r="D901" i="16"/>
  <c r="D900" i="16"/>
  <c r="D899" i="16"/>
  <c r="D898" i="16"/>
  <c r="D897" i="16"/>
  <c r="D896" i="16"/>
  <c r="D895" i="16"/>
  <c r="D894" i="16"/>
  <c r="D893" i="16"/>
  <c r="D892" i="16"/>
  <c r="D891" i="16"/>
  <c r="D890" i="16"/>
  <c r="D889" i="16"/>
  <c r="D888" i="16"/>
  <c r="D887" i="16"/>
  <c r="D886" i="16"/>
  <c r="D885" i="16"/>
  <c r="D884" i="16"/>
  <c r="D883" i="16"/>
  <c r="D882" i="16"/>
  <c r="D881" i="16"/>
  <c r="D880" i="16"/>
  <c r="D879" i="16"/>
  <c r="D878" i="16"/>
  <c r="D877" i="16"/>
  <c r="D876" i="16"/>
  <c r="D875" i="16"/>
  <c r="D874" i="16"/>
  <c r="D873" i="16"/>
  <c r="D872" i="16"/>
  <c r="D871" i="16"/>
  <c r="D870" i="16"/>
  <c r="D869" i="16"/>
  <c r="D868" i="16"/>
  <c r="D867" i="16"/>
  <c r="D866" i="16"/>
  <c r="D865" i="16"/>
  <c r="D864" i="16"/>
  <c r="D863" i="16"/>
  <c r="D862" i="16"/>
  <c r="D861" i="16"/>
  <c r="D860" i="16"/>
  <c r="D859" i="16"/>
  <c r="D858" i="16"/>
  <c r="D857" i="16"/>
  <c r="D856" i="16"/>
  <c r="D855" i="16"/>
  <c r="D854" i="16"/>
  <c r="D853" i="16"/>
  <c r="D852" i="16"/>
  <c r="D851" i="16"/>
  <c r="D850" i="16"/>
  <c r="D849" i="16"/>
  <c r="D848" i="16"/>
  <c r="D847" i="16"/>
  <c r="D846" i="16"/>
  <c r="D845" i="16"/>
  <c r="D844" i="16"/>
  <c r="D843" i="16"/>
  <c r="D842" i="16"/>
  <c r="D841" i="16"/>
  <c r="D840" i="16"/>
  <c r="D839" i="16"/>
  <c r="D838" i="16"/>
  <c r="D837" i="16"/>
  <c r="D836" i="16"/>
  <c r="D835" i="16"/>
  <c r="D834" i="16"/>
  <c r="D833" i="16"/>
  <c r="D832" i="16"/>
  <c r="D831" i="16"/>
  <c r="D830" i="16"/>
  <c r="D829" i="16"/>
  <c r="D828" i="16"/>
  <c r="D827" i="16"/>
  <c r="D826" i="16"/>
  <c r="D825" i="16"/>
  <c r="D824" i="16"/>
  <c r="D823" i="16"/>
  <c r="D822" i="16"/>
  <c r="D821" i="16"/>
  <c r="D820" i="16"/>
  <c r="D819" i="16"/>
  <c r="D818" i="16"/>
  <c r="D817" i="16"/>
  <c r="D816" i="16"/>
  <c r="D815" i="16"/>
  <c r="D814" i="16"/>
  <c r="D813" i="16"/>
  <c r="D812" i="16"/>
  <c r="D811" i="16"/>
  <c r="D810" i="16"/>
  <c r="D809" i="16"/>
  <c r="D808" i="16"/>
  <c r="D807" i="16"/>
  <c r="D806" i="16"/>
  <c r="D805" i="16"/>
  <c r="D804" i="16"/>
  <c r="D803" i="16"/>
  <c r="D802" i="16"/>
  <c r="D801" i="16"/>
  <c r="D800" i="16"/>
  <c r="D799" i="16"/>
  <c r="D798" i="16"/>
  <c r="D797" i="16"/>
  <c r="D796" i="16"/>
  <c r="D795" i="16"/>
  <c r="D794" i="16"/>
  <c r="D793" i="16"/>
  <c r="D792" i="16"/>
  <c r="D791" i="16"/>
  <c r="D790" i="16"/>
  <c r="D789" i="16"/>
  <c r="D788" i="16"/>
  <c r="D787" i="16"/>
  <c r="D786" i="16"/>
  <c r="D785" i="16"/>
  <c r="D784" i="16"/>
  <c r="D783" i="16"/>
  <c r="D782" i="16"/>
  <c r="D781" i="16"/>
  <c r="D780" i="16"/>
  <c r="D779" i="16"/>
  <c r="D778" i="16"/>
  <c r="D777" i="16"/>
  <c r="D776" i="16"/>
  <c r="D775" i="16"/>
  <c r="D774" i="16"/>
  <c r="D773" i="16"/>
  <c r="D772" i="16"/>
  <c r="D771" i="16"/>
  <c r="D770" i="16"/>
  <c r="D769" i="16"/>
  <c r="D768" i="16"/>
  <c r="D767" i="16"/>
  <c r="D766" i="16"/>
  <c r="D765" i="16"/>
  <c r="D764" i="16"/>
  <c r="D763" i="16"/>
  <c r="D762" i="16"/>
  <c r="D761" i="16"/>
  <c r="D760" i="16"/>
  <c r="D759" i="16"/>
  <c r="D758" i="16"/>
  <c r="D757" i="16"/>
  <c r="D756" i="16"/>
  <c r="D755" i="16"/>
  <c r="D754" i="16"/>
  <c r="D753" i="16"/>
  <c r="D752" i="16"/>
  <c r="D751" i="16"/>
  <c r="D750" i="16"/>
  <c r="D749" i="16"/>
  <c r="D748" i="16"/>
  <c r="D747" i="16"/>
  <c r="D746" i="16"/>
  <c r="D745" i="16"/>
  <c r="D744" i="16"/>
  <c r="D743" i="16"/>
  <c r="D742" i="16"/>
  <c r="D741" i="16"/>
  <c r="D740" i="16"/>
  <c r="D739" i="16"/>
  <c r="D738" i="16"/>
  <c r="D737" i="16"/>
  <c r="D736" i="16"/>
  <c r="D735" i="16"/>
  <c r="D734" i="16"/>
  <c r="D733" i="16"/>
  <c r="D732" i="16"/>
  <c r="D731" i="16"/>
  <c r="D730" i="16"/>
  <c r="D729" i="16"/>
  <c r="D728" i="16"/>
  <c r="D727" i="16"/>
  <c r="D726" i="16"/>
  <c r="D725" i="16"/>
  <c r="D724" i="16"/>
  <c r="D723" i="16"/>
  <c r="D722" i="16"/>
  <c r="D721" i="16"/>
  <c r="D720" i="16"/>
  <c r="D719" i="16"/>
  <c r="D718" i="16"/>
  <c r="D717" i="16"/>
  <c r="D716" i="16"/>
  <c r="D715" i="16"/>
  <c r="D714" i="16"/>
  <c r="D713" i="16"/>
  <c r="D712" i="16"/>
  <c r="D711" i="16"/>
  <c r="D710" i="16"/>
  <c r="D709" i="16"/>
  <c r="D708" i="16"/>
  <c r="D707" i="16"/>
  <c r="D706" i="16"/>
  <c r="D705" i="16"/>
  <c r="D704" i="16"/>
  <c r="D703" i="16"/>
  <c r="D702" i="16"/>
  <c r="D701" i="16"/>
  <c r="D700" i="16"/>
  <c r="D699" i="16"/>
  <c r="D698" i="16"/>
  <c r="D697" i="16"/>
  <c r="D696" i="16"/>
  <c r="D695" i="16"/>
  <c r="D694" i="16"/>
  <c r="D693" i="16"/>
  <c r="D692" i="16"/>
  <c r="D691" i="16"/>
  <c r="D690" i="16"/>
  <c r="D689" i="16"/>
  <c r="D688" i="16"/>
  <c r="D687" i="16"/>
  <c r="D686" i="16"/>
  <c r="D685" i="16"/>
  <c r="D684" i="16"/>
  <c r="D683" i="16"/>
  <c r="D682" i="16"/>
  <c r="D681" i="16"/>
  <c r="D680" i="16"/>
  <c r="D679" i="16"/>
  <c r="D678" i="16"/>
  <c r="D677" i="16"/>
  <c r="D676" i="16"/>
  <c r="D675" i="16"/>
  <c r="D674" i="16"/>
  <c r="D673" i="16"/>
  <c r="D672" i="16"/>
  <c r="D671" i="16"/>
  <c r="D670" i="16"/>
  <c r="D669" i="16"/>
  <c r="D668" i="16"/>
  <c r="D667" i="16"/>
  <c r="D666" i="16"/>
  <c r="D665" i="16"/>
  <c r="D664" i="16"/>
  <c r="D663" i="16"/>
  <c r="D662" i="16"/>
  <c r="D661" i="16"/>
  <c r="D660" i="16"/>
  <c r="D659" i="16"/>
  <c r="D658" i="16"/>
  <c r="D657" i="16"/>
  <c r="D656" i="16"/>
  <c r="D655" i="16"/>
  <c r="D654" i="16"/>
  <c r="D653" i="16"/>
  <c r="D652" i="16"/>
  <c r="D651" i="16"/>
  <c r="D650" i="16"/>
  <c r="D649" i="16"/>
  <c r="D648" i="16"/>
  <c r="D647" i="16"/>
  <c r="D646" i="16"/>
  <c r="D645" i="16"/>
  <c r="D644" i="16"/>
  <c r="D643" i="16"/>
  <c r="D642" i="16"/>
  <c r="D641" i="16"/>
  <c r="D640" i="16"/>
  <c r="D639" i="16"/>
  <c r="D638" i="16"/>
  <c r="D637" i="16"/>
  <c r="D636" i="16"/>
  <c r="D635" i="16"/>
  <c r="D634" i="16"/>
  <c r="D633" i="16"/>
  <c r="D632" i="16"/>
  <c r="D631" i="16"/>
  <c r="D630" i="16"/>
  <c r="D629" i="16"/>
  <c r="D628" i="16"/>
  <c r="D627" i="16"/>
  <c r="D626" i="16"/>
  <c r="D625" i="16"/>
  <c r="D624" i="16"/>
  <c r="D623" i="16"/>
  <c r="D622" i="16"/>
  <c r="D621" i="16"/>
  <c r="D620" i="16"/>
  <c r="D619" i="16"/>
  <c r="D618" i="16"/>
  <c r="D617" i="16"/>
  <c r="D616" i="16"/>
  <c r="D615" i="16"/>
  <c r="D614" i="16"/>
  <c r="D613" i="16"/>
  <c r="D612" i="16"/>
  <c r="D611" i="16"/>
  <c r="D610" i="16"/>
  <c r="D609" i="16"/>
  <c r="D608" i="16"/>
  <c r="D607" i="16"/>
  <c r="D606" i="16"/>
  <c r="D605" i="16"/>
  <c r="D604" i="16"/>
  <c r="D603" i="16"/>
  <c r="D602" i="16"/>
  <c r="D601" i="16"/>
  <c r="D600" i="16"/>
  <c r="D599" i="16"/>
  <c r="D598" i="16"/>
  <c r="D597" i="16"/>
  <c r="D596" i="16"/>
  <c r="D595" i="16"/>
  <c r="D594" i="16"/>
  <c r="D593" i="16"/>
  <c r="D592" i="16"/>
  <c r="D591" i="16"/>
  <c r="D590" i="16"/>
  <c r="D589" i="16"/>
  <c r="D588" i="16"/>
  <c r="D587" i="16"/>
  <c r="D586" i="16"/>
  <c r="D585" i="16"/>
  <c r="D584" i="16"/>
  <c r="D583" i="16"/>
  <c r="D582" i="16"/>
  <c r="D581" i="16"/>
  <c r="D580" i="16"/>
  <c r="D579" i="16"/>
  <c r="D578" i="16"/>
  <c r="D577" i="16"/>
  <c r="D576" i="16"/>
  <c r="D575" i="16"/>
  <c r="D574" i="16"/>
  <c r="D573" i="16"/>
  <c r="D572" i="16"/>
  <c r="D571" i="16"/>
  <c r="D570" i="16"/>
  <c r="D569" i="16"/>
  <c r="D568" i="16"/>
  <c r="D567" i="16"/>
  <c r="D566" i="16"/>
  <c r="D565" i="16"/>
  <c r="D564" i="16"/>
  <c r="D563" i="16"/>
  <c r="D562" i="16"/>
  <c r="D561" i="16"/>
  <c r="D560" i="16"/>
  <c r="D559" i="16"/>
  <c r="D558" i="16"/>
  <c r="D557" i="16"/>
  <c r="D556" i="16"/>
  <c r="D555" i="16"/>
  <c r="D554" i="16"/>
  <c r="D553" i="16"/>
  <c r="D552" i="16"/>
  <c r="D551" i="16"/>
  <c r="D550" i="16"/>
  <c r="D549" i="16"/>
  <c r="D548" i="16"/>
  <c r="D547" i="16"/>
  <c r="D546" i="16"/>
  <c r="D545" i="16"/>
  <c r="D544" i="16"/>
  <c r="D543" i="16"/>
  <c r="D542" i="16"/>
  <c r="D541" i="16"/>
  <c r="D540" i="16"/>
  <c r="D539" i="16"/>
  <c r="D538" i="16"/>
  <c r="D537" i="16"/>
  <c r="D536" i="16"/>
  <c r="D535" i="16"/>
  <c r="D534" i="16"/>
  <c r="D533" i="16"/>
  <c r="D532" i="16"/>
  <c r="D531" i="16"/>
  <c r="D530" i="16"/>
  <c r="D529" i="16"/>
  <c r="D528" i="16"/>
  <c r="D527" i="16"/>
  <c r="D526" i="16"/>
  <c r="D525" i="16"/>
  <c r="D524" i="16"/>
  <c r="D523" i="16"/>
  <c r="D522" i="16"/>
  <c r="D521" i="16"/>
  <c r="D520" i="16"/>
  <c r="D519" i="16"/>
  <c r="D518" i="16"/>
  <c r="D517" i="16"/>
  <c r="D516" i="16"/>
  <c r="D515" i="16"/>
  <c r="D514" i="16"/>
  <c r="D513" i="16"/>
  <c r="D512" i="16"/>
  <c r="D511" i="16"/>
  <c r="D510" i="16"/>
  <c r="D509" i="16"/>
  <c r="D508" i="16"/>
  <c r="D507" i="16"/>
  <c r="D506" i="16"/>
  <c r="D505" i="16"/>
  <c r="D504" i="16"/>
  <c r="D503" i="16"/>
  <c r="D502" i="16"/>
  <c r="D501" i="16"/>
  <c r="D500" i="16"/>
  <c r="D499" i="16"/>
  <c r="D498" i="16"/>
  <c r="D497" i="16"/>
  <c r="D496" i="16"/>
  <c r="D495" i="16"/>
  <c r="D494" i="16"/>
  <c r="D493" i="16"/>
  <c r="D492" i="16"/>
  <c r="D491" i="16"/>
  <c r="D490" i="16"/>
  <c r="D489" i="16"/>
  <c r="D488" i="16"/>
  <c r="D487" i="16"/>
  <c r="D486" i="16"/>
  <c r="D485" i="16"/>
  <c r="D484" i="16"/>
  <c r="D483" i="16"/>
  <c r="D482" i="16"/>
  <c r="D481" i="16"/>
  <c r="D480" i="16"/>
  <c r="D479" i="16"/>
  <c r="D478" i="16"/>
  <c r="D477" i="16"/>
  <c r="D476" i="16"/>
  <c r="D475" i="16"/>
  <c r="D474" i="16"/>
  <c r="D473" i="16"/>
  <c r="D472" i="16"/>
  <c r="D471" i="16"/>
  <c r="D470" i="16"/>
  <c r="D469" i="16"/>
  <c r="D468" i="16"/>
  <c r="D467" i="16"/>
  <c r="D466" i="16"/>
  <c r="D465" i="16"/>
  <c r="D464" i="16"/>
  <c r="D463" i="16"/>
  <c r="D462" i="16"/>
  <c r="D461" i="16"/>
  <c r="D460" i="16"/>
  <c r="D459" i="16"/>
  <c r="D458" i="16"/>
  <c r="D457" i="16"/>
  <c r="D456" i="16"/>
  <c r="D455" i="16"/>
  <c r="D454" i="16"/>
  <c r="D453" i="16"/>
  <c r="D452" i="16"/>
  <c r="D451" i="16"/>
  <c r="D450" i="16"/>
  <c r="D449" i="16"/>
  <c r="D448" i="16"/>
  <c r="D447" i="16"/>
  <c r="D446" i="16"/>
  <c r="D445" i="16"/>
  <c r="D444" i="16"/>
  <c r="D443" i="16"/>
  <c r="D442" i="16"/>
  <c r="D441" i="16"/>
  <c r="D440" i="16"/>
  <c r="D439" i="16"/>
  <c r="D438" i="16"/>
  <c r="D437" i="16"/>
  <c r="D436" i="16"/>
  <c r="D435" i="16"/>
  <c r="D434" i="16"/>
  <c r="D433" i="16"/>
  <c r="D432" i="16"/>
  <c r="D431" i="16"/>
  <c r="D430" i="16"/>
  <c r="D429" i="16"/>
  <c r="D428" i="16"/>
  <c r="D427" i="16"/>
  <c r="D426" i="16"/>
  <c r="D425" i="16"/>
  <c r="D424" i="16"/>
  <c r="D423" i="16"/>
  <c r="D422" i="16"/>
  <c r="D421" i="16"/>
  <c r="D420" i="16"/>
  <c r="D419" i="16"/>
  <c r="D418" i="16"/>
  <c r="D417" i="16"/>
  <c r="D416" i="16"/>
  <c r="D415" i="16"/>
  <c r="D414" i="16"/>
  <c r="D413" i="16"/>
  <c r="D412" i="16"/>
  <c r="D411" i="16"/>
  <c r="D410" i="16"/>
  <c r="D409" i="16"/>
  <c r="D408" i="16"/>
  <c r="D407" i="16"/>
  <c r="D406" i="16"/>
  <c r="D405" i="16"/>
  <c r="D404" i="16"/>
  <c r="D403" i="16"/>
  <c r="D402" i="16"/>
  <c r="D401" i="16"/>
  <c r="D400" i="16"/>
  <c r="D399" i="16"/>
  <c r="D398" i="16"/>
  <c r="D397" i="16"/>
  <c r="D396" i="16"/>
  <c r="D395" i="16"/>
  <c r="D394" i="16"/>
  <c r="D393" i="16"/>
  <c r="D392" i="16"/>
  <c r="D391" i="16"/>
  <c r="D390" i="16"/>
  <c r="D389" i="16"/>
  <c r="D388" i="16"/>
  <c r="D387" i="16"/>
  <c r="D386" i="16"/>
  <c r="D385" i="16"/>
  <c r="D384" i="16"/>
  <c r="D383" i="16"/>
  <c r="D382" i="16"/>
  <c r="D381" i="16"/>
  <c r="D380" i="16"/>
  <c r="D379" i="16"/>
  <c r="D378" i="16"/>
  <c r="D377" i="16"/>
  <c r="D376" i="16"/>
  <c r="D375" i="16"/>
  <c r="D374" i="16"/>
  <c r="D373" i="16"/>
  <c r="D372" i="16"/>
  <c r="D371" i="16"/>
  <c r="D370" i="16"/>
  <c r="D369" i="16"/>
  <c r="D368" i="16"/>
  <c r="D367" i="16"/>
  <c r="D366" i="16"/>
  <c r="D365" i="16"/>
  <c r="D364" i="16"/>
  <c r="D363" i="16"/>
  <c r="D362" i="16"/>
  <c r="D361" i="16"/>
  <c r="D360" i="16"/>
  <c r="D359" i="16"/>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D282" i="16"/>
  <c r="D281" i="16"/>
  <c r="D280" i="16"/>
  <c r="D279" i="16"/>
  <c r="D278" i="16"/>
  <c r="D277" i="16"/>
  <c r="D276" i="16"/>
  <c r="D275" i="16"/>
  <c r="D274" i="16"/>
  <c r="D273" i="16"/>
  <c r="D272" i="16"/>
  <c r="D271" i="16"/>
  <c r="D270" i="16"/>
  <c r="D269" i="16"/>
  <c r="D268" i="16"/>
  <c r="D267" i="16"/>
  <c r="D266" i="16"/>
  <c r="D265" i="16"/>
  <c r="D264" i="16"/>
  <c r="D263" i="16"/>
  <c r="D262" i="16"/>
  <c r="D261" i="16"/>
  <c r="D260" i="16"/>
  <c r="D259" i="16"/>
  <c r="D258" i="16"/>
  <c r="D257"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K830" i="16"/>
  <c r="L830" i="16"/>
  <c r="M830" i="16"/>
  <c r="N830" i="16"/>
  <c r="O830" i="16"/>
  <c r="K831" i="16"/>
  <c r="L831" i="16"/>
  <c r="M831" i="16"/>
  <c r="N831" i="16"/>
  <c r="O831" i="16"/>
  <c r="K832" i="16"/>
  <c r="L832" i="16"/>
  <c r="M832" i="16"/>
  <c r="N832" i="16"/>
  <c r="O832" i="16"/>
  <c r="K833" i="16"/>
  <c r="L833" i="16"/>
  <c r="M833" i="16"/>
  <c r="N833" i="16"/>
  <c r="O833" i="16"/>
  <c r="K834" i="16"/>
  <c r="L834" i="16"/>
  <c r="M834" i="16"/>
  <c r="N834" i="16"/>
  <c r="O834" i="16"/>
  <c r="K835" i="16"/>
  <c r="L835" i="16"/>
  <c r="M835" i="16"/>
  <c r="N835" i="16"/>
  <c r="P835" i="16" s="1"/>
  <c r="O835" i="16"/>
  <c r="K836" i="16"/>
  <c r="L836" i="16"/>
  <c r="M836" i="16"/>
  <c r="N836" i="16"/>
  <c r="P836" i="16" s="1"/>
  <c r="O836" i="16"/>
  <c r="K837" i="16"/>
  <c r="L837" i="16"/>
  <c r="M837" i="16"/>
  <c r="N837" i="16"/>
  <c r="O837" i="16"/>
  <c r="K838" i="16"/>
  <c r="L838" i="16"/>
  <c r="M838" i="16"/>
  <c r="N838" i="16"/>
  <c r="P838" i="16" s="1"/>
  <c r="O838" i="16"/>
  <c r="K839" i="16"/>
  <c r="L839" i="16"/>
  <c r="M839" i="16"/>
  <c r="N839" i="16"/>
  <c r="O839" i="16"/>
  <c r="K840" i="16"/>
  <c r="L840" i="16"/>
  <c r="M840" i="16"/>
  <c r="N840" i="16"/>
  <c r="P840" i="16" s="1"/>
  <c r="O840" i="16"/>
  <c r="K841" i="16"/>
  <c r="L841" i="16"/>
  <c r="M841" i="16"/>
  <c r="N841" i="16"/>
  <c r="O841" i="16"/>
  <c r="K842" i="16"/>
  <c r="L842" i="16"/>
  <c r="M842" i="16"/>
  <c r="N842" i="16"/>
  <c r="O842" i="16"/>
  <c r="K843" i="16"/>
  <c r="L843" i="16"/>
  <c r="M843" i="16"/>
  <c r="N843" i="16"/>
  <c r="P843" i="16" s="1"/>
  <c r="O843" i="16"/>
  <c r="K844" i="16"/>
  <c r="L844" i="16"/>
  <c r="M844" i="16"/>
  <c r="N844" i="16"/>
  <c r="P844" i="16" s="1"/>
  <c r="O844" i="16"/>
  <c r="K845" i="16"/>
  <c r="L845" i="16"/>
  <c r="M845" i="16"/>
  <c r="N845" i="16"/>
  <c r="O845" i="16"/>
  <c r="K846" i="16"/>
  <c r="L846" i="16"/>
  <c r="M846" i="16"/>
  <c r="N846" i="16"/>
  <c r="O846" i="16"/>
  <c r="K847" i="16"/>
  <c r="L847" i="16"/>
  <c r="M847" i="16"/>
  <c r="N847" i="16"/>
  <c r="O847" i="16"/>
  <c r="K848" i="16"/>
  <c r="L848" i="16"/>
  <c r="M848" i="16"/>
  <c r="N848" i="16"/>
  <c r="O848" i="16"/>
  <c r="K849" i="16"/>
  <c r="L849" i="16"/>
  <c r="M849" i="16"/>
  <c r="N849" i="16"/>
  <c r="O849" i="16"/>
  <c r="K850" i="16"/>
  <c r="L850" i="16"/>
  <c r="M850" i="16"/>
  <c r="N850" i="16"/>
  <c r="O850" i="16"/>
  <c r="K851" i="16"/>
  <c r="L851" i="16"/>
  <c r="M851" i="16"/>
  <c r="N851" i="16"/>
  <c r="P851" i="16" s="1"/>
  <c r="O851" i="16"/>
  <c r="K852" i="16"/>
  <c r="L852" i="16"/>
  <c r="M852" i="16"/>
  <c r="N852" i="16"/>
  <c r="P852" i="16" s="1"/>
  <c r="O852" i="16"/>
  <c r="K853" i="16"/>
  <c r="L853" i="16"/>
  <c r="M853" i="16"/>
  <c r="N853" i="16"/>
  <c r="P853" i="16" s="1"/>
  <c r="O853" i="16"/>
  <c r="K854" i="16"/>
  <c r="L854" i="16"/>
  <c r="M854" i="16"/>
  <c r="N854" i="16"/>
  <c r="P854" i="16" s="1"/>
  <c r="O854" i="16"/>
  <c r="K855" i="16"/>
  <c r="L855" i="16"/>
  <c r="M855" i="16"/>
  <c r="N855" i="16"/>
  <c r="O855" i="16"/>
  <c r="K856" i="16"/>
  <c r="L856" i="16"/>
  <c r="M856" i="16"/>
  <c r="N856" i="16"/>
  <c r="O856" i="16"/>
  <c r="K857" i="16"/>
  <c r="L857" i="16"/>
  <c r="M857" i="16"/>
  <c r="P857" i="16" s="1"/>
  <c r="N857" i="16"/>
  <c r="O857" i="16"/>
  <c r="K858" i="16"/>
  <c r="L858" i="16"/>
  <c r="M858" i="16"/>
  <c r="N858" i="16"/>
  <c r="P858" i="16" s="1"/>
  <c r="O858" i="16"/>
  <c r="K859" i="16"/>
  <c r="L859" i="16"/>
  <c r="M859" i="16"/>
  <c r="N859" i="16"/>
  <c r="O859" i="16"/>
  <c r="K860" i="16"/>
  <c r="L860" i="16"/>
  <c r="M860" i="16"/>
  <c r="N860" i="16"/>
  <c r="P860" i="16" s="1"/>
  <c r="O860" i="16"/>
  <c r="K861" i="16"/>
  <c r="L861" i="16"/>
  <c r="M861" i="16"/>
  <c r="N861" i="16"/>
  <c r="O861" i="16"/>
  <c r="K862" i="16"/>
  <c r="L862" i="16"/>
  <c r="M862" i="16"/>
  <c r="N862" i="16"/>
  <c r="O862" i="16"/>
  <c r="K863" i="16"/>
  <c r="L863" i="16"/>
  <c r="M863" i="16"/>
  <c r="N863" i="16"/>
  <c r="O863" i="16"/>
  <c r="K864" i="16"/>
  <c r="L864" i="16"/>
  <c r="M864" i="16"/>
  <c r="N864" i="16"/>
  <c r="O864" i="16"/>
  <c r="K865" i="16"/>
  <c r="L865" i="16"/>
  <c r="M865" i="16"/>
  <c r="N865" i="16"/>
  <c r="O865" i="16"/>
  <c r="K866" i="16"/>
  <c r="L866" i="16"/>
  <c r="M866" i="16"/>
  <c r="N866" i="16"/>
  <c r="O866" i="16"/>
  <c r="K867" i="16"/>
  <c r="L867" i="16"/>
  <c r="M867" i="16"/>
  <c r="N867" i="16"/>
  <c r="P867" i="16" s="1"/>
  <c r="O867" i="16"/>
  <c r="K868" i="16"/>
  <c r="L868" i="16"/>
  <c r="M868" i="16"/>
  <c r="N868" i="16"/>
  <c r="O868" i="16"/>
  <c r="K869" i="16"/>
  <c r="L869" i="16"/>
  <c r="M869" i="16"/>
  <c r="N869" i="16"/>
  <c r="O869" i="16"/>
  <c r="K870" i="16"/>
  <c r="L870" i="16"/>
  <c r="M870" i="16"/>
  <c r="N870" i="16"/>
  <c r="P870" i="16" s="1"/>
  <c r="O870" i="16"/>
  <c r="K871" i="16"/>
  <c r="L871" i="16"/>
  <c r="M871" i="16"/>
  <c r="N871" i="16"/>
  <c r="P871" i="16" s="1"/>
  <c r="O871" i="16"/>
  <c r="K872" i="16"/>
  <c r="L872" i="16"/>
  <c r="M872" i="16"/>
  <c r="N872" i="16"/>
  <c r="O872" i="16"/>
  <c r="K873" i="16"/>
  <c r="L873" i="16"/>
  <c r="M873" i="16"/>
  <c r="P873" i="16" s="1"/>
  <c r="N873" i="16"/>
  <c r="O873" i="16"/>
  <c r="K874" i="16"/>
  <c r="L874" i="16"/>
  <c r="M874" i="16"/>
  <c r="N874" i="16"/>
  <c r="O874" i="16"/>
  <c r="K875" i="16"/>
  <c r="L875" i="16"/>
  <c r="M875" i="16"/>
  <c r="N875" i="16"/>
  <c r="O875" i="16"/>
  <c r="K876" i="16"/>
  <c r="L876" i="16"/>
  <c r="M876" i="16"/>
  <c r="N876" i="16"/>
  <c r="P876" i="16" s="1"/>
  <c r="O876" i="16"/>
  <c r="K877" i="16"/>
  <c r="L877" i="16"/>
  <c r="M877" i="16"/>
  <c r="N877" i="16"/>
  <c r="O877" i="16"/>
  <c r="K878" i="16"/>
  <c r="L878" i="16"/>
  <c r="M878" i="16"/>
  <c r="N878" i="16"/>
  <c r="O878" i="16"/>
  <c r="K879" i="16"/>
  <c r="L879" i="16"/>
  <c r="P879" i="16" s="1"/>
  <c r="M879" i="16"/>
  <c r="N879" i="16"/>
  <c r="O879" i="16"/>
  <c r="K880" i="16"/>
  <c r="L880" i="16"/>
  <c r="M880" i="16"/>
  <c r="N880" i="16"/>
  <c r="O880" i="16"/>
  <c r="K881" i="16"/>
  <c r="L881" i="16"/>
  <c r="M881" i="16"/>
  <c r="N881" i="16"/>
  <c r="O881" i="16"/>
  <c r="K882" i="16"/>
  <c r="L882" i="16"/>
  <c r="M882" i="16"/>
  <c r="N882" i="16"/>
  <c r="O882" i="16"/>
  <c r="K883" i="16"/>
  <c r="L883" i="16"/>
  <c r="M883" i="16"/>
  <c r="N883" i="16"/>
  <c r="P883" i="16" s="1"/>
  <c r="O883" i="16"/>
  <c r="K884" i="16"/>
  <c r="L884" i="16"/>
  <c r="M884" i="16"/>
  <c r="N884" i="16"/>
  <c r="O884" i="16"/>
  <c r="K885" i="16"/>
  <c r="L885" i="16"/>
  <c r="M885" i="16"/>
  <c r="N885" i="16"/>
  <c r="O885" i="16"/>
  <c r="K886" i="16"/>
  <c r="L886" i="16"/>
  <c r="M886" i="16"/>
  <c r="N886" i="16"/>
  <c r="P886" i="16" s="1"/>
  <c r="O886" i="16"/>
  <c r="K887" i="16"/>
  <c r="L887" i="16"/>
  <c r="M887" i="16"/>
  <c r="N887" i="16"/>
  <c r="O887" i="16"/>
  <c r="K888" i="16"/>
  <c r="L888" i="16"/>
  <c r="M888" i="16"/>
  <c r="N888" i="16"/>
  <c r="P888" i="16" s="1"/>
  <c r="O888" i="16"/>
  <c r="K889" i="16"/>
  <c r="L889" i="16"/>
  <c r="M889" i="16"/>
  <c r="P889" i="16" s="1"/>
  <c r="N889" i="16"/>
  <c r="O889" i="16"/>
  <c r="K890" i="16"/>
  <c r="L890" i="16"/>
  <c r="M890" i="16"/>
  <c r="N890" i="16"/>
  <c r="P890" i="16" s="1"/>
  <c r="O890" i="16"/>
  <c r="K891" i="16"/>
  <c r="L891" i="16"/>
  <c r="M891" i="16"/>
  <c r="N891" i="16"/>
  <c r="P891" i="16" s="1"/>
  <c r="O891" i="16"/>
  <c r="K892" i="16"/>
  <c r="L892" i="16"/>
  <c r="M892" i="16"/>
  <c r="N892" i="16"/>
  <c r="P892" i="16" s="1"/>
  <c r="O892" i="16"/>
  <c r="K893" i="16"/>
  <c r="L893" i="16"/>
  <c r="M893" i="16"/>
  <c r="N893" i="16"/>
  <c r="O893" i="16"/>
  <c r="K894" i="16"/>
  <c r="L894" i="16"/>
  <c r="M894" i="16"/>
  <c r="N894" i="16"/>
  <c r="O894" i="16"/>
  <c r="K895" i="16"/>
  <c r="L895" i="16"/>
  <c r="M895" i="16"/>
  <c r="N895" i="16"/>
  <c r="P895" i="16" s="1"/>
  <c r="O895" i="16"/>
  <c r="K896" i="16"/>
  <c r="L896" i="16"/>
  <c r="M896" i="16"/>
  <c r="N896" i="16"/>
  <c r="P896" i="16" s="1"/>
  <c r="O896" i="16"/>
  <c r="K897" i="16"/>
  <c r="L897" i="16"/>
  <c r="M897" i="16"/>
  <c r="N897" i="16"/>
  <c r="P897" i="16" s="1"/>
  <c r="Q1017" i="16" s="1"/>
  <c r="O897" i="16"/>
  <c r="K898" i="16"/>
  <c r="L898" i="16"/>
  <c r="M898" i="16"/>
  <c r="N898" i="16"/>
  <c r="P898" i="16" s="1"/>
  <c r="O898" i="16"/>
  <c r="K899" i="16"/>
  <c r="L899" i="16"/>
  <c r="M899" i="16"/>
  <c r="N899" i="16"/>
  <c r="P899" i="16" s="1"/>
  <c r="O899" i="16"/>
  <c r="K900" i="16"/>
  <c r="L900" i="16"/>
  <c r="M900" i="16"/>
  <c r="N900" i="16"/>
  <c r="P900" i="16" s="1"/>
  <c r="O900" i="16"/>
  <c r="K901" i="16"/>
  <c r="L901" i="16"/>
  <c r="M901" i="16"/>
  <c r="N901" i="16"/>
  <c r="O901" i="16"/>
  <c r="K902" i="16"/>
  <c r="L902" i="16"/>
  <c r="M902" i="16"/>
  <c r="N902" i="16"/>
  <c r="P902" i="16" s="1"/>
  <c r="O902" i="16"/>
  <c r="K903" i="16"/>
  <c r="L903" i="16"/>
  <c r="M903" i="16"/>
  <c r="N903" i="16"/>
  <c r="P903" i="16" s="1"/>
  <c r="O903" i="16"/>
  <c r="K904" i="16"/>
  <c r="L904" i="16"/>
  <c r="M904" i="16"/>
  <c r="N904" i="16"/>
  <c r="O904" i="16"/>
  <c r="K905" i="16"/>
  <c r="L905" i="16"/>
  <c r="M905" i="16"/>
  <c r="N905" i="16"/>
  <c r="O905" i="16"/>
  <c r="K906" i="16"/>
  <c r="L906" i="16"/>
  <c r="M906" i="16"/>
  <c r="N906" i="16"/>
  <c r="O906" i="16"/>
  <c r="K907" i="16"/>
  <c r="L907" i="16"/>
  <c r="M907" i="16"/>
  <c r="N907" i="16"/>
  <c r="P907" i="16" s="1"/>
  <c r="O907" i="16"/>
  <c r="K908" i="16"/>
  <c r="L908" i="16"/>
  <c r="M908" i="16"/>
  <c r="N908" i="16"/>
  <c r="P908" i="16" s="1"/>
  <c r="O908" i="16"/>
  <c r="K909" i="16"/>
  <c r="L909" i="16"/>
  <c r="M909" i="16"/>
  <c r="N909" i="16"/>
  <c r="P909" i="16" s="1"/>
  <c r="O909" i="16"/>
  <c r="K910" i="16"/>
  <c r="L910" i="16"/>
  <c r="M910" i="16"/>
  <c r="N910" i="16"/>
  <c r="O910" i="16"/>
  <c r="K911" i="16"/>
  <c r="L911" i="16"/>
  <c r="M911" i="16"/>
  <c r="N911" i="16"/>
  <c r="O911" i="16"/>
  <c r="K912" i="16"/>
  <c r="L912" i="16"/>
  <c r="M912" i="16"/>
  <c r="N912" i="16"/>
  <c r="O912" i="16"/>
  <c r="K913" i="16"/>
  <c r="L913" i="16"/>
  <c r="M913" i="16"/>
  <c r="N913" i="16"/>
  <c r="O913" i="16"/>
  <c r="K914" i="16"/>
  <c r="L914" i="16"/>
  <c r="M914" i="16"/>
  <c r="N914" i="16"/>
  <c r="O914" i="16"/>
  <c r="K915" i="16"/>
  <c r="L915" i="16"/>
  <c r="M915" i="16"/>
  <c r="N915" i="16"/>
  <c r="P915" i="16" s="1"/>
  <c r="O915" i="16"/>
  <c r="K916" i="16"/>
  <c r="L916" i="16"/>
  <c r="M916" i="16"/>
  <c r="N916" i="16"/>
  <c r="P916" i="16" s="1"/>
  <c r="O916" i="16"/>
  <c r="K917" i="16"/>
  <c r="L917" i="16"/>
  <c r="M917" i="16"/>
  <c r="N917" i="16"/>
  <c r="P917" i="16" s="1"/>
  <c r="O917" i="16"/>
  <c r="K918" i="16"/>
  <c r="L918" i="16"/>
  <c r="M918" i="16"/>
  <c r="N918" i="16"/>
  <c r="P918" i="16" s="1"/>
  <c r="O918" i="16"/>
  <c r="K919" i="16"/>
  <c r="L919" i="16"/>
  <c r="M919" i="16"/>
  <c r="N919" i="16"/>
  <c r="O919" i="16"/>
  <c r="K920" i="16"/>
  <c r="L920" i="16"/>
  <c r="M920" i="16"/>
  <c r="N920" i="16"/>
  <c r="O920" i="16"/>
  <c r="K921" i="16"/>
  <c r="L921" i="16"/>
  <c r="M921" i="16"/>
  <c r="P921" i="16" s="1"/>
  <c r="N921" i="16"/>
  <c r="O921" i="16"/>
  <c r="K922" i="16"/>
  <c r="L922" i="16"/>
  <c r="M922" i="16"/>
  <c r="N922" i="16"/>
  <c r="P922" i="16" s="1"/>
  <c r="O922" i="16"/>
  <c r="K923" i="16"/>
  <c r="L923" i="16"/>
  <c r="M923" i="16"/>
  <c r="N923" i="16"/>
  <c r="P923" i="16" s="1"/>
  <c r="O923" i="16"/>
  <c r="K924" i="16"/>
  <c r="L924" i="16"/>
  <c r="M924" i="16"/>
  <c r="N924" i="16"/>
  <c r="P924" i="16" s="1"/>
  <c r="O924" i="16"/>
  <c r="K925" i="16"/>
  <c r="L925" i="16"/>
  <c r="M925" i="16"/>
  <c r="N925" i="16"/>
  <c r="O925" i="16"/>
  <c r="K926" i="16"/>
  <c r="L926" i="16"/>
  <c r="M926" i="16"/>
  <c r="N926" i="16"/>
  <c r="O926" i="16"/>
  <c r="K927" i="16"/>
  <c r="L927" i="16"/>
  <c r="P927" i="16" s="1"/>
  <c r="M927" i="16"/>
  <c r="N927" i="16"/>
  <c r="O927" i="16"/>
  <c r="K928" i="16"/>
  <c r="L928" i="16"/>
  <c r="M928" i="16"/>
  <c r="N928" i="16"/>
  <c r="O928" i="16"/>
  <c r="K929" i="16"/>
  <c r="L929" i="16"/>
  <c r="M929" i="16"/>
  <c r="N929" i="16"/>
  <c r="O929" i="16"/>
  <c r="K930" i="16"/>
  <c r="L930" i="16"/>
  <c r="M930" i="16"/>
  <c r="N930" i="16"/>
  <c r="O930" i="16"/>
  <c r="K931" i="16"/>
  <c r="L931" i="16"/>
  <c r="M931" i="16"/>
  <c r="N931" i="16"/>
  <c r="P931" i="16" s="1"/>
  <c r="O931" i="16"/>
  <c r="K932" i="16"/>
  <c r="L932" i="16"/>
  <c r="M932" i="16"/>
  <c r="N932" i="16"/>
  <c r="P932" i="16" s="1"/>
  <c r="O932" i="16"/>
  <c r="K933" i="16"/>
  <c r="L933" i="16"/>
  <c r="M933" i="16"/>
  <c r="N933" i="16"/>
  <c r="O933" i="16"/>
  <c r="K934" i="16"/>
  <c r="L934" i="16"/>
  <c r="M934" i="16"/>
  <c r="N934" i="16"/>
  <c r="P934" i="16" s="1"/>
  <c r="O934" i="16"/>
  <c r="K935" i="16"/>
  <c r="L935" i="16"/>
  <c r="M935" i="16"/>
  <c r="N935" i="16"/>
  <c r="O935" i="16"/>
  <c r="K936" i="16"/>
  <c r="L936" i="16"/>
  <c r="M936" i="16"/>
  <c r="N936" i="16"/>
  <c r="O936" i="16"/>
  <c r="K937" i="16"/>
  <c r="L937" i="16"/>
  <c r="M937" i="16"/>
  <c r="N937" i="16"/>
  <c r="O937" i="16"/>
  <c r="K938" i="16"/>
  <c r="L938" i="16"/>
  <c r="M938" i="16"/>
  <c r="N938" i="16"/>
  <c r="O938" i="16"/>
  <c r="K939" i="16"/>
  <c r="L939" i="16"/>
  <c r="M939" i="16"/>
  <c r="N939" i="16"/>
  <c r="P939" i="16" s="1"/>
  <c r="O939" i="16"/>
  <c r="K940" i="16"/>
  <c r="L940" i="16"/>
  <c r="M940" i="16"/>
  <c r="N940" i="16"/>
  <c r="P940" i="16" s="1"/>
  <c r="O940" i="16"/>
  <c r="K941" i="16"/>
  <c r="L941" i="16"/>
  <c r="M941" i="16"/>
  <c r="N941" i="16"/>
  <c r="P941" i="16" s="1"/>
  <c r="O941" i="16"/>
  <c r="K942" i="16"/>
  <c r="L942" i="16"/>
  <c r="M942" i="16"/>
  <c r="N942" i="16"/>
  <c r="P942" i="16" s="1"/>
  <c r="O942" i="16"/>
  <c r="K943" i="16"/>
  <c r="L943" i="16"/>
  <c r="M943" i="16"/>
  <c r="N943" i="16"/>
  <c r="O943" i="16"/>
  <c r="K944" i="16"/>
  <c r="L944" i="16"/>
  <c r="M944" i="16"/>
  <c r="N944" i="16"/>
  <c r="P944" i="16" s="1"/>
  <c r="O944" i="16"/>
  <c r="K945" i="16"/>
  <c r="L945" i="16"/>
  <c r="M945" i="16"/>
  <c r="N945" i="16"/>
  <c r="O945" i="16"/>
  <c r="K946" i="16"/>
  <c r="L946" i="16"/>
  <c r="M946" i="16"/>
  <c r="N946" i="16"/>
  <c r="P946" i="16" s="1"/>
  <c r="S947" i="16" s="1"/>
  <c r="O946" i="16"/>
  <c r="K947" i="16"/>
  <c r="L947" i="16"/>
  <c r="M947" i="16"/>
  <c r="N947" i="16"/>
  <c r="P947" i="16" s="1"/>
  <c r="O947" i="16"/>
  <c r="K948" i="16"/>
  <c r="L948" i="16"/>
  <c r="M948" i="16"/>
  <c r="N948" i="16"/>
  <c r="P948" i="16" s="1"/>
  <c r="O948" i="16"/>
  <c r="K949" i="16"/>
  <c r="L949" i="16"/>
  <c r="M949" i="16"/>
  <c r="N949" i="16"/>
  <c r="O949" i="16"/>
  <c r="K950" i="16"/>
  <c r="L950" i="16"/>
  <c r="M950" i="16"/>
  <c r="N950" i="16"/>
  <c r="P950" i="16" s="1"/>
  <c r="O950" i="16"/>
  <c r="K951" i="16"/>
  <c r="L951" i="16"/>
  <c r="M951" i="16"/>
  <c r="N951" i="16"/>
  <c r="O951" i="16"/>
  <c r="K952" i="16"/>
  <c r="L952" i="16"/>
  <c r="M952" i="16"/>
  <c r="N952" i="16"/>
  <c r="O952" i="16"/>
  <c r="K953" i="16"/>
  <c r="L953" i="16"/>
  <c r="M953" i="16"/>
  <c r="P953" i="16" s="1"/>
  <c r="N953" i="16"/>
  <c r="O953" i="16"/>
  <c r="K954" i="16"/>
  <c r="L954" i="16"/>
  <c r="M954" i="16"/>
  <c r="N954" i="16"/>
  <c r="P954" i="16" s="1"/>
  <c r="O954" i="16"/>
  <c r="K955" i="16"/>
  <c r="L955" i="16"/>
  <c r="M955" i="16"/>
  <c r="N955" i="16"/>
  <c r="P955" i="16" s="1"/>
  <c r="O955" i="16"/>
  <c r="K956" i="16"/>
  <c r="L956" i="16"/>
  <c r="M956" i="16"/>
  <c r="N956" i="16"/>
  <c r="P956" i="16" s="1"/>
  <c r="O956" i="16"/>
  <c r="K957" i="16"/>
  <c r="L957" i="16"/>
  <c r="M957" i="16"/>
  <c r="N957" i="16"/>
  <c r="O957" i="16"/>
  <c r="K958" i="16"/>
  <c r="L958" i="16"/>
  <c r="M958" i="16"/>
  <c r="N958" i="16"/>
  <c r="O958" i="16"/>
  <c r="K959" i="16"/>
  <c r="L959" i="16"/>
  <c r="M959" i="16"/>
  <c r="N959" i="16"/>
  <c r="P959" i="16" s="1"/>
  <c r="O959" i="16"/>
  <c r="K960" i="16"/>
  <c r="L960" i="16"/>
  <c r="M960" i="16"/>
  <c r="N960" i="16"/>
  <c r="O960" i="16"/>
  <c r="K961" i="16"/>
  <c r="L961" i="16"/>
  <c r="M961" i="16"/>
  <c r="N961" i="16"/>
  <c r="O961" i="16"/>
  <c r="K962" i="16"/>
  <c r="L962" i="16"/>
  <c r="M962" i="16"/>
  <c r="N962" i="16"/>
  <c r="P962" i="16" s="1"/>
  <c r="O962" i="16"/>
  <c r="K963" i="16"/>
  <c r="L963" i="16"/>
  <c r="M963" i="16"/>
  <c r="N963" i="16"/>
  <c r="P963" i="16" s="1"/>
  <c r="O963" i="16"/>
  <c r="K964" i="16"/>
  <c r="L964" i="16"/>
  <c r="M964" i="16"/>
  <c r="N964" i="16"/>
  <c r="P964" i="16" s="1"/>
  <c r="O964" i="16"/>
  <c r="K965" i="16"/>
  <c r="L965" i="16"/>
  <c r="M965" i="16"/>
  <c r="N965" i="16"/>
  <c r="P965" i="16" s="1"/>
  <c r="O965" i="16"/>
  <c r="K966" i="16"/>
  <c r="L966" i="16"/>
  <c r="M966" i="16"/>
  <c r="N966" i="16"/>
  <c r="P966" i="16" s="1"/>
  <c r="O966" i="16"/>
  <c r="K967" i="16"/>
  <c r="L967" i="16"/>
  <c r="M967" i="16"/>
  <c r="N967" i="16"/>
  <c r="P967" i="16" s="1"/>
  <c r="O967" i="16"/>
  <c r="K968" i="16"/>
  <c r="L968" i="16"/>
  <c r="M968" i="16"/>
  <c r="N968" i="16"/>
  <c r="O968" i="16"/>
  <c r="K969" i="16"/>
  <c r="L969" i="16"/>
  <c r="M969" i="16"/>
  <c r="N969" i="16"/>
  <c r="P969" i="16" s="1"/>
  <c r="O969" i="16"/>
  <c r="K970" i="16"/>
  <c r="L970" i="16"/>
  <c r="M970" i="16"/>
  <c r="N970" i="16"/>
  <c r="O970" i="16"/>
  <c r="K971" i="16"/>
  <c r="L971" i="16"/>
  <c r="M971" i="16"/>
  <c r="N971" i="16"/>
  <c r="O971" i="16"/>
  <c r="K972" i="16"/>
  <c r="L972" i="16"/>
  <c r="M972" i="16"/>
  <c r="N972" i="16"/>
  <c r="P972" i="16" s="1"/>
  <c r="O972" i="16"/>
  <c r="K973" i="16"/>
  <c r="L973" i="16"/>
  <c r="M973" i="16"/>
  <c r="N973" i="16"/>
  <c r="P973" i="16" s="1"/>
  <c r="O973" i="16"/>
  <c r="K974" i="16"/>
  <c r="L974" i="16"/>
  <c r="M974" i="16"/>
  <c r="N974" i="16"/>
  <c r="P974" i="16" s="1"/>
  <c r="O974" i="16"/>
  <c r="K975" i="16"/>
  <c r="L975" i="16"/>
  <c r="M975" i="16"/>
  <c r="N975" i="16"/>
  <c r="O975" i="16"/>
  <c r="K976" i="16"/>
  <c r="L976" i="16"/>
  <c r="M976" i="16"/>
  <c r="N976" i="16"/>
  <c r="P976" i="16" s="1"/>
  <c r="O976" i="16"/>
  <c r="K977" i="16"/>
  <c r="L977" i="16"/>
  <c r="M977" i="16"/>
  <c r="N977" i="16"/>
  <c r="O977" i="16"/>
  <c r="K978" i="16"/>
  <c r="L978" i="16"/>
  <c r="M978" i="16"/>
  <c r="N978" i="16"/>
  <c r="P978" i="16" s="1"/>
  <c r="S979" i="16" s="1"/>
  <c r="O978" i="16"/>
  <c r="K979" i="16"/>
  <c r="L979" i="16"/>
  <c r="M979" i="16"/>
  <c r="N979" i="16"/>
  <c r="P979" i="16" s="1"/>
  <c r="O979" i="16"/>
  <c r="K980" i="16"/>
  <c r="L980" i="16"/>
  <c r="M980" i="16"/>
  <c r="N980" i="16"/>
  <c r="P980" i="16" s="1"/>
  <c r="O980" i="16"/>
  <c r="K981" i="16"/>
  <c r="L981" i="16"/>
  <c r="M981" i="16"/>
  <c r="N981" i="16"/>
  <c r="P981" i="16" s="1"/>
  <c r="O981" i="16"/>
  <c r="K982" i="16"/>
  <c r="L982" i="16"/>
  <c r="M982" i="16"/>
  <c r="N982" i="16"/>
  <c r="P982" i="16" s="1"/>
  <c r="O982" i="16"/>
  <c r="K983" i="16"/>
  <c r="L983" i="16"/>
  <c r="M983" i="16"/>
  <c r="N983" i="16"/>
  <c r="O983" i="16"/>
  <c r="K984" i="16"/>
  <c r="L984" i="16"/>
  <c r="M984" i="16"/>
  <c r="N984" i="16"/>
  <c r="P984" i="16" s="1"/>
  <c r="O984" i="16"/>
  <c r="K985" i="16"/>
  <c r="L985" i="16"/>
  <c r="M985" i="16"/>
  <c r="N985" i="16"/>
  <c r="O985" i="16"/>
  <c r="K986" i="16"/>
  <c r="L986" i="16"/>
  <c r="M986" i="16"/>
  <c r="N986" i="16"/>
  <c r="P986" i="16" s="1"/>
  <c r="O986" i="16"/>
  <c r="K987" i="16"/>
  <c r="L987" i="16"/>
  <c r="M987" i="16"/>
  <c r="N987" i="16"/>
  <c r="P987" i="16" s="1"/>
  <c r="O987" i="16"/>
  <c r="K988" i="16"/>
  <c r="L988" i="16"/>
  <c r="M988" i="16"/>
  <c r="N988" i="16"/>
  <c r="P988" i="16" s="1"/>
  <c r="S989" i="16" s="1"/>
  <c r="O988" i="16"/>
  <c r="K989" i="16"/>
  <c r="L989" i="16"/>
  <c r="M989" i="16"/>
  <c r="N989" i="16"/>
  <c r="O989" i="16"/>
  <c r="K990" i="16"/>
  <c r="L990" i="16"/>
  <c r="M990" i="16"/>
  <c r="N990" i="16"/>
  <c r="P990" i="16" s="1"/>
  <c r="Q1110" i="16" s="1"/>
  <c r="O990" i="16"/>
  <c r="K991" i="16"/>
  <c r="L991" i="16"/>
  <c r="M991" i="16"/>
  <c r="N991" i="16"/>
  <c r="O991" i="16"/>
  <c r="K992" i="16"/>
  <c r="L992" i="16"/>
  <c r="M992" i="16"/>
  <c r="N992" i="16"/>
  <c r="P992" i="16" s="1"/>
  <c r="O992" i="16"/>
  <c r="K993" i="16"/>
  <c r="L993" i="16"/>
  <c r="M993" i="16"/>
  <c r="N993" i="16"/>
  <c r="P993" i="16" s="1"/>
  <c r="O993" i="16"/>
  <c r="K994" i="16"/>
  <c r="L994" i="16"/>
  <c r="M994" i="16"/>
  <c r="N994" i="16"/>
  <c r="P994" i="16" s="1"/>
  <c r="S995" i="16" s="1"/>
  <c r="O994" i="16"/>
  <c r="K995" i="16"/>
  <c r="L995" i="16"/>
  <c r="M995" i="16"/>
  <c r="N995" i="16"/>
  <c r="P995" i="16" s="1"/>
  <c r="R1007" i="16" s="1"/>
  <c r="O995" i="16"/>
  <c r="K996" i="16"/>
  <c r="L996" i="16"/>
  <c r="M996" i="16"/>
  <c r="N996" i="16"/>
  <c r="P996" i="16" s="1"/>
  <c r="O996" i="16"/>
  <c r="K997" i="16"/>
  <c r="L997" i="16"/>
  <c r="M997" i="16"/>
  <c r="N997" i="16"/>
  <c r="P997" i="16" s="1"/>
  <c r="O997" i="16"/>
  <c r="K998" i="16"/>
  <c r="L998" i="16"/>
  <c r="M998" i="16"/>
  <c r="N998" i="16"/>
  <c r="P998" i="16" s="1"/>
  <c r="O998" i="16"/>
  <c r="K999" i="16"/>
  <c r="L999" i="16"/>
  <c r="M999" i="16"/>
  <c r="N999" i="16"/>
  <c r="P999" i="16" s="1"/>
  <c r="O999" i="16"/>
  <c r="K1000" i="16"/>
  <c r="L1000" i="16"/>
  <c r="M1000" i="16"/>
  <c r="N1000" i="16"/>
  <c r="P1000" i="16" s="1"/>
  <c r="O1000" i="16"/>
  <c r="K1001" i="16"/>
  <c r="L1001" i="16"/>
  <c r="M1001" i="16"/>
  <c r="N1001" i="16"/>
  <c r="P1001" i="16" s="1"/>
  <c r="O1001" i="16"/>
  <c r="K1002" i="16"/>
  <c r="L1002" i="16"/>
  <c r="M1002" i="16"/>
  <c r="N1002" i="16"/>
  <c r="P1002" i="16" s="1"/>
  <c r="O1002" i="16"/>
  <c r="K1003" i="16"/>
  <c r="L1003" i="16"/>
  <c r="M1003" i="16"/>
  <c r="N1003" i="16"/>
  <c r="P1003" i="16" s="1"/>
  <c r="S1004" i="16" s="1"/>
  <c r="O1003" i="16"/>
  <c r="K1004" i="16"/>
  <c r="L1004" i="16"/>
  <c r="M1004" i="16"/>
  <c r="N1004" i="16"/>
  <c r="P1004" i="16" s="1"/>
  <c r="O1004" i="16"/>
  <c r="K1005" i="16"/>
  <c r="L1005" i="16"/>
  <c r="M1005" i="16"/>
  <c r="N1005" i="16"/>
  <c r="P1005" i="16" s="1"/>
  <c r="O1005" i="16"/>
  <c r="K1006" i="16"/>
  <c r="L1006" i="16"/>
  <c r="M1006" i="16"/>
  <c r="N1006" i="16"/>
  <c r="P1006" i="16" s="1"/>
  <c r="O1006" i="16"/>
  <c r="K1007" i="16"/>
  <c r="L1007" i="16"/>
  <c r="M1007" i="16"/>
  <c r="N1007" i="16"/>
  <c r="O1007" i="16"/>
  <c r="K1008" i="16"/>
  <c r="L1008" i="16"/>
  <c r="M1008" i="16"/>
  <c r="N1008" i="16"/>
  <c r="P1008" i="16" s="1"/>
  <c r="O1008" i="16"/>
  <c r="K1009" i="16"/>
  <c r="L1009" i="16"/>
  <c r="M1009" i="16"/>
  <c r="N1009" i="16"/>
  <c r="O1009" i="16"/>
  <c r="K1010" i="16"/>
  <c r="L1010" i="16"/>
  <c r="M1010" i="16"/>
  <c r="N1010" i="16"/>
  <c r="P1010" i="16" s="1"/>
  <c r="S1011" i="16" s="1"/>
  <c r="O1010" i="16"/>
  <c r="K1011" i="16"/>
  <c r="L1011" i="16"/>
  <c r="M1011" i="16"/>
  <c r="N1011" i="16"/>
  <c r="P1011" i="16" s="1"/>
  <c r="O1011" i="16"/>
  <c r="K1012" i="16"/>
  <c r="L1012" i="16"/>
  <c r="M1012" i="16"/>
  <c r="N1012" i="16"/>
  <c r="P1012" i="16" s="1"/>
  <c r="O1012" i="16"/>
  <c r="K1013" i="16"/>
  <c r="L1013" i="16"/>
  <c r="M1013" i="16"/>
  <c r="N1013" i="16"/>
  <c r="P1013" i="16" s="1"/>
  <c r="O1013" i="16"/>
  <c r="K1014" i="16"/>
  <c r="L1014" i="16"/>
  <c r="M1014" i="16"/>
  <c r="N1014" i="16"/>
  <c r="O1014" i="16"/>
  <c r="K1015" i="16"/>
  <c r="L1015" i="16"/>
  <c r="M1015" i="16"/>
  <c r="N1015" i="16"/>
  <c r="P1015" i="16" s="1"/>
  <c r="O1015" i="16"/>
  <c r="K1016" i="16"/>
  <c r="L1016" i="16"/>
  <c r="M1016" i="16"/>
  <c r="N1016" i="16"/>
  <c r="O1016" i="16"/>
  <c r="K1017" i="16"/>
  <c r="L1017" i="16"/>
  <c r="M1017" i="16"/>
  <c r="N1017" i="16"/>
  <c r="O1017" i="16"/>
  <c r="K1018" i="16"/>
  <c r="L1018" i="16"/>
  <c r="M1018" i="16"/>
  <c r="N1018" i="16"/>
  <c r="P1018" i="16" s="1"/>
  <c r="O1018" i="16"/>
  <c r="K1019" i="16"/>
  <c r="L1019" i="16"/>
  <c r="M1019" i="16"/>
  <c r="N1019" i="16"/>
  <c r="O1019" i="16"/>
  <c r="K1020" i="16"/>
  <c r="L1020" i="16"/>
  <c r="M1020" i="16"/>
  <c r="N1020" i="16"/>
  <c r="O1020" i="16"/>
  <c r="K1021" i="16"/>
  <c r="L1021" i="16"/>
  <c r="M1021" i="16"/>
  <c r="N1021" i="16"/>
  <c r="P1021" i="16" s="1"/>
  <c r="O1021" i="16"/>
  <c r="K1022" i="16"/>
  <c r="L1022" i="16"/>
  <c r="M1022" i="16"/>
  <c r="N1022" i="16"/>
  <c r="P1022" i="16" s="1"/>
  <c r="O1022" i="16"/>
  <c r="K1023" i="16"/>
  <c r="L1023" i="16"/>
  <c r="M1023" i="16"/>
  <c r="N1023" i="16"/>
  <c r="P1023" i="16" s="1"/>
  <c r="O1023" i="16"/>
  <c r="K1024" i="16"/>
  <c r="L1024" i="16"/>
  <c r="M1024" i="16"/>
  <c r="N1024" i="16"/>
  <c r="P1024" i="16" s="1"/>
  <c r="O1024" i="16"/>
  <c r="K1025" i="16"/>
  <c r="L1025" i="16"/>
  <c r="M1025" i="16"/>
  <c r="N1025" i="16"/>
  <c r="P1025" i="16" s="1"/>
  <c r="O1025" i="16"/>
  <c r="K1026" i="16"/>
  <c r="L1026" i="16"/>
  <c r="M1026" i="16"/>
  <c r="N1026" i="16"/>
  <c r="P1026" i="16" s="1"/>
  <c r="R1038" i="16" s="1"/>
  <c r="O1026" i="16"/>
  <c r="K1027" i="16"/>
  <c r="L1027" i="16"/>
  <c r="M1027" i="16"/>
  <c r="N1027" i="16"/>
  <c r="P1027" i="16" s="1"/>
  <c r="O1027" i="16"/>
  <c r="K1028" i="16"/>
  <c r="L1028" i="16"/>
  <c r="M1028" i="16"/>
  <c r="N1028" i="16"/>
  <c r="P1028" i="16" s="1"/>
  <c r="O1028" i="16"/>
  <c r="K1029" i="16"/>
  <c r="L1029" i="16"/>
  <c r="M1029" i="16"/>
  <c r="N1029" i="16"/>
  <c r="P1029" i="16" s="1"/>
  <c r="O1029" i="16"/>
  <c r="K1030" i="16"/>
  <c r="L1030" i="16"/>
  <c r="M1030" i="16"/>
  <c r="N1030" i="16"/>
  <c r="P1030" i="16" s="1"/>
  <c r="O1030" i="16"/>
  <c r="K1031" i="16"/>
  <c r="L1031" i="16"/>
  <c r="M1031" i="16"/>
  <c r="N1031" i="16"/>
  <c r="P1031" i="16" s="1"/>
  <c r="O1031" i="16"/>
  <c r="K1032" i="16"/>
  <c r="L1032" i="16"/>
  <c r="M1032" i="16"/>
  <c r="N1032" i="16"/>
  <c r="P1032" i="16" s="1"/>
  <c r="Q1152" i="16" s="1"/>
  <c r="O1032" i="16"/>
  <c r="K1033" i="16"/>
  <c r="L1033" i="16"/>
  <c r="M1033" i="16"/>
  <c r="N1033" i="16"/>
  <c r="O1033" i="16"/>
  <c r="K1034" i="16"/>
  <c r="L1034" i="16"/>
  <c r="M1034" i="16"/>
  <c r="N1034" i="16"/>
  <c r="P1034" i="16" s="1"/>
  <c r="O1034" i="16"/>
  <c r="K1035" i="16"/>
  <c r="L1035" i="16"/>
  <c r="M1035" i="16"/>
  <c r="N1035" i="16"/>
  <c r="P1035" i="16" s="1"/>
  <c r="O1035" i="16"/>
  <c r="K1036" i="16"/>
  <c r="L1036" i="16"/>
  <c r="M1036" i="16"/>
  <c r="N1036" i="16"/>
  <c r="P1036" i="16" s="1"/>
  <c r="O1036" i="16"/>
  <c r="K1037" i="16"/>
  <c r="L1037" i="16"/>
  <c r="M1037" i="16"/>
  <c r="N1037" i="16"/>
  <c r="P1037" i="16" s="1"/>
  <c r="O1037" i="16"/>
  <c r="K1038" i="16"/>
  <c r="L1038" i="16"/>
  <c r="M1038" i="16"/>
  <c r="N1038" i="16"/>
  <c r="P1038" i="16" s="1"/>
  <c r="O1038" i="16"/>
  <c r="K1039" i="16"/>
  <c r="L1039" i="16"/>
  <c r="M1039" i="16"/>
  <c r="N1039" i="16"/>
  <c r="O1039" i="16"/>
  <c r="K1040" i="16"/>
  <c r="L1040" i="16"/>
  <c r="M1040" i="16"/>
  <c r="N1040" i="16"/>
  <c r="O1040" i="16"/>
  <c r="K1041" i="16"/>
  <c r="L1041" i="16"/>
  <c r="M1041" i="16"/>
  <c r="N1041" i="16"/>
  <c r="P1041" i="16" s="1"/>
  <c r="O1041" i="16"/>
  <c r="K1042" i="16"/>
  <c r="L1042" i="16"/>
  <c r="M1042" i="16"/>
  <c r="N1042" i="16"/>
  <c r="P1042" i="16" s="1"/>
  <c r="S1043" i="16" s="1"/>
  <c r="O1042" i="16"/>
  <c r="K1043" i="16"/>
  <c r="L1043" i="16"/>
  <c r="M1043" i="16"/>
  <c r="N1043" i="16"/>
  <c r="P1043" i="16" s="1"/>
  <c r="O1043" i="16"/>
  <c r="K1044" i="16"/>
  <c r="L1044" i="16"/>
  <c r="M1044" i="16"/>
  <c r="N1044" i="16"/>
  <c r="P1044" i="16" s="1"/>
  <c r="O1044" i="16"/>
  <c r="K1045" i="16"/>
  <c r="L1045" i="16"/>
  <c r="M1045" i="16"/>
  <c r="N1045" i="16"/>
  <c r="P1045" i="16" s="1"/>
  <c r="O1045" i="16"/>
  <c r="K1046" i="16"/>
  <c r="L1046" i="16"/>
  <c r="M1046" i="16"/>
  <c r="N1046" i="16"/>
  <c r="P1046" i="16" s="1"/>
  <c r="O1046" i="16"/>
  <c r="K1047" i="16"/>
  <c r="L1047" i="16"/>
  <c r="M1047" i="16"/>
  <c r="N1047" i="16"/>
  <c r="O1047" i="16"/>
  <c r="K1048" i="16"/>
  <c r="L1048" i="16"/>
  <c r="M1048" i="16"/>
  <c r="N1048" i="16"/>
  <c r="P1048" i="16" s="1"/>
  <c r="O1048" i="16"/>
  <c r="K1049" i="16"/>
  <c r="L1049" i="16"/>
  <c r="M1049" i="16"/>
  <c r="N1049" i="16"/>
  <c r="O1049" i="16"/>
  <c r="K1050" i="16"/>
  <c r="L1050" i="16"/>
  <c r="M1050" i="16"/>
  <c r="N1050" i="16"/>
  <c r="O1050" i="16"/>
  <c r="K1051" i="16"/>
  <c r="L1051" i="16"/>
  <c r="M1051" i="16"/>
  <c r="N1051" i="16"/>
  <c r="O1051" i="16"/>
  <c r="K1052" i="16"/>
  <c r="L1052" i="16"/>
  <c r="M1052" i="16"/>
  <c r="N1052" i="16"/>
  <c r="O1052" i="16"/>
  <c r="K1053" i="16"/>
  <c r="L1053" i="16"/>
  <c r="M1053" i="16"/>
  <c r="N1053" i="16"/>
  <c r="O1053" i="16"/>
  <c r="K1054" i="16"/>
  <c r="L1054" i="16"/>
  <c r="M1054" i="16"/>
  <c r="N1054" i="16"/>
  <c r="O1054" i="16"/>
  <c r="K1055" i="16"/>
  <c r="L1055" i="16"/>
  <c r="M1055" i="16"/>
  <c r="N1055" i="16"/>
  <c r="O1055" i="16"/>
  <c r="K1056" i="16"/>
  <c r="L1056" i="16"/>
  <c r="M1056" i="16"/>
  <c r="N1056" i="16"/>
  <c r="P1056" i="16" s="1"/>
  <c r="O1056" i="16"/>
  <c r="K1057" i="16"/>
  <c r="L1057" i="16"/>
  <c r="M1057" i="16"/>
  <c r="N1057" i="16"/>
  <c r="P1057" i="16" s="1"/>
  <c r="O1057" i="16"/>
  <c r="K1058" i="16"/>
  <c r="L1058" i="16"/>
  <c r="M1058" i="16"/>
  <c r="N1058" i="16"/>
  <c r="P1058" i="16" s="1"/>
  <c r="O1058" i="16"/>
  <c r="K1059" i="16"/>
  <c r="L1059" i="16"/>
  <c r="M1059" i="16"/>
  <c r="N1059" i="16"/>
  <c r="P1059" i="16" s="1"/>
  <c r="O1059" i="16"/>
  <c r="K1060" i="16"/>
  <c r="L1060" i="16"/>
  <c r="M1060" i="16"/>
  <c r="N1060" i="16"/>
  <c r="P1060" i="16" s="1"/>
  <c r="Q1180" i="16" s="1"/>
  <c r="O1060" i="16"/>
  <c r="K1061" i="16"/>
  <c r="L1061" i="16"/>
  <c r="M1061" i="16"/>
  <c r="N1061" i="16"/>
  <c r="P1061" i="16" s="1"/>
  <c r="O1061" i="16"/>
  <c r="K1062" i="16"/>
  <c r="L1062" i="16"/>
  <c r="M1062" i="16"/>
  <c r="N1062" i="16"/>
  <c r="P1062" i="16" s="1"/>
  <c r="O1062" i="16"/>
  <c r="K1063" i="16"/>
  <c r="L1063" i="16"/>
  <c r="M1063" i="16"/>
  <c r="N1063" i="16"/>
  <c r="P1063" i="16" s="1"/>
  <c r="O1063" i="16"/>
  <c r="K1064" i="16"/>
  <c r="L1064" i="16"/>
  <c r="M1064" i="16"/>
  <c r="N1064" i="16"/>
  <c r="O1064" i="16"/>
  <c r="K1065" i="16"/>
  <c r="L1065" i="16"/>
  <c r="M1065" i="16"/>
  <c r="N1065" i="16"/>
  <c r="P1065" i="16" s="1"/>
  <c r="O1065" i="16"/>
  <c r="K1066" i="16"/>
  <c r="L1066" i="16"/>
  <c r="M1066" i="16"/>
  <c r="N1066" i="16"/>
  <c r="P1066" i="16" s="1"/>
  <c r="O1066" i="16"/>
  <c r="K1067" i="16"/>
  <c r="L1067" i="16"/>
  <c r="M1067" i="16"/>
  <c r="N1067" i="16"/>
  <c r="P1067" i="16" s="1"/>
  <c r="O1067" i="16"/>
  <c r="K1068" i="16"/>
  <c r="L1068" i="16"/>
  <c r="M1068" i="16"/>
  <c r="N1068" i="16"/>
  <c r="P1068" i="16" s="1"/>
  <c r="S1069" i="16" s="1"/>
  <c r="O1068" i="16"/>
  <c r="K1069" i="16"/>
  <c r="L1069" i="16"/>
  <c r="M1069" i="16"/>
  <c r="N1069" i="16"/>
  <c r="O1069" i="16"/>
  <c r="K1070" i="16"/>
  <c r="L1070" i="16"/>
  <c r="M1070" i="16"/>
  <c r="N1070" i="16"/>
  <c r="O1070" i="16"/>
  <c r="K1071" i="16"/>
  <c r="L1071" i="16"/>
  <c r="M1071" i="16"/>
  <c r="N1071" i="16"/>
  <c r="O1071" i="16"/>
  <c r="K1072" i="16"/>
  <c r="L1072" i="16"/>
  <c r="M1072" i="16"/>
  <c r="N1072" i="16"/>
  <c r="O1072" i="16"/>
  <c r="K1073" i="16"/>
  <c r="L1073" i="16"/>
  <c r="M1073" i="16"/>
  <c r="N1073" i="16"/>
  <c r="O1073" i="16"/>
  <c r="K1074" i="16"/>
  <c r="L1074" i="16"/>
  <c r="M1074" i="16"/>
  <c r="N1074" i="16"/>
  <c r="O1074" i="16"/>
  <c r="K1075" i="16"/>
  <c r="L1075" i="16"/>
  <c r="M1075" i="16"/>
  <c r="N1075" i="16"/>
  <c r="P1075" i="16" s="1"/>
  <c r="O1075" i="16"/>
  <c r="K1076" i="16"/>
  <c r="L1076" i="16"/>
  <c r="M1076" i="16"/>
  <c r="N1076" i="16"/>
  <c r="O1076" i="16"/>
  <c r="K1077" i="16"/>
  <c r="L1077" i="16"/>
  <c r="M1077" i="16"/>
  <c r="N1077" i="16"/>
  <c r="P1077" i="16" s="1"/>
  <c r="O1077" i="16"/>
  <c r="K1078" i="16"/>
  <c r="L1078" i="16"/>
  <c r="M1078" i="16"/>
  <c r="N1078" i="16"/>
  <c r="P1078" i="16" s="1"/>
  <c r="O1078" i="16"/>
  <c r="K1079" i="16"/>
  <c r="L1079" i="16"/>
  <c r="M1079" i="16"/>
  <c r="N1079" i="16"/>
  <c r="O1079" i="16"/>
  <c r="K1080" i="16"/>
  <c r="L1080" i="16"/>
  <c r="M1080" i="16"/>
  <c r="N1080" i="16"/>
  <c r="O1080" i="16"/>
  <c r="K1081" i="16"/>
  <c r="L1081" i="16"/>
  <c r="M1081" i="16"/>
  <c r="N1081" i="16"/>
  <c r="O1081" i="16"/>
  <c r="K1082" i="16"/>
  <c r="L1082" i="16"/>
  <c r="M1082" i="16"/>
  <c r="N1082" i="16"/>
  <c r="P1082" i="16" s="1"/>
  <c r="O1082" i="16"/>
  <c r="K1083" i="16"/>
  <c r="L1083" i="16"/>
  <c r="M1083" i="16"/>
  <c r="N1083" i="16"/>
  <c r="P1083" i="16" s="1"/>
  <c r="Q1203" i="16" s="1"/>
  <c r="O1083" i="16"/>
  <c r="K1084" i="16"/>
  <c r="L1084" i="16"/>
  <c r="M1084" i="16"/>
  <c r="N1084" i="16"/>
  <c r="O1084" i="16"/>
  <c r="K1085" i="16"/>
  <c r="L1085" i="16"/>
  <c r="M1085" i="16"/>
  <c r="N1085" i="16"/>
  <c r="O1085" i="16"/>
  <c r="K1086" i="16"/>
  <c r="L1086" i="16"/>
  <c r="M1086" i="16"/>
  <c r="N1086" i="16"/>
  <c r="O1086" i="16"/>
  <c r="K1087" i="16"/>
  <c r="L1087" i="16"/>
  <c r="M1087" i="16"/>
  <c r="N1087" i="16"/>
  <c r="O1087" i="16"/>
  <c r="K1088" i="16"/>
  <c r="L1088" i="16"/>
  <c r="M1088" i="16"/>
  <c r="N1088" i="16"/>
  <c r="O1088" i="16"/>
  <c r="K1089" i="16"/>
  <c r="L1089" i="16"/>
  <c r="M1089" i="16"/>
  <c r="N1089" i="16"/>
  <c r="O1089" i="16"/>
  <c r="K1090" i="16"/>
  <c r="L1090" i="16"/>
  <c r="M1090" i="16"/>
  <c r="N1090" i="16"/>
  <c r="O1090" i="16"/>
  <c r="K1091" i="16"/>
  <c r="L1091" i="16"/>
  <c r="M1091" i="16"/>
  <c r="N1091" i="16"/>
  <c r="P1091" i="16" s="1"/>
  <c r="O1091" i="16"/>
  <c r="K1092" i="16"/>
  <c r="L1092" i="16"/>
  <c r="M1092" i="16"/>
  <c r="N1092" i="16"/>
  <c r="P1092" i="16" s="1"/>
  <c r="O1092" i="16"/>
  <c r="K1093" i="16"/>
  <c r="L1093" i="16"/>
  <c r="M1093" i="16"/>
  <c r="N1093" i="16"/>
  <c r="O1093" i="16"/>
  <c r="K1094" i="16"/>
  <c r="L1094" i="16"/>
  <c r="M1094" i="16"/>
  <c r="N1094" i="16"/>
  <c r="P1094" i="16" s="1"/>
  <c r="O1094" i="16"/>
  <c r="K1095" i="16"/>
  <c r="L1095" i="16"/>
  <c r="M1095" i="16"/>
  <c r="N1095" i="16"/>
  <c r="O1095" i="16"/>
  <c r="K1096" i="16"/>
  <c r="L1096" i="16"/>
  <c r="M1096" i="16"/>
  <c r="N1096" i="16"/>
  <c r="O1096" i="16"/>
  <c r="K1097" i="16"/>
  <c r="L1097" i="16"/>
  <c r="M1097" i="16"/>
  <c r="N1097" i="16"/>
  <c r="O1097" i="16"/>
  <c r="K1098" i="16"/>
  <c r="L1098" i="16"/>
  <c r="M1098" i="16"/>
  <c r="N1098" i="16"/>
  <c r="P1098" i="16" s="1"/>
  <c r="O1098" i="16"/>
  <c r="K1099" i="16"/>
  <c r="L1099" i="16"/>
  <c r="M1099" i="16"/>
  <c r="N1099" i="16"/>
  <c r="O1099" i="16"/>
  <c r="K1100" i="16"/>
  <c r="L1100" i="16"/>
  <c r="M1100" i="16"/>
  <c r="N1100" i="16"/>
  <c r="P1100" i="16" s="1"/>
  <c r="Q1220" i="16" s="1"/>
  <c r="O1100" i="16"/>
  <c r="K1101" i="16"/>
  <c r="L1101" i="16"/>
  <c r="M1101" i="16"/>
  <c r="N1101" i="16"/>
  <c r="O1101" i="16"/>
  <c r="K1102" i="16"/>
  <c r="L1102" i="16"/>
  <c r="M1102" i="16"/>
  <c r="N1102" i="16"/>
  <c r="O1102" i="16"/>
  <c r="K1103" i="16"/>
  <c r="L1103" i="16"/>
  <c r="M1103" i="16"/>
  <c r="N1103" i="16"/>
  <c r="O1103" i="16"/>
  <c r="K1104" i="16"/>
  <c r="L1104" i="16"/>
  <c r="M1104" i="16"/>
  <c r="N1104" i="16"/>
  <c r="O1104" i="16"/>
  <c r="K1105" i="16"/>
  <c r="L1105" i="16"/>
  <c r="M1105" i="16"/>
  <c r="N1105" i="16"/>
  <c r="O1105" i="16"/>
  <c r="K1106" i="16"/>
  <c r="L1106" i="16"/>
  <c r="M1106" i="16"/>
  <c r="N1106" i="16"/>
  <c r="O1106" i="16"/>
  <c r="K1107" i="16"/>
  <c r="L1107" i="16"/>
  <c r="M1107" i="16"/>
  <c r="N1107" i="16"/>
  <c r="P1107" i="16" s="1"/>
  <c r="O1107" i="16"/>
  <c r="K1108" i="16"/>
  <c r="L1108" i="16"/>
  <c r="M1108" i="16"/>
  <c r="N1108" i="16"/>
  <c r="P1108" i="16" s="1"/>
  <c r="O1108" i="16"/>
  <c r="K1109" i="16"/>
  <c r="L1109" i="16"/>
  <c r="M1109" i="16"/>
  <c r="N1109" i="16"/>
  <c r="P1109" i="16" s="1"/>
  <c r="O1109" i="16"/>
  <c r="K1110" i="16"/>
  <c r="L1110" i="16"/>
  <c r="M1110" i="16"/>
  <c r="N1110" i="16"/>
  <c r="P1110" i="16" s="1"/>
  <c r="O1110" i="16"/>
  <c r="K1111" i="16"/>
  <c r="L1111" i="16"/>
  <c r="M1111" i="16"/>
  <c r="N1111" i="16"/>
  <c r="O1111" i="16"/>
  <c r="K1112" i="16"/>
  <c r="L1112" i="16"/>
  <c r="M1112" i="16"/>
  <c r="N1112" i="16"/>
  <c r="P1112" i="16" s="1"/>
  <c r="O1112" i="16"/>
  <c r="K1113" i="16"/>
  <c r="L1113" i="16"/>
  <c r="M1113" i="16"/>
  <c r="P1113" i="16" s="1"/>
  <c r="N1113" i="16"/>
  <c r="O1113" i="16"/>
  <c r="K1114" i="16"/>
  <c r="L1114" i="16"/>
  <c r="M1114" i="16"/>
  <c r="N1114" i="16"/>
  <c r="P1114" i="16" s="1"/>
  <c r="O1114" i="16"/>
  <c r="K1115" i="16"/>
  <c r="L1115" i="16"/>
  <c r="M1115" i="16"/>
  <c r="N1115" i="16"/>
  <c r="P1115" i="16" s="1"/>
  <c r="O1115" i="16"/>
  <c r="K1116" i="16"/>
  <c r="L1116" i="16"/>
  <c r="M1116" i="16"/>
  <c r="N1116" i="16"/>
  <c r="P1116" i="16" s="1"/>
  <c r="O1116" i="16"/>
  <c r="K1117" i="16"/>
  <c r="L1117" i="16"/>
  <c r="M1117" i="16"/>
  <c r="N1117" i="16"/>
  <c r="O1117" i="16"/>
  <c r="K1118" i="16"/>
  <c r="L1118" i="16"/>
  <c r="M1118" i="16"/>
  <c r="N1118" i="16"/>
  <c r="O1118" i="16"/>
  <c r="K1119" i="16"/>
  <c r="L1119" i="16"/>
  <c r="M1119" i="16"/>
  <c r="N1119" i="16"/>
  <c r="O1119" i="16"/>
  <c r="K1120" i="16"/>
  <c r="L1120" i="16"/>
  <c r="M1120" i="16"/>
  <c r="P1120" i="16" s="1"/>
  <c r="N1120" i="16"/>
  <c r="O1120" i="16"/>
  <c r="K1121" i="16"/>
  <c r="L1121" i="16"/>
  <c r="M1121" i="16"/>
  <c r="N1121" i="16"/>
  <c r="O1121" i="16"/>
  <c r="K1122" i="16"/>
  <c r="L1122" i="16"/>
  <c r="M1122" i="16"/>
  <c r="N1122" i="16"/>
  <c r="O1122" i="16"/>
  <c r="K1123" i="16"/>
  <c r="L1123" i="16"/>
  <c r="M1123" i="16"/>
  <c r="N1123" i="16"/>
  <c r="P1123" i="16" s="1"/>
  <c r="O1123" i="16"/>
  <c r="K1124" i="16"/>
  <c r="L1124" i="16"/>
  <c r="M1124" i="16"/>
  <c r="N1124" i="16"/>
  <c r="P1124" i="16" s="1"/>
  <c r="O1124" i="16"/>
  <c r="K1125" i="16"/>
  <c r="L1125" i="16"/>
  <c r="M1125" i="16"/>
  <c r="N1125" i="16"/>
  <c r="O1125" i="16"/>
  <c r="K1126" i="16"/>
  <c r="L1126" i="16"/>
  <c r="M1126" i="16"/>
  <c r="N1126" i="16"/>
  <c r="P1126" i="16" s="1"/>
  <c r="O1126" i="16"/>
  <c r="K1127" i="16"/>
  <c r="L1127" i="16"/>
  <c r="M1127" i="16"/>
  <c r="N1127" i="16"/>
  <c r="O1127" i="16"/>
  <c r="K1128" i="16"/>
  <c r="L1128" i="16"/>
  <c r="M1128" i="16"/>
  <c r="N1128" i="16"/>
  <c r="O1128" i="16"/>
  <c r="K1129" i="16"/>
  <c r="L1129" i="16"/>
  <c r="M1129" i="16"/>
  <c r="N1129" i="16"/>
  <c r="O1129" i="16"/>
  <c r="K1130" i="16"/>
  <c r="L1130" i="16"/>
  <c r="M1130" i="16"/>
  <c r="N1130" i="16"/>
  <c r="O1130" i="16"/>
  <c r="K1131" i="16"/>
  <c r="L1131" i="16"/>
  <c r="P1131" i="16" s="1"/>
  <c r="M1131" i="16"/>
  <c r="N1131" i="16"/>
  <c r="O1131" i="16"/>
  <c r="K1132" i="16"/>
  <c r="L1132" i="16"/>
  <c r="M1132" i="16"/>
  <c r="N1132" i="16"/>
  <c r="O1132" i="16"/>
  <c r="K1133" i="16"/>
  <c r="L1133" i="16"/>
  <c r="M1133" i="16"/>
  <c r="N1133" i="16"/>
  <c r="O1133" i="16"/>
  <c r="K1134" i="16"/>
  <c r="L1134" i="16"/>
  <c r="M1134" i="16"/>
  <c r="N1134" i="16"/>
  <c r="O1134" i="16"/>
  <c r="K1135" i="16"/>
  <c r="L1135" i="16"/>
  <c r="M1135" i="16"/>
  <c r="N1135" i="16"/>
  <c r="O1135" i="16"/>
  <c r="K1136" i="16"/>
  <c r="L1136" i="16"/>
  <c r="M1136" i="16"/>
  <c r="N1136" i="16"/>
  <c r="O1136" i="16"/>
  <c r="K1137" i="16"/>
  <c r="L1137" i="16"/>
  <c r="M1137" i="16"/>
  <c r="N1137" i="16"/>
  <c r="O1137" i="16"/>
  <c r="K1138" i="16"/>
  <c r="L1138" i="16"/>
  <c r="M1138" i="16"/>
  <c r="N1138" i="16"/>
  <c r="O1138" i="16"/>
  <c r="K1139" i="16"/>
  <c r="L1139" i="16"/>
  <c r="M1139" i="16"/>
  <c r="N1139" i="16"/>
  <c r="P1139" i="16" s="1"/>
  <c r="O1139" i="16"/>
  <c r="K1140" i="16"/>
  <c r="L1140" i="16"/>
  <c r="M1140" i="16"/>
  <c r="N1140" i="16"/>
  <c r="P1140" i="16" s="1"/>
  <c r="O1140" i="16"/>
  <c r="K1141" i="16"/>
  <c r="L1141" i="16"/>
  <c r="M1141" i="16"/>
  <c r="N1141" i="16"/>
  <c r="O1141" i="16"/>
  <c r="K1142" i="16"/>
  <c r="L1142" i="16"/>
  <c r="M1142" i="16"/>
  <c r="N1142" i="16"/>
  <c r="P1142" i="16" s="1"/>
  <c r="O1142" i="16"/>
  <c r="K1143" i="16"/>
  <c r="L1143" i="16"/>
  <c r="M1143" i="16"/>
  <c r="N1143" i="16"/>
  <c r="O1143" i="16"/>
  <c r="K1144" i="16"/>
  <c r="L1144" i="16"/>
  <c r="M1144" i="16"/>
  <c r="N1144" i="16"/>
  <c r="P1144" i="16" s="1"/>
  <c r="O1144" i="16"/>
  <c r="K1145" i="16"/>
  <c r="L1145" i="16"/>
  <c r="M1145" i="16"/>
  <c r="P1145" i="16" s="1"/>
  <c r="N1145" i="16"/>
  <c r="O1145" i="16"/>
  <c r="K1146" i="16"/>
  <c r="L1146" i="16"/>
  <c r="M1146" i="16"/>
  <c r="N1146" i="16"/>
  <c r="O1146" i="16"/>
  <c r="K1147" i="16"/>
  <c r="L1147" i="16"/>
  <c r="M1147" i="16"/>
  <c r="N1147" i="16"/>
  <c r="P1147" i="16" s="1"/>
  <c r="O1147" i="16"/>
  <c r="K1148" i="16"/>
  <c r="L1148" i="16"/>
  <c r="M1148" i="16"/>
  <c r="N1148" i="16"/>
  <c r="P1148" i="16" s="1"/>
  <c r="O1148" i="16"/>
  <c r="K1149" i="16"/>
  <c r="L1149" i="16"/>
  <c r="M1149" i="16"/>
  <c r="N1149" i="16"/>
  <c r="O1149" i="16"/>
  <c r="K1150" i="16"/>
  <c r="L1150" i="16"/>
  <c r="M1150" i="16"/>
  <c r="N1150" i="16"/>
  <c r="O1150" i="16"/>
  <c r="K1151" i="16"/>
  <c r="L1151" i="16"/>
  <c r="M1151" i="16"/>
  <c r="N1151" i="16"/>
  <c r="O1151" i="16"/>
  <c r="K1152" i="16"/>
  <c r="L1152" i="16"/>
  <c r="M1152" i="16"/>
  <c r="N1152" i="16"/>
  <c r="O1152" i="16"/>
  <c r="K1153" i="16"/>
  <c r="L1153" i="16"/>
  <c r="M1153" i="16"/>
  <c r="N1153" i="16"/>
  <c r="O1153" i="16"/>
  <c r="K1154" i="16"/>
  <c r="L1154" i="16"/>
  <c r="M1154" i="16"/>
  <c r="N1154" i="16"/>
  <c r="O1154" i="16"/>
  <c r="K1155" i="16"/>
  <c r="L1155" i="16"/>
  <c r="M1155" i="16"/>
  <c r="N1155" i="16"/>
  <c r="P1155" i="16" s="1"/>
  <c r="O1155" i="16"/>
  <c r="K1156" i="16"/>
  <c r="L1156" i="16"/>
  <c r="M1156" i="16"/>
  <c r="N1156" i="16"/>
  <c r="P1156" i="16" s="1"/>
  <c r="O1156" i="16"/>
  <c r="K1157" i="16"/>
  <c r="L1157" i="16"/>
  <c r="M1157" i="16"/>
  <c r="N1157" i="16"/>
  <c r="O1157" i="16"/>
  <c r="K1158" i="16"/>
  <c r="L1158" i="16"/>
  <c r="M1158" i="16"/>
  <c r="N1158" i="16"/>
  <c r="P1158" i="16" s="1"/>
  <c r="O1158" i="16"/>
  <c r="K1159" i="16"/>
  <c r="L1159" i="16"/>
  <c r="M1159" i="16"/>
  <c r="N1159" i="16"/>
  <c r="O1159" i="16"/>
  <c r="K1160" i="16"/>
  <c r="L1160" i="16"/>
  <c r="M1160" i="16"/>
  <c r="P1160" i="16" s="1"/>
  <c r="R1172" i="16" s="1"/>
  <c r="N1160" i="16"/>
  <c r="O1160" i="16"/>
  <c r="K1161" i="16"/>
  <c r="L1161" i="16"/>
  <c r="M1161" i="16"/>
  <c r="P1161" i="16" s="1"/>
  <c r="S1162" i="16" s="1"/>
  <c r="N1161" i="16"/>
  <c r="O1161" i="16"/>
  <c r="K1162" i="16"/>
  <c r="L1162" i="16"/>
  <c r="M1162" i="16"/>
  <c r="N1162" i="16"/>
  <c r="O1162" i="16"/>
  <c r="K1163" i="16"/>
  <c r="L1163" i="16"/>
  <c r="M1163" i="16"/>
  <c r="N1163" i="16"/>
  <c r="P1163" i="16" s="1"/>
  <c r="O1163" i="16"/>
  <c r="K1164" i="16"/>
  <c r="L1164" i="16"/>
  <c r="M1164" i="16"/>
  <c r="N1164" i="16"/>
  <c r="P1164" i="16" s="1"/>
  <c r="O1164" i="16"/>
  <c r="K1165" i="16"/>
  <c r="L1165" i="16"/>
  <c r="M1165" i="16"/>
  <c r="N1165" i="16"/>
  <c r="O1165" i="16"/>
  <c r="K1166" i="16"/>
  <c r="L1166" i="16"/>
  <c r="M1166" i="16"/>
  <c r="P1166" i="16" s="1"/>
  <c r="N1166" i="16"/>
  <c r="O1166" i="16"/>
  <c r="K1167" i="16"/>
  <c r="L1167" i="16"/>
  <c r="M1167" i="16"/>
  <c r="N1167" i="16"/>
  <c r="P1167" i="16" s="1"/>
  <c r="O1167" i="16"/>
  <c r="K1168" i="16"/>
  <c r="L1168" i="16"/>
  <c r="M1168" i="16"/>
  <c r="N1168" i="16"/>
  <c r="O1168" i="16"/>
  <c r="K1169" i="16"/>
  <c r="L1169" i="16"/>
  <c r="M1169" i="16"/>
  <c r="N1169" i="16"/>
  <c r="O1169" i="16"/>
  <c r="K1170" i="16"/>
  <c r="L1170" i="16"/>
  <c r="M1170" i="16"/>
  <c r="N1170" i="16"/>
  <c r="O1170" i="16"/>
  <c r="K1171" i="16"/>
  <c r="L1171" i="16"/>
  <c r="M1171" i="16"/>
  <c r="N1171" i="16"/>
  <c r="P1171" i="16" s="1"/>
  <c r="O1171" i="16"/>
  <c r="K1172" i="16"/>
  <c r="L1172" i="16"/>
  <c r="M1172" i="16"/>
  <c r="N1172" i="16"/>
  <c r="O1172" i="16"/>
  <c r="K1173" i="16"/>
  <c r="L1173" i="16"/>
  <c r="P1173" i="16" s="1"/>
  <c r="M1173" i="16"/>
  <c r="N1173" i="16"/>
  <c r="O1173" i="16"/>
  <c r="K1174" i="16"/>
  <c r="L1174" i="16"/>
  <c r="M1174" i="16"/>
  <c r="N1174" i="16"/>
  <c r="P1174" i="16" s="1"/>
  <c r="O1174" i="16"/>
  <c r="K1175" i="16"/>
  <c r="L1175" i="16"/>
  <c r="M1175" i="16"/>
  <c r="N1175" i="16"/>
  <c r="O1175" i="16"/>
  <c r="K1176" i="16"/>
  <c r="L1176" i="16"/>
  <c r="M1176" i="16"/>
  <c r="N1176" i="16"/>
  <c r="O1176" i="16"/>
  <c r="K1177" i="16"/>
  <c r="L1177" i="16"/>
  <c r="M1177" i="16"/>
  <c r="P1177" i="16" s="1"/>
  <c r="N1177" i="16"/>
  <c r="O1177" i="16"/>
  <c r="K1178" i="16"/>
  <c r="L1178" i="16"/>
  <c r="M1178" i="16"/>
  <c r="N1178" i="16"/>
  <c r="O1178" i="16"/>
  <c r="K1179" i="16"/>
  <c r="L1179" i="16"/>
  <c r="M1179" i="16"/>
  <c r="N1179" i="16"/>
  <c r="P1179" i="16" s="1"/>
  <c r="O1179" i="16"/>
  <c r="K1180" i="16"/>
  <c r="L1180" i="16"/>
  <c r="M1180" i="16"/>
  <c r="N1180" i="16"/>
  <c r="P1180" i="16" s="1"/>
  <c r="O1180" i="16"/>
  <c r="K1181" i="16"/>
  <c r="L1181" i="16"/>
  <c r="M1181" i="16"/>
  <c r="N1181" i="16"/>
  <c r="O1181" i="16"/>
  <c r="K1182" i="16"/>
  <c r="L1182" i="16"/>
  <c r="M1182" i="16"/>
  <c r="N1182" i="16"/>
  <c r="O1182" i="16"/>
  <c r="K1183" i="16"/>
  <c r="L1183" i="16"/>
  <c r="M1183" i="16"/>
  <c r="N1183" i="16"/>
  <c r="O1183" i="16"/>
  <c r="K1184" i="16"/>
  <c r="L1184" i="16"/>
  <c r="M1184" i="16"/>
  <c r="N1184" i="16"/>
  <c r="O1184" i="16"/>
  <c r="K1185" i="16"/>
  <c r="L1185" i="16"/>
  <c r="M1185" i="16"/>
  <c r="N1185" i="16"/>
  <c r="O1185" i="16"/>
  <c r="K1186" i="16"/>
  <c r="L1186" i="16"/>
  <c r="M1186" i="16"/>
  <c r="N1186" i="16"/>
  <c r="O1186" i="16"/>
  <c r="K1187" i="16"/>
  <c r="L1187" i="16"/>
  <c r="M1187" i="16"/>
  <c r="N1187" i="16"/>
  <c r="P1187" i="16" s="1"/>
  <c r="O1187" i="16"/>
  <c r="K1188" i="16"/>
  <c r="L1188" i="16"/>
  <c r="M1188" i="16"/>
  <c r="N1188" i="16"/>
  <c r="O1188" i="16"/>
  <c r="K1189" i="16"/>
  <c r="L1189" i="16"/>
  <c r="M1189" i="16"/>
  <c r="N1189" i="16"/>
  <c r="O1189" i="16"/>
  <c r="K1190" i="16"/>
  <c r="L1190" i="16"/>
  <c r="M1190" i="16"/>
  <c r="N1190" i="16"/>
  <c r="P1190" i="16" s="1"/>
  <c r="O1190" i="16"/>
  <c r="K1191" i="16"/>
  <c r="L1191" i="16"/>
  <c r="M1191" i="16"/>
  <c r="N1191" i="16"/>
  <c r="O1191" i="16"/>
  <c r="K1192" i="16"/>
  <c r="L1192" i="16"/>
  <c r="M1192" i="16"/>
  <c r="N1192" i="16"/>
  <c r="O1192" i="16"/>
  <c r="K1193" i="16"/>
  <c r="L1193" i="16"/>
  <c r="M1193" i="16"/>
  <c r="P1193" i="16" s="1"/>
  <c r="N1193" i="16"/>
  <c r="O1193" i="16"/>
  <c r="K1194" i="16"/>
  <c r="L1194" i="16"/>
  <c r="M1194" i="16"/>
  <c r="N1194" i="16"/>
  <c r="O1194" i="16"/>
  <c r="K1195" i="16"/>
  <c r="L1195" i="16"/>
  <c r="M1195" i="16"/>
  <c r="N1195" i="16"/>
  <c r="P1195" i="16" s="1"/>
  <c r="O1195" i="16"/>
  <c r="K1196" i="16"/>
  <c r="L1196" i="16"/>
  <c r="M1196" i="16"/>
  <c r="N1196" i="16"/>
  <c r="P1196" i="16" s="1"/>
  <c r="O1196" i="16"/>
  <c r="K1197" i="16"/>
  <c r="L1197" i="16"/>
  <c r="M1197" i="16"/>
  <c r="N1197" i="16"/>
  <c r="O1197" i="16"/>
  <c r="K1198" i="16"/>
  <c r="L1198" i="16"/>
  <c r="M1198" i="16"/>
  <c r="N1198" i="16"/>
  <c r="O1198" i="16"/>
  <c r="K1199" i="16"/>
  <c r="L1199" i="16"/>
  <c r="M1199" i="16"/>
  <c r="N1199" i="16"/>
  <c r="O1199" i="16"/>
  <c r="K1200" i="16"/>
  <c r="L1200" i="16"/>
  <c r="M1200" i="16"/>
  <c r="N1200" i="16"/>
  <c r="O1200" i="16"/>
  <c r="K1201" i="16"/>
  <c r="L1201" i="16"/>
  <c r="M1201" i="16"/>
  <c r="N1201" i="16"/>
  <c r="O1201" i="16"/>
  <c r="K1202" i="16"/>
  <c r="L1202" i="16"/>
  <c r="M1202" i="16"/>
  <c r="N1202" i="16"/>
  <c r="O1202" i="16"/>
  <c r="K1203" i="16"/>
  <c r="L1203" i="16"/>
  <c r="M1203" i="16"/>
  <c r="N1203" i="16"/>
  <c r="P1203" i="16" s="1"/>
  <c r="O1203" i="16"/>
  <c r="K1204" i="16"/>
  <c r="L1204" i="16"/>
  <c r="M1204" i="16"/>
  <c r="N1204" i="16"/>
  <c r="O1204" i="16"/>
  <c r="K1205" i="16"/>
  <c r="L1205" i="16"/>
  <c r="P1205" i="16" s="1"/>
  <c r="M1205" i="16"/>
  <c r="N1205" i="16"/>
  <c r="O1205" i="16"/>
  <c r="K1206" i="16"/>
  <c r="L1206" i="16"/>
  <c r="M1206" i="16"/>
  <c r="N1206" i="16"/>
  <c r="P1206" i="16" s="1"/>
  <c r="O1206" i="16"/>
  <c r="K1207" i="16"/>
  <c r="L1207" i="16"/>
  <c r="M1207" i="16"/>
  <c r="N1207" i="16"/>
  <c r="O1207" i="16"/>
  <c r="K1208" i="16"/>
  <c r="L1208" i="16"/>
  <c r="M1208" i="16"/>
  <c r="N1208" i="16"/>
  <c r="O1208" i="16"/>
  <c r="K1209" i="16"/>
  <c r="L1209" i="16"/>
  <c r="M1209" i="16"/>
  <c r="N1209" i="16"/>
  <c r="O1209" i="16"/>
  <c r="K1210" i="16"/>
  <c r="L1210" i="16"/>
  <c r="M1210" i="16"/>
  <c r="N1210" i="16"/>
  <c r="O1210" i="16"/>
  <c r="K1211" i="16"/>
  <c r="L1211" i="16"/>
  <c r="M1211" i="16"/>
  <c r="N1211" i="16"/>
  <c r="P1211" i="16" s="1"/>
  <c r="O1211" i="16"/>
  <c r="K1212" i="16"/>
  <c r="L1212" i="16"/>
  <c r="M1212" i="16"/>
  <c r="N1212" i="16"/>
  <c r="P1212" i="16" s="1"/>
  <c r="O1212" i="16"/>
  <c r="K1213" i="16"/>
  <c r="L1213" i="16"/>
  <c r="M1213" i="16"/>
  <c r="N1213" i="16"/>
  <c r="O1213" i="16"/>
  <c r="K1214" i="16"/>
  <c r="L1214" i="16"/>
  <c r="M1214" i="16"/>
  <c r="N1214" i="16"/>
  <c r="O1214" i="16"/>
  <c r="K1215" i="16"/>
  <c r="L1215" i="16"/>
  <c r="P1215" i="16" s="1"/>
  <c r="M1215" i="16"/>
  <c r="N1215" i="16"/>
  <c r="O1215" i="16"/>
  <c r="K1216" i="16"/>
  <c r="L1216" i="16"/>
  <c r="M1216" i="16"/>
  <c r="N1216" i="16"/>
  <c r="O1216" i="16"/>
  <c r="K1217" i="16"/>
  <c r="L1217" i="16"/>
  <c r="M1217" i="16"/>
  <c r="N1217" i="16"/>
  <c r="O1217" i="16"/>
  <c r="K1218" i="16"/>
  <c r="L1218" i="16"/>
  <c r="M1218" i="16"/>
  <c r="N1218" i="16"/>
  <c r="O1218" i="16"/>
  <c r="K1219" i="16"/>
  <c r="L1219" i="16"/>
  <c r="M1219" i="16"/>
  <c r="N1219" i="16"/>
  <c r="P1219" i="16" s="1"/>
  <c r="O1219" i="16"/>
  <c r="K1220" i="16"/>
  <c r="L1220" i="16"/>
  <c r="M1220" i="16"/>
  <c r="N1220" i="16"/>
  <c r="O1220" i="16"/>
  <c r="K1221" i="16"/>
  <c r="L1221" i="16"/>
  <c r="M1221" i="16"/>
  <c r="N1221" i="16"/>
  <c r="O1221" i="16"/>
  <c r="K1222" i="16"/>
  <c r="L1222" i="16"/>
  <c r="M1222" i="16"/>
  <c r="N1222" i="16"/>
  <c r="P1222" i="16" s="1"/>
  <c r="O1222" i="16"/>
  <c r="K1223" i="16"/>
  <c r="L1223" i="16"/>
  <c r="M1223" i="16"/>
  <c r="N1223" i="16"/>
  <c r="O1223" i="16"/>
  <c r="K1224" i="16"/>
  <c r="L1224" i="16"/>
  <c r="M1224" i="16"/>
  <c r="N1224" i="16"/>
  <c r="P1224" i="16" s="1"/>
  <c r="O1224" i="16"/>
  <c r="K1225" i="16"/>
  <c r="L1225" i="16"/>
  <c r="M1225" i="16"/>
  <c r="N1225" i="16"/>
  <c r="O1225" i="16"/>
  <c r="K1226" i="16"/>
  <c r="L1226" i="16"/>
  <c r="M1226" i="16"/>
  <c r="N1226" i="16"/>
  <c r="O1226" i="16"/>
  <c r="K1227" i="16"/>
  <c r="L1227" i="16"/>
  <c r="M1227" i="16"/>
  <c r="N1227" i="16"/>
  <c r="P1227" i="16" s="1"/>
  <c r="O1227" i="16"/>
  <c r="K1228" i="16"/>
  <c r="L1228" i="16"/>
  <c r="M1228" i="16"/>
  <c r="N1228" i="16"/>
  <c r="P1228" i="16" s="1"/>
  <c r="O1228" i="16"/>
  <c r="K1229" i="16"/>
  <c r="L1229" i="16"/>
  <c r="M1229" i="16"/>
  <c r="N1229" i="16"/>
  <c r="O1229" i="16"/>
  <c r="K1230" i="16"/>
  <c r="L1230" i="16"/>
  <c r="M1230" i="16"/>
  <c r="N1230" i="16"/>
  <c r="O1230" i="16"/>
  <c r="K1231" i="16"/>
  <c r="L1231" i="16"/>
  <c r="M1231" i="16"/>
  <c r="N1231" i="16"/>
  <c r="P1231" i="16" s="1"/>
  <c r="O1231" i="16"/>
  <c r="K1232" i="16"/>
  <c r="L1232" i="16"/>
  <c r="M1232" i="16"/>
  <c r="N1232" i="16"/>
  <c r="O1232" i="16"/>
  <c r="K1233" i="16"/>
  <c r="L1233" i="16"/>
  <c r="M1233" i="16"/>
  <c r="N1233" i="16"/>
  <c r="P1233" i="16" s="1"/>
  <c r="O1233" i="16"/>
  <c r="K1234" i="16"/>
  <c r="L1234" i="16"/>
  <c r="M1234" i="16"/>
  <c r="N1234" i="16"/>
  <c r="O1234" i="16"/>
  <c r="K1235" i="16"/>
  <c r="L1235" i="16"/>
  <c r="M1235" i="16"/>
  <c r="N1235" i="16"/>
  <c r="P1235" i="16" s="1"/>
  <c r="O1235" i="16"/>
  <c r="K1236" i="16"/>
  <c r="L1236" i="16"/>
  <c r="M1236" i="16"/>
  <c r="N1236" i="16"/>
  <c r="O1236" i="16"/>
  <c r="K1237" i="16"/>
  <c r="L1237" i="16"/>
  <c r="P1237" i="16" s="1"/>
  <c r="M1237" i="16"/>
  <c r="N1237" i="16"/>
  <c r="O1237" i="16"/>
  <c r="K1238" i="16"/>
  <c r="L1238" i="16"/>
  <c r="M1238" i="16"/>
  <c r="N1238" i="16"/>
  <c r="P1238" i="16" s="1"/>
  <c r="O1238" i="16"/>
  <c r="K1239" i="16"/>
  <c r="L1239" i="16"/>
  <c r="M1239" i="16"/>
  <c r="N1239" i="16"/>
  <c r="O1239" i="16"/>
  <c r="K1240" i="16"/>
  <c r="L1240" i="16"/>
  <c r="M1240" i="16"/>
  <c r="P1240" i="16" s="1"/>
  <c r="N1240" i="16"/>
  <c r="O1240" i="16"/>
  <c r="K1241" i="16"/>
  <c r="L1241" i="16"/>
  <c r="M1241" i="16"/>
  <c r="P1241" i="16" s="1"/>
  <c r="N1241" i="16"/>
  <c r="O1241" i="16"/>
  <c r="K1242" i="16"/>
  <c r="L1242" i="16"/>
  <c r="M1242" i="16"/>
  <c r="N1242" i="16"/>
  <c r="O1242" i="16"/>
  <c r="K1243" i="16"/>
  <c r="L1243" i="16"/>
  <c r="M1243" i="16"/>
  <c r="N1243" i="16"/>
  <c r="P1243" i="16" s="1"/>
  <c r="O1243" i="16"/>
  <c r="K1244" i="16"/>
  <c r="L1244" i="16"/>
  <c r="M1244" i="16"/>
  <c r="N1244" i="16"/>
  <c r="O1244" i="16"/>
  <c r="K1245" i="16"/>
  <c r="L1245" i="16"/>
  <c r="M1245" i="16"/>
  <c r="N1245" i="16"/>
  <c r="O1245" i="16"/>
  <c r="K1246" i="16"/>
  <c r="L1246" i="16"/>
  <c r="M1246" i="16"/>
  <c r="N1246" i="16"/>
  <c r="O1246" i="16"/>
  <c r="K1247" i="16"/>
  <c r="L1247" i="16"/>
  <c r="M1247" i="16"/>
  <c r="N1247" i="16"/>
  <c r="O1247" i="16"/>
  <c r="K1248" i="16"/>
  <c r="L1248" i="16"/>
  <c r="M1248" i="16"/>
  <c r="P1248" i="16" s="1"/>
  <c r="N1248" i="16"/>
  <c r="O1248" i="16"/>
  <c r="K1249" i="16"/>
  <c r="L1249" i="16"/>
  <c r="M1249" i="16"/>
  <c r="N1249" i="16"/>
  <c r="O1249" i="16"/>
  <c r="K1250" i="16"/>
  <c r="L1250" i="16"/>
  <c r="M1250" i="16"/>
  <c r="N1250" i="16"/>
  <c r="O1250" i="16"/>
  <c r="K1251" i="16"/>
  <c r="L1251" i="16"/>
  <c r="M1251" i="16"/>
  <c r="N1251" i="16"/>
  <c r="P1251" i="16" s="1"/>
  <c r="O1251" i="16"/>
  <c r="K1252" i="16"/>
  <c r="L1252" i="16"/>
  <c r="M1252" i="16"/>
  <c r="N1252" i="16"/>
  <c r="P1252" i="16" s="1"/>
  <c r="O1252" i="16"/>
  <c r="K1253" i="16"/>
  <c r="L1253" i="16"/>
  <c r="M1253" i="16"/>
  <c r="N1253" i="16"/>
  <c r="O1253" i="16"/>
  <c r="K1254" i="16"/>
  <c r="L1254" i="16"/>
  <c r="M1254" i="16"/>
  <c r="N1254" i="16"/>
  <c r="P1254" i="16" s="1"/>
  <c r="O1254" i="16"/>
  <c r="K1255" i="16"/>
  <c r="L1255" i="16"/>
  <c r="M1255" i="16"/>
  <c r="N1255" i="16"/>
  <c r="O1255" i="16"/>
  <c r="K1256" i="16"/>
  <c r="L1256" i="16"/>
  <c r="M1256" i="16"/>
  <c r="N1256" i="16"/>
  <c r="O1256" i="16"/>
  <c r="K1257" i="16"/>
  <c r="L1257" i="16"/>
  <c r="M1257" i="16"/>
  <c r="P1257" i="16" s="1"/>
  <c r="N1257" i="16"/>
  <c r="O1257" i="16"/>
  <c r="K1258" i="16"/>
  <c r="L1258" i="16"/>
  <c r="M1258" i="16"/>
  <c r="N1258" i="16"/>
  <c r="O1258" i="16"/>
  <c r="K1259" i="16"/>
  <c r="L1259" i="16"/>
  <c r="M1259" i="16"/>
  <c r="N1259" i="16"/>
  <c r="P1259" i="16" s="1"/>
  <c r="O1259" i="16"/>
  <c r="K1260" i="16"/>
  <c r="L1260" i="16"/>
  <c r="M1260" i="16"/>
  <c r="N1260" i="16"/>
  <c r="P1260" i="16" s="1"/>
  <c r="O1260" i="16"/>
  <c r="K1261" i="16"/>
  <c r="L1261" i="16"/>
  <c r="M1261" i="16"/>
  <c r="N1261" i="16"/>
  <c r="O1261" i="16"/>
  <c r="K1262" i="16"/>
  <c r="L1262" i="16"/>
  <c r="M1262" i="16"/>
  <c r="N1262" i="16"/>
  <c r="O1262" i="16"/>
  <c r="K1263" i="16"/>
  <c r="L1263" i="16"/>
  <c r="P1263" i="16" s="1"/>
  <c r="M1263" i="16"/>
  <c r="N1263" i="16"/>
  <c r="O1263" i="16"/>
  <c r="K1264" i="16"/>
  <c r="L1264" i="16"/>
  <c r="M1264" i="16"/>
  <c r="N1264" i="16"/>
  <c r="O1264" i="16"/>
  <c r="K1265" i="16"/>
  <c r="L1265" i="16"/>
  <c r="M1265" i="16"/>
  <c r="N1265" i="16"/>
  <c r="O1265" i="16"/>
  <c r="K1266" i="16"/>
  <c r="L1266" i="16"/>
  <c r="M1266" i="16"/>
  <c r="N1266" i="16"/>
  <c r="O1266" i="16"/>
  <c r="K1267" i="16"/>
  <c r="L1267" i="16"/>
  <c r="M1267" i="16"/>
  <c r="N1267" i="16"/>
  <c r="P1267" i="16" s="1"/>
  <c r="O1267" i="16"/>
  <c r="K1268" i="16"/>
  <c r="L1268" i="16"/>
  <c r="M1268" i="16"/>
  <c r="N1268" i="16"/>
  <c r="P1268" i="16" s="1"/>
  <c r="O1268" i="16"/>
  <c r="K1269" i="16"/>
  <c r="L1269" i="16"/>
  <c r="M1269" i="16"/>
  <c r="N1269" i="16"/>
  <c r="O1269" i="16"/>
  <c r="K1270" i="16"/>
  <c r="L1270" i="16"/>
  <c r="M1270" i="16"/>
  <c r="N1270" i="16"/>
  <c r="P1270" i="16" s="1"/>
  <c r="O1270" i="16"/>
  <c r="K1271" i="16"/>
  <c r="L1271" i="16"/>
  <c r="M1271" i="16"/>
  <c r="N1271" i="16"/>
  <c r="O1271" i="16"/>
  <c r="K1272" i="16"/>
  <c r="L1272" i="16"/>
  <c r="M1272" i="16"/>
  <c r="N1272" i="16"/>
  <c r="O1272" i="16"/>
  <c r="K1273" i="16"/>
  <c r="L1273" i="16"/>
  <c r="M1273" i="16"/>
  <c r="N1273" i="16"/>
  <c r="P1273" i="16" s="1"/>
  <c r="R1285" i="16" s="1"/>
  <c r="O1273" i="16"/>
  <c r="K1274" i="16"/>
  <c r="L1274" i="16"/>
  <c r="M1274" i="16"/>
  <c r="N1274" i="16"/>
  <c r="O1274" i="16"/>
  <c r="K1275" i="16"/>
  <c r="L1275" i="16"/>
  <c r="M1275" i="16"/>
  <c r="N1275" i="16"/>
  <c r="O1275" i="16"/>
  <c r="K1276" i="16"/>
  <c r="L1276" i="16"/>
  <c r="M1276" i="16"/>
  <c r="N1276" i="16"/>
  <c r="P1276" i="16" s="1"/>
  <c r="O1276" i="16"/>
  <c r="K1277" i="16"/>
  <c r="L1277" i="16"/>
  <c r="M1277" i="16"/>
  <c r="N1277" i="16"/>
  <c r="O1277" i="16"/>
  <c r="K1278" i="16"/>
  <c r="L1278" i="16"/>
  <c r="M1278" i="16"/>
  <c r="N1278" i="16"/>
  <c r="O1278" i="16"/>
  <c r="K1279" i="16"/>
  <c r="L1279" i="16"/>
  <c r="M1279" i="16"/>
  <c r="N1279" i="16"/>
  <c r="P1279" i="16" s="1"/>
  <c r="O1279" i="16"/>
  <c r="K1280" i="16"/>
  <c r="L1280" i="16"/>
  <c r="M1280" i="16"/>
  <c r="N1280" i="16"/>
  <c r="O1280" i="16"/>
  <c r="K1281" i="16"/>
  <c r="L1281" i="16"/>
  <c r="M1281" i="16"/>
  <c r="N1281" i="16"/>
  <c r="O1281" i="16"/>
  <c r="K1282" i="16"/>
  <c r="L1282" i="16"/>
  <c r="M1282" i="16"/>
  <c r="N1282" i="16"/>
  <c r="O1282" i="16"/>
  <c r="K1283" i="16"/>
  <c r="L1283" i="16"/>
  <c r="M1283" i="16"/>
  <c r="N1283" i="16"/>
  <c r="P1283" i="16" s="1"/>
  <c r="O1283" i="16"/>
  <c r="K1284" i="16"/>
  <c r="L1284" i="16"/>
  <c r="M1284" i="16"/>
  <c r="N1284" i="16"/>
  <c r="O1284" i="16"/>
  <c r="K1285" i="16"/>
  <c r="L1285" i="16"/>
  <c r="M1285" i="16"/>
  <c r="N1285" i="16"/>
  <c r="O1285" i="16"/>
  <c r="K1286" i="16"/>
  <c r="L1286" i="16"/>
  <c r="M1286" i="16"/>
  <c r="N1286" i="16"/>
  <c r="P1286" i="16" s="1"/>
  <c r="O1286" i="16"/>
  <c r="K1287" i="16"/>
  <c r="L1287" i="16"/>
  <c r="M1287" i="16"/>
  <c r="N1287" i="16"/>
  <c r="P1287" i="16" s="1"/>
  <c r="O1287" i="16"/>
  <c r="K1288" i="16"/>
  <c r="L1288" i="16"/>
  <c r="M1288" i="16"/>
  <c r="P1288" i="16" s="1"/>
  <c r="N1288" i="16"/>
  <c r="O1288" i="16"/>
  <c r="K1289" i="16"/>
  <c r="L1289" i="16"/>
  <c r="M1289" i="16"/>
  <c r="P1289" i="16" s="1"/>
  <c r="N1289" i="16"/>
  <c r="O1289" i="16"/>
  <c r="K1290" i="16"/>
  <c r="L1290" i="16"/>
  <c r="M1290" i="16"/>
  <c r="N1290" i="16"/>
  <c r="P1290" i="16" s="1"/>
  <c r="O1290" i="16"/>
  <c r="K1291" i="16"/>
  <c r="L1291" i="16"/>
  <c r="M1291" i="16"/>
  <c r="N1291" i="16"/>
  <c r="P1291" i="16" s="1"/>
  <c r="O1291" i="16"/>
  <c r="K1292" i="16"/>
  <c r="L1292" i="16"/>
  <c r="M1292" i="16"/>
  <c r="N1292" i="16"/>
  <c r="P1292" i="16" s="1"/>
  <c r="O1292" i="16"/>
  <c r="K1293" i="16"/>
  <c r="L1293" i="16"/>
  <c r="M1293" i="16"/>
  <c r="N1293" i="16"/>
  <c r="O1293" i="16"/>
  <c r="K1294" i="16"/>
  <c r="L1294" i="16"/>
  <c r="M1294" i="16"/>
  <c r="N1294" i="16"/>
  <c r="O1294" i="16"/>
  <c r="K1295" i="16"/>
  <c r="L1295" i="16"/>
  <c r="P1295" i="16" s="1"/>
  <c r="S1296" i="16" s="1"/>
  <c r="M1295" i="16"/>
  <c r="N1295" i="16"/>
  <c r="O1295" i="16"/>
  <c r="K1296" i="16"/>
  <c r="L1296" i="16"/>
  <c r="M1296" i="16"/>
  <c r="N1296" i="16"/>
  <c r="O1296" i="16"/>
  <c r="K1297" i="16"/>
  <c r="L1297" i="16"/>
  <c r="M1297" i="16"/>
  <c r="N1297" i="16"/>
  <c r="O1297" i="16"/>
  <c r="K1298" i="16"/>
  <c r="L1298" i="16"/>
  <c r="M1298" i="16"/>
  <c r="N1298" i="16"/>
  <c r="O1298" i="16"/>
  <c r="K1299" i="16"/>
  <c r="L1299" i="16"/>
  <c r="M1299" i="16"/>
  <c r="N1299" i="16"/>
  <c r="P1299" i="16" s="1"/>
  <c r="O1299" i="16"/>
  <c r="K1300" i="16"/>
  <c r="L1300" i="16"/>
  <c r="M1300" i="16"/>
  <c r="N1300" i="16"/>
  <c r="P1300" i="16" s="1"/>
  <c r="O1300" i="16"/>
  <c r="K1301" i="16"/>
  <c r="L1301" i="16"/>
  <c r="M1301" i="16"/>
  <c r="N1301" i="16"/>
  <c r="P1301" i="16" s="1"/>
  <c r="O1301" i="16"/>
  <c r="K1302" i="16"/>
  <c r="L1302" i="16"/>
  <c r="M1302" i="16"/>
  <c r="N1302" i="16"/>
  <c r="P1302" i="16" s="1"/>
  <c r="O1302" i="16"/>
  <c r="K1303" i="16"/>
  <c r="L1303" i="16"/>
  <c r="M1303" i="16"/>
  <c r="N1303" i="16"/>
  <c r="O1303" i="16"/>
  <c r="K1304" i="16"/>
  <c r="L1304" i="16"/>
  <c r="M1304" i="16"/>
  <c r="N1304" i="16"/>
  <c r="P1304" i="16" s="1"/>
  <c r="O1304" i="16"/>
  <c r="K1305" i="16"/>
  <c r="L1305" i="16"/>
  <c r="M1305" i="16"/>
  <c r="P1305" i="16" s="1"/>
  <c r="N1305" i="16"/>
  <c r="O1305" i="16"/>
  <c r="K1306" i="16"/>
  <c r="L1306" i="16"/>
  <c r="M1306" i="16"/>
  <c r="N1306" i="16"/>
  <c r="P1306" i="16" s="1"/>
  <c r="O1306" i="16"/>
  <c r="K1307" i="16"/>
  <c r="L1307" i="16"/>
  <c r="M1307" i="16"/>
  <c r="N1307" i="16"/>
  <c r="P1307" i="16" s="1"/>
  <c r="O1307" i="16"/>
  <c r="K1308" i="16"/>
  <c r="L1308" i="16"/>
  <c r="M1308" i="16"/>
  <c r="N1308" i="16"/>
  <c r="O1308" i="16"/>
  <c r="K1309" i="16"/>
  <c r="L1309" i="16"/>
  <c r="M1309" i="16"/>
  <c r="N1309" i="16"/>
  <c r="P1309" i="16" s="1"/>
  <c r="O1309" i="16"/>
  <c r="K1310" i="16"/>
  <c r="L1310" i="16"/>
  <c r="M1310" i="16"/>
  <c r="N1310" i="16"/>
  <c r="O1310" i="16"/>
  <c r="K1311" i="16"/>
  <c r="L1311" i="16"/>
  <c r="M1311" i="16"/>
  <c r="N1311" i="16"/>
  <c r="O1311" i="16"/>
  <c r="K1312" i="16"/>
  <c r="L1312" i="16"/>
  <c r="M1312" i="16"/>
  <c r="N1312" i="16"/>
  <c r="O1312" i="16"/>
  <c r="K1313" i="16"/>
  <c r="L1313" i="16"/>
  <c r="M1313" i="16"/>
  <c r="N1313" i="16"/>
  <c r="O1313" i="16"/>
  <c r="K1314" i="16"/>
  <c r="L1314" i="16"/>
  <c r="M1314" i="16"/>
  <c r="N1314" i="16"/>
  <c r="O1314" i="16"/>
  <c r="K1315" i="16"/>
  <c r="L1315" i="16"/>
  <c r="M1315" i="16"/>
  <c r="N1315" i="16"/>
  <c r="P1315" i="16" s="1"/>
  <c r="O1315" i="16"/>
  <c r="K1316" i="16"/>
  <c r="L1316" i="16"/>
  <c r="M1316" i="16"/>
  <c r="N1316" i="16"/>
  <c r="P1316" i="16" s="1"/>
  <c r="O1316" i="16"/>
  <c r="K1317" i="16"/>
  <c r="L1317" i="16"/>
  <c r="M1317" i="16"/>
  <c r="N1317" i="16"/>
  <c r="O1317" i="16"/>
  <c r="K1318" i="16"/>
  <c r="L1318" i="16"/>
  <c r="M1318" i="16"/>
  <c r="N1318" i="16"/>
  <c r="P1318" i="16" s="1"/>
  <c r="O1318" i="16"/>
  <c r="K1319" i="16"/>
  <c r="L1319" i="16"/>
  <c r="M1319" i="16"/>
  <c r="N1319" i="16"/>
  <c r="O1319" i="16"/>
  <c r="K1320" i="16"/>
  <c r="L1320" i="16"/>
  <c r="M1320" i="16"/>
  <c r="N1320" i="16"/>
  <c r="O1320" i="16"/>
  <c r="K1321" i="16"/>
  <c r="L1321" i="16"/>
  <c r="M1321" i="16"/>
  <c r="P1321" i="16" s="1"/>
  <c r="N1321" i="16"/>
  <c r="O1321" i="16"/>
  <c r="K1322" i="16"/>
  <c r="L1322" i="16"/>
  <c r="M1322" i="16"/>
  <c r="N1322" i="16"/>
  <c r="P1322" i="16" s="1"/>
  <c r="O1322" i="16"/>
  <c r="K1323" i="16"/>
  <c r="L1323" i="16"/>
  <c r="M1323" i="16"/>
  <c r="N1323" i="16"/>
  <c r="P1323" i="16" s="1"/>
  <c r="O1323" i="16"/>
  <c r="K1324" i="16"/>
  <c r="L1324" i="16"/>
  <c r="M1324" i="16"/>
  <c r="N1324" i="16"/>
  <c r="O1324" i="16"/>
  <c r="K1325" i="16"/>
  <c r="L1325" i="16"/>
  <c r="M1325" i="16"/>
  <c r="N1325" i="16"/>
  <c r="P1325" i="16" s="1"/>
  <c r="O1325" i="16"/>
  <c r="K1326" i="16"/>
  <c r="L1326" i="16"/>
  <c r="M1326" i="16"/>
  <c r="N1326" i="16"/>
  <c r="O1326" i="16"/>
  <c r="K1327" i="16"/>
  <c r="L1327" i="16"/>
  <c r="M1327" i="16"/>
  <c r="N1327" i="16"/>
  <c r="O1327" i="16"/>
  <c r="K1328" i="16"/>
  <c r="L1328" i="16"/>
  <c r="M1328" i="16"/>
  <c r="N1328" i="16"/>
  <c r="O1328" i="16"/>
  <c r="K1329" i="16"/>
  <c r="L1329" i="16"/>
  <c r="M1329" i="16"/>
  <c r="N1329" i="16"/>
  <c r="P1329" i="16" s="1"/>
  <c r="O1329" i="16"/>
  <c r="K1330" i="16"/>
  <c r="L1330" i="16"/>
  <c r="M1330" i="16"/>
  <c r="N1330" i="16"/>
  <c r="P1330" i="16" s="1"/>
  <c r="S1331" i="16" s="1"/>
  <c r="O1330" i="16"/>
  <c r="K1331" i="16"/>
  <c r="L1331" i="16"/>
  <c r="M1331" i="16"/>
  <c r="N1331" i="16"/>
  <c r="P1331" i="16" s="1"/>
  <c r="O1331" i="16"/>
  <c r="K1332" i="16"/>
  <c r="L1332" i="16"/>
  <c r="M1332" i="16"/>
  <c r="N1332" i="16"/>
  <c r="P1332" i="16" s="1"/>
  <c r="O1332" i="16"/>
  <c r="K1333" i="16"/>
  <c r="L1333" i="16"/>
  <c r="M1333" i="16"/>
  <c r="N1333" i="16"/>
  <c r="P1333" i="16" s="1"/>
  <c r="O1333" i="16"/>
  <c r="K1334" i="16"/>
  <c r="L1334" i="16"/>
  <c r="M1334" i="16"/>
  <c r="N1334" i="16"/>
  <c r="P1334" i="16" s="1"/>
  <c r="O1334" i="16"/>
  <c r="K1335" i="16"/>
  <c r="L1335" i="16"/>
  <c r="M1335" i="16"/>
  <c r="N1335" i="16"/>
  <c r="P1335" i="16" s="1"/>
  <c r="O1335" i="16"/>
  <c r="K1336" i="16"/>
  <c r="L1336" i="16"/>
  <c r="M1336" i="16"/>
  <c r="N1336" i="16"/>
  <c r="P1336" i="16" s="1"/>
  <c r="O1336" i="16"/>
  <c r="K1337" i="16"/>
  <c r="L1337" i="16"/>
  <c r="M1337" i="16"/>
  <c r="N1337" i="16"/>
  <c r="P1337" i="16" s="1"/>
  <c r="O1337" i="16"/>
  <c r="K1338" i="16"/>
  <c r="L1338" i="16"/>
  <c r="M1338" i="16"/>
  <c r="N1338" i="16"/>
  <c r="P1338" i="16" s="1"/>
  <c r="O1338" i="16"/>
  <c r="K1339" i="16"/>
  <c r="L1339" i="16"/>
  <c r="M1339" i="16"/>
  <c r="N1339" i="16"/>
  <c r="P1339" i="16" s="1"/>
  <c r="O1339" i="16"/>
  <c r="K1340" i="16"/>
  <c r="L1340" i="16"/>
  <c r="M1340" i="16"/>
  <c r="N1340" i="16"/>
  <c r="P1340" i="16" s="1"/>
  <c r="O1340" i="16"/>
  <c r="K1341" i="16"/>
  <c r="L1341" i="16"/>
  <c r="M1341" i="16"/>
  <c r="N1341" i="16"/>
  <c r="P1341" i="16" s="1"/>
  <c r="O1341" i="16"/>
  <c r="K1342" i="16"/>
  <c r="L1342" i="16"/>
  <c r="M1342" i="16"/>
  <c r="N1342" i="16"/>
  <c r="P1342" i="16" s="1"/>
  <c r="O1342" i="16"/>
  <c r="K1343" i="16"/>
  <c r="L1343" i="16"/>
  <c r="M1343" i="16"/>
  <c r="N1343" i="16"/>
  <c r="O1343" i="16"/>
  <c r="K1344" i="16"/>
  <c r="L1344" i="16"/>
  <c r="M1344" i="16"/>
  <c r="N1344" i="16"/>
  <c r="P1344" i="16" s="1"/>
  <c r="O1344" i="16"/>
  <c r="K1345" i="16"/>
  <c r="L1345" i="16"/>
  <c r="M1345" i="16"/>
  <c r="N1345" i="16"/>
  <c r="P1345" i="16" s="1"/>
  <c r="O1345" i="16"/>
  <c r="K1346" i="16"/>
  <c r="L1346" i="16"/>
  <c r="M1346" i="16"/>
  <c r="N1346" i="16"/>
  <c r="P1346" i="16" s="1"/>
  <c r="O1346" i="16"/>
  <c r="K1347" i="16"/>
  <c r="L1347" i="16"/>
  <c r="M1347" i="16"/>
  <c r="N1347" i="16"/>
  <c r="P1347" i="16" s="1"/>
  <c r="O1347" i="16"/>
  <c r="K1348" i="16"/>
  <c r="L1348" i="16"/>
  <c r="M1348" i="16"/>
  <c r="N1348" i="16"/>
  <c r="P1348" i="16" s="1"/>
  <c r="O1348" i="16"/>
  <c r="K1349" i="16"/>
  <c r="L1349" i="16"/>
  <c r="M1349" i="16"/>
  <c r="N1349" i="16"/>
  <c r="P1349" i="16" s="1"/>
  <c r="O1349" i="16"/>
  <c r="K1350" i="16"/>
  <c r="L1350" i="16"/>
  <c r="M1350" i="16"/>
  <c r="N1350" i="16"/>
  <c r="P1350" i="16" s="1"/>
  <c r="O1350" i="16"/>
  <c r="K1351" i="16"/>
  <c r="L1351" i="16"/>
  <c r="M1351" i="16"/>
  <c r="N1351" i="16"/>
  <c r="O1351" i="16"/>
  <c r="K1352" i="16"/>
  <c r="L1352" i="16"/>
  <c r="M1352" i="16"/>
  <c r="N1352" i="16"/>
  <c r="O1352" i="16"/>
  <c r="K1353" i="16"/>
  <c r="L1353" i="16"/>
  <c r="M1353" i="16"/>
  <c r="N1353" i="16"/>
  <c r="P1353" i="16" s="1"/>
  <c r="S1354" i="16" s="1"/>
  <c r="O1353" i="16"/>
  <c r="K1354" i="16"/>
  <c r="L1354" i="16"/>
  <c r="M1354" i="16"/>
  <c r="N1354" i="16"/>
  <c r="P1354" i="16" s="1"/>
  <c r="O1354" i="16"/>
  <c r="K1355" i="16"/>
  <c r="L1355" i="16"/>
  <c r="M1355" i="16"/>
  <c r="N1355" i="16"/>
  <c r="O1355" i="16"/>
  <c r="K1356" i="16"/>
  <c r="L1356" i="16"/>
  <c r="M1356" i="16"/>
  <c r="N1356" i="16"/>
  <c r="O1356" i="16"/>
  <c r="K1357" i="16"/>
  <c r="L1357" i="16"/>
  <c r="M1357" i="16"/>
  <c r="N1357" i="16"/>
  <c r="P1357" i="16" s="1"/>
  <c r="Q1477" i="16" s="1"/>
  <c r="O1357" i="16"/>
  <c r="K1358" i="16"/>
  <c r="L1358" i="16"/>
  <c r="M1358" i="16"/>
  <c r="N1358" i="16"/>
  <c r="P1358" i="16" s="1"/>
  <c r="O1358" i="16"/>
  <c r="K1359" i="16"/>
  <c r="L1359" i="16"/>
  <c r="M1359" i="16"/>
  <c r="N1359" i="16"/>
  <c r="O1359" i="16"/>
  <c r="K1360" i="16"/>
  <c r="L1360" i="16"/>
  <c r="M1360" i="16"/>
  <c r="N1360" i="16"/>
  <c r="P1360" i="16" s="1"/>
  <c r="Q1480" i="16" s="1"/>
  <c r="O1360" i="16"/>
  <c r="K1361" i="16"/>
  <c r="L1361" i="16"/>
  <c r="M1361" i="16"/>
  <c r="N1361" i="16"/>
  <c r="P1361" i="16" s="1"/>
  <c r="O1361" i="16"/>
  <c r="K1362" i="16"/>
  <c r="L1362" i="16"/>
  <c r="M1362" i="16"/>
  <c r="N1362" i="16"/>
  <c r="P1362" i="16" s="1"/>
  <c r="Q1482" i="16" s="1"/>
  <c r="O1362" i="16"/>
  <c r="K1363" i="16"/>
  <c r="L1363" i="16"/>
  <c r="M1363" i="16"/>
  <c r="N1363" i="16"/>
  <c r="P1363" i="16" s="1"/>
  <c r="O1363" i="16"/>
  <c r="K1364" i="16"/>
  <c r="L1364" i="16"/>
  <c r="M1364" i="16"/>
  <c r="N1364" i="16"/>
  <c r="P1364" i="16" s="1"/>
  <c r="O1364" i="16"/>
  <c r="K1365" i="16"/>
  <c r="L1365" i="16"/>
  <c r="M1365" i="16"/>
  <c r="N1365" i="16"/>
  <c r="O1365" i="16"/>
  <c r="K1366" i="16"/>
  <c r="L1366" i="16"/>
  <c r="M1366" i="16"/>
  <c r="N1366" i="16"/>
  <c r="P1366" i="16" s="1"/>
  <c r="O1366" i="16"/>
  <c r="K1367" i="16"/>
  <c r="L1367" i="16"/>
  <c r="M1367" i="16"/>
  <c r="N1367" i="16"/>
  <c r="P1367" i="16" s="1"/>
  <c r="O1367" i="16"/>
  <c r="K1368" i="16"/>
  <c r="L1368" i="16"/>
  <c r="M1368" i="16"/>
  <c r="N1368" i="16"/>
  <c r="P1368" i="16" s="1"/>
  <c r="O1368" i="16"/>
  <c r="K1369" i="16"/>
  <c r="L1369" i="16"/>
  <c r="M1369" i="16"/>
  <c r="N1369" i="16"/>
  <c r="O1369" i="16"/>
  <c r="K1370" i="16"/>
  <c r="L1370" i="16"/>
  <c r="M1370" i="16"/>
  <c r="N1370" i="16"/>
  <c r="P1370" i="16" s="1"/>
  <c r="O1370" i="16"/>
  <c r="K1371" i="16"/>
  <c r="L1371" i="16"/>
  <c r="M1371" i="16"/>
  <c r="N1371" i="16"/>
  <c r="P1371" i="16" s="1"/>
  <c r="O1371" i="16"/>
  <c r="K1372" i="16"/>
  <c r="L1372" i="16"/>
  <c r="M1372" i="16"/>
  <c r="N1372" i="16"/>
  <c r="P1372" i="16" s="1"/>
  <c r="R1384" i="16" s="1"/>
  <c r="O1372" i="16"/>
  <c r="K1373" i="16"/>
  <c r="L1373" i="16"/>
  <c r="M1373" i="16"/>
  <c r="N1373" i="16"/>
  <c r="P1373" i="16" s="1"/>
  <c r="R1385" i="16" s="1"/>
  <c r="O1373" i="16"/>
  <c r="K1374" i="16"/>
  <c r="L1374" i="16"/>
  <c r="M1374" i="16"/>
  <c r="N1374" i="16"/>
  <c r="P1374" i="16" s="1"/>
  <c r="O1374" i="16"/>
  <c r="K1375" i="16"/>
  <c r="L1375" i="16"/>
  <c r="M1375" i="16"/>
  <c r="N1375" i="16"/>
  <c r="P1375" i="16" s="1"/>
  <c r="O1375" i="16"/>
  <c r="K1376" i="16"/>
  <c r="L1376" i="16"/>
  <c r="M1376" i="16"/>
  <c r="N1376" i="16"/>
  <c r="P1376" i="16" s="1"/>
  <c r="O1376" i="16"/>
  <c r="K1377" i="16"/>
  <c r="L1377" i="16"/>
  <c r="M1377" i="16"/>
  <c r="N1377" i="16"/>
  <c r="P1377" i="16" s="1"/>
  <c r="O1377" i="16"/>
  <c r="K1378" i="16"/>
  <c r="L1378" i="16"/>
  <c r="M1378" i="16"/>
  <c r="N1378" i="16"/>
  <c r="P1378" i="16" s="1"/>
  <c r="O1378" i="16"/>
  <c r="K1379" i="16"/>
  <c r="L1379" i="16"/>
  <c r="M1379" i="16"/>
  <c r="N1379" i="16"/>
  <c r="P1379" i="16" s="1"/>
  <c r="O1379" i="16"/>
  <c r="K1380" i="16"/>
  <c r="L1380" i="16"/>
  <c r="M1380" i="16"/>
  <c r="N1380" i="16"/>
  <c r="P1380" i="16" s="1"/>
  <c r="O1380" i="16"/>
  <c r="K1381" i="16"/>
  <c r="L1381" i="16"/>
  <c r="M1381" i="16"/>
  <c r="N1381" i="16"/>
  <c r="P1381" i="16" s="1"/>
  <c r="O1381" i="16"/>
  <c r="K1382" i="16"/>
  <c r="L1382" i="16"/>
  <c r="M1382" i="16"/>
  <c r="N1382" i="16"/>
  <c r="P1382" i="16" s="1"/>
  <c r="O1382" i="16"/>
  <c r="K1383" i="16"/>
  <c r="L1383" i="16"/>
  <c r="M1383" i="16"/>
  <c r="N1383" i="16"/>
  <c r="P1383" i="16" s="1"/>
  <c r="O1383" i="16"/>
  <c r="K1384" i="16"/>
  <c r="L1384" i="16"/>
  <c r="M1384" i="16"/>
  <c r="N1384" i="16"/>
  <c r="P1384" i="16" s="1"/>
  <c r="O1384" i="16"/>
  <c r="K1385" i="16"/>
  <c r="L1385" i="16"/>
  <c r="M1385" i="16"/>
  <c r="N1385" i="16"/>
  <c r="O1385" i="16"/>
  <c r="K1386" i="16"/>
  <c r="L1386" i="16"/>
  <c r="M1386" i="16"/>
  <c r="N1386" i="16"/>
  <c r="P1386" i="16" s="1"/>
  <c r="O1386" i="16"/>
  <c r="K1387" i="16"/>
  <c r="L1387" i="16"/>
  <c r="M1387" i="16"/>
  <c r="N1387" i="16"/>
  <c r="P1387" i="16" s="1"/>
  <c r="O1387" i="16"/>
  <c r="K1388" i="16"/>
  <c r="L1388" i="16"/>
  <c r="M1388" i="16"/>
  <c r="N1388" i="16"/>
  <c r="O1388" i="16"/>
  <c r="K1389" i="16"/>
  <c r="L1389" i="16"/>
  <c r="M1389" i="16"/>
  <c r="N1389" i="16"/>
  <c r="P1389" i="16" s="1"/>
  <c r="O1389" i="16"/>
  <c r="K1390" i="16"/>
  <c r="L1390" i="16"/>
  <c r="M1390" i="16"/>
  <c r="N1390" i="16"/>
  <c r="P1390" i="16" s="1"/>
  <c r="O1390" i="16"/>
  <c r="K1391" i="16"/>
  <c r="L1391" i="16"/>
  <c r="M1391" i="16"/>
  <c r="N1391" i="16"/>
  <c r="P1391" i="16" s="1"/>
  <c r="O1391" i="16"/>
  <c r="K1392" i="16"/>
  <c r="L1392" i="16"/>
  <c r="M1392" i="16"/>
  <c r="N1392" i="16"/>
  <c r="P1392" i="16" s="1"/>
  <c r="O1392" i="16"/>
  <c r="K1393" i="16"/>
  <c r="L1393" i="16"/>
  <c r="M1393" i="16"/>
  <c r="N1393" i="16"/>
  <c r="O1393" i="16"/>
  <c r="K1394" i="16"/>
  <c r="L1394" i="16"/>
  <c r="M1394" i="16"/>
  <c r="N1394" i="16"/>
  <c r="P1394" i="16" s="1"/>
  <c r="S1395" i="16" s="1"/>
  <c r="O1394" i="16"/>
  <c r="K1395" i="16"/>
  <c r="L1395" i="16"/>
  <c r="M1395" i="16"/>
  <c r="N1395" i="16"/>
  <c r="P1395" i="16" s="1"/>
  <c r="O1395" i="16"/>
  <c r="K1396" i="16"/>
  <c r="L1396" i="16"/>
  <c r="M1396" i="16"/>
  <c r="N1396" i="16"/>
  <c r="P1396" i="16" s="1"/>
  <c r="O1396" i="16"/>
  <c r="K1397" i="16"/>
  <c r="L1397" i="16"/>
  <c r="M1397" i="16"/>
  <c r="N1397" i="16"/>
  <c r="P1397" i="16" s="1"/>
  <c r="S1398" i="16" s="1"/>
  <c r="O1397" i="16"/>
  <c r="K1398" i="16"/>
  <c r="L1398" i="16"/>
  <c r="M1398" i="16"/>
  <c r="N1398" i="16"/>
  <c r="O1398" i="16"/>
  <c r="K1399" i="16"/>
  <c r="L1399" i="16"/>
  <c r="M1399" i="16"/>
  <c r="N1399" i="16"/>
  <c r="P1399" i="16" s="1"/>
  <c r="O1399" i="16"/>
  <c r="K1400" i="16"/>
  <c r="L1400" i="16"/>
  <c r="M1400" i="16"/>
  <c r="N1400" i="16"/>
  <c r="P1400" i="16" s="1"/>
  <c r="S1401" i="16" s="1"/>
  <c r="O1400" i="16"/>
  <c r="K1401" i="16"/>
  <c r="L1401" i="16"/>
  <c r="M1401" i="16"/>
  <c r="N1401" i="16"/>
  <c r="O1401" i="16"/>
  <c r="K1402" i="16"/>
  <c r="L1402" i="16"/>
  <c r="M1402" i="16"/>
  <c r="N1402" i="16"/>
  <c r="P1402" i="16" s="1"/>
  <c r="O1402" i="16"/>
  <c r="K1403" i="16"/>
  <c r="L1403" i="16"/>
  <c r="M1403" i="16"/>
  <c r="N1403" i="16"/>
  <c r="O1403" i="16"/>
  <c r="K1404" i="16"/>
  <c r="L1404" i="16"/>
  <c r="M1404" i="16"/>
  <c r="N1404" i="16"/>
  <c r="P1404" i="16" s="1"/>
  <c r="O1404" i="16"/>
  <c r="K1405" i="16"/>
  <c r="L1405" i="16"/>
  <c r="M1405" i="16"/>
  <c r="N1405" i="16"/>
  <c r="P1405" i="16" s="1"/>
  <c r="O1405" i="16"/>
  <c r="K1406" i="16"/>
  <c r="L1406" i="16"/>
  <c r="M1406" i="16"/>
  <c r="N1406" i="16"/>
  <c r="P1406" i="16" s="1"/>
  <c r="O1406" i="16"/>
  <c r="K1407" i="16"/>
  <c r="L1407" i="16"/>
  <c r="M1407" i="16"/>
  <c r="N1407" i="16"/>
  <c r="P1407" i="16" s="1"/>
  <c r="O1407" i="16"/>
  <c r="K1408" i="16"/>
  <c r="L1408" i="16"/>
  <c r="M1408" i="16"/>
  <c r="N1408" i="16"/>
  <c r="P1408" i="16" s="1"/>
  <c r="S1409" i="16" s="1"/>
  <c r="O1408" i="16"/>
  <c r="K1409" i="16"/>
  <c r="L1409" i="16"/>
  <c r="M1409" i="16"/>
  <c r="N1409" i="16"/>
  <c r="P1409" i="16" s="1"/>
  <c r="O1409" i="16"/>
  <c r="K1410" i="16"/>
  <c r="L1410" i="16"/>
  <c r="M1410" i="16"/>
  <c r="N1410" i="16"/>
  <c r="P1410" i="16" s="1"/>
  <c r="O1410" i="16"/>
  <c r="K1411" i="16"/>
  <c r="L1411" i="16"/>
  <c r="M1411" i="16"/>
  <c r="N1411" i="16"/>
  <c r="P1411" i="16" s="1"/>
  <c r="R1423" i="16" s="1"/>
  <c r="O1411" i="16"/>
  <c r="K1412" i="16"/>
  <c r="L1412" i="16"/>
  <c r="M1412" i="16"/>
  <c r="N1412" i="16"/>
  <c r="P1412" i="16" s="1"/>
  <c r="O1412" i="16"/>
  <c r="K1413" i="16"/>
  <c r="L1413" i="16"/>
  <c r="M1413" i="16"/>
  <c r="N1413" i="16"/>
  <c r="P1413" i="16" s="1"/>
  <c r="O1413" i="16"/>
  <c r="K1414" i="16"/>
  <c r="L1414" i="16"/>
  <c r="M1414" i="16"/>
  <c r="N1414" i="16"/>
  <c r="P1414" i="16" s="1"/>
  <c r="O1414" i="16"/>
  <c r="K1415" i="16"/>
  <c r="L1415" i="16"/>
  <c r="M1415" i="16"/>
  <c r="N1415" i="16"/>
  <c r="P1415" i="16" s="1"/>
  <c r="O1415" i="16"/>
  <c r="K1416" i="16"/>
  <c r="L1416" i="16"/>
  <c r="M1416" i="16"/>
  <c r="N1416" i="16"/>
  <c r="P1416" i="16" s="1"/>
  <c r="O1416" i="16"/>
  <c r="K1417" i="16"/>
  <c r="L1417" i="16"/>
  <c r="M1417" i="16"/>
  <c r="N1417" i="16"/>
  <c r="O1417" i="16"/>
  <c r="K1418" i="16"/>
  <c r="L1418" i="16"/>
  <c r="M1418" i="16"/>
  <c r="N1418" i="16"/>
  <c r="O1418" i="16"/>
  <c r="K1419" i="16"/>
  <c r="L1419" i="16"/>
  <c r="M1419" i="16"/>
  <c r="N1419" i="16"/>
  <c r="P1419" i="16" s="1"/>
  <c r="O1419" i="16"/>
  <c r="K1420" i="16"/>
  <c r="L1420" i="16"/>
  <c r="M1420" i="16"/>
  <c r="N1420" i="16"/>
  <c r="P1420" i="16" s="1"/>
  <c r="O1420" i="16"/>
  <c r="K1421" i="16"/>
  <c r="L1421" i="16"/>
  <c r="M1421" i="16"/>
  <c r="N1421" i="16"/>
  <c r="P1421" i="16" s="1"/>
  <c r="O1421" i="16"/>
  <c r="K1422" i="16"/>
  <c r="L1422" i="16"/>
  <c r="M1422" i="16"/>
  <c r="N1422" i="16"/>
  <c r="P1422" i="16" s="1"/>
  <c r="O1422" i="16"/>
  <c r="K1423" i="16"/>
  <c r="L1423" i="16"/>
  <c r="M1423" i="16"/>
  <c r="N1423" i="16"/>
  <c r="P1423" i="16" s="1"/>
  <c r="O1423" i="16"/>
  <c r="K1424" i="16"/>
  <c r="L1424" i="16"/>
  <c r="M1424" i="16"/>
  <c r="N1424" i="16"/>
  <c r="O1424" i="16"/>
  <c r="K1425" i="16"/>
  <c r="L1425" i="16"/>
  <c r="M1425" i="16"/>
  <c r="N1425" i="16"/>
  <c r="P1425" i="16" s="1"/>
  <c r="O1425" i="16"/>
  <c r="K1426" i="16"/>
  <c r="L1426" i="16"/>
  <c r="M1426" i="16"/>
  <c r="N1426" i="16"/>
  <c r="P1426" i="16" s="1"/>
  <c r="O1426" i="16"/>
  <c r="K1427" i="16"/>
  <c r="L1427" i="16"/>
  <c r="M1427" i="16"/>
  <c r="N1427" i="16"/>
  <c r="P1427" i="16" s="1"/>
  <c r="O1427" i="16"/>
  <c r="K1428" i="16"/>
  <c r="L1428" i="16"/>
  <c r="M1428" i="16"/>
  <c r="N1428" i="16"/>
  <c r="P1428" i="16" s="1"/>
  <c r="O1428" i="16"/>
  <c r="K1429" i="16"/>
  <c r="L1429" i="16"/>
  <c r="M1429" i="16"/>
  <c r="N1429" i="16"/>
  <c r="P1429" i="16" s="1"/>
  <c r="O1429" i="16"/>
  <c r="K1430" i="16"/>
  <c r="L1430" i="16"/>
  <c r="M1430" i="16"/>
  <c r="N1430" i="16"/>
  <c r="P1430" i="16" s="1"/>
  <c r="O1430" i="16"/>
  <c r="K1431" i="16"/>
  <c r="L1431" i="16"/>
  <c r="M1431" i="16"/>
  <c r="N1431" i="16"/>
  <c r="P1431" i="16" s="1"/>
  <c r="O1431" i="16"/>
  <c r="K1432" i="16"/>
  <c r="L1432" i="16"/>
  <c r="M1432" i="16"/>
  <c r="N1432" i="16"/>
  <c r="P1432" i="16" s="1"/>
  <c r="O1432" i="16"/>
  <c r="K1433" i="16"/>
  <c r="L1433" i="16"/>
  <c r="M1433" i="16"/>
  <c r="N1433" i="16"/>
  <c r="O1433" i="16"/>
  <c r="K1434" i="16"/>
  <c r="L1434" i="16"/>
  <c r="M1434" i="16"/>
  <c r="N1434" i="16"/>
  <c r="P1434" i="16" s="1"/>
  <c r="O1434" i="16"/>
  <c r="K1435" i="16"/>
  <c r="L1435" i="16"/>
  <c r="M1435" i="16"/>
  <c r="N1435" i="16"/>
  <c r="P1435" i="16" s="1"/>
  <c r="O1435" i="16"/>
  <c r="K1436" i="16"/>
  <c r="L1436" i="16"/>
  <c r="M1436" i="16"/>
  <c r="N1436" i="16"/>
  <c r="P1436" i="16" s="1"/>
  <c r="S1437" i="16" s="1"/>
  <c r="O1436" i="16"/>
  <c r="K1437" i="16"/>
  <c r="L1437" i="16"/>
  <c r="M1437" i="16"/>
  <c r="N1437" i="16"/>
  <c r="P1437" i="16" s="1"/>
  <c r="O1437" i="16"/>
  <c r="K1438" i="16"/>
  <c r="L1438" i="16"/>
  <c r="M1438" i="16"/>
  <c r="N1438" i="16"/>
  <c r="P1438" i="16" s="1"/>
  <c r="O1438" i="16"/>
  <c r="K1439" i="16"/>
  <c r="L1439" i="16"/>
  <c r="M1439" i="16"/>
  <c r="N1439" i="16"/>
  <c r="P1439" i="16" s="1"/>
  <c r="O1439" i="16"/>
  <c r="K1440" i="16"/>
  <c r="L1440" i="16"/>
  <c r="M1440" i="16"/>
  <c r="N1440" i="16"/>
  <c r="P1440" i="16" s="1"/>
  <c r="O1440" i="16"/>
  <c r="K1441" i="16"/>
  <c r="L1441" i="16"/>
  <c r="M1441" i="16"/>
  <c r="N1441" i="16"/>
  <c r="P1441" i="16" s="1"/>
  <c r="O1441" i="16"/>
  <c r="K1442" i="16"/>
  <c r="L1442" i="16"/>
  <c r="M1442" i="16"/>
  <c r="N1442" i="16"/>
  <c r="P1442" i="16" s="1"/>
  <c r="O1442" i="16"/>
  <c r="K1443" i="16"/>
  <c r="L1443" i="16"/>
  <c r="M1443" i="16"/>
  <c r="N1443" i="16"/>
  <c r="P1443" i="16" s="1"/>
  <c r="O1443" i="16"/>
  <c r="K1444" i="16"/>
  <c r="L1444" i="16"/>
  <c r="M1444" i="16"/>
  <c r="N1444" i="16"/>
  <c r="P1444" i="16" s="1"/>
  <c r="Q1564" i="16" s="1"/>
  <c r="O1444" i="16"/>
  <c r="K1445" i="16"/>
  <c r="L1445" i="16"/>
  <c r="M1445" i="16"/>
  <c r="N1445" i="16"/>
  <c r="P1445" i="16" s="1"/>
  <c r="O1445" i="16"/>
  <c r="K1446" i="16"/>
  <c r="L1446" i="16"/>
  <c r="M1446" i="16"/>
  <c r="N1446" i="16"/>
  <c r="P1446" i="16" s="1"/>
  <c r="O1446" i="16"/>
  <c r="K1447" i="16"/>
  <c r="L1447" i="16"/>
  <c r="M1447" i="16"/>
  <c r="N1447" i="16"/>
  <c r="P1447" i="16" s="1"/>
  <c r="O1447" i="16"/>
  <c r="K1448" i="16"/>
  <c r="L1448" i="16"/>
  <c r="M1448" i="16"/>
  <c r="N1448" i="16"/>
  <c r="P1448" i="16" s="1"/>
  <c r="O1448" i="16"/>
  <c r="K1449" i="16"/>
  <c r="L1449" i="16"/>
  <c r="M1449" i="16"/>
  <c r="N1449" i="16"/>
  <c r="O1449" i="16"/>
  <c r="K1450" i="16"/>
  <c r="L1450" i="16"/>
  <c r="M1450" i="16"/>
  <c r="N1450" i="16"/>
  <c r="P1450" i="16" s="1"/>
  <c r="O1450" i="16"/>
  <c r="K1451" i="16"/>
  <c r="L1451" i="16"/>
  <c r="M1451" i="16"/>
  <c r="N1451" i="16"/>
  <c r="P1451" i="16" s="1"/>
  <c r="O1451" i="16"/>
  <c r="K1452" i="16"/>
  <c r="L1452" i="16"/>
  <c r="M1452" i="16"/>
  <c r="N1452" i="16"/>
  <c r="P1452" i="16" s="1"/>
  <c r="O1452" i="16"/>
  <c r="K1453" i="16"/>
  <c r="L1453" i="16"/>
  <c r="M1453" i="16"/>
  <c r="N1453" i="16"/>
  <c r="P1453" i="16" s="1"/>
  <c r="Q1573" i="16" s="1"/>
  <c r="O1453" i="16"/>
  <c r="K1454" i="16"/>
  <c r="L1454" i="16"/>
  <c r="M1454" i="16"/>
  <c r="N1454" i="16"/>
  <c r="P1454" i="16" s="1"/>
  <c r="O1454" i="16"/>
  <c r="K1455" i="16"/>
  <c r="L1455" i="16"/>
  <c r="M1455" i="16"/>
  <c r="N1455" i="16"/>
  <c r="P1455" i="16" s="1"/>
  <c r="O1455" i="16"/>
  <c r="K1456" i="16"/>
  <c r="L1456" i="16"/>
  <c r="M1456" i="16"/>
  <c r="N1456" i="16"/>
  <c r="P1456" i="16" s="1"/>
  <c r="O1456" i="16"/>
  <c r="K1457" i="16"/>
  <c r="L1457" i="16"/>
  <c r="M1457" i="16"/>
  <c r="N1457" i="16"/>
  <c r="O1457" i="16"/>
  <c r="K1458" i="16"/>
  <c r="L1458" i="16"/>
  <c r="M1458" i="16"/>
  <c r="N1458" i="16"/>
  <c r="P1458" i="16" s="1"/>
  <c r="O1458" i="16"/>
  <c r="K1459" i="16"/>
  <c r="L1459" i="16"/>
  <c r="M1459" i="16"/>
  <c r="N1459" i="16"/>
  <c r="P1459" i="16" s="1"/>
  <c r="O1459" i="16"/>
  <c r="K1460" i="16"/>
  <c r="L1460" i="16"/>
  <c r="M1460" i="16"/>
  <c r="N1460" i="16"/>
  <c r="O1460" i="16"/>
  <c r="K1461" i="16"/>
  <c r="L1461" i="16"/>
  <c r="M1461" i="16"/>
  <c r="N1461" i="16"/>
  <c r="P1461" i="16" s="1"/>
  <c r="O1461" i="16"/>
  <c r="K1462" i="16"/>
  <c r="L1462" i="16"/>
  <c r="M1462" i="16"/>
  <c r="N1462" i="16"/>
  <c r="P1462" i="16" s="1"/>
  <c r="O1462" i="16"/>
  <c r="K1463" i="16"/>
  <c r="L1463" i="16"/>
  <c r="M1463" i="16"/>
  <c r="N1463" i="16"/>
  <c r="P1463" i="16" s="1"/>
  <c r="O1463" i="16"/>
  <c r="K1464" i="16"/>
  <c r="L1464" i="16"/>
  <c r="M1464" i="16"/>
  <c r="N1464" i="16"/>
  <c r="P1464" i="16" s="1"/>
  <c r="Q1584" i="16" s="1"/>
  <c r="O1464" i="16"/>
  <c r="K1465" i="16"/>
  <c r="L1465" i="16"/>
  <c r="M1465" i="16"/>
  <c r="N1465" i="16"/>
  <c r="O1465" i="16"/>
  <c r="K1466" i="16"/>
  <c r="L1466" i="16"/>
  <c r="M1466" i="16"/>
  <c r="N1466" i="16"/>
  <c r="P1466" i="16" s="1"/>
  <c r="O1466" i="16"/>
  <c r="K1467" i="16"/>
  <c r="L1467" i="16"/>
  <c r="M1467" i="16"/>
  <c r="N1467" i="16"/>
  <c r="P1467" i="16" s="1"/>
  <c r="O1467" i="16"/>
  <c r="K1468" i="16"/>
  <c r="L1468" i="16"/>
  <c r="M1468" i="16"/>
  <c r="N1468" i="16"/>
  <c r="O1468" i="16"/>
  <c r="K1469" i="16"/>
  <c r="L1469" i="16"/>
  <c r="M1469" i="16"/>
  <c r="N1469" i="16"/>
  <c r="P1469" i="16" s="1"/>
  <c r="O1469" i="16"/>
  <c r="K1470" i="16"/>
  <c r="L1470" i="16"/>
  <c r="M1470" i="16"/>
  <c r="N1470" i="16"/>
  <c r="P1470" i="16" s="1"/>
  <c r="O1470" i="16"/>
  <c r="K1471" i="16"/>
  <c r="L1471" i="16"/>
  <c r="M1471" i="16"/>
  <c r="N1471" i="16"/>
  <c r="P1471" i="16" s="1"/>
  <c r="O1471" i="16"/>
  <c r="K1472" i="16"/>
  <c r="L1472" i="16"/>
  <c r="M1472" i="16"/>
  <c r="N1472" i="16"/>
  <c r="P1472" i="16" s="1"/>
  <c r="O1472" i="16"/>
  <c r="K1473" i="16"/>
  <c r="L1473" i="16"/>
  <c r="M1473" i="16"/>
  <c r="N1473" i="16"/>
  <c r="P1473" i="16" s="1"/>
  <c r="O1473" i="16"/>
  <c r="K1474" i="16"/>
  <c r="L1474" i="16"/>
  <c r="M1474" i="16"/>
  <c r="N1474" i="16"/>
  <c r="P1474" i="16" s="1"/>
  <c r="O1474" i="16"/>
  <c r="K1475" i="16"/>
  <c r="L1475" i="16"/>
  <c r="M1475" i="16"/>
  <c r="N1475" i="16"/>
  <c r="P1475" i="16" s="1"/>
  <c r="O1475" i="16"/>
  <c r="K1476" i="16"/>
  <c r="L1476" i="16"/>
  <c r="M1476" i="16"/>
  <c r="N1476" i="16"/>
  <c r="O1476" i="16"/>
  <c r="K1477" i="16"/>
  <c r="L1477" i="16"/>
  <c r="M1477" i="16"/>
  <c r="N1477" i="16"/>
  <c r="P1477" i="16" s="1"/>
  <c r="O1477" i="16"/>
  <c r="K1478" i="16"/>
  <c r="L1478" i="16"/>
  <c r="M1478" i="16"/>
  <c r="N1478" i="16"/>
  <c r="P1478" i="16" s="1"/>
  <c r="O1478" i="16"/>
  <c r="K1479" i="16"/>
  <c r="L1479" i="16"/>
  <c r="M1479" i="16"/>
  <c r="N1479" i="16"/>
  <c r="P1479" i="16" s="1"/>
  <c r="O1479" i="16"/>
  <c r="K1480" i="16"/>
  <c r="L1480" i="16"/>
  <c r="M1480" i="16"/>
  <c r="N1480" i="16"/>
  <c r="P1480" i="16" s="1"/>
  <c r="O1480" i="16"/>
  <c r="K1481" i="16"/>
  <c r="L1481" i="16"/>
  <c r="M1481" i="16"/>
  <c r="N1481" i="16"/>
  <c r="P1481" i="16" s="1"/>
  <c r="S1482" i="16" s="1"/>
  <c r="O1481" i="16"/>
  <c r="K1482" i="16"/>
  <c r="L1482" i="16"/>
  <c r="M1482" i="16"/>
  <c r="N1482" i="16"/>
  <c r="P1482" i="16" s="1"/>
  <c r="O1482" i="16"/>
  <c r="K1483" i="16"/>
  <c r="L1483" i="16"/>
  <c r="M1483" i="16"/>
  <c r="N1483" i="16"/>
  <c r="P1483" i="16" s="1"/>
  <c r="O1483" i="16"/>
  <c r="K1484" i="16"/>
  <c r="L1484" i="16"/>
  <c r="M1484" i="16"/>
  <c r="N1484" i="16"/>
  <c r="P1484" i="16" s="1"/>
  <c r="O1484" i="16"/>
  <c r="K1485" i="16"/>
  <c r="L1485" i="16"/>
  <c r="M1485" i="16"/>
  <c r="N1485" i="16"/>
  <c r="P1485" i="16" s="1"/>
  <c r="O1485" i="16"/>
  <c r="K1486" i="16"/>
  <c r="L1486" i="16"/>
  <c r="M1486" i="16"/>
  <c r="N1486" i="16"/>
  <c r="P1486" i="16" s="1"/>
  <c r="O1486" i="16"/>
  <c r="K1487" i="16"/>
  <c r="L1487" i="16"/>
  <c r="M1487" i="16"/>
  <c r="N1487" i="16"/>
  <c r="P1487" i="16" s="1"/>
  <c r="O1487" i="16"/>
  <c r="K1488" i="16"/>
  <c r="L1488" i="16"/>
  <c r="M1488" i="16"/>
  <c r="N1488" i="16"/>
  <c r="P1488" i="16" s="1"/>
  <c r="R1500" i="16" s="1"/>
  <c r="O1488" i="16"/>
  <c r="K1489" i="16"/>
  <c r="L1489" i="16"/>
  <c r="M1489" i="16"/>
  <c r="N1489" i="16"/>
  <c r="P1489" i="16" s="1"/>
  <c r="O1489" i="16"/>
  <c r="K1490" i="16"/>
  <c r="L1490" i="16"/>
  <c r="M1490" i="16"/>
  <c r="N1490" i="16"/>
  <c r="P1490" i="16" s="1"/>
  <c r="O1490" i="16"/>
  <c r="K1491" i="16"/>
  <c r="L1491" i="16"/>
  <c r="M1491" i="16"/>
  <c r="N1491" i="16"/>
  <c r="P1491" i="16" s="1"/>
  <c r="O1491" i="16"/>
  <c r="K1492" i="16"/>
  <c r="L1492" i="16"/>
  <c r="M1492" i="16"/>
  <c r="N1492" i="16"/>
  <c r="P1492" i="16" s="1"/>
  <c r="O1492" i="16"/>
  <c r="K1493" i="16"/>
  <c r="L1493" i="16"/>
  <c r="M1493" i="16"/>
  <c r="N1493" i="16"/>
  <c r="P1493" i="16" s="1"/>
  <c r="O1493" i="16"/>
  <c r="K1494" i="16"/>
  <c r="L1494" i="16"/>
  <c r="M1494" i="16"/>
  <c r="N1494" i="16"/>
  <c r="P1494" i="16" s="1"/>
  <c r="O1494" i="16"/>
  <c r="K1495" i="16"/>
  <c r="L1495" i="16"/>
  <c r="M1495" i="16"/>
  <c r="N1495" i="16"/>
  <c r="P1495" i="16" s="1"/>
  <c r="O1495" i="16"/>
  <c r="K1496" i="16"/>
  <c r="L1496" i="16"/>
  <c r="M1496" i="16"/>
  <c r="N1496" i="16"/>
  <c r="P1496" i="16" s="1"/>
  <c r="O1496" i="16"/>
  <c r="K1497" i="16"/>
  <c r="L1497" i="16"/>
  <c r="M1497" i="16"/>
  <c r="N1497" i="16"/>
  <c r="O1497" i="16"/>
  <c r="K1498" i="16"/>
  <c r="L1498" i="16"/>
  <c r="M1498" i="16"/>
  <c r="N1498" i="16"/>
  <c r="P1498" i="16" s="1"/>
  <c r="O1498" i="16"/>
  <c r="K1499" i="16"/>
  <c r="L1499" i="16"/>
  <c r="M1499" i="16"/>
  <c r="N1499" i="16"/>
  <c r="P1499" i="16" s="1"/>
  <c r="O1499" i="16"/>
  <c r="K1500" i="16"/>
  <c r="L1500" i="16"/>
  <c r="M1500" i="16"/>
  <c r="N1500" i="16"/>
  <c r="P1500" i="16" s="1"/>
  <c r="O1500" i="16"/>
  <c r="K1501" i="16"/>
  <c r="L1501" i="16"/>
  <c r="M1501" i="16"/>
  <c r="N1501" i="16"/>
  <c r="P1501" i="16" s="1"/>
  <c r="O1501" i="16"/>
  <c r="K1502" i="16"/>
  <c r="L1502" i="16"/>
  <c r="M1502" i="16"/>
  <c r="N1502" i="16"/>
  <c r="P1502" i="16" s="1"/>
  <c r="O1502" i="16"/>
  <c r="K1503" i="16"/>
  <c r="L1503" i="16"/>
  <c r="M1503" i="16"/>
  <c r="N1503" i="16"/>
  <c r="P1503" i="16" s="1"/>
  <c r="O1503" i="16"/>
  <c r="K1504" i="16"/>
  <c r="L1504" i="16"/>
  <c r="M1504" i="16"/>
  <c r="N1504" i="16"/>
  <c r="P1504" i="16" s="1"/>
  <c r="O1504" i="16"/>
  <c r="K1505" i="16"/>
  <c r="L1505" i="16"/>
  <c r="M1505" i="16"/>
  <c r="N1505" i="16"/>
  <c r="P1505" i="16" s="1"/>
  <c r="O1505" i="16"/>
  <c r="K1506" i="16"/>
  <c r="L1506" i="16"/>
  <c r="M1506" i="16"/>
  <c r="N1506" i="16"/>
  <c r="P1506" i="16" s="1"/>
  <c r="O1506" i="16"/>
  <c r="K1507" i="16"/>
  <c r="L1507" i="16"/>
  <c r="M1507" i="16"/>
  <c r="N1507" i="16"/>
  <c r="P1507" i="16" s="1"/>
  <c r="R1519" i="16" s="1"/>
  <c r="O1507" i="16"/>
  <c r="K1508" i="16"/>
  <c r="L1508" i="16"/>
  <c r="M1508" i="16"/>
  <c r="N1508" i="16"/>
  <c r="P1508" i="16" s="1"/>
  <c r="R1520" i="16" s="1"/>
  <c r="O1508" i="16"/>
  <c r="K1509" i="16"/>
  <c r="L1509" i="16"/>
  <c r="M1509" i="16"/>
  <c r="N1509" i="16"/>
  <c r="P1509" i="16" s="1"/>
  <c r="O1509" i="16"/>
  <c r="K1510" i="16"/>
  <c r="L1510" i="16"/>
  <c r="M1510" i="16"/>
  <c r="N1510" i="16"/>
  <c r="P1510" i="16" s="1"/>
  <c r="O1510" i="16"/>
  <c r="K1511" i="16"/>
  <c r="L1511" i="16"/>
  <c r="M1511" i="16"/>
  <c r="N1511" i="16"/>
  <c r="P1511" i="16" s="1"/>
  <c r="O1511" i="16"/>
  <c r="K1512" i="16"/>
  <c r="L1512" i="16"/>
  <c r="M1512" i="16"/>
  <c r="N1512" i="16"/>
  <c r="P1512" i="16" s="1"/>
  <c r="O1512" i="16"/>
  <c r="K1513" i="16"/>
  <c r="L1513" i="16"/>
  <c r="M1513" i="16"/>
  <c r="N1513" i="16"/>
  <c r="O1513" i="16"/>
  <c r="K1514" i="16"/>
  <c r="L1514" i="16"/>
  <c r="M1514" i="16"/>
  <c r="N1514" i="16"/>
  <c r="P1514" i="16" s="1"/>
  <c r="O1514" i="16"/>
  <c r="K1515" i="16"/>
  <c r="L1515" i="16"/>
  <c r="M1515" i="16"/>
  <c r="N1515" i="16"/>
  <c r="P1515" i="16" s="1"/>
  <c r="O1515" i="16"/>
  <c r="K1516" i="16"/>
  <c r="L1516" i="16"/>
  <c r="M1516" i="16"/>
  <c r="N1516" i="16"/>
  <c r="P1516" i="16" s="1"/>
  <c r="O1516" i="16"/>
  <c r="K1517" i="16"/>
  <c r="L1517" i="16"/>
  <c r="M1517" i="16"/>
  <c r="N1517" i="16"/>
  <c r="P1517" i="16" s="1"/>
  <c r="O1517" i="16"/>
  <c r="K1518" i="16"/>
  <c r="L1518" i="16"/>
  <c r="M1518" i="16"/>
  <c r="N1518" i="16"/>
  <c r="P1518" i="16" s="1"/>
  <c r="O1518" i="16"/>
  <c r="K1519" i="16"/>
  <c r="L1519" i="16"/>
  <c r="M1519" i="16"/>
  <c r="N1519" i="16"/>
  <c r="P1519" i="16" s="1"/>
  <c r="O1519" i="16"/>
  <c r="K1520" i="16"/>
  <c r="L1520" i="16"/>
  <c r="M1520" i="16"/>
  <c r="N1520" i="16"/>
  <c r="P1520" i="16" s="1"/>
  <c r="O1520" i="16"/>
  <c r="K1521" i="16"/>
  <c r="L1521" i="16"/>
  <c r="M1521" i="16"/>
  <c r="N1521" i="16"/>
  <c r="P1521" i="16" s="1"/>
  <c r="O1521" i="16"/>
  <c r="K1522" i="16"/>
  <c r="L1522" i="16"/>
  <c r="M1522" i="16"/>
  <c r="N1522" i="16"/>
  <c r="P1522" i="16" s="1"/>
  <c r="O1522" i="16"/>
  <c r="K1523" i="16"/>
  <c r="L1523" i="16"/>
  <c r="M1523" i="16"/>
  <c r="N1523" i="16"/>
  <c r="P1523" i="16" s="1"/>
  <c r="O1523" i="16"/>
  <c r="K1524" i="16"/>
  <c r="L1524" i="16"/>
  <c r="M1524" i="16"/>
  <c r="N1524" i="16"/>
  <c r="P1524" i="16" s="1"/>
  <c r="O1524" i="16"/>
  <c r="K1525" i="16"/>
  <c r="L1525" i="16"/>
  <c r="M1525" i="16"/>
  <c r="N1525" i="16"/>
  <c r="P1525" i="16" s="1"/>
  <c r="O1525" i="16"/>
  <c r="K1526" i="16"/>
  <c r="L1526" i="16"/>
  <c r="M1526" i="16"/>
  <c r="N1526" i="16"/>
  <c r="P1526" i="16" s="1"/>
  <c r="O1526" i="16"/>
  <c r="K1527" i="16"/>
  <c r="L1527" i="16"/>
  <c r="M1527" i="16"/>
  <c r="N1527" i="16"/>
  <c r="O1527" i="16"/>
  <c r="K1528" i="16"/>
  <c r="L1528" i="16"/>
  <c r="M1528" i="16"/>
  <c r="N1528" i="16"/>
  <c r="P1528" i="16" s="1"/>
  <c r="O1528" i="16"/>
  <c r="K1529" i="16"/>
  <c r="L1529" i="16"/>
  <c r="M1529" i="16"/>
  <c r="P1529" i="16" s="1"/>
  <c r="N1529" i="16"/>
  <c r="O1529" i="16"/>
  <c r="K1530" i="16"/>
  <c r="L1530" i="16"/>
  <c r="M1530" i="16"/>
  <c r="N1530" i="16"/>
  <c r="P1530" i="16" s="1"/>
  <c r="O1530" i="16"/>
  <c r="K1531" i="16"/>
  <c r="L1531" i="16"/>
  <c r="M1531" i="16"/>
  <c r="N1531" i="16"/>
  <c r="P1531" i="16" s="1"/>
  <c r="O1531" i="16"/>
  <c r="K1532" i="16"/>
  <c r="L1532" i="16"/>
  <c r="M1532" i="16"/>
  <c r="N1532" i="16"/>
  <c r="O1532" i="16"/>
  <c r="K1533" i="16"/>
  <c r="L1533" i="16"/>
  <c r="M1533" i="16"/>
  <c r="N1533" i="16"/>
  <c r="O1533" i="16"/>
  <c r="K1534" i="16"/>
  <c r="L1534" i="16"/>
  <c r="M1534" i="16"/>
  <c r="N1534" i="16"/>
  <c r="O1534" i="16"/>
  <c r="K1535" i="16"/>
  <c r="L1535" i="16"/>
  <c r="M1535" i="16"/>
  <c r="N1535" i="16"/>
  <c r="P1535" i="16" s="1"/>
  <c r="O1535" i="16"/>
  <c r="K1536" i="16"/>
  <c r="L1536" i="16"/>
  <c r="M1536" i="16"/>
  <c r="N1536" i="16"/>
  <c r="O1536" i="16"/>
  <c r="K1537" i="16"/>
  <c r="L1537" i="16"/>
  <c r="M1537" i="16"/>
  <c r="N1537" i="16"/>
  <c r="O1537" i="16"/>
  <c r="K1538" i="16"/>
  <c r="L1538" i="16"/>
  <c r="M1538" i="16"/>
  <c r="N1538" i="16"/>
  <c r="P1538" i="16" s="1"/>
  <c r="O1538" i="16"/>
  <c r="K1539" i="16"/>
  <c r="L1539" i="16"/>
  <c r="M1539" i="16"/>
  <c r="N1539" i="16"/>
  <c r="P1539" i="16" s="1"/>
  <c r="O1539" i="16"/>
  <c r="K1540" i="16"/>
  <c r="L1540" i="16"/>
  <c r="M1540" i="16"/>
  <c r="N1540" i="16"/>
  <c r="O1540" i="16"/>
  <c r="K1541" i="16"/>
  <c r="L1541" i="16"/>
  <c r="M1541" i="16"/>
  <c r="N1541" i="16"/>
  <c r="P1541" i="16" s="1"/>
  <c r="O1541" i="16"/>
  <c r="K1542" i="16"/>
  <c r="L1542" i="16"/>
  <c r="M1542" i="16"/>
  <c r="N1542" i="16"/>
  <c r="O1542" i="16"/>
  <c r="K1543" i="16"/>
  <c r="L1543" i="16"/>
  <c r="M1543" i="16"/>
  <c r="N1543" i="16"/>
  <c r="O1543" i="16"/>
  <c r="K1544" i="16"/>
  <c r="L1544" i="16"/>
  <c r="M1544" i="16"/>
  <c r="N1544" i="16"/>
  <c r="P1544" i="16" s="1"/>
  <c r="O1544" i="16"/>
  <c r="K1545" i="16"/>
  <c r="L1545" i="16"/>
  <c r="M1545" i="16"/>
  <c r="N1545" i="16"/>
  <c r="O1545" i="16"/>
  <c r="K1546" i="16"/>
  <c r="L1546" i="16"/>
  <c r="M1546" i="16"/>
  <c r="N1546" i="16"/>
  <c r="O1546" i="16"/>
  <c r="K1547" i="16"/>
  <c r="L1547" i="16"/>
  <c r="M1547" i="16"/>
  <c r="N1547" i="16"/>
  <c r="P1547" i="16" s="1"/>
  <c r="O1547" i="16"/>
  <c r="K1548" i="16"/>
  <c r="L1548" i="16"/>
  <c r="M1548" i="16"/>
  <c r="N1548" i="16"/>
  <c r="O1548" i="16"/>
  <c r="K1549" i="16"/>
  <c r="L1549" i="16"/>
  <c r="M1549" i="16"/>
  <c r="N1549" i="16"/>
  <c r="O1549" i="16"/>
  <c r="K1550" i="16"/>
  <c r="L1550" i="16"/>
  <c r="M1550" i="16"/>
  <c r="N1550" i="16"/>
  <c r="O1550" i="16"/>
  <c r="K1551" i="16"/>
  <c r="L1551" i="16"/>
  <c r="M1551" i="16"/>
  <c r="N1551" i="16"/>
  <c r="P1551" i="16" s="1"/>
  <c r="O1551" i="16"/>
  <c r="K1552" i="16"/>
  <c r="L1552" i="16"/>
  <c r="M1552" i="16"/>
  <c r="N1552" i="16"/>
  <c r="O1552" i="16"/>
  <c r="K1553" i="16"/>
  <c r="L1553" i="16"/>
  <c r="M1553" i="16"/>
  <c r="N1553" i="16"/>
  <c r="P1553" i="16" s="1"/>
  <c r="R1565" i="16" s="1"/>
  <c r="O1553" i="16"/>
  <c r="K1554" i="16"/>
  <c r="L1554" i="16"/>
  <c r="M1554" i="16"/>
  <c r="N1554" i="16"/>
  <c r="P1554" i="16" s="1"/>
  <c r="S1555" i="16" s="1"/>
  <c r="O1554" i="16"/>
  <c r="K1555" i="16"/>
  <c r="L1555" i="16"/>
  <c r="M1555" i="16"/>
  <c r="N1555" i="16"/>
  <c r="P1555" i="16" s="1"/>
  <c r="O1555" i="16"/>
  <c r="K1556" i="16"/>
  <c r="L1556" i="16"/>
  <c r="M1556" i="16"/>
  <c r="N1556" i="16"/>
  <c r="O1556" i="16"/>
  <c r="K1557" i="16"/>
  <c r="L1557" i="16"/>
  <c r="M1557" i="16"/>
  <c r="N1557" i="16"/>
  <c r="P1557" i="16" s="1"/>
  <c r="O1557" i="16"/>
  <c r="K1558" i="16"/>
  <c r="L1558" i="16"/>
  <c r="M1558" i="16"/>
  <c r="N1558" i="16"/>
  <c r="P1558" i="16" s="1"/>
  <c r="O1558" i="16"/>
  <c r="K1559" i="16"/>
  <c r="L1559" i="16"/>
  <c r="M1559" i="16"/>
  <c r="N1559" i="16"/>
  <c r="O1559" i="16"/>
  <c r="K1560" i="16"/>
  <c r="L1560" i="16"/>
  <c r="M1560" i="16"/>
  <c r="N1560" i="16"/>
  <c r="P1560" i="16" s="1"/>
  <c r="O1560" i="16"/>
  <c r="K1561" i="16"/>
  <c r="L1561" i="16"/>
  <c r="M1561" i="16"/>
  <c r="P1561" i="16" s="1"/>
  <c r="N1561" i="16"/>
  <c r="O1561" i="16"/>
  <c r="K1562" i="16"/>
  <c r="L1562" i="16"/>
  <c r="M1562" i="16"/>
  <c r="N1562" i="16"/>
  <c r="O1562" i="16"/>
  <c r="K1563" i="16"/>
  <c r="L1563" i="16"/>
  <c r="M1563" i="16"/>
  <c r="N1563" i="16"/>
  <c r="P1563" i="16" s="1"/>
  <c r="O1563" i="16"/>
  <c r="K1564" i="16"/>
  <c r="L1564" i="16"/>
  <c r="M1564" i="16"/>
  <c r="N1564" i="16"/>
  <c r="O1564" i="16"/>
  <c r="K1565" i="16"/>
  <c r="L1565" i="16"/>
  <c r="M1565" i="16"/>
  <c r="N1565" i="16"/>
  <c r="O1565" i="16"/>
  <c r="K1566" i="16"/>
  <c r="L1566" i="16"/>
  <c r="M1566" i="16"/>
  <c r="N1566" i="16"/>
  <c r="O1566" i="16"/>
  <c r="K1567" i="16"/>
  <c r="L1567" i="16"/>
  <c r="M1567" i="16"/>
  <c r="N1567" i="16"/>
  <c r="P1567" i="16" s="1"/>
  <c r="O1567" i="16"/>
  <c r="K1568" i="16"/>
  <c r="L1568" i="16"/>
  <c r="M1568" i="16"/>
  <c r="N1568" i="16"/>
  <c r="O1568" i="16"/>
  <c r="K1569" i="16"/>
  <c r="L1569" i="16"/>
  <c r="M1569" i="16"/>
  <c r="N1569" i="16"/>
  <c r="P1569" i="16" s="1"/>
  <c r="O1569" i="16"/>
  <c r="K1570" i="16"/>
  <c r="L1570" i="16"/>
  <c r="M1570" i="16"/>
  <c r="N1570" i="16"/>
  <c r="P1570" i="16" s="1"/>
  <c r="R1582" i="16" s="1"/>
  <c r="O1570" i="16"/>
  <c r="K1571" i="16"/>
  <c r="L1571" i="16"/>
  <c r="M1571" i="16"/>
  <c r="N1571" i="16"/>
  <c r="P1571" i="16" s="1"/>
  <c r="O1571" i="16"/>
  <c r="K1572" i="16"/>
  <c r="L1572" i="16"/>
  <c r="M1572" i="16"/>
  <c r="N1572" i="16"/>
  <c r="P1572" i="16" s="1"/>
  <c r="R1584" i="16" s="1"/>
  <c r="O1572" i="16"/>
  <c r="K1573" i="16"/>
  <c r="L1573" i="16"/>
  <c r="M1573" i="16"/>
  <c r="N1573" i="16"/>
  <c r="P1573" i="16" s="1"/>
  <c r="R1585" i="16" s="1"/>
  <c r="O1573" i="16"/>
  <c r="K1574" i="16"/>
  <c r="L1574" i="16"/>
  <c r="M1574" i="16"/>
  <c r="N1574" i="16"/>
  <c r="P1574" i="16" s="1"/>
  <c r="O1574" i="16"/>
  <c r="K1575" i="16"/>
  <c r="L1575" i="16"/>
  <c r="M1575" i="16"/>
  <c r="N1575" i="16"/>
  <c r="O1575" i="16"/>
  <c r="K1576" i="16"/>
  <c r="L1576" i="16"/>
  <c r="M1576" i="16"/>
  <c r="N1576" i="16"/>
  <c r="P1576" i="16" s="1"/>
  <c r="O1576" i="16"/>
  <c r="K1577" i="16"/>
  <c r="L1577" i="16"/>
  <c r="M1577" i="16"/>
  <c r="P1577" i="16" s="1"/>
  <c r="S1578" i="16" s="1"/>
  <c r="N1577" i="16"/>
  <c r="O1577" i="16"/>
  <c r="K1578" i="16"/>
  <c r="L1578" i="16"/>
  <c r="M1578" i="16"/>
  <c r="N1578" i="16"/>
  <c r="O1578" i="16"/>
  <c r="K1579" i="16"/>
  <c r="L1579" i="16"/>
  <c r="M1579" i="16"/>
  <c r="N1579" i="16"/>
  <c r="P1579" i="16" s="1"/>
  <c r="O1579" i="16"/>
  <c r="K1580" i="16"/>
  <c r="L1580" i="16"/>
  <c r="M1580" i="16"/>
  <c r="P1580" i="16" s="1"/>
  <c r="N1580" i="16"/>
  <c r="O1580" i="16"/>
  <c r="K1581" i="16"/>
  <c r="L1581" i="16"/>
  <c r="M1581" i="16"/>
  <c r="N1581" i="16"/>
  <c r="O1581" i="16"/>
  <c r="K1582" i="16"/>
  <c r="L1582" i="16"/>
  <c r="M1582" i="16"/>
  <c r="N1582" i="16"/>
  <c r="P1582" i="16" s="1"/>
  <c r="S1583" i="16" s="1"/>
  <c r="O1582" i="16"/>
  <c r="K1583" i="16"/>
  <c r="L1583" i="16"/>
  <c r="M1583" i="16"/>
  <c r="N1583" i="16"/>
  <c r="P1583" i="16" s="1"/>
  <c r="S1584" i="16" s="1"/>
  <c r="O1583" i="16"/>
  <c r="K1584" i="16"/>
  <c r="L1584" i="16"/>
  <c r="M1584" i="16"/>
  <c r="N1584" i="16"/>
  <c r="O1584" i="16"/>
  <c r="K1585" i="16"/>
  <c r="L1585" i="16"/>
  <c r="M1585" i="16"/>
  <c r="N1585" i="16"/>
  <c r="P1585" i="16" s="1"/>
  <c r="O1585" i="16"/>
  <c r="K1586" i="16"/>
  <c r="L1586" i="16"/>
  <c r="M1586" i="16"/>
  <c r="N1586" i="16"/>
  <c r="P1586" i="16" s="1"/>
  <c r="R1598" i="16" s="1"/>
  <c r="O1586" i="16"/>
  <c r="K1587" i="16"/>
  <c r="L1587" i="16"/>
  <c r="M1587" i="16"/>
  <c r="N1587" i="16"/>
  <c r="P1587" i="16" s="1"/>
  <c r="O1587" i="16"/>
  <c r="K1588" i="16"/>
  <c r="L1588" i="16"/>
  <c r="M1588" i="16"/>
  <c r="N1588" i="16"/>
  <c r="P1588" i="16" s="1"/>
  <c r="O1588" i="16"/>
  <c r="K1589" i="16"/>
  <c r="L1589" i="16"/>
  <c r="M1589" i="16"/>
  <c r="N1589" i="16"/>
  <c r="P1589" i="16" s="1"/>
  <c r="O1589" i="16"/>
  <c r="K1590" i="16"/>
  <c r="L1590" i="16"/>
  <c r="M1590" i="16"/>
  <c r="N1590" i="16"/>
  <c r="P1590" i="16" s="1"/>
  <c r="O1590" i="16"/>
  <c r="K1591" i="16"/>
  <c r="L1591" i="16"/>
  <c r="M1591" i="16"/>
  <c r="N1591" i="16"/>
  <c r="O1591" i="16"/>
  <c r="K1592" i="16"/>
  <c r="L1592" i="16"/>
  <c r="M1592" i="16"/>
  <c r="N1592" i="16"/>
  <c r="P1592" i="16" s="1"/>
  <c r="O1592" i="16"/>
  <c r="K1593" i="16"/>
  <c r="L1593" i="16"/>
  <c r="M1593" i="16"/>
  <c r="P1593" i="16" s="1"/>
  <c r="N1593" i="16"/>
  <c r="O1593" i="16"/>
  <c r="K1594" i="16"/>
  <c r="L1594" i="16"/>
  <c r="M1594" i="16"/>
  <c r="N1594" i="16"/>
  <c r="O1594" i="16"/>
  <c r="K1595" i="16"/>
  <c r="L1595" i="16"/>
  <c r="M1595" i="16"/>
  <c r="N1595" i="16"/>
  <c r="P1595" i="16" s="1"/>
  <c r="O1595" i="16"/>
  <c r="K1596" i="16"/>
  <c r="L1596" i="16"/>
  <c r="M1596" i="16"/>
  <c r="N1596" i="16"/>
  <c r="P1596" i="16" s="1"/>
  <c r="O1596" i="16"/>
  <c r="K1597" i="16"/>
  <c r="L1597" i="16"/>
  <c r="M1597" i="16"/>
  <c r="N1597" i="16"/>
  <c r="P1597" i="16" s="1"/>
  <c r="O1597" i="16"/>
  <c r="K1598" i="16"/>
  <c r="L1598" i="16"/>
  <c r="M1598" i="16"/>
  <c r="N1598" i="16"/>
  <c r="P1598" i="16" s="1"/>
  <c r="O1598" i="16"/>
  <c r="K1599" i="16"/>
  <c r="L1599" i="16"/>
  <c r="M1599" i="16"/>
  <c r="N1599" i="16"/>
  <c r="P1599" i="16" s="1"/>
  <c r="O1599" i="16"/>
  <c r="K1600" i="16"/>
  <c r="L1600" i="16"/>
  <c r="M1600" i="16"/>
  <c r="N1600" i="16"/>
  <c r="P1600" i="16" s="1"/>
  <c r="O1600" i="16"/>
  <c r="K1601" i="16"/>
  <c r="L1601" i="16"/>
  <c r="M1601" i="16"/>
  <c r="N1601" i="16"/>
  <c r="P1601" i="16" s="1"/>
  <c r="O1601" i="16"/>
  <c r="K1602" i="16"/>
  <c r="L1602" i="16"/>
  <c r="M1602" i="16"/>
  <c r="N1602" i="16"/>
  <c r="P1602" i="16" s="1"/>
  <c r="O1602" i="16"/>
  <c r="K1603" i="16"/>
  <c r="L1603" i="16"/>
  <c r="M1603" i="16"/>
  <c r="N1603" i="16"/>
  <c r="P1603" i="16" s="1"/>
  <c r="O1603" i="16"/>
  <c r="K1604" i="16"/>
  <c r="L1604" i="16"/>
  <c r="M1604" i="16"/>
  <c r="N1604" i="16"/>
  <c r="P1604" i="16" s="1"/>
  <c r="O1604" i="16"/>
  <c r="K1605" i="16"/>
  <c r="L1605" i="16"/>
  <c r="M1605" i="16"/>
  <c r="N1605" i="16"/>
  <c r="P1605" i="16" s="1"/>
  <c r="O1605" i="16"/>
  <c r="K1606" i="16"/>
  <c r="L1606" i="16"/>
  <c r="M1606" i="16"/>
  <c r="N1606" i="16"/>
  <c r="P1606" i="16" s="1"/>
  <c r="O1606" i="16"/>
  <c r="K1607" i="16"/>
  <c r="L1607" i="16"/>
  <c r="M1607" i="16"/>
  <c r="N1607" i="16"/>
  <c r="P1607" i="16" s="1"/>
  <c r="O1607" i="16"/>
  <c r="K1608" i="16"/>
  <c r="L1608" i="16"/>
  <c r="M1608" i="16"/>
  <c r="N1608" i="16"/>
  <c r="P1608" i="16" s="1"/>
  <c r="O1608" i="16"/>
  <c r="K1609" i="16"/>
  <c r="L1609" i="16"/>
  <c r="M1609" i="16"/>
  <c r="N1609" i="16"/>
  <c r="P1609" i="16" s="1"/>
  <c r="S1610" i="16" s="1"/>
  <c r="O1609" i="16"/>
  <c r="K1610" i="16"/>
  <c r="L1610" i="16"/>
  <c r="M1610" i="16"/>
  <c r="N1610" i="16"/>
  <c r="P1610" i="16" s="1"/>
  <c r="S1611" i="16" s="1"/>
  <c r="O1610" i="16"/>
  <c r="K1611" i="16"/>
  <c r="L1611" i="16"/>
  <c r="M1611" i="16"/>
  <c r="N1611" i="16"/>
  <c r="P1611" i="16" s="1"/>
  <c r="S1612" i="16" s="1"/>
  <c r="O1611" i="16"/>
  <c r="K1612" i="16"/>
  <c r="L1612" i="16"/>
  <c r="M1612" i="16"/>
  <c r="N1612" i="16"/>
  <c r="P1612" i="16" s="1"/>
  <c r="S1613" i="16" s="1"/>
  <c r="O1612" i="16"/>
  <c r="K1613" i="16"/>
  <c r="L1613" i="16"/>
  <c r="M1613" i="16"/>
  <c r="N1613" i="16"/>
  <c r="P1613" i="16" s="1"/>
  <c r="S1614" i="16" s="1"/>
  <c r="O1613" i="16"/>
  <c r="K1614" i="16"/>
  <c r="L1614" i="16"/>
  <c r="M1614" i="16"/>
  <c r="N1614" i="16"/>
  <c r="O1614" i="16"/>
  <c r="K1615" i="16"/>
  <c r="L1615" i="16"/>
  <c r="M1615" i="16"/>
  <c r="N1615" i="16"/>
  <c r="P1615" i="16" s="1"/>
  <c r="S1616" i="16" s="1"/>
  <c r="O1615" i="16"/>
  <c r="K1616" i="16"/>
  <c r="L1616" i="16"/>
  <c r="M1616" i="16"/>
  <c r="N1616" i="16"/>
  <c r="P1616" i="16" s="1"/>
  <c r="S1617" i="16" s="1"/>
  <c r="O1616" i="16"/>
  <c r="K1617" i="16"/>
  <c r="L1617" i="16"/>
  <c r="M1617" i="16"/>
  <c r="N1617" i="16"/>
  <c r="O1617" i="16"/>
  <c r="K1618" i="16"/>
  <c r="L1618" i="16"/>
  <c r="M1618" i="16"/>
  <c r="N1618" i="16"/>
  <c r="P1618" i="16" s="1"/>
  <c r="S1619" i="16" s="1"/>
  <c r="O1618" i="16"/>
  <c r="K1619" i="16"/>
  <c r="L1619" i="16"/>
  <c r="M1619" i="16"/>
  <c r="N1619" i="16"/>
  <c r="P1619" i="16" s="1"/>
  <c r="S1620" i="16" s="1"/>
  <c r="O1619" i="16"/>
  <c r="K1620" i="16"/>
  <c r="L1620" i="16"/>
  <c r="M1620" i="16"/>
  <c r="N1620" i="16"/>
  <c r="O1620" i="16"/>
  <c r="K1621" i="16"/>
  <c r="L1621" i="16"/>
  <c r="M1621" i="16"/>
  <c r="N1621" i="16"/>
  <c r="P1621" i="16" s="1"/>
  <c r="O1621" i="16"/>
  <c r="O829" i="16"/>
  <c r="N829" i="16"/>
  <c r="M829" i="16"/>
  <c r="L829" i="16"/>
  <c r="K829" i="16"/>
  <c r="F1621" i="16"/>
  <c r="F1620" i="16"/>
  <c r="F1619" i="16"/>
  <c r="F1618" i="16"/>
  <c r="F1617" i="16"/>
  <c r="F1616" i="16"/>
  <c r="F1615" i="16"/>
  <c r="F1614" i="16"/>
  <c r="F1613" i="16"/>
  <c r="F1612" i="16"/>
  <c r="F1611" i="16"/>
  <c r="F1610" i="16"/>
  <c r="F1609" i="16"/>
  <c r="F1608" i="16"/>
  <c r="F1607" i="16"/>
  <c r="F1606" i="16"/>
  <c r="F1605" i="16"/>
  <c r="F1604" i="16"/>
  <c r="F1603" i="16"/>
  <c r="F1602" i="16"/>
  <c r="F1601" i="16"/>
  <c r="F1600" i="16"/>
  <c r="F1599" i="16"/>
  <c r="F1598" i="16"/>
  <c r="F1597" i="16"/>
  <c r="F1596" i="16"/>
  <c r="F1595" i="16"/>
  <c r="F1594" i="16"/>
  <c r="F1593" i="16"/>
  <c r="F1592" i="16"/>
  <c r="F1591" i="16"/>
  <c r="F1590" i="16"/>
  <c r="F1589" i="16"/>
  <c r="F1588" i="16"/>
  <c r="F1587" i="16"/>
  <c r="F1586" i="16"/>
  <c r="F1585" i="16"/>
  <c r="F1584" i="16"/>
  <c r="F1583" i="16"/>
  <c r="F1582" i="16"/>
  <c r="F1581" i="16"/>
  <c r="F1580" i="16"/>
  <c r="F1579" i="16"/>
  <c r="F1578" i="16"/>
  <c r="F1577" i="16"/>
  <c r="F1576" i="16"/>
  <c r="F1575" i="16"/>
  <c r="F1574" i="16"/>
  <c r="F1573" i="16"/>
  <c r="F1572" i="16"/>
  <c r="F1571" i="16"/>
  <c r="F1570" i="16"/>
  <c r="F1569" i="16"/>
  <c r="F1568" i="16"/>
  <c r="F1567" i="16"/>
  <c r="F1566" i="16"/>
  <c r="F1565" i="16"/>
  <c r="F1564" i="16"/>
  <c r="F1563" i="16"/>
  <c r="F1562" i="16"/>
  <c r="F1561" i="16"/>
  <c r="F1560" i="16"/>
  <c r="F1559" i="16"/>
  <c r="F1558" i="16"/>
  <c r="F1557" i="16"/>
  <c r="F1556" i="16"/>
  <c r="F1555" i="16"/>
  <c r="F1554" i="16"/>
  <c r="F1553" i="16"/>
  <c r="F1552" i="16"/>
  <c r="F1551" i="16"/>
  <c r="F1550" i="16"/>
  <c r="F1549" i="16"/>
  <c r="F1548" i="16"/>
  <c r="F1547" i="16"/>
  <c r="F1546" i="16"/>
  <c r="F1545" i="16"/>
  <c r="F1544" i="16"/>
  <c r="F1543" i="16"/>
  <c r="F1542" i="16"/>
  <c r="F1541" i="16"/>
  <c r="F1540" i="16"/>
  <c r="F1539" i="16"/>
  <c r="F1538" i="16"/>
  <c r="F1537" i="16"/>
  <c r="F1536" i="16"/>
  <c r="F1535" i="16"/>
  <c r="F1534" i="16"/>
  <c r="F1533" i="16"/>
  <c r="F1532" i="16"/>
  <c r="F1531" i="16"/>
  <c r="F1530" i="16"/>
  <c r="F1529" i="16"/>
  <c r="F1528" i="16"/>
  <c r="F1527" i="16"/>
  <c r="F1526" i="16"/>
  <c r="F1525" i="16"/>
  <c r="F1524" i="16"/>
  <c r="F1523" i="16"/>
  <c r="F1522" i="16"/>
  <c r="F1521" i="16"/>
  <c r="F1520" i="16"/>
  <c r="F1519" i="16"/>
  <c r="F1518" i="16"/>
  <c r="F1517" i="16"/>
  <c r="F1516" i="16"/>
  <c r="F1515" i="16"/>
  <c r="F1514" i="16"/>
  <c r="F1513" i="16"/>
  <c r="F1512" i="16"/>
  <c r="F1511" i="16"/>
  <c r="F1510" i="16"/>
  <c r="F1509" i="16"/>
  <c r="F1508" i="16"/>
  <c r="F1507" i="16"/>
  <c r="F1506" i="16"/>
  <c r="F1505" i="16"/>
  <c r="F1504" i="16"/>
  <c r="F1503" i="16"/>
  <c r="F1502" i="16"/>
  <c r="F1501" i="16"/>
  <c r="F1500" i="16"/>
  <c r="F1499" i="16"/>
  <c r="F1498" i="16"/>
  <c r="F1497" i="16"/>
  <c r="F1496" i="16"/>
  <c r="F1495" i="16"/>
  <c r="F1494" i="16"/>
  <c r="F1493" i="16"/>
  <c r="F1492" i="16"/>
  <c r="F1491" i="16"/>
  <c r="F1490" i="16"/>
  <c r="F1489" i="16"/>
  <c r="F1488" i="16"/>
  <c r="F1487" i="16"/>
  <c r="F1486" i="16"/>
  <c r="F1485" i="16"/>
  <c r="F1484" i="16"/>
  <c r="F1483" i="16"/>
  <c r="F1482" i="16"/>
  <c r="F1481" i="16"/>
  <c r="F1480" i="16"/>
  <c r="F1479" i="16"/>
  <c r="F1478" i="16"/>
  <c r="F1477" i="16"/>
  <c r="F1476" i="16"/>
  <c r="F1475" i="16"/>
  <c r="F1474" i="16"/>
  <c r="F1473" i="16"/>
  <c r="F1472" i="16"/>
  <c r="F1471" i="16"/>
  <c r="F1470" i="16"/>
  <c r="F1469" i="16"/>
  <c r="F1468" i="16"/>
  <c r="F1467" i="16"/>
  <c r="F1466" i="16"/>
  <c r="F1465" i="16"/>
  <c r="F1464" i="16"/>
  <c r="F1463" i="16"/>
  <c r="F1462" i="16"/>
  <c r="F1461" i="16"/>
  <c r="F1460" i="16"/>
  <c r="F1459" i="16"/>
  <c r="F1458" i="16"/>
  <c r="F1457" i="16"/>
  <c r="F1456" i="16"/>
  <c r="F1455" i="16"/>
  <c r="F1454" i="16"/>
  <c r="F1453" i="16"/>
  <c r="F1452" i="16"/>
  <c r="F1451" i="16"/>
  <c r="F1450" i="16"/>
  <c r="F1449" i="16"/>
  <c r="F1448" i="16"/>
  <c r="F1447" i="16"/>
  <c r="F1446" i="16"/>
  <c r="F1445" i="16"/>
  <c r="F1444" i="16"/>
  <c r="F1443" i="16"/>
  <c r="F1442" i="16"/>
  <c r="F1441" i="16"/>
  <c r="F1440" i="16"/>
  <c r="F1439" i="16"/>
  <c r="F1438" i="16"/>
  <c r="F1437" i="16"/>
  <c r="F1436" i="16"/>
  <c r="F1435" i="16"/>
  <c r="F1434" i="16"/>
  <c r="F1433" i="16"/>
  <c r="F1432" i="16"/>
  <c r="F1431" i="16"/>
  <c r="F1430" i="16"/>
  <c r="F1429" i="16"/>
  <c r="F1428" i="16"/>
  <c r="F1427" i="16"/>
  <c r="F1426" i="16"/>
  <c r="F1425" i="16"/>
  <c r="F1424" i="16"/>
  <c r="F1423" i="16"/>
  <c r="F1422" i="16"/>
  <c r="F1421" i="16"/>
  <c r="F1420" i="16"/>
  <c r="F1419" i="16"/>
  <c r="F1418" i="16"/>
  <c r="F1417" i="16"/>
  <c r="F1416" i="16"/>
  <c r="F1415" i="16"/>
  <c r="F1414" i="16"/>
  <c r="F1413" i="16"/>
  <c r="F1412" i="16"/>
  <c r="F1411" i="16"/>
  <c r="F1410" i="16"/>
  <c r="F1409" i="16"/>
  <c r="F1408" i="16"/>
  <c r="F1407" i="16"/>
  <c r="F1406" i="16"/>
  <c r="F1405" i="16"/>
  <c r="F1404" i="16"/>
  <c r="F1403" i="16"/>
  <c r="F1402" i="16"/>
  <c r="F1401" i="16"/>
  <c r="F1400" i="16"/>
  <c r="F1399" i="16"/>
  <c r="F1398" i="16"/>
  <c r="F1397" i="16"/>
  <c r="F1396" i="16"/>
  <c r="F1395" i="16"/>
  <c r="F1394" i="16"/>
  <c r="F1393" i="16"/>
  <c r="F1392" i="16"/>
  <c r="F1391" i="16"/>
  <c r="F1390" i="16"/>
  <c r="F1389" i="16"/>
  <c r="F1388" i="16"/>
  <c r="F1387" i="16"/>
  <c r="F1386" i="16"/>
  <c r="F1385" i="16"/>
  <c r="F1384" i="16"/>
  <c r="F1383" i="16"/>
  <c r="F1382" i="16"/>
  <c r="F1381" i="16"/>
  <c r="F1380" i="16"/>
  <c r="F1379" i="16"/>
  <c r="F1378" i="16"/>
  <c r="F1377" i="16"/>
  <c r="F1376" i="16"/>
  <c r="F1375" i="16"/>
  <c r="F1374" i="16"/>
  <c r="F1373" i="16"/>
  <c r="F1372" i="16"/>
  <c r="F1371" i="16"/>
  <c r="F1370" i="16"/>
  <c r="F1369" i="16"/>
  <c r="F1368" i="16"/>
  <c r="F1367" i="16"/>
  <c r="F1366" i="16"/>
  <c r="F1365" i="16"/>
  <c r="F1364" i="16"/>
  <c r="F1363" i="16"/>
  <c r="F1362" i="16"/>
  <c r="F1361" i="16"/>
  <c r="F1360" i="16"/>
  <c r="F1359" i="16"/>
  <c r="F1358" i="16"/>
  <c r="F1357" i="16"/>
  <c r="F1356" i="16"/>
  <c r="F1355" i="16"/>
  <c r="F1354" i="16"/>
  <c r="F1353" i="16"/>
  <c r="F1352" i="16"/>
  <c r="F1351" i="16"/>
  <c r="F1350" i="16"/>
  <c r="F1349" i="16"/>
  <c r="F1348" i="16"/>
  <c r="F1347" i="16"/>
  <c r="F1346" i="16"/>
  <c r="F1345" i="16"/>
  <c r="F1344" i="16"/>
  <c r="F1343" i="16"/>
  <c r="F1342" i="16"/>
  <c r="F1341" i="16"/>
  <c r="F1340" i="16"/>
  <c r="F1339" i="16"/>
  <c r="F1338" i="16"/>
  <c r="F1337" i="16"/>
  <c r="F1336" i="16"/>
  <c r="F1335" i="16"/>
  <c r="F1334" i="16"/>
  <c r="F1333" i="16"/>
  <c r="F1332" i="16"/>
  <c r="F1331" i="16"/>
  <c r="F1330" i="16"/>
  <c r="F1329" i="16"/>
  <c r="F1328" i="16"/>
  <c r="F1327" i="16"/>
  <c r="F1326" i="16"/>
  <c r="F1325" i="16"/>
  <c r="F1324" i="16"/>
  <c r="F1323" i="16"/>
  <c r="F1322" i="16"/>
  <c r="F1321" i="16"/>
  <c r="F1320" i="16"/>
  <c r="F1319" i="16"/>
  <c r="F1318" i="16"/>
  <c r="F1317" i="16"/>
  <c r="F1316" i="16"/>
  <c r="F1315" i="16"/>
  <c r="F1314" i="16"/>
  <c r="F1313" i="16"/>
  <c r="F1312" i="16"/>
  <c r="F1311" i="16"/>
  <c r="F1310" i="16"/>
  <c r="F1309" i="16"/>
  <c r="F1308" i="16"/>
  <c r="F1307" i="16"/>
  <c r="F1306" i="16"/>
  <c r="F1305" i="16"/>
  <c r="F1304" i="16"/>
  <c r="F1303" i="16"/>
  <c r="F1302" i="16"/>
  <c r="F1301" i="16"/>
  <c r="F1300" i="16"/>
  <c r="F1299" i="16"/>
  <c r="F1298" i="16"/>
  <c r="F1297" i="16"/>
  <c r="F1296" i="16"/>
  <c r="F1295" i="16"/>
  <c r="F1294" i="16"/>
  <c r="F1293" i="16"/>
  <c r="F1292" i="16"/>
  <c r="F1291" i="16"/>
  <c r="F1290" i="16"/>
  <c r="F1289" i="16"/>
  <c r="F1288" i="16"/>
  <c r="F1287" i="16"/>
  <c r="F1286" i="16"/>
  <c r="F1285" i="16"/>
  <c r="F1284" i="16"/>
  <c r="F1283" i="16"/>
  <c r="F1282" i="16"/>
  <c r="F1281" i="16"/>
  <c r="F1280" i="16"/>
  <c r="F1279" i="16"/>
  <c r="F1278" i="16"/>
  <c r="F1277" i="16"/>
  <c r="F1276" i="16"/>
  <c r="F1275" i="16"/>
  <c r="F1274" i="16"/>
  <c r="F1273" i="16"/>
  <c r="F1272" i="16"/>
  <c r="F1271" i="16"/>
  <c r="F1270" i="16"/>
  <c r="F1269" i="16"/>
  <c r="F1268" i="16"/>
  <c r="F1267" i="16"/>
  <c r="F1266" i="16"/>
  <c r="F1265" i="16"/>
  <c r="F1264" i="16"/>
  <c r="F1263" i="16"/>
  <c r="F1262" i="16"/>
  <c r="F1261" i="16"/>
  <c r="F1260" i="16"/>
  <c r="F1259" i="16"/>
  <c r="F1258" i="16"/>
  <c r="F1257" i="16"/>
  <c r="F1256" i="16"/>
  <c r="F1255" i="16"/>
  <c r="F1254" i="16"/>
  <c r="F1253" i="16"/>
  <c r="F1252" i="16"/>
  <c r="F1251" i="16"/>
  <c r="F1250" i="16"/>
  <c r="F1249" i="16"/>
  <c r="F1248" i="16"/>
  <c r="F1247" i="16"/>
  <c r="F1246" i="16"/>
  <c r="F1245" i="16"/>
  <c r="F1244" i="16"/>
  <c r="F1243" i="16"/>
  <c r="F1242" i="16"/>
  <c r="F1241" i="16"/>
  <c r="F1240" i="16"/>
  <c r="F1239" i="16"/>
  <c r="F1238" i="16"/>
  <c r="F1237" i="16"/>
  <c r="F1236" i="16"/>
  <c r="F1235" i="16"/>
  <c r="F1234" i="16"/>
  <c r="F1233" i="16"/>
  <c r="F1232" i="16"/>
  <c r="F1231" i="16"/>
  <c r="F1230" i="16"/>
  <c r="F1229" i="16"/>
  <c r="F1228" i="16"/>
  <c r="F1227" i="16"/>
  <c r="F1226" i="16"/>
  <c r="F1225" i="16"/>
  <c r="F1224" i="16"/>
  <c r="F1223" i="16"/>
  <c r="F1222" i="16"/>
  <c r="F1221" i="16"/>
  <c r="F1220" i="16"/>
  <c r="F1219" i="16"/>
  <c r="F1218" i="16"/>
  <c r="F1217" i="16"/>
  <c r="F1216" i="16"/>
  <c r="F1215" i="16"/>
  <c r="F1214" i="16"/>
  <c r="F1213" i="16"/>
  <c r="F1212" i="16"/>
  <c r="F1211" i="16"/>
  <c r="F1210" i="16"/>
  <c r="F1209" i="16"/>
  <c r="F1208" i="16"/>
  <c r="F1207" i="16"/>
  <c r="F1206" i="16"/>
  <c r="F1205" i="16"/>
  <c r="F1204" i="16"/>
  <c r="F1203" i="16"/>
  <c r="F1202" i="16"/>
  <c r="F1201" i="16"/>
  <c r="F1200" i="16"/>
  <c r="F1199" i="16"/>
  <c r="F1198" i="16"/>
  <c r="F1197" i="16"/>
  <c r="F1196" i="16"/>
  <c r="F1195" i="16"/>
  <c r="F1194" i="16"/>
  <c r="F1193" i="16"/>
  <c r="F1192" i="16"/>
  <c r="F1191" i="16"/>
  <c r="F1190" i="16"/>
  <c r="F1189" i="16"/>
  <c r="F1188" i="16"/>
  <c r="F1187" i="16"/>
  <c r="F1186" i="16"/>
  <c r="F1185" i="16"/>
  <c r="F1184" i="16"/>
  <c r="F1183" i="16"/>
  <c r="F1182" i="16"/>
  <c r="F1181" i="16"/>
  <c r="F1180" i="16"/>
  <c r="F1179" i="16"/>
  <c r="F1178" i="16"/>
  <c r="F1177" i="16"/>
  <c r="F1176" i="16"/>
  <c r="F1175" i="16"/>
  <c r="F1174" i="16"/>
  <c r="F1173" i="16"/>
  <c r="F1172" i="16"/>
  <c r="F1171" i="16"/>
  <c r="F1170" i="16"/>
  <c r="F1169" i="16"/>
  <c r="F1168" i="16"/>
  <c r="F1167" i="16"/>
  <c r="F1166" i="16"/>
  <c r="F1165" i="16"/>
  <c r="F1164" i="16"/>
  <c r="F1163" i="16"/>
  <c r="F1162" i="16"/>
  <c r="F1161" i="16"/>
  <c r="F1160" i="16"/>
  <c r="F1159" i="16"/>
  <c r="F1158" i="16"/>
  <c r="F1157" i="16"/>
  <c r="F1156" i="16"/>
  <c r="F1155" i="16"/>
  <c r="F1154" i="16"/>
  <c r="F1153" i="16"/>
  <c r="F1152" i="16"/>
  <c r="F1151" i="16"/>
  <c r="F1150" i="16"/>
  <c r="F1149" i="16"/>
  <c r="F1148" i="16"/>
  <c r="F1147" i="16"/>
  <c r="F1146" i="16"/>
  <c r="F1145" i="16"/>
  <c r="F1144" i="16"/>
  <c r="F1143" i="16"/>
  <c r="F1142" i="16"/>
  <c r="F1141" i="16"/>
  <c r="F1140" i="16"/>
  <c r="F1139" i="16"/>
  <c r="F1138" i="16"/>
  <c r="F1137" i="16"/>
  <c r="F1136" i="16"/>
  <c r="F1135" i="16"/>
  <c r="F1134" i="16"/>
  <c r="F1133" i="16"/>
  <c r="F1132" i="16"/>
  <c r="F1131" i="16"/>
  <c r="F1130" i="16"/>
  <c r="F1129" i="16"/>
  <c r="F1128" i="16"/>
  <c r="F1127" i="16"/>
  <c r="F1126" i="16"/>
  <c r="F1125" i="16"/>
  <c r="F1124" i="16"/>
  <c r="F1123" i="16"/>
  <c r="F1122" i="16"/>
  <c r="F1121" i="16"/>
  <c r="F1120" i="16"/>
  <c r="F1119" i="16"/>
  <c r="F1118" i="16"/>
  <c r="F1117" i="16"/>
  <c r="F1116" i="16"/>
  <c r="F1115" i="16"/>
  <c r="F1114" i="16"/>
  <c r="F1113" i="16"/>
  <c r="F1112" i="16"/>
  <c r="F1111" i="16"/>
  <c r="F1110" i="16"/>
  <c r="F1109" i="16"/>
  <c r="F1108" i="16"/>
  <c r="F1107" i="16"/>
  <c r="F1106" i="16"/>
  <c r="F1105" i="16"/>
  <c r="F1104" i="16"/>
  <c r="F1103" i="16"/>
  <c r="F1102" i="16"/>
  <c r="F1101" i="16"/>
  <c r="F1100" i="16"/>
  <c r="F1099" i="16"/>
  <c r="F1098" i="16"/>
  <c r="F1097" i="16"/>
  <c r="F1096" i="16"/>
  <c r="F1095" i="16"/>
  <c r="F1094" i="16"/>
  <c r="F1093" i="16"/>
  <c r="F1092" i="16"/>
  <c r="F1091" i="16"/>
  <c r="F1090" i="16"/>
  <c r="F1089" i="16"/>
  <c r="F1088" i="16"/>
  <c r="F1087" i="16"/>
  <c r="F1086" i="16"/>
  <c r="F1085" i="16"/>
  <c r="F1084" i="16"/>
  <c r="F1083" i="16"/>
  <c r="F1082" i="16"/>
  <c r="F1081" i="16"/>
  <c r="F1080" i="16"/>
  <c r="F1079" i="16"/>
  <c r="F1078" i="16"/>
  <c r="F1077" i="16"/>
  <c r="F1076" i="16"/>
  <c r="F1075" i="16"/>
  <c r="F1074" i="16"/>
  <c r="F1073" i="16"/>
  <c r="F1072" i="16"/>
  <c r="F1071" i="16"/>
  <c r="F1070" i="16"/>
  <c r="F1069" i="16"/>
  <c r="F1068" i="16"/>
  <c r="F1067" i="16"/>
  <c r="F1066" i="16"/>
  <c r="F1065" i="16"/>
  <c r="F1064" i="16"/>
  <c r="F1063" i="16"/>
  <c r="F1062" i="16"/>
  <c r="F1061" i="16"/>
  <c r="F1060" i="16"/>
  <c r="F1059" i="16"/>
  <c r="F1058" i="16"/>
  <c r="F1057" i="16"/>
  <c r="F1056" i="16"/>
  <c r="F1055" i="16"/>
  <c r="F1054" i="16"/>
  <c r="F1053" i="16"/>
  <c r="F1052" i="16"/>
  <c r="F1051" i="16"/>
  <c r="F1050" i="16"/>
  <c r="F1049" i="16"/>
  <c r="F1048" i="16"/>
  <c r="F1047" i="16"/>
  <c r="F1046" i="16"/>
  <c r="F1045" i="16"/>
  <c r="F1044" i="16"/>
  <c r="F1043" i="16"/>
  <c r="F1042" i="16"/>
  <c r="F1041" i="16"/>
  <c r="F1040" i="16"/>
  <c r="F1039" i="16"/>
  <c r="F1038" i="16"/>
  <c r="F1037" i="16"/>
  <c r="F1036" i="16"/>
  <c r="F1035" i="16"/>
  <c r="F1034" i="16"/>
  <c r="F1033" i="16"/>
  <c r="F1032" i="16"/>
  <c r="F1031" i="16"/>
  <c r="F1030" i="16"/>
  <c r="F1029" i="16"/>
  <c r="F1028" i="16"/>
  <c r="F1027" i="16"/>
  <c r="F1026" i="16"/>
  <c r="F1025" i="16"/>
  <c r="F1024" i="16"/>
  <c r="F1023" i="16"/>
  <c r="F1022" i="16"/>
  <c r="F1021" i="16"/>
  <c r="F1020" i="16"/>
  <c r="F1019" i="16"/>
  <c r="F1018" i="16"/>
  <c r="F1017" i="16"/>
  <c r="F1016" i="16"/>
  <c r="F1015" i="16"/>
  <c r="F1014" i="16"/>
  <c r="F1013" i="16"/>
  <c r="F1012" i="16"/>
  <c r="F1011" i="16"/>
  <c r="F1010" i="16"/>
  <c r="F1009" i="16"/>
  <c r="F1008" i="16"/>
  <c r="F1007" i="16"/>
  <c r="F1006" i="16"/>
  <c r="F1005" i="16"/>
  <c r="F1004" i="16"/>
  <c r="F1003" i="16"/>
  <c r="F1002" i="16"/>
  <c r="F1001" i="16"/>
  <c r="F1000" i="16"/>
  <c r="F999" i="16"/>
  <c r="F998" i="16"/>
  <c r="F997" i="16"/>
  <c r="F996" i="16"/>
  <c r="F995" i="16"/>
  <c r="F994" i="16"/>
  <c r="F993" i="16"/>
  <c r="F992" i="16"/>
  <c r="F991" i="16"/>
  <c r="F990" i="16"/>
  <c r="F989" i="16"/>
  <c r="F988" i="16"/>
  <c r="F987" i="16"/>
  <c r="F986" i="16"/>
  <c r="F985" i="16"/>
  <c r="F984" i="16"/>
  <c r="F983" i="16"/>
  <c r="F982" i="16"/>
  <c r="F981" i="16"/>
  <c r="F980" i="16"/>
  <c r="F979" i="16"/>
  <c r="F978" i="16"/>
  <c r="F977" i="16"/>
  <c r="F976" i="16"/>
  <c r="F975" i="16"/>
  <c r="F974" i="16"/>
  <c r="F973" i="16"/>
  <c r="F972" i="16"/>
  <c r="F971" i="16"/>
  <c r="F970" i="16"/>
  <c r="F969" i="16"/>
  <c r="F968" i="16"/>
  <c r="F967" i="16"/>
  <c r="F966" i="16"/>
  <c r="F965" i="16"/>
  <c r="F964" i="16"/>
  <c r="F963" i="16"/>
  <c r="F962" i="16"/>
  <c r="F961" i="16"/>
  <c r="F960" i="16"/>
  <c r="F959" i="16"/>
  <c r="F958" i="16"/>
  <c r="F957" i="16"/>
  <c r="F956" i="16"/>
  <c r="F955" i="16"/>
  <c r="F954" i="16"/>
  <c r="F953" i="16"/>
  <c r="F952" i="16"/>
  <c r="F951" i="16"/>
  <c r="F950" i="16"/>
  <c r="F949" i="16"/>
  <c r="F948" i="16"/>
  <c r="F947" i="16"/>
  <c r="F946" i="16"/>
  <c r="F945" i="16"/>
  <c r="F944" i="16"/>
  <c r="F943" i="16"/>
  <c r="F942" i="16"/>
  <c r="F941" i="16"/>
  <c r="F940" i="16"/>
  <c r="F939" i="16"/>
  <c r="F938" i="16"/>
  <c r="F937" i="16"/>
  <c r="F936" i="16"/>
  <c r="F935" i="16"/>
  <c r="F934" i="16"/>
  <c r="F933" i="16"/>
  <c r="F932" i="16"/>
  <c r="F931" i="16"/>
  <c r="F930" i="16"/>
  <c r="F929" i="16"/>
  <c r="F928" i="16"/>
  <c r="F927" i="16"/>
  <c r="F926" i="16"/>
  <c r="F925" i="16"/>
  <c r="F924" i="16"/>
  <c r="F923" i="16"/>
  <c r="F922" i="16"/>
  <c r="F921" i="16"/>
  <c r="F920" i="16"/>
  <c r="F919" i="16"/>
  <c r="F918" i="16"/>
  <c r="F917" i="16"/>
  <c r="F916" i="16"/>
  <c r="F915" i="16"/>
  <c r="F914" i="16"/>
  <c r="F913" i="16"/>
  <c r="F912" i="16"/>
  <c r="F911" i="16"/>
  <c r="F910" i="16"/>
  <c r="F909" i="16"/>
  <c r="F908" i="16"/>
  <c r="F907" i="16"/>
  <c r="F906" i="16"/>
  <c r="F905" i="16"/>
  <c r="F904" i="16"/>
  <c r="F903" i="16"/>
  <c r="F902" i="16"/>
  <c r="F901" i="16"/>
  <c r="F900" i="16"/>
  <c r="F899" i="16"/>
  <c r="F898" i="16"/>
  <c r="F897" i="16"/>
  <c r="F896" i="16"/>
  <c r="F895" i="16"/>
  <c r="F894" i="16"/>
  <c r="F893" i="16"/>
  <c r="F892" i="16"/>
  <c r="F891" i="16"/>
  <c r="F890" i="16"/>
  <c r="F889" i="16"/>
  <c r="F888" i="16"/>
  <c r="F887" i="16"/>
  <c r="F886" i="16"/>
  <c r="F885" i="16"/>
  <c r="F884" i="16"/>
  <c r="F883" i="16"/>
  <c r="F882" i="16"/>
  <c r="F881" i="16"/>
  <c r="F880" i="16"/>
  <c r="F879" i="16"/>
  <c r="F878" i="16"/>
  <c r="F877" i="16"/>
  <c r="F876" i="16"/>
  <c r="F875" i="16"/>
  <c r="F874" i="16"/>
  <c r="F873" i="16"/>
  <c r="F872" i="16"/>
  <c r="F871" i="16"/>
  <c r="F870" i="16"/>
  <c r="F869" i="16"/>
  <c r="F868" i="16"/>
  <c r="F867" i="16"/>
  <c r="F866" i="16"/>
  <c r="F865" i="16"/>
  <c r="F864" i="16"/>
  <c r="F863" i="16"/>
  <c r="F862" i="16"/>
  <c r="F861" i="16"/>
  <c r="F860" i="16"/>
  <c r="F859" i="16"/>
  <c r="F858" i="16"/>
  <c r="F857" i="16"/>
  <c r="F856" i="16"/>
  <c r="F855" i="16"/>
  <c r="F854" i="16"/>
  <c r="F853" i="16"/>
  <c r="F852" i="16"/>
  <c r="F851" i="16"/>
  <c r="F850" i="16"/>
  <c r="F849" i="16"/>
  <c r="F848" i="16"/>
  <c r="F847" i="16"/>
  <c r="F846" i="16"/>
  <c r="F845" i="16"/>
  <c r="F844" i="16"/>
  <c r="F843" i="16"/>
  <c r="F842" i="16"/>
  <c r="F841" i="16"/>
  <c r="F840" i="16"/>
  <c r="F839" i="16"/>
  <c r="F838" i="16"/>
  <c r="F837" i="16"/>
  <c r="F836" i="16"/>
  <c r="F835" i="16"/>
  <c r="F834" i="16"/>
  <c r="F833" i="16"/>
  <c r="F832" i="16"/>
  <c r="F831" i="16"/>
  <c r="F830" i="16"/>
  <c r="F829" i="16"/>
  <c r="F828" i="16"/>
  <c r="F827" i="16"/>
  <c r="F826" i="16"/>
  <c r="F825" i="16"/>
  <c r="F824" i="16"/>
  <c r="F823" i="16"/>
  <c r="F822" i="16"/>
  <c r="F821" i="16"/>
  <c r="F820" i="16"/>
  <c r="F819" i="16"/>
  <c r="F818" i="16"/>
  <c r="F817" i="16"/>
  <c r="F816" i="16"/>
  <c r="F815" i="16"/>
  <c r="F814" i="16"/>
  <c r="F813" i="16"/>
  <c r="F812" i="16"/>
  <c r="F811" i="16"/>
  <c r="F810" i="16"/>
  <c r="F809" i="16"/>
  <c r="F808" i="16"/>
  <c r="F807" i="16"/>
  <c r="F806" i="16"/>
  <c r="F805" i="16"/>
  <c r="F804" i="16"/>
  <c r="F803" i="16"/>
  <c r="F802" i="16"/>
  <c r="F801" i="16"/>
  <c r="F800" i="16"/>
  <c r="F799" i="16"/>
  <c r="F798" i="16"/>
  <c r="F797" i="16"/>
  <c r="F796" i="16"/>
  <c r="F795" i="16"/>
  <c r="F794" i="16"/>
  <c r="F793" i="16"/>
  <c r="F792" i="16"/>
  <c r="F791" i="16"/>
  <c r="F790" i="16"/>
  <c r="F789" i="16"/>
  <c r="F788" i="16"/>
  <c r="F787" i="16"/>
  <c r="F786" i="16"/>
  <c r="F785" i="16"/>
  <c r="F784" i="16"/>
  <c r="F783" i="16"/>
  <c r="F782" i="16"/>
  <c r="F781" i="16"/>
  <c r="F780" i="16"/>
  <c r="F779" i="16"/>
  <c r="F778" i="16"/>
  <c r="F777" i="16"/>
  <c r="F776" i="16"/>
  <c r="F775" i="16"/>
  <c r="F774" i="16"/>
  <c r="F773" i="16"/>
  <c r="F772" i="16"/>
  <c r="F771" i="16"/>
  <c r="F770" i="16"/>
  <c r="F769" i="16"/>
  <c r="F768" i="16"/>
  <c r="F767" i="16"/>
  <c r="F766" i="16"/>
  <c r="F765" i="16"/>
  <c r="F764" i="16"/>
  <c r="F763" i="16"/>
  <c r="F762" i="16"/>
  <c r="F761" i="16"/>
  <c r="F760" i="16"/>
  <c r="F759" i="16"/>
  <c r="F758" i="16"/>
  <c r="F757" i="16"/>
  <c r="F756" i="16"/>
  <c r="F755" i="16"/>
  <c r="F754" i="16"/>
  <c r="F753" i="16"/>
  <c r="F752" i="16"/>
  <c r="F751" i="16"/>
  <c r="F750" i="16"/>
  <c r="F749" i="16"/>
  <c r="F748" i="16"/>
  <c r="F747" i="16"/>
  <c r="F746" i="16"/>
  <c r="F745" i="16"/>
  <c r="F744" i="16"/>
  <c r="F743" i="16"/>
  <c r="F742" i="16"/>
  <c r="F741" i="16"/>
  <c r="F740" i="16"/>
  <c r="F739" i="16"/>
  <c r="F738" i="16"/>
  <c r="F737" i="16"/>
  <c r="F736" i="16"/>
  <c r="F735" i="16"/>
  <c r="F734" i="16"/>
  <c r="F733" i="16"/>
  <c r="F732" i="16"/>
  <c r="F731" i="16"/>
  <c r="F730" i="16"/>
  <c r="F729" i="16"/>
  <c r="F728" i="16"/>
  <c r="F727" i="16"/>
  <c r="F726" i="16"/>
  <c r="F725" i="16"/>
  <c r="F724" i="16"/>
  <c r="F723" i="16"/>
  <c r="F722" i="16"/>
  <c r="F721" i="16"/>
  <c r="F720" i="16"/>
  <c r="F719" i="16"/>
  <c r="F718" i="16"/>
  <c r="F717" i="16"/>
  <c r="F716" i="16"/>
  <c r="F715" i="16"/>
  <c r="F714" i="16"/>
  <c r="F713" i="16"/>
  <c r="F712" i="16"/>
  <c r="F711" i="16"/>
  <c r="F710" i="16"/>
  <c r="F709" i="16"/>
  <c r="F708" i="16"/>
  <c r="F707" i="16"/>
  <c r="F706" i="16"/>
  <c r="F705" i="16"/>
  <c r="F704" i="16"/>
  <c r="F703" i="16"/>
  <c r="F702" i="16"/>
  <c r="F701" i="16"/>
  <c r="F700" i="16"/>
  <c r="F699" i="16"/>
  <c r="F698" i="16"/>
  <c r="F697" i="16"/>
  <c r="F696" i="16"/>
  <c r="F695" i="16"/>
  <c r="F694" i="16"/>
  <c r="F693" i="16"/>
  <c r="F692" i="16"/>
  <c r="F691" i="16"/>
  <c r="F690" i="16"/>
  <c r="F689" i="16"/>
  <c r="F688" i="16"/>
  <c r="F687" i="16"/>
  <c r="F686" i="16"/>
  <c r="F685" i="16"/>
  <c r="F684" i="16"/>
  <c r="F683" i="16"/>
  <c r="F682" i="16"/>
  <c r="F681" i="16"/>
  <c r="F680" i="16"/>
  <c r="F679" i="16"/>
  <c r="F678" i="16"/>
  <c r="F677" i="16"/>
  <c r="F676" i="16"/>
  <c r="F675" i="16"/>
  <c r="F674" i="16"/>
  <c r="F673" i="16"/>
  <c r="F672" i="16"/>
  <c r="F671" i="16"/>
  <c r="F670" i="16"/>
  <c r="F669" i="16"/>
  <c r="F668" i="16"/>
  <c r="F667" i="16"/>
  <c r="F666" i="16"/>
  <c r="F665" i="16"/>
  <c r="F664" i="16"/>
  <c r="F663" i="16"/>
  <c r="F662" i="16"/>
  <c r="F661" i="16"/>
  <c r="F660" i="16"/>
  <c r="F659" i="16"/>
  <c r="F658" i="16"/>
  <c r="F657" i="16"/>
  <c r="F656" i="16"/>
  <c r="F655" i="16"/>
  <c r="F654" i="16"/>
  <c r="F653" i="16"/>
  <c r="F652" i="16"/>
  <c r="F651" i="16"/>
  <c r="F650" i="16"/>
  <c r="F649" i="16"/>
  <c r="F648" i="16"/>
  <c r="F647" i="16"/>
  <c r="F646" i="16"/>
  <c r="F645" i="16"/>
  <c r="F644" i="16"/>
  <c r="F643" i="16"/>
  <c r="F642" i="16"/>
  <c r="F641" i="16"/>
  <c r="F640" i="16"/>
  <c r="F639" i="16"/>
  <c r="F638" i="16"/>
  <c r="F637" i="16"/>
  <c r="F636" i="16"/>
  <c r="F635" i="16"/>
  <c r="F634" i="16"/>
  <c r="F633" i="16"/>
  <c r="F632" i="16"/>
  <c r="F631" i="16"/>
  <c r="F630" i="16"/>
  <c r="F629" i="16"/>
  <c r="F628" i="16"/>
  <c r="F627" i="16"/>
  <c r="F626" i="16"/>
  <c r="F625" i="16"/>
  <c r="F624" i="16"/>
  <c r="F623" i="16"/>
  <c r="F622" i="16"/>
  <c r="F621" i="16"/>
  <c r="F620" i="16"/>
  <c r="F619" i="16"/>
  <c r="F618" i="16"/>
  <c r="F617" i="16"/>
  <c r="F616" i="16"/>
  <c r="F615" i="16"/>
  <c r="F614" i="16"/>
  <c r="F613" i="16"/>
  <c r="F612" i="16"/>
  <c r="F611" i="16"/>
  <c r="F610" i="16"/>
  <c r="F609" i="16"/>
  <c r="F608" i="16"/>
  <c r="F607" i="16"/>
  <c r="F606" i="16"/>
  <c r="F605" i="16"/>
  <c r="F604" i="16"/>
  <c r="F603" i="16"/>
  <c r="F602" i="16"/>
  <c r="F601" i="16"/>
  <c r="F600" i="16"/>
  <c r="F599" i="16"/>
  <c r="F598" i="16"/>
  <c r="F597" i="16"/>
  <c r="F596" i="16"/>
  <c r="F595" i="16"/>
  <c r="F594" i="16"/>
  <c r="F593" i="16"/>
  <c r="F592" i="16"/>
  <c r="F591" i="16"/>
  <c r="F590" i="16"/>
  <c r="F589" i="16"/>
  <c r="F588" i="16"/>
  <c r="F587" i="16"/>
  <c r="F586" i="16"/>
  <c r="F585" i="16"/>
  <c r="F584" i="16"/>
  <c r="F583" i="16"/>
  <c r="F582" i="16"/>
  <c r="F581" i="16"/>
  <c r="F580" i="16"/>
  <c r="F579" i="16"/>
  <c r="F578" i="16"/>
  <c r="F577" i="16"/>
  <c r="F576" i="16"/>
  <c r="F575" i="16"/>
  <c r="F574" i="16"/>
  <c r="F573" i="16"/>
  <c r="F572" i="16"/>
  <c r="F571" i="16"/>
  <c r="F570" i="16"/>
  <c r="F569" i="16"/>
  <c r="F568" i="16"/>
  <c r="F567" i="16"/>
  <c r="F566" i="16"/>
  <c r="F565" i="16"/>
  <c r="F564" i="16"/>
  <c r="F563" i="16"/>
  <c r="F562" i="16"/>
  <c r="F561" i="16"/>
  <c r="F560" i="16"/>
  <c r="F559" i="16"/>
  <c r="F558" i="16"/>
  <c r="F557" i="16"/>
  <c r="F556" i="16"/>
  <c r="F555" i="16"/>
  <c r="F554" i="16"/>
  <c r="F553" i="16"/>
  <c r="F552" i="16"/>
  <c r="F551" i="16"/>
  <c r="F550" i="16"/>
  <c r="F549" i="16"/>
  <c r="F548" i="16"/>
  <c r="F547" i="16"/>
  <c r="F546" i="16"/>
  <c r="F545" i="16"/>
  <c r="F544" i="16"/>
  <c r="F543" i="16"/>
  <c r="F542" i="16"/>
  <c r="F541" i="16"/>
  <c r="F540" i="16"/>
  <c r="F539" i="16"/>
  <c r="F538" i="16"/>
  <c r="F537" i="16"/>
  <c r="F536" i="16"/>
  <c r="F535" i="16"/>
  <c r="F534" i="16"/>
  <c r="F533" i="16"/>
  <c r="F532" i="16"/>
  <c r="F531" i="16"/>
  <c r="F530" i="16"/>
  <c r="F529" i="16"/>
  <c r="F528" i="16"/>
  <c r="F527" i="16"/>
  <c r="F526" i="16"/>
  <c r="F525" i="16"/>
  <c r="F524" i="16"/>
  <c r="F523" i="16"/>
  <c r="F522" i="16"/>
  <c r="F521" i="16"/>
  <c r="F520" i="16"/>
  <c r="F519" i="16"/>
  <c r="F518" i="16"/>
  <c r="F517" i="16"/>
  <c r="F516" i="16"/>
  <c r="F515" i="16"/>
  <c r="F514" i="16"/>
  <c r="F513" i="16"/>
  <c r="F512" i="16"/>
  <c r="F511" i="16"/>
  <c r="F510" i="16"/>
  <c r="F509" i="16"/>
  <c r="F508" i="16"/>
  <c r="F507" i="16"/>
  <c r="F506" i="16"/>
  <c r="F505" i="16"/>
  <c r="F504" i="16"/>
  <c r="F503" i="16"/>
  <c r="F502" i="16"/>
  <c r="F501" i="16"/>
  <c r="F500" i="16"/>
  <c r="F499" i="16"/>
  <c r="F498" i="16"/>
  <c r="F497" i="16"/>
  <c r="F496" i="16"/>
  <c r="F495" i="16"/>
  <c r="F494" i="16"/>
  <c r="F493" i="16"/>
  <c r="F492" i="16"/>
  <c r="F491" i="16"/>
  <c r="F490" i="16"/>
  <c r="F489" i="16"/>
  <c r="F488" i="16"/>
  <c r="F487" i="16"/>
  <c r="F486" i="16"/>
  <c r="F485" i="16"/>
  <c r="F484" i="16"/>
  <c r="F483" i="16"/>
  <c r="F482" i="16"/>
  <c r="F481" i="16"/>
  <c r="F480" i="16"/>
  <c r="F479" i="16"/>
  <c r="F478" i="16"/>
  <c r="F477" i="16"/>
  <c r="F476" i="16"/>
  <c r="F475" i="16"/>
  <c r="F474" i="16"/>
  <c r="F473" i="16"/>
  <c r="F472" i="16"/>
  <c r="F471" i="16"/>
  <c r="F470" i="16"/>
  <c r="F469" i="16"/>
  <c r="F468" i="16"/>
  <c r="F467" i="16"/>
  <c r="F466" i="16"/>
  <c r="F465" i="16"/>
  <c r="F464" i="16"/>
  <c r="F463" i="16"/>
  <c r="F462" i="16"/>
  <c r="F461" i="16"/>
  <c r="F460" i="16"/>
  <c r="F459" i="16"/>
  <c r="F458" i="16"/>
  <c r="F457" i="16"/>
  <c r="F456" i="16"/>
  <c r="F455" i="16"/>
  <c r="F454" i="16"/>
  <c r="F453" i="16"/>
  <c r="F452" i="16"/>
  <c r="F451" i="16"/>
  <c r="F450" i="16"/>
  <c r="F449" i="16"/>
  <c r="F448" i="16"/>
  <c r="F447" i="16"/>
  <c r="F446" i="16"/>
  <c r="F445" i="16"/>
  <c r="F444" i="16"/>
  <c r="F443" i="16"/>
  <c r="F442" i="16"/>
  <c r="F441" i="16"/>
  <c r="F440" i="16"/>
  <c r="F439" i="16"/>
  <c r="F438" i="16"/>
  <c r="F437" i="16"/>
  <c r="F436" i="16"/>
  <c r="F435" i="16"/>
  <c r="F434" i="16"/>
  <c r="F433" i="16"/>
  <c r="F432" i="16"/>
  <c r="F431" i="16"/>
  <c r="F430" i="16"/>
  <c r="F429" i="16"/>
  <c r="F428" i="16"/>
  <c r="F427" i="16"/>
  <c r="F426" i="16"/>
  <c r="F425" i="16"/>
  <c r="F424" i="16"/>
  <c r="F423" i="16"/>
  <c r="F422" i="16"/>
  <c r="F421" i="16"/>
  <c r="F420" i="16"/>
  <c r="F419" i="16"/>
  <c r="F418" i="16"/>
  <c r="F417" i="16"/>
  <c r="F416" i="16"/>
  <c r="F415" i="16"/>
  <c r="F414" i="16"/>
  <c r="F413" i="16"/>
  <c r="F412" i="16"/>
  <c r="F411" i="16"/>
  <c r="F410" i="16"/>
  <c r="F409" i="16"/>
  <c r="F408" i="16"/>
  <c r="F407" i="16"/>
  <c r="F406" i="16"/>
  <c r="F405" i="16"/>
  <c r="F404" i="16"/>
  <c r="F403" i="16"/>
  <c r="F402" i="16"/>
  <c r="F401" i="16"/>
  <c r="F400" i="16"/>
  <c r="F399" i="16"/>
  <c r="F398" i="16"/>
  <c r="F397" i="16"/>
  <c r="F396" i="16"/>
  <c r="F395" i="16"/>
  <c r="F394" i="16"/>
  <c r="F393" i="16"/>
  <c r="F392" i="16"/>
  <c r="F391" i="16"/>
  <c r="F390" i="16"/>
  <c r="F389" i="16"/>
  <c r="F388" i="16"/>
  <c r="F387" i="16"/>
  <c r="F386" i="16"/>
  <c r="F385" i="16"/>
  <c r="F384" i="16"/>
  <c r="F383" i="16"/>
  <c r="F382" i="16"/>
  <c r="F381" i="16"/>
  <c r="F380" i="16"/>
  <c r="F379" i="16"/>
  <c r="F378" i="16"/>
  <c r="F377" i="16"/>
  <c r="F376" i="16"/>
  <c r="F375" i="16"/>
  <c r="F374" i="16"/>
  <c r="F373" i="16"/>
  <c r="F372" i="16"/>
  <c r="F371" i="16"/>
  <c r="F370" i="16"/>
  <c r="F369" i="16"/>
  <c r="F368" i="16"/>
  <c r="F367" i="16"/>
  <c r="F366" i="16"/>
  <c r="F365" i="16"/>
  <c r="F364" i="16"/>
  <c r="F363" i="16"/>
  <c r="F362" i="16"/>
  <c r="F361" i="16"/>
  <c r="F360" i="16"/>
  <c r="F359" i="16"/>
  <c r="F358" i="16"/>
  <c r="F357" i="16"/>
  <c r="F356" i="16"/>
  <c r="F355" i="16"/>
  <c r="F354" i="16"/>
  <c r="F353" i="16"/>
  <c r="F352" i="16"/>
  <c r="F351" i="16"/>
  <c r="F350" i="16"/>
  <c r="F349" i="16"/>
  <c r="F348" i="16"/>
  <c r="F347" i="16"/>
  <c r="F346" i="16"/>
  <c r="F345" i="16"/>
  <c r="F344" i="16"/>
  <c r="F343" i="16"/>
  <c r="F342" i="16"/>
  <c r="F341" i="16"/>
  <c r="F340" i="16"/>
  <c r="F339" i="16"/>
  <c r="F338" i="16"/>
  <c r="F337" i="16"/>
  <c r="F336" i="16"/>
  <c r="F335" i="16"/>
  <c r="F334" i="16"/>
  <c r="F333" i="16"/>
  <c r="F332" i="16"/>
  <c r="F331" i="16"/>
  <c r="F330" i="16"/>
  <c r="F329" i="16"/>
  <c r="F328" i="16"/>
  <c r="F327" i="16"/>
  <c r="F326" i="16"/>
  <c r="F325" i="16"/>
  <c r="F324" i="16"/>
  <c r="F323" i="16"/>
  <c r="F322" i="16"/>
  <c r="F321" i="16"/>
  <c r="F320" i="16"/>
  <c r="F319" i="16"/>
  <c r="F318" i="16"/>
  <c r="F317" i="16"/>
  <c r="F316" i="16"/>
  <c r="F315" i="16"/>
  <c r="F314" i="16"/>
  <c r="F313" i="16"/>
  <c r="F312" i="16"/>
  <c r="F311" i="16"/>
  <c r="F310" i="16"/>
  <c r="F309" i="16"/>
  <c r="F308" i="16"/>
  <c r="F307" i="16"/>
  <c r="F306" i="16"/>
  <c r="F305" i="16"/>
  <c r="F304" i="16"/>
  <c r="F303" i="16"/>
  <c r="F302" i="16"/>
  <c r="F301" i="16"/>
  <c r="F300" i="16"/>
  <c r="F299" i="16"/>
  <c r="F298" i="16"/>
  <c r="F297" i="16"/>
  <c r="F296" i="16"/>
  <c r="F295" i="16"/>
  <c r="F294" i="16"/>
  <c r="F293" i="16"/>
  <c r="F292" i="16"/>
  <c r="F291" i="16"/>
  <c r="F290" i="16"/>
  <c r="F289" i="16"/>
  <c r="F288" i="16"/>
  <c r="F287" i="16"/>
  <c r="F286" i="16"/>
  <c r="F285" i="16"/>
  <c r="F284" i="16"/>
  <c r="F283" i="16"/>
  <c r="F282" i="16"/>
  <c r="F281" i="16"/>
  <c r="F280" i="16"/>
  <c r="F279" i="16"/>
  <c r="F278" i="16"/>
  <c r="F277" i="16"/>
  <c r="F276" i="16"/>
  <c r="F275" i="16"/>
  <c r="F274" i="16"/>
  <c r="F273" i="16"/>
  <c r="F272" i="16"/>
  <c r="F271" i="16"/>
  <c r="F270" i="16"/>
  <c r="F269" i="16"/>
  <c r="F268" i="16"/>
  <c r="F267" i="16"/>
  <c r="F266" i="16"/>
  <c r="F265" i="16"/>
  <c r="F264" i="16"/>
  <c r="F263" i="16"/>
  <c r="F262" i="16"/>
  <c r="F261" i="16"/>
  <c r="F260" i="16"/>
  <c r="F259" i="16"/>
  <c r="F258" i="16"/>
  <c r="F257" i="16"/>
  <c r="F256" i="16"/>
  <c r="F255" i="16"/>
  <c r="F254" i="16"/>
  <c r="F253" i="16"/>
  <c r="F252" i="16"/>
  <c r="F251" i="16"/>
  <c r="F250" i="16"/>
  <c r="F249" i="16"/>
  <c r="F248" i="16"/>
  <c r="F247" i="16"/>
  <c r="F246" i="16"/>
  <c r="F245" i="16"/>
  <c r="F244" i="16"/>
  <c r="F243" i="16"/>
  <c r="F242" i="16"/>
  <c r="F241" i="16"/>
  <c r="F240" i="16"/>
  <c r="F239" i="16"/>
  <c r="F238" i="16"/>
  <c r="F237" i="16"/>
  <c r="F236" i="16"/>
  <c r="F235" i="16"/>
  <c r="F234" i="16"/>
  <c r="F233" i="16"/>
  <c r="F232" i="16"/>
  <c r="F231" i="16"/>
  <c r="F230" i="16"/>
  <c r="F229" i="16"/>
  <c r="F228" i="16"/>
  <c r="F227" i="16"/>
  <c r="F226" i="16"/>
  <c r="F225" i="16"/>
  <c r="F224" i="16"/>
  <c r="F223" i="16"/>
  <c r="F222" i="16"/>
  <c r="F221" i="16"/>
  <c r="F220" i="16"/>
  <c r="F219" i="16"/>
  <c r="F218" i="16"/>
  <c r="F217" i="16"/>
  <c r="F216" i="16"/>
  <c r="F215" i="16"/>
  <c r="F214" i="16"/>
  <c r="F213" i="16"/>
  <c r="F212" i="16"/>
  <c r="F211" i="16"/>
  <c r="F210" i="16"/>
  <c r="F209" i="16"/>
  <c r="F208" i="16"/>
  <c r="F207" i="16"/>
  <c r="F206" i="16"/>
  <c r="F205" i="16"/>
  <c r="F204" i="16"/>
  <c r="F203" i="16"/>
  <c r="F202" i="16"/>
  <c r="F201" i="16"/>
  <c r="F200" i="16"/>
  <c r="F199" i="16"/>
  <c r="F198" i="16"/>
  <c r="F197" i="16"/>
  <c r="F196" i="16"/>
  <c r="F195" i="16"/>
  <c r="F194" i="16"/>
  <c r="F193" i="16"/>
  <c r="F192" i="16"/>
  <c r="F191" i="16"/>
  <c r="F190" i="16"/>
  <c r="F189" i="16"/>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E241" i="16"/>
  <c r="E240" i="16"/>
  <c r="E239" i="16"/>
  <c r="E238" i="16"/>
  <c r="E237" i="16"/>
  <c r="E236" i="16"/>
  <c r="E235" i="16"/>
  <c r="E234" i="16"/>
  <c r="E233" i="16"/>
  <c r="E232" i="16"/>
  <c r="E231" i="16"/>
  <c r="E230" i="16"/>
  <c r="E229" i="16"/>
  <c r="E228" i="16"/>
  <c r="E227" i="16"/>
  <c r="E226" i="16"/>
  <c r="E225"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80" i="16"/>
  <c r="E179" i="16"/>
  <c r="E178" i="16"/>
  <c r="E177" i="16"/>
  <c r="E176" i="16"/>
  <c r="E175" i="16"/>
  <c r="E174" i="16"/>
  <c r="E173" i="16"/>
  <c r="E172" i="16"/>
  <c r="E171" i="16"/>
  <c r="E170" i="16"/>
  <c r="E169" i="16"/>
  <c r="E168" i="16"/>
  <c r="E167" i="16"/>
  <c r="E166" i="16"/>
  <c r="E165" i="16"/>
  <c r="E164" i="16"/>
  <c r="E163" i="16"/>
  <c r="E162" i="16"/>
  <c r="E161" i="16"/>
  <c r="E160" i="16"/>
  <c r="E159" i="16"/>
  <c r="E158" i="16"/>
  <c r="E157" i="16"/>
  <c r="E156" i="16"/>
  <c r="E155" i="16"/>
  <c r="E154" i="16"/>
  <c r="E153" i="16"/>
  <c r="E152" i="16"/>
  <c r="E151" i="16"/>
  <c r="E150" i="16"/>
  <c r="E149" i="16"/>
  <c r="E148" i="16"/>
  <c r="E147" i="16"/>
  <c r="E146" i="16"/>
  <c r="E145" i="16"/>
  <c r="E144" i="16"/>
  <c r="E143" i="16"/>
  <c r="E142" i="16"/>
  <c r="E141" i="16"/>
  <c r="E140" i="16"/>
  <c r="E139" i="16"/>
  <c r="E138" i="16"/>
  <c r="E137" i="16"/>
  <c r="E136" i="16"/>
  <c r="E135" i="16"/>
  <c r="E134" i="16"/>
  <c r="E133" i="16"/>
  <c r="E132" i="16"/>
  <c r="E131" i="16"/>
  <c r="E130" i="16"/>
  <c r="E129" i="16"/>
  <c r="E128" i="16"/>
  <c r="E127" i="16"/>
  <c r="E126" i="16"/>
  <c r="E125" i="16"/>
  <c r="E124" i="16"/>
  <c r="E123" i="16"/>
  <c r="E12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242" i="16"/>
  <c r="G229" i="16"/>
  <c r="G228" i="16"/>
  <c r="G227" i="16"/>
  <c r="G226" i="16"/>
  <c r="G225" i="16"/>
  <c r="G224" i="16"/>
  <c r="G223" i="16"/>
  <c r="G222" i="16"/>
  <c r="G221" i="16"/>
  <c r="G220" i="16"/>
  <c r="G219" i="16"/>
  <c r="G218" i="16"/>
  <c r="G217" i="16"/>
  <c r="G216" i="16"/>
  <c r="G215" i="16"/>
  <c r="G214" i="16"/>
  <c r="G213" i="16"/>
  <c r="G212" i="16"/>
  <c r="G211" i="16"/>
  <c r="G210" i="16"/>
  <c r="G209" i="16"/>
  <c r="G208" i="16"/>
  <c r="G207" i="16"/>
  <c r="U327" i="16" s="1"/>
  <c r="G206" i="16"/>
  <c r="G205" i="16"/>
  <c r="G204" i="16"/>
  <c r="G203" i="16"/>
  <c r="G202" i="16"/>
  <c r="H322" i="16" s="1"/>
  <c r="G201" i="16"/>
  <c r="G200" i="16"/>
  <c r="G199" i="16"/>
  <c r="G198" i="16"/>
  <c r="G197" i="16"/>
  <c r="G196" i="16"/>
  <c r="G195" i="16"/>
  <c r="G194" i="16"/>
  <c r="H314" i="16" s="1"/>
  <c r="G193" i="16"/>
  <c r="H313" i="16" s="1"/>
  <c r="G192" i="16"/>
  <c r="H312" i="16" s="1"/>
  <c r="G191" i="16"/>
  <c r="G190" i="16"/>
  <c r="G189" i="16"/>
  <c r="G188" i="16"/>
  <c r="G187" i="16"/>
  <c r="G186" i="16"/>
  <c r="H306" i="16" s="1"/>
  <c r="G185" i="16"/>
  <c r="G184" i="16"/>
  <c r="G183" i="16"/>
  <c r="G182" i="16"/>
  <c r="G181" i="16"/>
  <c r="G180" i="16"/>
  <c r="G179" i="16"/>
  <c r="G178" i="16"/>
  <c r="G177" i="16"/>
  <c r="G176" i="16"/>
  <c r="G175" i="16"/>
  <c r="G174" i="16"/>
  <c r="G173" i="16"/>
  <c r="G172" i="16"/>
  <c r="G171" i="16"/>
  <c r="G170" i="16"/>
  <c r="H290" i="16" s="1"/>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H258" i="16" s="1"/>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231" i="16"/>
  <c r="G232" i="16"/>
  <c r="G233" i="16"/>
  <c r="G234" i="16"/>
  <c r="H354" i="16" s="1"/>
  <c r="G235" i="16"/>
  <c r="G236" i="16"/>
  <c r="G237" i="16"/>
  <c r="G238" i="16"/>
  <c r="G239" i="16"/>
  <c r="G240" i="16"/>
  <c r="G241" i="16"/>
  <c r="G242" i="16"/>
  <c r="G243" i="16"/>
  <c r="H363" i="16" s="1"/>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H386" i="16" s="1"/>
  <c r="G267" i="16"/>
  <c r="G268" i="16"/>
  <c r="G269" i="16"/>
  <c r="G270" i="16"/>
  <c r="G271" i="16"/>
  <c r="G272" i="16"/>
  <c r="H392" i="16" s="1"/>
  <c r="G273" i="16"/>
  <c r="G274" i="16"/>
  <c r="G275" i="16"/>
  <c r="G276" i="16"/>
  <c r="G277" i="16"/>
  <c r="G278" i="16"/>
  <c r="G279" i="16"/>
  <c r="G280" i="16"/>
  <c r="G281" i="16"/>
  <c r="H401" i="16" s="1"/>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H450" i="16" s="1"/>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H482" i="16" s="1"/>
  <c r="G363" i="16"/>
  <c r="G364" i="16"/>
  <c r="G365" i="16"/>
  <c r="G366" i="16"/>
  <c r="G367" i="16"/>
  <c r="G368" i="16"/>
  <c r="G369" i="16"/>
  <c r="G370" i="16"/>
  <c r="G371" i="16"/>
  <c r="G372" i="16"/>
  <c r="G373" i="16"/>
  <c r="G374" i="16"/>
  <c r="G375" i="16"/>
  <c r="G376" i="16"/>
  <c r="H496" i="16" s="1"/>
  <c r="G377" i="16"/>
  <c r="G378" i="16"/>
  <c r="G379" i="16"/>
  <c r="G380" i="16"/>
  <c r="G381" i="16"/>
  <c r="G382" i="16"/>
  <c r="G383" i="16"/>
  <c r="G384" i="16"/>
  <c r="G385" i="16"/>
  <c r="G386" i="16"/>
  <c r="G387" i="16"/>
  <c r="G388" i="16"/>
  <c r="G389" i="16"/>
  <c r="G390" i="16"/>
  <c r="G391" i="16"/>
  <c r="G392" i="16"/>
  <c r="G393" i="16"/>
  <c r="G394" i="16"/>
  <c r="H514" i="16" s="1"/>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H538" i="16" s="1"/>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H593" i="16" s="1"/>
  <c r="G474" i="16"/>
  <c r="G475" i="16"/>
  <c r="G476" i="16"/>
  <c r="G477" i="16"/>
  <c r="G478" i="16"/>
  <c r="G479" i="16"/>
  <c r="G480" i="16"/>
  <c r="H600" i="16" s="1"/>
  <c r="G481" i="16"/>
  <c r="G482" i="16"/>
  <c r="H602" i="16" s="1"/>
  <c r="G483" i="16"/>
  <c r="G484" i="16"/>
  <c r="G485" i="16"/>
  <c r="G486" i="16"/>
  <c r="G487" i="16"/>
  <c r="G488" i="16"/>
  <c r="H608" i="16" s="1"/>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H681" i="16" s="1"/>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H769" i="16" s="1"/>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H857" i="16" s="1"/>
  <c r="G738" i="16"/>
  <c r="G739" i="16"/>
  <c r="G740" i="16"/>
  <c r="G741" i="16"/>
  <c r="G742" i="16"/>
  <c r="G743" i="16"/>
  <c r="G744" i="16"/>
  <c r="G745" i="16"/>
  <c r="G746" i="16"/>
  <c r="G747" i="16"/>
  <c r="G748" i="16"/>
  <c r="G749" i="16"/>
  <c r="G750" i="16"/>
  <c r="G751" i="16"/>
  <c r="G752" i="16"/>
  <c r="G753" i="16"/>
  <c r="H873" i="16" s="1"/>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H898" i="16" s="1"/>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H1017" i="16" s="1"/>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H1045" i="16" s="1"/>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H1090" i="16" s="1"/>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H1218" i="16" s="1"/>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H1394" i="16" s="1"/>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H1538" i="16" s="1"/>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W1612" i="16" s="1"/>
  <c r="G1612" i="16"/>
  <c r="G1613" i="16"/>
  <c r="G1614" i="16"/>
  <c r="G1615" i="16"/>
  <c r="G1616" i="16"/>
  <c r="G1617" i="16"/>
  <c r="G1618" i="16"/>
  <c r="G1619" i="16"/>
  <c r="G1620" i="16"/>
  <c r="W1621" i="16" s="1"/>
  <c r="G1621" i="16"/>
  <c r="G230" i="16"/>
  <c r="U1718" i="1"/>
  <c r="V1718" i="1"/>
  <c r="T1718" i="1"/>
  <c r="R1837" i="1"/>
  <c r="K1835"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F1838" i="1"/>
  <c r="E1838" i="1"/>
  <c r="R1836" i="1"/>
  <c r="D1834" i="1"/>
  <c r="K1834" i="1"/>
  <c r="D1833" i="1"/>
  <c r="K1833" i="1"/>
  <c r="R1835" i="1"/>
  <c r="C1834" i="1"/>
  <c r="C1833" i="1"/>
  <c r="R1834" i="1"/>
  <c r="D1831" i="1"/>
  <c r="D1830" i="1"/>
  <c r="E1835" i="1"/>
  <c r="E1837" i="1"/>
  <c r="R1833" i="1"/>
  <c r="R1832" i="1"/>
  <c r="C1831" i="1"/>
  <c r="C1830" i="1"/>
  <c r="R1831" i="1"/>
  <c r="R1830" i="1"/>
  <c r="D1828" i="1"/>
  <c r="D1827" i="1"/>
  <c r="R1829" i="1"/>
  <c r="C1828" i="1"/>
  <c r="C1827" i="1"/>
  <c r="R1828" i="1"/>
  <c r="D1825" i="1"/>
  <c r="D1824" i="1"/>
  <c r="R1827" i="1"/>
  <c r="R1826" i="1"/>
  <c r="C1825" i="1"/>
  <c r="C1824" i="1"/>
  <c r="R1825" i="1"/>
  <c r="D1822" i="1"/>
  <c r="D1821" i="1"/>
  <c r="R1824" i="1"/>
  <c r="C1822" i="1"/>
  <c r="C1821" i="1"/>
  <c r="R1823" i="1"/>
  <c r="D1818" i="1"/>
  <c r="R1822" i="1"/>
  <c r="D1819" i="1"/>
  <c r="R1821" i="1"/>
  <c r="C1819" i="1"/>
  <c r="C1818" i="1"/>
  <c r="R1820" i="1"/>
  <c r="R1819" i="1"/>
  <c r="R1818" i="1"/>
  <c r="D1816" i="1"/>
  <c r="D1815" i="1"/>
  <c r="R1817" i="1"/>
  <c r="C1816" i="1"/>
  <c r="C1815" i="1"/>
  <c r="E1816" i="1"/>
  <c r="R1816" i="1"/>
  <c r="R1815" i="1"/>
  <c r="D1813" i="1"/>
  <c r="D1812" i="1"/>
  <c r="R1814" i="1"/>
  <c r="C1813" i="1"/>
  <c r="C1812" i="1"/>
  <c r="R1813" i="1"/>
  <c r="D1810" i="1"/>
  <c r="D1809" i="1"/>
  <c r="D1807" i="1"/>
  <c r="D1806" i="1"/>
  <c r="D1803" i="1"/>
  <c r="D1800" i="1"/>
  <c r="R1812" i="1"/>
  <c r="R1811" i="1"/>
  <c r="C1810" i="1"/>
  <c r="C1809" i="1"/>
  <c r="R1810" i="1"/>
  <c r="R1809" i="1"/>
  <c r="R1807" i="1"/>
  <c r="R1808"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D1804" i="1"/>
  <c r="C1805" i="1"/>
  <c r="D1801" i="1"/>
  <c r="C1801" i="1"/>
  <c r="C1800" i="1"/>
  <c r="D1798" i="1"/>
  <c r="D1797" i="1"/>
  <c r="C1798" i="1"/>
  <c r="C1797" i="1"/>
  <c r="D1795" i="1"/>
  <c r="D1794" i="1"/>
  <c r="C1795" i="1"/>
  <c r="C1794" i="1"/>
  <c r="D1792" i="1"/>
  <c r="D1791" i="1"/>
  <c r="C1792" i="1"/>
  <c r="D1789" i="1"/>
  <c r="D1788" i="1"/>
  <c r="C1791" i="1"/>
  <c r="C1789" i="1"/>
  <c r="C1788" i="1"/>
  <c r="D1786" i="1"/>
  <c r="C1786" i="1"/>
  <c r="D1785" i="1"/>
  <c r="C1785" i="1"/>
  <c r="D1783" i="1"/>
  <c r="C1783" i="1"/>
  <c r="D1782" i="1"/>
  <c r="C1782" i="1"/>
  <c r="D1780" i="1"/>
  <c r="C1780" i="1"/>
  <c r="D1779" i="1"/>
  <c r="C1779" i="1"/>
  <c r="D1777" i="1"/>
  <c r="C1777" i="1"/>
  <c r="D1776" i="1"/>
  <c r="C1776" i="1"/>
  <c r="D1774" i="1"/>
  <c r="C1774" i="1"/>
  <c r="D1773" i="1"/>
  <c r="C1773" i="1"/>
  <c r="D1771" i="1"/>
  <c r="C1771" i="1"/>
  <c r="D1770" i="1"/>
  <c r="C1770" i="1"/>
  <c r="D1768" i="1"/>
  <c r="C1768" i="1"/>
  <c r="D1767" i="1"/>
  <c r="C1767" i="1"/>
  <c r="D1765" i="1"/>
  <c r="C1765" i="1"/>
  <c r="D1764" i="1"/>
  <c r="C1764" i="1"/>
  <c r="D1762" i="1"/>
  <c r="C1762" i="1"/>
  <c r="D1761" i="1"/>
  <c r="C1761" i="1"/>
  <c r="D1759" i="1"/>
  <c r="C1759" i="1"/>
  <c r="D1758" i="1"/>
  <c r="C1758" i="1"/>
  <c r="D1756" i="1"/>
  <c r="C1756" i="1"/>
  <c r="D1755" i="1"/>
  <c r="C1755" i="1"/>
  <c r="D1753" i="1"/>
  <c r="C1753" i="1"/>
  <c r="D1752" i="1"/>
  <c r="C1752" i="1"/>
  <c r="D1750" i="1"/>
  <c r="C1750" i="1"/>
  <c r="D1749" i="1"/>
  <c r="C1749" i="1"/>
  <c r="D1747" i="1"/>
  <c r="C1747" i="1"/>
  <c r="D1746" i="1"/>
  <c r="C1746" i="1"/>
  <c r="D1744" i="1"/>
  <c r="C1744" i="1"/>
  <c r="D1743" i="1"/>
  <c r="C1743" i="1"/>
  <c r="D1741" i="1"/>
  <c r="C1741" i="1"/>
  <c r="D1740" i="1"/>
  <c r="C1740" i="1"/>
  <c r="D1738" i="1"/>
  <c r="C1738" i="1"/>
  <c r="D1737" i="1"/>
  <c r="C1737" i="1"/>
  <c r="D1735" i="1"/>
  <c r="C1735" i="1"/>
  <c r="D1734" i="1"/>
  <c r="C1734" i="1"/>
  <c r="D1732" i="1"/>
  <c r="C1732" i="1"/>
  <c r="D1731" i="1"/>
  <c r="C1731" i="1"/>
  <c r="D1729" i="1"/>
  <c r="C1729" i="1"/>
  <c r="D1728" i="1"/>
  <c r="C1728" i="1"/>
  <c r="D1726" i="1"/>
  <c r="C1726" i="1"/>
  <c r="D1725" i="1"/>
  <c r="C1725" i="1"/>
  <c r="D1723" i="1"/>
  <c r="C1723" i="1"/>
  <c r="D1722" i="1"/>
  <c r="C1722" i="1"/>
  <c r="D1720" i="1"/>
  <c r="C1720" i="1"/>
  <c r="D1719" i="1"/>
  <c r="C1719" i="1"/>
  <c r="D1717" i="1"/>
  <c r="C1717" i="1"/>
  <c r="D1716" i="1"/>
  <c r="C1716" i="1"/>
  <c r="D1714" i="1"/>
  <c r="C1714" i="1"/>
  <c r="D1713" i="1"/>
  <c r="C1713" i="1"/>
  <c r="D1711" i="1"/>
  <c r="C1711" i="1"/>
  <c r="D1710" i="1"/>
  <c r="C1710" i="1"/>
  <c r="D1708" i="1"/>
  <c r="C1708" i="1"/>
  <c r="D1707" i="1"/>
  <c r="C1707" i="1"/>
  <c r="D1705" i="1"/>
  <c r="C1705" i="1"/>
  <c r="D1704" i="1"/>
  <c r="C1704" i="1"/>
  <c r="D1702" i="1"/>
  <c r="C1702" i="1"/>
  <c r="D1701" i="1"/>
  <c r="C1701" i="1"/>
  <c r="D1699" i="1"/>
  <c r="C1699" i="1"/>
  <c r="D1698" i="1"/>
  <c r="C1698" i="1"/>
  <c r="D1696" i="1"/>
  <c r="C1696" i="1"/>
  <c r="D1695" i="1"/>
  <c r="C1695" i="1"/>
  <c r="D1693" i="1"/>
  <c r="C1693" i="1"/>
  <c r="D1692" i="1"/>
  <c r="C1692" i="1"/>
  <c r="D1690" i="1"/>
  <c r="C1690" i="1"/>
  <c r="D1689" i="1"/>
  <c r="C1689" i="1"/>
  <c r="D1687" i="1"/>
  <c r="C1687" i="1"/>
  <c r="D1686" i="1"/>
  <c r="C1686" i="1"/>
  <c r="D1684" i="1"/>
  <c r="C1684" i="1"/>
  <c r="D1683" i="1"/>
  <c r="C1683" i="1"/>
  <c r="D1681" i="1"/>
  <c r="C1681" i="1"/>
  <c r="D1680" i="1"/>
  <c r="C1680" i="1"/>
  <c r="D1678" i="1"/>
  <c r="C1678" i="1"/>
  <c r="D1677" i="1"/>
  <c r="C1677" i="1"/>
  <c r="D1675" i="1"/>
  <c r="C1675" i="1"/>
  <c r="D1674" i="1"/>
  <c r="C1674" i="1"/>
  <c r="D1672" i="1"/>
  <c r="C1672" i="1"/>
  <c r="D1671" i="1"/>
  <c r="C1671" i="1"/>
  <c r="D1669" i="1"/>
  <c r="C1669" i="1"/>
  <c r="D1668" i="1"/>
  <c r="C1668" i="1"/>
  <c r="D1666" i="1"/>
  <c r="C1666" i="1"/>
  <c r="D1665" i="1"/>
  <c r="C1665" i="1"/>
  <c r="C1663" i="1"/>
  <c r="C1662" i="1"/>
  <c r="D1661" i="1"/>
  <c r="D1662" i="1"/>
  <c r="C1660" i="1"/>
  <c r="C1659" i="1"/>
  <c r="D1657" i="1"/>
  <c r="C1657" i="1"/>
  <c r="D1656" i="1"/>
  <c r="C1656" i="1"/>
  <c r="D1654" i="1"/>
  <c r="C1654" i="1"/>
  <c r="D1653" i="1"/>
  <c r="C1653" i="1"/>
  <c r="D1651" i="1"/>
  <c r="C1651" i="1"/>
  <c r="D1650" i="1"/>
  <c r="C1650" i="1"/>
  <c r="D1648" i="1"/>
  <c r="C1648" i="1"/>
  <c r="D1647" i="1"/>
  <c r="C1647" i="1"/>
  <c r="D1645" i="1"/>
  <c r="C1645" i="1"/>
  <c r="D1644" i="1"/>
  <c r="C1644" i="1"/>
  <c r="D1642" i="1"/>
  <c r="C1642" i="1"/>
  <c r="D1641" i="1"/>
  <c r="C1641" i="1"/>
  <c r="D1639" i="1"/>
  <c r="C1639" i="1"/>
  <c r="D1638" i="1"/>
  <c r="C1638" i="1"/>
  <c r="D1636" i="1"/>
  <c r="C1636" i="1"/>
  <c r="D1635" i="1"/>
  <c r="C1635" i="1"/>
  <c r="D1633" i="1"/>
  <c r="C1633" i="1"/>
  <c r="D1632" i="1"/>
  <c r="C1632" i="1"/>
  <c r="D1630" i="1"/>
  <c r="C1630" i="1"/>
  <c r="D1629" i="1"/>
  <c r="C1629" i="1"/>
  <c r="D1627" i="1"/>
  <c r="C1627" i="1"/>
  <c r="D1626" i="1"/>
  <c r="C1626" i="1"/>
  <c r="D1624" i="1"/>
  <c r="C1624" i="1"/>
  <c r="D1623" i="1"/>
  <c r="C1623" i="1"/>
  <c r="D1621" i="1"/>
  <c r="C1621" i="1"/>
  <c r="D1620" i="1"/>
  <c r="C1620" i="1"/>
  <c r="D1618" i="1"/>
  <c r="C1618" i="1"/>
  <c r="D1617" i="1"/>
  <c r="C1617" i="1"/>
  <c r="D1615" i="1"/>
  <c r="C1615" i="1"/>
  <c r="D1614" i="1"/>
  <c r="C1614" i="1"/>
  <c r="D1612" i="1"/>
  <c r="C1612" i="1"/>
  <c r="D1611" i="1"/>
  <c r="C1611" i="1"/>
  <c r="D1609" i="1"/>
  <c r="C1609" i="1"/>
  <c r="D1608" i="1"/>
  <c r="C1608" i="1"/>
  <c r="D1606" i="1"/>
  <c r="C1606" i="1"/>
  <c r="D1605" i="1"/>
  <c r="C1605" i="1"/>
  <c r="D1603" i="1"/>
  <c r="C1603" i="1"/>
  <c r="D1602" i="1"/>
  <c r="C1602" i="1"/>
  <c r="D1600" i="1"/>
  <c r="C1600" i="1"/>
  <c r="D1599" i="1"/>
  <c r="C1599" i="1"/>
  <c r="D1597" i="1"/>
  <c r="C1597" i="1"/>
  <c r="D1596" i="1"/>
  <c r="C1596" i="1"/>
  <c r="D1594" i="1"/>
  <c r="C1594" i="1"/>
  <c r="D1593" i="1"/>
  <c r="C1593" i="1"/>
  <c r="D1591" i="1"/>
  <c r="C1591" i="1"/>
  <c r="D1590" i="1"/>
  <c r="C1590" i="1"/>
  <c r="D1588" i="1"/>
  <c r="C1588" i="1"/>
  <c r="D1587" i="1"/>
  <c r="C1587" i="1"/>
  <c r="D1585" i="1"/>
  <c r="C1585" i="1"/>
  <c r="D1584" i="1"/>
  <c r="C1584" i="1"/>
  <c r="D1582" i="1"/>
  <c r="C1582" i="1"/>
  <c r="D1581" i="1"/>
  <c r="C1581" i="1"/>
  <c r="D1579" i="1"/>
  <c r="C1579" i="1"/>
  <c r="D1578" i="1"/>
  <c r="C1578" i="1"/>
  <c r="D1576" i="1"/>
  <c r="C1576" i="1"/>
  <c r="D1575" i="1"/>
  <c r="C1575" i="1"/>
  <c r="D1573" i="1"/>
  <c r="C1573" i="1"/>
  <c r="D1572" i="1"/>
  <c r="C1572" i="1"/>
  <c r="D1570" i="1"/>
  <c r="C1570" i="1"/>
  <c r="D1569" i="1"/>
  <c r="C1569" i="1"/>
  <c r="D1567" i="1"/>
  <c r="C1567" i="1"/>
  <c r="D1566" i="1"/>
  <c r="C1566" i="1"/>
  <c r="D1564" i="1"/>
  <c r="C1564" i="1"/>
  <c r="D1563" i="1"/>
  <c r="C1563" i="1"/>
  <c r="D1561" i="1"/>
  <c r="C1561" i="1"/>
  <c r="D1560" i="1"/>
  <c r="C1560" i="1"/>
  <c r="D1558" i="1"/>
  <c r="C1558" i="1"/>
  <c r="D1557" i="1"/>
  <c r="C1557" i="1"/>
  <c r="D1555" i="1"/>
  <c r="C1555" i="1"/>
  <c r="D1554" i="1"/>
  <c r="C1554" i="1"/>
  <c r="C1552" i="1"/>
  <c r="C1551" i="1"/>
  <c r="C1549" i="1"/>
  <c r="C1548" i="1"/>
  <c r="G992" i="1"/>
  <c r="R992" i="1"/>
  <c r="G991" i="1"/>
  <c r="G990" i="1"/>
  <c r="G989" i="1"/>
  <c r="G988" i="1"/>
  <c r="R987" i="1"/>
  <c r="G987" i="1"/>
  <c r="G986" i="1"/>
  <c r="G985" i="1"/>
  <c r="G984" i="1"/>
  <c r="G983" i="1"/>
  <c r="G982" i="1"/>
  <c r="G980" i="1"/>
  <c r="R980" i="1"/>
  <c r="G979" i="1"/>
  <c r="G978" i="1"/>
  <c r="G977" i="1"/>
  <c r="G976" i="1"/>
  <c r="G975" i="1"/>
  <c r="G974" i="1"/>
  <c r="G973" i="1"/>
  <c r="G972" i="1"/>
  <c r="R971" i="1"/>
  <c r="G971" i="1"/>
  <c r="G970" i="1"/>
  <c r="G968" i="1"/>
  <c r="R968" i="1"/>
  <c r="G967" i="1"/>
  <c r="G966" i="1"/>
  <c r="G965" i="1"/>
  <c r="R964" i="1"/>
  <c r="G964" i="1"/>
  <c r="G963" i="1"/>
  <c r="G962" i="1"/>
  <c r="R962" i="1"/>
  <c r="G961" i="1"/>
  <c r="R961" i="1"/>
  <c r="G960" i="1"/>
  <c r="G959" i="1"/>
  <c r="G958" i="1"/>
  <c r="G956" i="1"/>
  <c r="R956" i="1"/>
  <c r="G955" i="1"/>
  <c r="G954" i="1"/>
  <c r="R954" i="1"/>
  <c r="G953" i="1"/>
  <c r="G952" i="1"/>
  <c r="G951" i="1"/>
  <c r="G950" i="1"/>
  <c r="G949" i="1"/>
  <c r="G948" i="1"/>
  <c r="G947" i="1"/>
  <c r="G946" i="1"/>
  <c r="R946" i="1"/>
  <c r="G944" i="1"/>
  <c r="R944" i="1"/>
  <c r="G943" i="1"/>
  <c r="G942" i="1"/>
  <c r="G941" i="1"/>
  <c r="G940" i="1"/>
  <c r="G939" i="1"/>
  <c r="G938" i="1"/>
  <c r="R938" i="1"/>
  <c r="G937" i="1"/>
  <c r="G936" i="1"/>
  <c r="G935" i="1"/>
  <c r="G934" i="1"/>
  <c r="G932" i="1"/>
  <c r="R932" i="1"/>
  <c r="G931" i="1"/>
  <c r="G930" i="1"/>
  <c r="G929" i="1"/>
  <c r="G928" i="1"/>
  <c r="G927" i="1"/>
  <c r="G926" i="1"/>
  <c r="G925" i="1"/>
  <c r="G924" i="1"/>
  <c r="R924" i="1"/>
  <c r="G923" i="1"/>
  <c r="G922" i="1"/>
  <c r="G920" i="1"/>
  <c r="R920" i="1"/>
  <c r="G919" i="1"/>
  <c r="G918" i="1"/>
  <c r="G917" i="1"/>
  <c r="G916" i="1"/>
  <c r="G915" i="1"/>
  <c r="G914" i="1"/>
  <c r="G913" i="1"/>
  <c r="G912" i="1"/>
  <c r="G911" i="1"/>
  <c r="G910" i="1"/>
  <c r="G908" i="1"/>
  <c r="R908" i="1"/>
  <c r="G907" i="1"/>
  <c r="G906" i="1"/>
  <c r="R906" i="1"/>
  <c r="G905" i="1"/>
  <c r="R905" i="1"/>
  <c r="G904" i="1"/>
  <c r="G903" i="1"/>
  <c r="G902" i="1"/>
  <c r="G901" i="1"/>
  <c r="G900" i="1"/>
  <c r="G899" i="1"/>
  <c r="G898" i="1"/>
  <c r="G896" i="1"/>
  <c r="R896" i="1"/>
  <c r="G895" i="1"/>
  <c r="G894" i="1"/>
  <c r="G893" i="1"/>
  <c r="G892" i="1"/>
  <c r="G891" i="1"/>
  <c r="G890" i="1"/>
  <c r="G889" i="1"/>
  <c r="G888" i="1"/>
  <c r="G887" i="1"/>
  <c r="G886" i="1"/>
  <c r="R886" i="1"/>
  <c r="G884" i="1"/>
  <c r="G883" i="1"/>
  <c r="G882" i="1"/>
  <c r="G881" i="1"/>
  <c r="G880" i="1"/>
  <c r="G879" i="1"/>
  <c r="G878" i="1"/>
  <c r="G877" i="1"/>
  <c r="G876" i="1"/>
  <c r="G875" i="1"/>
  <c r="G874" i="1"/>
  <c r="G872" i="1"/>
  <c r="R872" i="1"/>
  <c r="G871" i="1"/>
  <c r="G870" i="1"/>
  <c r="G869" i="1"/>
  <c r="G868" i="1"/>
  <c r="G867" i="1"/>
  <c r="G866" i="1"/>
  <c r="G865" i="1"/>
  <c r="G864" i="1"/>
  <c r="G863" i="1"/>
  <c r="R863" i="1"/>
  <c r="G862" i="1"/>
  <c r="R862" i="1"/>
  <c r="G860" i="1"/>
  <c r="R860" i="1"/>
  <c r="G859" i="1"/>
  <c r="G858" i="1"/>
  <c r="G857" i="1"/>
  <c r="G856" i="1"/>
  <c r="G855" i="1"/>
  <c r="G854" i="1"/>
  <c r="G853" i="1"/>
  <c r="G852" i="1"/>
  <c r="G851" i="1"/>
  <c r="G850" i="1"/>
  <c r="G848" i="1"/>
  <c r="R848" i="1"/>
  <c r="G847" i="1"/>
  <c r="R847" i="1"/>
  <c r="G846" i="1"/>
  <c r="G845" i="1"/>
  <c r="G844" i="1"/>
  <c r="G843" i="1"/>
  <c r="G842" i="1"/>
  <c r="G841" i="1"/>
  <c r="G840" i="1"/>
  <c r="G839" i="1"/>
  <c r="G838" i="1"/>
  <c r="G836" i="1"/>
  <c r="G835" i="1"/>
  <c r="G834" i="1"/>
  <c r="G833" i="1"/>
  <c r="G832" i="1"/>
  <c r="R831" i="1"/>
  <c r="G831" i="1"/>
  <c r="G830" i="1"/>
  <c r="G829" i="1"/>
  <c r="G828" i="1"/>
  <c r="G827" i="1"/>
  <c r="G826" i="1"/>
  <c r="R825" i="1"/>
  <c r="G824" i="1"/>
  <c r="G823" i="1"/>
  <c r="R823" i="1"/>
  <c r="G822" i="1"/>
  <c r="G821" i="1"/>
  <c r="G820" i="1"/>
  <c r="G819" i="1"/>
  <c r="G818" i="1"/>
  <c r="G817" i="1"/>
  <c r="G816" i="1"/>
  <c r="R816" i="1"/>
  <c r="G815" i="1"/>
  <c r="R815" i="1"/>
  <c r="G814" i="1"/>
  <c r="G812" i="1"/>
  <c r="G811" i="1"/>
  <c r="G810" i="1"/>
  <c r="R810" i="1"/>
  <c r="G809" i="1"/>
  <c r="G808" i="1"/>
  <c r="G807" i="1"/>
  <c r="G806" i="1"/>
  <c r="G805" i="1"/>
  <c r="R805" i="1"/>
  <c r="G804" i="1"/>
  <c r="G803" i="1"/>
  <c r="G802" i="1"/>
  <c r="R801" i="1"/>
  <c r="G800" i="1"/>
  <c r="R800" i="1"/>
  <c r="G799" i="1"/>
  <c r="G798" i="1"/>
  <c r="G797" i="1"/>
  <c r="G796" i="1"/>
  <c r="G795" i="1"/>
  <c r="R795" i="1"/>
  <c r="G794" i="1"/>
  <c r="G793" i="1"/>
  <c r="G792" i="1"/>
  <c r="R791" i="1"/>
  <c r="G791" i="1"/>
  <c r="G790" i="1"/>
  <c r="G788" i="1"/>
  <c r="G787" i="1"/>
  <c r="R787" i="1"/>
  <c r="G786" i="1"/>
  <c r="G785" i="1"/>
  <c r="G784" i="1"/>
  <c r="G783" i="1"/>
  <c r="G782" i="1"/>
  <c r="G781" i="1"/>
  <c r="G780" i="1"/>
  <c r="G779" i="1"/>
  <c r="G778" i="1"/>
  <c r="R777" i="1"/>
  <c r="G776" i="1"/>
  <c r="G775" i="1"/>
  <c r="R774" i="1"/>
  <c r="G774" i="1"/>
  <c r="G773" i="1"/>
  <c r="G772" i="1"/>
  <c r="G771" i="1"/>
  <c r="R771" i="1"/>
  <c r="G770" i="1"/>
  <c r="G769" i="1"/>
  <c r="G768" i="1"/>
  <c r="G767" i="1"/>
  <c r="G766" i="1"/>
  <c r="R765" i="1"/>
  <c r="G764" i="1"/>
  <c r="G763" i="1"/>
  <c r="G762" i="1"/>
  <c r="G761" i="1"/>
  <c r="G760" i="1"/>
  <c r="G759" i="1"/>
  <c r="G758" i="1"/>
  <c r="G757" i="1"/>
  <c r="G756" i="1"/>
  <c r="G755" i="1"/>
  <c r="G754" i="1"/>
  <c r="G752" i="1"/>
  <c r="R752" i="1"/>
  <c r="G751" i="1"/>
  <c r="G750" i="1"/>
  <c r="G749" i="1"/>
  <c r="G748" i="1"/>
  <c r="G747" i="1"/>
  <c r="G746" i="1"/>
  <c r="G745" i="1"/>
  <c r="G744" i="1"/>
  <c r="G743" i="1"/>
  <c r="G742" i="1"/>
  <c r="G740" i="1"/>
  <c r="R739" i="1"/>
  <c r="G739" i="1"/>
  <c r="G738" i="1"/>
  <c r="G737" i="1"/>
  <c r="G736" i="1"/>
  <c r="G735" i="1"/>
  <c r="G734" i="1"/>
  <c r="G733" i="1"/>
  <c r="G732" i="1"/>
  <c r="G731" i="1"/>
  <c r="G730" i="1"/>
  <c r="G728" i="1"/>
  <c r="R728" i="1"/>
  <c r="G727" i="1"/>
  <c r="R727" i="1"/>
  <c r="G726" i="1"/>
  <c r="G725" i="1"/>
  <c r="G724" i="1"/>
  <c r="G723" i="1"/>
  <c r="R722" i="1"/>
  <c r="G722" i="1"/>
  <c r="G721" i="1"/>
  <c r="R721" i="1"/>
  <c r="G720" i="1"/>
  <c r="G719" i="1"/>
  <c r="G718" i="1"/>
  <c r="R717" i="1"/>
  <c r="G716" i="1"/>
  <c r="R716" i="1"/>
  <c r="G715" i="1"/>
  <c r="G714" i="1"/>
  <c r="G713" i="1"/>
  <c r="R713" i="1"/>
  <c r="G712" i="1"/>
  <c r="G711" i="1"/>
  <c r="G710" i="1"/>
  <c r="G709" i="1"/>
  <c r="G708" i="1"/>
  <c r="G707" i="1"/>
  <c r="G706" i="1"/>
  <c r="R705" i="1"/>
  <c r="G704" i="1"/>
  <c r="G703" i="1"/>
  <c r="G702" i="1"/>
  <c r="G701" i="1"/>
  <c r="G700" i="1"/>
  <c r="G699" i="1"/>
  <c r="G698" i="1"/>
  <c r="G697" i="1"/>
  <c r="G696" i="1"/>
  <c r="G695" i="1"/>
  <c r="G694" i="1"/>
  <c r="G692" i="1"/>
  <c r="G691" i="1"/>
  <c r="G690" i="1"/>
  <c r="G689" i="1"/>
  <c r="G688" i="1"/>
  <c r="R688" i="1"/>
  <c r="G687" i="1"/>
  <c r="G686" i="1"/>
  <c r="G685" i="1"/>
  <c r="G684" i="1"/>
  <c r="G683" i="1"/>
  <c r="G682" i="1"/>
  <c r="G680" i="1"/>
  <c r="G679" i="1"/>
  <c r="G678" i="1"/>
  <c r="R678" i="1"/>
  <c r="G677" i="1"/>
  <c r="G676" i="1"/>
  <c r="G675" i="1"/>
  <c r="G674" i="1"/>
  <c r="G673" i="1"/>
  <c r="G672" i="1"/>
  <c r="G671" i="1"/>
  <c r="R671" i="1"/>
  <c r="G670" i="1"/>
  <c r="G668" i="1"/>
  <c r="G667" i="1"/>
  <c r="G666" i="1"/>
  <c r="G665" i="1"/>
  <c r="R664" i="1"/>
  <c r="G664" i="1"/>
  <c r="G663" i="1"/>
  <c r="R663" i="1"/>
  <c r="G662" i="1"/>
  <c r="R662" i="1"/>
  <c r="G661" i="1"/>
  <c r="G660" i="1"/>
  <c r="R659" i="1"/>
  <c r="G659" i="1"/>
  <c r="G658" i="1"/>
  <c r="R657" i="1"/>
  <c r="G656" i="1"/>
  <c r="G655" i="1"/>
  <c r="R655" i="1"/>
  <c r="G654" i="1"/>
  <c r="G653" i="1"/>
  <c r="G652" i="1"/>
  <c r="G651" i="1"/>
  <c r="G650" i="1"/>
  <c r="G649" i="1"/>
  <c r="R648" i="1"/>
  <c r="G648" i="1"/>
  <c r="G647" i="1"/>
  <c r="R647" i="1"/>
  <c r="G646" i="1"/>
  <c r="R645" i="1"/>
  <c r="G644" i="1"/>
  <c r="R644" i="1"/>
  <c r="G643" i="1"/>
  <c r="G642" i="1"/>
  <c r="R642" i="1"/>
  <c r="G641" i="1"/>
  <c r="G640" i="1"/>
  <c r="G639" i="1"/>
  <c r="G638" i="1"/>
  <c r="G637" i="1"/>
  <c r="G636" i="1"/>
  <c r="G635" i="1"/>
  <c r="G634" i="1"/>
  <c r="R633" i="1"/>
  <c r="G632" i="1"/>
  <c r="G631" i="1"/>
  <c r="G630" i="1"/>
  <c r="G629" i="1"/>
  <c r="G628" i="1"/>
  <c r="G627" i="1"/>
  <c r="G626" i="1"/>
  <c r="G625" i="1"/>
  <c r="G624" i="1"/>
  <c r="G623" i="1"/>
  <c r="R623" i="1"/>
  <c r="G622" i="1"/>
  <c r="G620" i="1"/>
  <c r="G619" i="1"/>
  <c r="G618" i="1"/>
  <c r="G617" i="1"/>
  <c r="R616" i="1"/>
  <c r="G616" i="1"/>
  <c r="G615" i="1"/>
  <c r="G614" i="1"/>
  <c r="G613" i="1"/>
  <c r="G612" i="1"/>
  <c r="G611" i="1"/>
  <c r="G610" i="1"/>
  <c r="G608" i="1"/>
  <c r="R608" i="1"/>
  <c r="G607" i="1"/>
  <c r="R606" i="1"/>
  <c r="G606" i="1"/>
  <c r="G605" i="1"/>
  <c r="G604" i="1"/>
  <c r="G603" i="1"/>
  <c r="G602" i="1"/>
  <c r="G601" i="1"/>
  <c r="G600" i="1"/>
  <c r="R599" i="1"/>
  <c r="G599" i="1"/>
  <c r="G598" i="1"/>
  <c r="R597" i="1"/>
  <c r="G596" i="1"/>
  <c r="G595" i="1"/>
  <c r="G594" i="1"/>
  <c r="G593" i="1"/>
  <c r="G592" i="1"/>
  <c r="G591" i="1"/>
  <c r="R590" i="1"/>
  <c r="G590" i="1"/>
  <c r="G589" i="1"/>
  <c r="R589" i="1"/>
  <c r="G588" i="1"/>
  <c r="G587" i="1"/>
  <c r="G586" i="1"/>
  <c r="R586" i="1"/>
  <c r="G584" i="1"/>
  <c r="G583" i="1"/>
  <c r="G582" i="1"/>
  <c r="G581" i="1"/>
  <c r="G580" i="1"/>
  <c r="G579" i="1"/>
  <c r="G578" i="1"/>
  <c r="G577" i="1"/>
  <c r="G576" i="1"/>
  <c r="G575" i="1"/>
  <c r="G574" i="1"/>
  <c r="G572" i="1"/>
  <c r="R572" i="1"/>
  <c r="G571" i="1"/>
  <c r="R571" i="1"/>
  <c r="G570" i="1"/>
  <c r="G569" i="1"/>
  <c r="G568" i="1"/>
  <c r="G567" i="1"/>
  <c r="G566" i="1"/>
  <c r="G565" i="1"/>
  <c r="G564" i="1"/>
  <c r="G563" i="1"/>
  <c r="G562" i="1"/>
  <c r="R561" i="1"/>
  <c r="G560" i="1"/>
  <c r="G559" i="1"/>
  <c r="G558" i="1"/>
  <c r="G557" i="1"/>
  <c r="G556" i="1"/>
  <c r="G555" i="1"/>
  <c r="G554" i="1"/>
  <c r="R554" i="1"/>
  <c r="G553" i="1"/>
  <c r="G552" i="1"/>
  <c r="R552" i="1"/>
  <c r="G551" i="1"/>
  <c r="R550" i="1"/>
  <c r="G550" i="1"/>
  <c r="G548" i="1"/>
  <c r="G547" i="1"/>
  <c r="G546" i="1"/>
  <c r="G545" i="1"/>
  <c r="G544" i="1"/>
  <c r="G543" i="1"/>
  <c r="R543" i="1"/>
  <c r="G542" i="1"/>
  <c r="G541" i="1"/>
  <c r="G540" i="1"/>
  <c r="G539" i="1"/>
  <c r="G538" i="1"/>
  <c r="R538" i="1"/>
  <c r="G536" i="1"/>
  <c r="G535" i="1"/>
  <c r="G534" i="1"/>
  <c r="G533" i="1"/>
  <c r="G532" i="1"/>
  <c r="G531" i="1"/>
  <c r="G530" i="1"/>
  <c r="G529" i="1"/>
  <c r="G528" i="1"/>
  <c r="G527" i="1"/>
  <c r="R526" i="1"/>
  <c r="G526" i="1"/>
  <c r="R525" i="1"/>
  <c r="G524" i="1"/>
  <c r="G523" i="1"/>
  <c r="G522" i="1"/>
  <c r="R522" i="1"/>
  <c r="G521" i="1"/>
  <c r="R521" i="1"/>
  <c r="G520" i="1"/>
  <c r="G519" i="1"/>
  <c r="G518" i="1"/>
  <c r="R517" i="1"/>
  <c r="G517" i="1"/>
  <c r="G516" i="1"/>
  <c r="G515" i="1"/>
  <c r="G514" i="1"/>
  <c r="R514" i="1"/>
  <c r="G512" i="1"/>
  <c r="R512" i="1"/>
  <c r="G511" i="1"/>
  <c r="G510" i="1"/>
  <c r="G509" i="1"/>
  <c r="R509" i="1"/>
  <c r="G508" i="1"/>
  <c r="G507" i="1"/>
  <c r="G506" i="1"/>
  <c r="G505" i="1"/>
  <c r="G504" i="1"/>
  <c r="R504" i="1"/>
  <c r="G503" i="1"/>
  <c r="G502" i="1"/>
  <c r="R501" i="1"/>
  <c r="G500" i="1"/>
  <c r="R500" i="1"/>
  <c r="G499" i="1"/>
  <c r="G498" i="1"/>
  <c r="G497" i="1"/>
  <c r="G496" i="1"/>
  <c r="G495" i="1"/>
  <c r="G494" i="1"/>
  <c r="G493" i="1"/>
  <c r="G492" i="1"/>
  <c r="G491" i="1"/>
  <c r="G490" i="1"/>
  <c r="R489" i="1"/>
  <c r="G488" i="1"/>
  <c r="R488" i="1"/>
  <c r="G487" i="1"/>
  <c r="R487" i="1"/>
  <c r="G486" i="1"/>
  <c r="G485" i="1"/>
  <c r="G484" i="1"/>
  <c r="R484" i="1"/>
  <c r="G483" i="1"/>
  <c r="G482" i="1"/>
  <c r="G481" i="1"/>
  <c r="G480" i="1"/>
  <c r="G479" i="1"/>
  <c r="G478" i="1"/>
  <c r="R477" i="1"/>
  <c r="G476" i="1"/>
  <c r="R476" i="1"/>
  <c r="G475" i="1"/>
  <c r="G474" i="1"/>
  <c r="G473" i="1"/>
  <c r="G472" i="1"/>
  <c r="G471" i="1"/>
  <c r="R471" i="1"/>
  <c r="G470" i="1"/>
  <c r="R470" i="1"/>
  <c r="G469" i="1"/>
  <c r="R469" i="1"/>
  <c r="G468" i="1"/>
  <c r="G467" i="1"/>
  <c r="R467" i="1"/>
  <c r="G466" i="1"/>
  <c r="G464" i="1"/>
  <c r="G463" i="1"/>
  <c r="G462" i="1"/>
  <c r="G461" i="1"/>
  <c r="R461" i="1"/>
  <c r="G460" i="1"/>
  <c r="G459" i="1"/>
  <c r="G458" i="1"/>
  <c r="G457" i="1"/>
  <c r="G456" i="1"/>
  <c r="G455" i="1"/>
  <c r="R455" i="1"/>
  <c r="G454" i="1"/>
  <c r="R454" i="1"/>
  <c r="G452" i="1"/>
  <c r="G451" i="1"/>
  <c r="R451" i="1"/>
  <c r="G450" i="1"/>
  <c r="G449" i="1"/>
  <c r="G448" i="1"/>
  <c r="G447" i="1"/>
  <c r="G446" i="1"/>
  <c r="G445" i="1"/>
  <c r="R445" i="1"/>
  <c r="G444" i="1"/>
  <c r="G443" i="1"/>
  <c r="G442" i="1"/>
  <c r="G440" i="1"/>
  <c r="R440" i="1"/>
  <c r="G439" i="1"/>
  <c r="G438" i="1"/>
  <c r="G437" i="1"/>
  <c r="R437" i="1"/>
  <c r="G436" i="1"/>
  <c r="G435" i="1"/>
  <c r="G434" i="1"/>
  <c r="G433" i="1"/>
  <c r="G432" i="1"/>
  <c r="G431" i="1"/>
  <c r="G430" i="1"/>
  <c r="R429" i="1"/>
  <c r="G428" i="1"/>
  <c r="R428" i="1"/>
  <c r="G427" i="1"/>
  <c r="G426" i="1"/>
  <c r="G425" i="1"/>
  <c r="G424" i="1"/>
  <c r="R423" i="1"/>
  <c r="G423" i="1"/>
  <c r="G422" i="1"/>
  <c r="G421" i="1"/>
  <c r="R421" i="1"/>
  <c r="G420" i="1"/>
  <c r="R420" i="1"/>
  <c r="G419" i="1"/>
  <c r="R419" i="1"/>
  <c r="G418" i="1"/>
  <c r="R417" i="1"/>
  <c r="G416" i="1"/>
  <c r="G415" i="1"/>
  <c r="G414" i="1"/>
  <c r="G413" i="1"/>
  <c r="G412" i="1"/>
  <c r="R412" i="1"/>
  <c r="G411" i="1"/>
  <c r="G410" i="1"/>
  <c r="G409" i="1"/>
  <c r="G408" i="1"/>
  <c r="G407" i="1"/>
  <c r="G406" i="1"/>
  <c r="G404" i="1"/>
  <c r="G403" i="1"/>
  <c r="R403" i="1"/>
  <c r="G402" i="1"/>
  <c r="R402" i="1"/>
  <c r="G401" i="1"/>
  <c r="G400" i="1"/>
  <c r="G399" i="1"/>
  <c r="G398" i="1"/>
  <c r="G397" i="1"/>
  <c r="G396" i="1"/>
  <c r="R396" i="1"/>
  <c r="G395" i="1"/>
  <c r="G394" i="1"/>
  <c r="G392" i="1"/>
  <c r="R391" i="1"/>
  <c r="G391" i="1"/>
  <c r="G390" i="1"/>
  <c r="G389" i="1"/>
  <c r="G388" i="1"/>
  <c r="G387" i="1"/>
  <c r="G386" i="1"/>
  <c r="G385" i="1"/>
  <c r="R385" i="1"/>
  <c r="G384" i="1"/>
  <c r="R383" i="1"/>
  <c r="G383" i="1"/>
  <c r="G382" i="1"/>
  <c r="R381" i="1"/>
  <c r="G380" i="1"/>
  <c r="R380" i="1"/>
  <c r="G379" i="1"/>
  <c r="G378" i="1"/>
  <c r="R378" i="1"/>
  <c r="G377" i="1"/>
  <c r="R377" i="1"/>
  <c r="G376" i="1"/>
  <c r="G375" i="1"/>
  <c r="G374" i="1"/>
  <c r="G373" i="1"/>
  <c r="G372" i="1"/>
  <c r="G371" i="1"/>
  <c r="R371" i="1"/>
  <c r="G370" i="1"/>
  <c r="R369" i="1"/>
  <c r="G368" i="1"/>
  <c r="R368" i="1"/>
  <c r="G367" i="1"/>
  <c r="G366" i="1"/>
  <c r="G365" i="1"/>
  <c r="G364" i="1"/>
  <c r="G363" i="1"/>
  <c r="G362" i="1"/>
  <c r="R362" i="1"/>
  <c r="G361" i="1"/>
  <c r="G360" i="1"/>
  <c r="G359" i="1"/>
  <c r="G358" i="1"/>
  <c r="G356" i="1"/>
  <c r="G355" i="1"/>
  <c r="G354" i="1"/>
  <c r="R354" i="1"/>
  <c r="G353" i="1"/>
  <c r="G352" i="1"/>
  <c r="G351" i="1"/>
  <c r="G350" i="1"/>
  <c r="G349" i="1"/>
  <c r="R349" i="1"/>
  <c r="G348" i="1"/>
  <c r="G347" i="1"/>
  <c r="G346" i="1"/>
  <c r="R346" i="1"/>
  <c r="G344" i="1"/>
  <c r="R344" i="1"/>
  <c r="G343" i="1"/>
  <c r="G342" i="1"/>
  <c r="G341" i="1"/>
  <c r="G340" i="1"/>
  <c r="G339" i="1"/>
  <c r="G338" i="1"/>
  <c r="G337" i="1"/>
  <c r="G336" i="1"/>
  <c r="R336" i="1"/>
  <c r="G335" i="1"/>
  <c r="G334" i="1"/>
  <c r="G332" i="1"/>
  <c r="R332" i="1"/>
  <c r="G331" i="1"/>
  <c r="R331" i="1"/>
  <c r="G330" i="1"/>
  <c r="G329" i="1"/>
  <c r="G328" i="1"/>
  <c r="G327" i="1"/>
  <c r="R327" i="1"/>
  <c r="G326" i="1"/>
  <c r="G325" i="1"/>
  <c r="G324" i="1"/>
  <c r="R324" i="1"/>
  <c r="G323" i="1"/>
  <c r="R323" i="1"/>
  <c r="G322" i="1"/>
  <c r="G320" i="1"/>
  <c r="R320" i="1"/>
  <c r="G319" i="1"/>
  <c r="G318" i="1"/>
  <c r="G317" i="1"/>
  <c r="G316" i="1"/>
  <c r="G315" i="1"/>
  <c r="G314" i="1"/>
  <c r="G313" i="1"/>
  <c r="G312" i="1"/>
  <c r="G311" i="1"/>
  <c r="R311" i="1"/>
  <c r="G310" i="1"/>
  <c r="R309" i="1"/>
  <c r="G308" i="1"/>
  <c r="R308" i="1"/>
  <c r="G307" i="1"/>
  <c r="G306" i="1"/>
  <c r="G305" i="1"/>
  <c r="G304" i="1"/>
  <c r="R304" i="1"/>
  <c r="G303" i="1"/>
  <c r="G302" i="1"/>
  <c r="G301" i="1"/>
  <c r="G300" i="1"/>
  <c r="R299" i="1"/>
  <c r="G299" i="1"/>
  <c r="G298" i="1"/>
  <c r="G296" i="1"/>
  <c r="R296" i="1"/>
  <c r="G295" i="1"/>
  <c r="R295" i="1"/>
  <c r="G294" i="1"/>
  <c r="G293" i="1"/>
  <c r="G292" i="1"/>
  <c r="R291" i="1"/>
  <c r="G291" i="1"/>
  <c r="G290" i="1"/>
  <c r="G289" i="1"/>
  <c r="R289" i="1"/>
  <c r="G288" i="1"/>
  <c r="R288" i="1"/>
  <c r="G287" i="1"/>
  <c r="G286" i="1"/>
  <c r="G284" i="1"/>
  <c r="R284" i="1"/>
  <c r="G283" i="1"/>
  <c r="G282" i="1"/>
  <c r="R282" i="1"/>
  <c r="G281" i="1"/>
  <c r="G280" i="1"/>
  <c r="G279" i="1"/>
  <c r="R279" i="1"/>
  <c r="G278" i="1"/>
  <c r="G277" i="1"/>
  <c r="R276" i="1"/>
  <c r="G276" i="1"/>
  <c r="G275" i="1"/>
  <c r="G274" i="1"/>
  <c r="G272" i="1"/>
  <c r="G271" i="1"/>
  <c r="R271" i="1"/>
  <c r="G270" i="1"/>
  <c r="R270" i="1"/>
  <c r="G269" i="1"/>
  <c r="G268" i="1"/>
  <c r="G267" i="1"/>
  <c r="G266" i="1"/>
  <c r="G265" i="1"/>
  <c r="G264" i="1"/>
  <c r="G263" i="1"/>
  <c r="G262" i="1"/>
  <c r="R261" i="1"/>
  <c r="G260" i="1"/>
  <c r="R259" i="1"/>
  <c r="G259" i="1"/>
  <c r="G258" i="1"/>
  <c r="R258" i="1"/>
  <c r="G257" i="1"/>
  <c r="G256" i="1"/>
  <c r="R256" i="1"/>
  <c r="G255" i="1"/>
  <c r="G254" i="1"/>
  <c r="G253" i="1"/>
  <c r="G252" i="1"/>
  <c r="G251" i="1"/>
  <c r="G250" i="1"/>
  <c r="G248" i="1"/>
  <c r="G247" i="1"/>
  <c r="R247" i="1"/>
  <c r="G246" i="1"/>
  <c r="G245" i="1"/>
  <c r="G244" i="1"/>
  <c r="G243" i="1"/>
  <c r="G242" i="1"/>
  <c r="R242" i="1"/>
  <c r="G241" i="1"/>
  <c r="G240" i="1"/>
  <c r="R240" i="1"/>
  <c r="G239" i="1"/>
  <c r="G238" i="1"/>
  <c r="G236" i="1"/>
  <c r="R236" i="1"/>
  <c r="G235" i="1"/>
  <c r="G234" i="1"/>
  <c r="G233" i="1"/>
  <c r="G232" i="1"/>
  <c r="G231" i="1"/>
  <c r="R230" i="1"/>
  <c r="G230" i="1"/>
  <c r="G229" i="1"/>
  <c r="G228" i="1"/>
  <c r="G227" i="1"/>
  <c r="G226" i="1"/>
  <c r="R225" i="1"/>
  <c r="G224" i="1"/>
  <c r="G223" i="1"/>
  <c r="G222" i="1"/>
  <c r="R222" i="1"/>
  <c r="G221" i="1"/>
  <c r="G220" i="1"/>
  <c r="G219" i="1"/>
  <c r="G218" i="1"/>
  <c r="G217" i="1"/>
  <c r="R216" i="1"/>
  <c r="G216" i="1"/>
  <c r="G215" i="1"/>
  <c r="G214" i="1"/>
  <c r="G212" i="1"/>
  <c r="R212" i="1"/>
  <c r="G211" i="1"/>
  <c r="G210" i="1"/>
  <c r="G209" i="1"/>
  <c r="G208" i="1"/>
  <c r="G207" i="1"/>
  <c r="G206" i="1"/>
  <c r="G205" i="1"/>
  <c r="G204" i="1"/>
  <c r="G203" i="1"/>
  <c r="G202" i="1"/>
  <c r="R201" i="1"/>
  <c r="G200" i="1"/>
  <c r="G199" i="1"/>
  <c r="G198" i="1"/>
  <c r="G197" i="1"/>
  <c r="G196" i="1"/>
  <c r="G195" i="1"/>
  <c r="G194" i="1"/>
  <c r="G193" i="1"/>
  <c r="G192" i="1"/>
  <c r="G191" i="1"/>
  <c r="G190" i="1"/>
  <c r="G188" i="1"/>
  <c r="R188" i="1"/>
  <c r="G187" i="1"/>
  <c r="G186" i="1"/>
  <c r="G185" i="1"/>
  <c r="G184" i="1"/>
  <c r="G183" i="1"/>
  <c r="G182" i="1"/>
  <c r="G181" i="1"/>
  <c r="R181" i="1"/>
  <c r="G180" i="1"/>
  <c r="G179" i="1"/>
  <c r="G178" i="1"/>
  <c r="G176" i="1"/>
  <c r="R176" i="1"/>
  <c r="G175" i="1"/>
  <c r="G174" i="1"/>
  <c r="R174" i="1"/>
  <c r="G173" i="1"/>
  <c r="G172" i="1"/>
  <c r="G171" i="1"/>
  <c r="G170" i="1"/>
  <c r="G169" i="1"/>
  <c r="G168" i="1"/>
  <c r="G167" i="1"/>
  <c r="G166" i="1"/>
  <c r="G164" i="1"/>
  <c r="R164" i="1"/>
  <c r="G163" i="1"/>
  <c r="R163" i="1"/>
  <c r="G162" i="1"/>
  <c r="G161" i="1"/>
  <c r="G160" i="1"/>
  <c r="G159" i="1"/>
  <c r="G158" i="1"/>
  <c r="R158" i="1"/>
  <c r="G157" i="1"/>
  <c r="G156" i="1"/>
  <c r="R156" i="1"/>
  <c r="G155" i="1"/>
  <c r="G154" i="1"/>
  <c r="G152" i="1"/>
  <c r="R152" i="1"/>
  <c r="G151" i="1"/>
  <c r="G150" i="1"/>
  <c r="G149" i="1"/>
  <c r="G148" i="1"/>
  <c r="R148" i="1"/>
  <c r="G147" i="1"/>
  <c r="R146" i="1"/>
  <c r="G146" i="1"/>
  <c r="G145" i="1"/>
  <c r="G144" i="1"/>
  <c r="G143" i="1"/>
  <c r="R143" i="1"/>
  <c r="G142" i="1"/>
  <c r="R141" i="1"/>
  <c r="G140" i="1"/>
  <c r="G139" i="1"/>
  <c r="G138" i="1"/>
  <c r="G137" i="1"/>
  <c r="G136" i="1"/>
  <c r="G135" i="1"/>
  <c r="R135" i="1"/>
  <c r="G134" i="1"/>
  <c r="R134" i="1"/>
  <c r="G133" i="1"/>
  <c r="R132" i="1"/>
  <c r="G132" i="1"/>
  <c r="G131" i="1"/>
  <c r="G130" i="1"/>
  <c r="G128" i="1"/>
  <c r="R128" i="1"/>
  <c r="G127" i="1"/>
  <c r="R127" i="1"/>
  <c r="G126" i="1"/>
  <c r="G125" i="1"/>
  <c r="R125" i="1"/>
  <c r="G124" i="1"/>
  <c r="G123" i="1"/>
  <c r="G122" i="1"/>
  <c r="G121" i="1"/>
  <c r="R121" i="1"/>
  <c r="G120" i="1"/>
  <c r="R120" i="1"/>
  <c r="G119" i="1"/>
  <c r="G118" i="1"/>
  <c r="G116" i="1"/>
  <c r="R116" i="1"/>
  <c r="G115" i="1"/>
  <c r="G114" i="1"/>
  <c r="G113" i="1"/>
  <c r="G112" i="1"/>
  <c r="G111" i="1"/>
  <c r="G110" i="1"/>
  <c r="G109" i="1"/>
  <c r="R109" i="1"/>
  <c r="G108" i="1"/>
  <c r="G107" i="1"/>
  <c r="G106" i="1"/>
  <c r="G104" i="1"/>
  <c r="R104" i="1"/>
  <c r="G103" i="1"/>
  <c r="R103" i="1"/>
  <c r="G102" i="1"/>
  <c r="G101" i="1"/>
  <c r="G100" i="1"/>
  <c r="R100" i="1"/>
  <c r="G99" i="1"/>
  <c r="G98" i="1"/>
  <c r="G97" i="1"/>
  <c r="G96" i="1"/>
  <c r="R96" i="1"/>
  <c r="G95" i="1"/>
  <c r="G94" i="1"/>
  <c r="R93" i="1"/>
  <c r="G92" i="1"/>
  <c r="R92" i="1"/>
  <c r="G91" i="1"/>
  <c r="G90" i="1"/>
  <c r="G89" i="1"/>
  <c r="G88" i="1"/>
  <c r="G87" i="1"/>
  <c r="R87" i="1"/>
  <c r="G86" i="1"/>
  <c r="G85" i="1"/>
  <c r="G84" i="1"/>
  <c r="G83" i="1"/>
  <c r="G82" i="1"/>
  <c r="R81" i="1"/>
  <c r="G80" i="1"/>
  <c r="R80" i="1"/>
  <c r="G79" i="1"/>
  <c r="G78" i="1"/>
  <c r="G77" i="1"/>
  <c r="G76" i="1"/>
  <c r="G75" i="1"/>
  <c r="R75" i="1"/>
  <c r="G74" i="1"/>
  <c r="R74" i="1"/>
  <c r="G73" i="1"/>
  <c r="R73" i="1"/>
  <c r="G72" i="1"/>
  <c r="R71" i="1"/>
  <c r="G71" i="1"/>
  <c r="G70" i="1"/>
  <c r="R70" i="1"/>
  <c r="G68" i="1"/>
  <c r="G67" i="1"/>
  <c r="G66" i="1"/>
  <c r="G65" i="1"/>
  <c r="R65" i="1"/>
  <c r="G64" i="1"/>
  <c r="G63" i="1"/>
  <c r="G62" i="1"/>
  <c r="G61" i="1"/>
  <c r="G60" i="1"/>
  <c r="G59" i="1"/>
  <c r="G58" i="1"/>
  <c r="G56" i="1"/>
  <c r="G55" i="1"/>
  <c r="R55" i="1"/>
  <c r="G54" i="1"/>
  <c r="G53" i="1"/>
  <c r="G52" i="1"/>
  <c r="G51" i="1"/>
  <c r="G50" i="1"/>
  <c r="G49" i="1"/>
  <c r="G48" i="1"/>
  <c r="G47" i="1"/>
  <c r="R47" i="1"/>
  <c r="G46" i="1"/>
  <c r="G44" i="1"/>
  <c r="G43" i="1"/>
  <c r="G42" i="1"/>
  <c r="R42" i="1"/>
  <c r="G41" i="1"/>
  <c r="G40" i="1"/>
  <c r="R40" i="1"/>
  <c r="G39" i="1"/>
  <c r="G38" i="1"/>
  <c r="G37" i="1"/>
  <c r="G36" i="1"/>
  <c r="G35" i="1"/>
  <c r="G34" i="1"/>
  <c r="G32" i="1"/>
  <c r="R32" i="1"/>
  <c r="G31" i="1"/>
  <c r="G30" i="1"/>
  <c r="G29" i="1"/>
  <c r="G28" i="1"/>
  <c r="G27" i="1"/>
  <c r="G26" i="1"/>
  <c r="R26" i="1"/>
  <c r="G25" i="1"/>
  <c r="R25" i="1"/>
  <c r="G24" i="1"/>
  <c r="G23" i="1"/>
  <c r="G22" i="1"/>
  <c r="R21" i="1"/>
  <c r="G20" i="1"/>
  <c r="R20" i="1"/>
  <c r="G19" i="1"/>
  <c r="G18" i="1"/>
  <c r="G17" i="1"/>
  <c r="R17" i="1"/>
  <c r="G16" i="1"/>
  <c r="R15" i="1"/>
  <c r="G15" i="1"/>
  <c r="G14" i="1"/>
  <c r="G13" i="1"/>
  <c r="G12" i="1"/>
  <c r="R12" i="1"/>
  <c r="G11" i="1"/>
  <c r="R11" i="1"/>
  <c r="G10" i="1"/>
  <c r="R9" i="1"/>
  <c r="S10"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R621" i="1"/>
  <c r="R740" i="1"/>
  <c r="R681" i="1"/>
  <c r="R764" i="1"/>
  <c r="R788" i="1"/>
  <c r="R646" i="1"/>
  <c r="R136" i="1"/>
  <c r="R969" i="1"/>
  <c r="C1807" i="1"/>
  <c r="R741" i="1"/>
  <c r="R842" i="1"/>
  <c r="R841" i="1"/>
  <c r="R29" i="1"/>
  <c r="R35" i="1"/>
  <c r="C1804" i="1"/>
  <c r="R833" i="1"/>
  <c r="R44" i="1"/>
  <c r="R826" i="1"/>
  <c r="R232" i="1"/>
  <c r="R813" i="1"/>
  <c r="D1663" i="1"/>
  <c r="R479" i="1"/>
  <c r="R481" i="1"/>
  <c r="R622" i="1"/>
  <c r="R159" i="1"/>
  <c r="R880" i="1"/>
  <c r="R145" i="1"/>
  <c r="R733" i="1"/>
  <c r="R528" i="1"/>
  <c r="R706" i="1"/>
  <c r="R884" i="1"/>
  <c r="R812" i="1"/>
  <c r="R931" i="1"/>
  <c r="R447" i="1"/>
  <c r="R446" i="1"/>
  <c r="R798" i="1"/>
  <c r="R824" i="1"/>
  <c r="R704" i="1"/>
  <c r="R832" i="1"/>
  <c r="R117" i="1"/>
  <c r="R781" i="1"/>
  <c r="R241" i="1"/>
  <c r="R711" i="1"/>
  <c r="R955" i="1"/>
  <c r="R763" i="1"/>
  <c r="R942" i="1"/>
  <c r="R248" i="1"/>
  <c r="R596" i="1"/>
  <c r="R755" i="1"/>
  <c r="R756" i="1"/>
  <c r="R889" i="1"/>
  <c r="R560" i="1"/>
  <c r="R891" i="1"/>
  <c r="R890" i="1"/>
  <c r="R897" i="1"/>
  <c r="R566" i="1"/>
  <c r="R876" i="1"/>
  <c r="R875" i="1"/>
  <c r="R882" i="1"/>
  <c r="R883" i="1"/>
  <c r="R356" i="1"/>
  <c r="R585" i="1"/>
  <c r="R363" i="1"/>
  <c r="R503" i="1"/>
  <c r="R160" i="1"/>
  <c r="R939" i="1"/>
  <c r="R433" i="1"/>
  <c r="R272" i="1"/>
  <c r="R856" i="1"/>
  <c r="R732" i="1"/>
  <c r="R773" i="1"/>
  <c r="R305" i="1"/>
  <c r="R129" i="1"/>
  <c r="R390" i="1"/>
  <c r="R912" i="1"/>
  <c r="R911" i="1"/>
  <c r="R861" i="1"/>
  <c r="R113" i="1"/>
  <c r="R112" i="1"/>
  <c r="R975" i="1"/>
  <c r="R718" i="1"/>
  <c r="R516" i="1"/>
  <c r="R693" i="1"/>
  <c r="R290" i="1"/>
  <c r="R919" i="1"/>
  <c r="R51" i="1"/>
  <c r="R94" i="1"/>
  <c r="R943" i="1"/>
  <c r="R36" i="1"/>
  <c r="R43" i="1"/>
  <c r="R79" i="1"/>
  <c r="R970" i="1"/>
  <c r="R947" i="1"/>
  <c r="R175" i="1"/>
  <c r="R389" i="1"/>
  <c r="R515" i="1"/>
  <c r="R725" i="1"/>
  <c r="R983" i="1"/>
  <c r="R539" i="1"/>
  <c r="R19" i="1"/>
  <c r="R364" i="1"/>
  <c r="R546" i="1"/>
  <c r="R699" i="1"/>
  <c r="R809" i="1"/>
  <c r="R851" i="1"/>
  <c r="R627" i="1"/>
  <c r="R342" i="1"/>
  <c r="R859" i="1"/>
  <c r="R723" i="1"/>
  <c r="R767" i="1"/>
  <c r="R902" i="1"/>
  <c r="D1659" i="1"/>
  <c r="R317" i="1"/>
  <c r="R818" i="1"/>
  <c r="R310" i="1"/>
  <c r="R69" i="1"/>
  <c r="R496" i="1"/>
  <c r="R802" i="1"/>
  <c r="R712" i="1"/>
  <c r="R144" i="1"/>
  <c r="R340" i="1"/>
  <c r="R817" i="1"/>
  <c r="R328" i="1"/>
  <c r="R60" i="1"/>
  <c r="R617" i="1"/>
  <c r="R542" i="1"/>
  <c r="R636" i="1"/>
  <c r="R676" i="1"/>
  <c r="R609" i="1"/>
  <c r="R610" i="1"/>
  <c r="R632" i="1"/>
  <c r="R631" i="1"/>
  <c r="R650" i="1"/>
  <c r="R951" i="1"/>
  <c r="R950" i="1"/>
  <c r="R133" i="1"/>
  <c r="R569" i="1"/>
  <c r="R593" i="1"/>
  <c r="R803" i="1"/>
  <c r="R804" i="1"/>
  <c r="R849" i="1"/>
  <c r="R850" i="1"/>
  <c r="R858" i="1"/>
  <c r="R857" i="1"/>
  <c r="R866" i="1"/>
  <c r="R865" i="1"/>
  <c r="R913" i="1"/>
  <c r="R914" i="1"/>
  <c r="R921" i="1"/>
  <c r="R922" i="1"/>
  <c r="R981" i="1"/>
  <c r="R90" i="1"/>
  <c r="R91" i="1"/>
  <c r="R149" i="1"/>
  <c r="R150" i="1"/>
  <c r="R544" i="1"/>
  <c r="R562" i="1"/>
  <c r="R579" i="1"/>
  <c r="R726" i="1"/>
  <c r="R760" i="1"/>
  <c r="R782" i="1"/>
  <c r="R796" i="1"/>
  <c r="R797" i="1"/>
  <c r="R834" i="1"/>
  <c r="R873" i="1"/>
  <c r="R874" i="1"/>
  <c r="R898" i="1"/>
  <c r="R945" i="1"/>
  <c r="R952" i="1"/>
  <c r="R350" i="1"/>
  <c r="R753" i="1"/>
  <c r="R754" i="1"/>
  <c r="R925" i="1"/>
  <c r="R105" i="1"/>
  <c r="R37" i="1"/>
  <c r="R465" i="1"/>
  <c r="R903" i="1"/>
  <c r="R852" i="1"/>
  <c r="R776" i="1"/>
  <c r="R168" i="1"/>
  <c r="R574" i="1"/>
  <c r="R573" i="1"/>
  <c r="R814" i="1"/>
  <c r="R365" i="1"/>
  <c r="R140" i="1"/>
  <c r="R746" i="1"/>
  <c r="R298" i="1"/>
  <c r="R297" i="1"/>
  <c r="R524" i="1"/>
  <c r="R88" i="1"/>
  <c r="R404" i="1"/>
  <c r="R518" i="1"/>
  <c r="R668" i="1"/>
  <c r="R667" i="1"/>
  <c r="R790" i="1"/>
  <c r="R789" i="1"/>
  <c r="R820" i="1"/>
  <c r="R219" i="1"/>
  <c r="R871" i="1"/>
  <c r="R879" i="1"/>
  <c r="R843" i="1"/>
  <c r="R949" i="1"/>
  <c r="R948" i="1"/>
  <c r="C1806" i="1"/>
  <c r="C1803" i="1"/>
  <c r="R933" i="1"/>
  <c r="R643" i="1"/>
  <c r="R651" i="1"/>
  <c r="R766" i="1"/>
  <c r="R757" i="1"/>
  <c r="R505" i="1"/>
  <c r="R598" i="1"/>
  <c r="R724" i="1"/>
  <c r="R182" i="1"/>
  <c r="R285" i="1"/>
  <c r="R333" i="1"/>
  <c r="R334" i="1"/>
  <c r="R347" i="1"/>
  <c r="R348" i="1"/>
  <c r="R558" i="1"/>
  <c r="R559" i="1"/>
  <c r="R615" i="1"/>
  <c r="R614" i="1"/>
  <c r="R656" i="1"/>
  <c r="R769" i="1"/>
  <c r="R768" i="1"/>
  <c r="R936" i="1"/>
  <c r="R937" i="1"/>
  <c r="R960" i="1"/>
  <c r="R959" i="1"/>
  <c r="R639" i="1"/>
  <c r="R684" i="1"/>
  <c r="R692" i="1"/>
  <c r="R707" i="1"/>
  <c r="R786" i="1"/>
  <c r="R868" i="1"/>
  <c r="R456" i="1"/>
  <c r="R513" i="1"/>
  <c r="R628" i="1"/>
  <c r="R629" i="1"/>
  <c r="R677" i="1"/>
  <c r="R687" i="1"/>
  <c r="R686" i="1"/>
  <c r="R27" i="1"/>
  <c r="R680" i="1"/>
  <c r="R679" i="1"/>
  <c r="R689" i="1"/>
  <c r="R697" i="1"/>
  <c r="R698" i="1"/>
  <c r="R870" i="1"/>
  <c r="R869" i="1"/>
  <c r="R894" i="1"/>
  <c r="R926" i="1"/>
  <c r="R927" i="1"/>
  <c r="R934" i="1"/>
  <c r="R935" i="1"/>
  <c r="R957" i="1"/>
  <c r="R958" i="1"/>
  <c r="R965" i="1"/>
  <c r="R966" i="1"/>
  <c r="R973" i="1"/>
  <c r="R974" i="1"/>
  <c r="R696" i="1"/>
  <c r="R397" i="1"/>
  <c r="R190" i="1"/>
  <c r="R189" i="1"/>
  <c r="R95" i="1"/>
  <c r="R422" i="1"/>
  <c r="R637" i="1"/>
  <c r="R808" i="1"/>
  <c r="R157" i="1"/>
  <c r="R747" i="1"/>
  <c r="R811" i="1"/>
  <c r="R839" i="1"/>
  <c r="R441" i="1"/>
  <c r="R442" i="1"/>
  <c r="R64" i="1"/>
  <c r="R373" i="1"/>
  <c r="R372" i="1"/>
  <c r="R394" i="1"/>
  <c r="R393" i="1"/>
  <c r="R426" i="1"/>
  <c r="R435" i="1"/>
  <c r="R434" i="1"/>
  <c r="R460" i="1"/>
  <c r="R459" i="1"/>
  <c r="R474" i="1"/>
  <c r="R475" i="1"/>
  <c r="R483" i="1"/>
  <c r="R482" i="1"/>
  <c r="R491" i="1"/>
  <c r="R490" i="1"/>
  <c r="R584" i="1"/>
  <c r="R583" i="1"/>
  <c r="R591" i="1"/>
  <c r="R592" i="1"/>
  <c r="R836" i="1"/>
  <c r="R835" i="1"/>
  <c r="R844" i="1"/>
  <c r="R853" i="1"/>
  <c r="R900" i="1"/>
  <c r="R978" i="1"/>
  <c r="R986" i="1"/>
  <c r="R23" i="1"/>
  <c r="R22" i="1"/>
  <c r="R49" i="1"/>
  <c r="R48" i="1"/>
  <c r="R58" i="1"/>
  <c r="R57" i="1"/>
  <c r="R243" i="1"/>
  <c r="R244" i="1"/>
  <c r="R452" i="1"/>
  <c r="R576" i="1"/>
  <c r="R577" i="1"/>
  <c r="R735" i="1"/>
  <c r="R734" i="1"/>
  <c r="R750" i="1"/>
  <c r="R749" i="1"/>
  <c r="R758" i="1"/>
  <c r="R878" i="1"/>
  <c r="R877" i="1"/>
  <c r="R909" i="1"/>
  <c r="R910" i="1"/>
  <c r="R893" i="1"/>
  <c r="R170" i="1"/>
  <c r="R169" i="1"/>
  <c r="R206" i="1"/>
  <c r="R205" i="1"/>
  <c r="R213" i="1"/>
  <c r="R321" i="1"/>
  <c r="R564" i="1"/>
  <c r="R563" i="1"/>
  <c r="R634" i="1"/>
  <c r="R822" i="1"/>
  <c r="R821" i="1"/>
  <c r="R30" i="1"/>
  <c r="R13" i="1"/>
  <c r="R197" i="1"/>
  <c r="R274" i="1"/>
  <c r="R273" i="1"/>
  <c r="R498" i="1"/>
  <c r="R497" i="1"/>
  <c r="R930" i="1"/>
  <c r="R929" i="1"/>
  <c r="R56" i="1"/>
  <c r="R251" i="1"/>
  <c r="R252" i="1"/>
  <c r="R401" i="1"/>
  <c r="R601" i="1"/>
  <c r="R828" i="1"/>
  <c r="R829" i="1"/>
  <c r="R229" i="1"/>
  <c r="R228" i="1"/>
  <c r="R352" i="1"/>
  <c r="R351" i="1"/>
  <c r="R366" i="1"/>
  <c r="R367" i="1"/>
  <c r="R837" i="1"/>
  <c r="R838" i="1"/>
  <c r="R329" i="1"/>
  <c r="R84" i="1"/>
  <c r="R98" i="1"/>
  <c r="R99" i="1"/>
  <c r="R114" i="1"/>
  <c r="R115" i="1"/>
  <c r="R131" i="1"/>
  <c r="R130" i="1"/>
  <c r="R185" i="1"/>
  <c r="R184" i="1"/>
  <c r="R33" i="1"/>
  <c r="R34" i="1"/>
  <c r="R107" i="1"/>
  <c r="R106" i="1"/>
  <c r="R122" i="1"/>
  <c r="R137" i="1"/>
  <c r="R177" i="1"/>
  <c r="R178" i="1"/>
  <c r="R192" i="1"/>
  <c r="R191" i="1"/>
  <c r="R238" i="1"/>
  <c r="R237" i="1"/>
  <c r="R611" i="1"/>
  <c r="R612" i="1"/>
  <c r="R714" i="1"/>
  <c r="R715" i="1"/>
  <c r="R729" i="1"/>
  <c r="R730" i="1"/>
  <c r="R78" i="1"/>
  <c r="R172" i="1"/>
  <c r="R549" i="1"/>
  <c r="R675" i="1"/>
  <c r="R708" i="1"/>
  <c r="R281" i="1"/>
  <c r="R280" i="1"/>
  <c r="R449" i="1"/>
  <c r="R519" i="1"/>
  <c r="R520" i="1"/>
  <c r="R166" i="1"/>
  <c r="R165" i="1"/>
  <c r="R548" i="1"/>
  <c r="R547" i="1"/>
  <c r="R39" i="1"/>
  <c r="R287" i="1"/>
  <c r="R448" i="1"/>
  <c r="R511" i="1"/>
  <c r="R510" i="1"/>
  <c r="R541" i="1"/>
  <c r="R540" i="1"/>
  <c r="R916" i="1"/>
  <c r="R915" i="1"/>
  <c r="R405" i="1"/>
  <c r="R406" i="1"/>
  <c r="R963" i="1"/>
  <c r="R319" i="1"/>
  <c r="R702" i="1"/>
  <c r="R110" i="1"/>
  <c r="R864" i="1"/>
  <c r="D1660" i="1"/>
  <c r="R28" i="1"/>
  <c r="R257" i="1"/>
  <c r="R416" i="1"/>
  <c r="R415" i="1"/>
  <c r="R588" i="1"/>
  <c r="R587" i="1"/>
  <c r="R595" i="1"/>
  <c r="R220" i="1"/>
  <c r="R286" i="1"/>
  <c r="R409" i="1"/>
  <c r="R640" i="1"/>
  <c r="R719" i="1"/>
  <c r="R907" i="1"/>
  <c r="R674" i="1"/>
  <c r="R83" i="1"/>
  <c r="R82" i="1"/>
  <c r="R407" i="1"/>
  <c r="R439" i="1"/>
  <c r="R438" i="1"/>
  <c r="R603" i="1"/>
  <c r="R652" i="1"/>
  <c r="R666" i="1"/>
  <c r="R683" i="1"/>
  <c r="R682" i="1"/>
  <c r="R690" i="1"/>
  <c r="R691" i="1"/>
  <c r="R855" i="1"/>
  <c r="R854" i="1"/>
  <c r="R888" i="1"/>
  <c r="R887" i="1"/>
  <c r="R976" i="1"/>
  <c r="R977" i="1"/>
  <c r="R984" i="1"/>
  <c r="R985" i="1"/>
  <c r="R991" i="1"/>
  <c r="R941" i="1"/>
  <c r="R940" i="1"/>
  <c r="R386" i="1"/>
  <c r="R794" i="1"/>
  <c r="R793" i="1"/>
  <c r="R303" i="1"/>
  <c r="R200" i="1"/>
  <c r="R199" i="1"/>
  <c r="R267" i="1"/>
  <c r="R266" i="1"/>
  <c r="R819" i="1"/>
  <c r="R224" i="1"/>
  <c r="R353" i="1"/>
  <c r="R556" i="1"/>
  <c r="R846" i="1"/>
  <c r="R14" i="1"/>
  <c r="R618" i="1"/>
  <c r="R738" i="1"/>
  <c r="R770" i="1"/>
  <c r="R430" i="1"/>
  <c r="R885" i="1"/>
  <c r="M1838" i="1"/>
  <c r="Q1838" i="1"/>
  <c r="R62" i="1"/>
  <c r="R97" i="1"/>
  <c r="R194" i="1"/>
  <c r="R210" i="1"/>
  <c r="R260" i="1"/>
  <c r="R307" i="1"/>
  <c r="R316" i="1"/>
  <c r="R358" i="1"/>
  <c r="R398" i="1"/>
  <c r="R414" i="1"/>
  <c r="R432" i="1"/>
  <c r="R462" i="1"/>
  <c r="R532" i="1"/>
  <c r="R625" i="1"/>
  <c r="R784" i="1"/>
  <c r="R799" i="1"/>
  <c r="R840" i="1"/>
  <c r="R972" i="1"/>
  <c r="R979" i="1"/>
  <c r="R46" i="1"/>
  <c r="R54" i="1"/>
  <c r="R63" i="1"/>
  <c r="R89" i="1"/>
  <c r="R124" i="1"/>
  <c r="R139" i="1"/>
  <c r="R155" i="1"/>
  <c r="R171" i="1"/>
  <c r="R187" i="1"/>
  <c r="R195" i="1"/>
  <c r="R203" i="1"/>
  <c r="R301" i="1"/>
  <c r="R326" i="1"/>
  <c r="R375" i="1"/>
  <c r="R408" i="1"/>
  <c r="R457" i="1"/>
  <c r="R575" i="1"/>
  <c r="R626" i="1"/>
  <c r="R635" i="1"/>
  <c r="R658" i="1"/>
  <c r="R751" i="1"/>
  <c r="R785" i="1"/>
  <c r="R196" i="1"/>
  <c r="R204" i="1"/>
  <c r="R221" i="1"/>
  <c r="R255" i="1"/>
  <c r="R262" i="1"/>
  <c r="R269" i="1"/>
  <c r="R278" i="1"/>
  <c r="R318" i="1"/>
  <c r="R335" i="1"/>
  <c r="R400" i="1"/>
  <c r="R492" i="1"/>
  <c r="R534" i="1"/>
  <c r="R918" i="1"/>
  <c r="R108" i="1"/>
  <c r="R778" i="1"/>
  <c r="R982" i="1"/>
  <c r="R231" i="1"/>
  <c r="R493" i="1"/>
  <c r="R967" i="1"/>
  <c r="R101" i="1"/>
  <c r="R183" i="1"/>
  <c r="R207" i="1"/>
  <c r="R223" i="1"/>
  <c r="R250" i="1"/>
  <c r="R263" i="1"/>
  <c r="R485" i="1"/>
  <c r="R537" i="1"/>
  <c r="R545" i="1"/>
  <c r="R570" i="1"/>
  <c r="R578" i="1"/>
  <c r="R613" i="1"/>
  <c r="R630" i="1"/>
  <c r="R953" i="1"/>
  <c r="R72" i="1"/>
  <c r="R392" i="1"/>
  <c r="R77" i="1"/>
  <c r="R86" i="1"/>
  <c r="R339" i="1"/>
  <c r="R731" i="1"/>
  <c r="R202" i="1"/>
  <c r="R208" i="1"/>
  <c r="R235" i="1"/>
  <c r="R314" i="1"/>
  <c r="R531" i="1"/>
  <c r="R641" i="1"/>
  <c r="R806" i="1"/>
  <c r="R830" i="1"/>
  <c r="R600" i="1"/>
  <c r="R468" i="1"/>
  <c r="R10" i="1"/>
  <c r="S11" i="1"/>
  <c r="S12" i="1"/>
  <c r="S13" i="1"/>
  <c r="S14" i="1"/>
  <c r="S15" i="1"/>
  <c r="S16" i="1"/>
  <c r="R399" i="1"/>
  <c r="R478" i="1"/>
  <c r="R988" i="1"/>
  <c r="R315" i="1"/>
  <c r="R61" i="1"/>
  <c r="R453" i="1"/>
  <c r="R102" i="1"/>
  <c r="R665" i="1"/>
  <c r="R533" i="1"/>
  <c r="R486" i="1"/>
  <c r="R624" i="1"/>
  <c r="R527" i="1"/>
  <c r="R18" i="1"/>
  <c r="R41" i="1"/>
  <c r="R111" i="1"/>
  <c r="R119" i="1"/>
  <c r="R126" i="1"/>
  <c r="R173" i="1"/>
  <c r="R227" i="1"/>
  <c r="R294" i="1"/>
  <c r="R302" i="1"/>
  <c r="R325" i="1"/>
  <c r="R341" i="1"/>
  <c r="R395" i="1"/>
  <c r="R480" i="1"/>
  <c r="R300" i="1"/>
  <c r="R783" i="1"/>
  <c r="R283" i="1"/>
  <c r="R209" i="1"/>
  <c r="R494" i="1"/>
  <c r="R384" i="1"/>
  <c r="R553" i="1"/>
  <c r="R277" i="1"/>
  <c r="R217" i="1"/>
  <c r="R620" i="1"/>
  <c r="R619" i="1"/>
  <c r="R370" i="1"/>
  <c r="R138" i="1"/>
  <c r="R85" i="1"/>
  <c r="R649" i="1"/>
  <c r="R775" i="1"/>
  <c r="R142" i="1"/>
  <c r="R376" i="1"/>
  <c r="R249" i="1"/>
  <c r="R59" i="1"/>
  <c r="R214" i="1"/>
  <c r="R245" i="1"/>
  <c r="R253" i="1"/>
  <c r="R275" i="1"/>
  <c r="R359" i="1"/>
  <c r="R374" i="1"/>
  <c r="R382" i="1"/>
  <c r="R450" i="1"/>
  <c r="R458" i="1"/>
  <c r="R466" i="1"/>
  <c r="R499" i="1"/>
  <c r="R523" i="1"/>
  <c r="R555" i="1"/>
  <c r="R607" i="1"/>
  <c r="R508" i="1"/>
  <c r="R792" i="1"/>
  <c r="R16" i="1"/>
  <c r="R76" i="1"/>
  <c r="R193" i="1"/>
  <c r="R246" i="1"/>
  <c r="R254" i="1"/>
  <c r="R322" i="1"/>
  <c r="R345" i="1"/>
  <c r="R413" i="1"/>
  <c r="R123" i="1"/>
  <c r="R427" i="1"/>
  <c r="R24" i="1"/>
  <c r="R31" i="1"/>
  <c r="R38" i="1"/>
  <c r="R45" i="1"/>
  <c r="R186" i="1"/>
  <c r="R268" i="1"/>
  <c r="R313" i="1"/>
  <c r="R330" i="1"/>
  <c r="R338" i="1"/>
  <c r="R444" i="1"/>
  <c r="R673" i="1"/>
  <c r="R672" i="1"/>
  <c r="R759" i="1"/>
  <c r="R807" i="1"/>
  <c r="R845" i="1"/>
  <c r="R745" i="1"/>
  <c r="R928" i="1"/>
  <c r="R594" i="1"/>
  <c r="R779" i="1"/>
  <c r="R923" i="1"/>
  <c r="R709" i="1"/>
  <c r="R772" i="1"/>
  <c r="R827" i="1"/>
  <c r="R899" i="1"/>
  <c r="R917" i="1"/>
  <c r="R638" i="1"/>
  <c r="R661" i="1"/>
  <c r="R685" i="1"/>
  <c r="R703" i="1"/>
  <c r="R867" i="1"/>
  <c r="R892" i="1"/>
  <c r="R901" i="1"/>
  <c r="R990" i="1"/>
  <c r="R989" i="1"/>
  <c r="R388" i="1"/>
  <c r="R387" i="1"/>
  <c r="R425" i="1"/>
  <c r="R424" i="1"/>
  <c r="R464" i="1"/>
  <c r="R463" i="1"/>
  <c r="R473" i="1"/>
  <c r="R472" i="1"/>
  <c r="R234" i="1"/>
  <c r="R233" i="1"/>
  <c r="R744" i="1"/>
  <c r="R68" i="1"/>
  <c r="R67" i="1"/>
  <c r="R215" i="1"/>
  <c r="R53" i="1"/>
  <c r="R52" i="1"/>
  <c r="R153" i="1"/>
  <c r="R154" i="1"/>
  <c r="R161" i="1"/>
  <c r="R162" i="1"/>
  <c r="R265" i="1"/>
  <c r="R264" i="1"/>
  <c r="R605" i="1"/>
  <c r="R604" i="1"/>
  <c r="R701" i="1"/>
  <c r="R700" i="1"/>
  <c r="R710" i="1"/>
  <c r="R568" i="1"/>
  <c r="R567" i="1"/>
  <c r="R581" i="1"/>
  <c r="R582" i="1"/>
  <c r="R431" i="1"/>
  <c r="R536" i="1"/>
  <c r="R535" i="1"/>
  <c r="R669" i="1"/>
  <c r="R670" i="1"/>
  <c r="R694" i="1"/>
  <c r="R695" i="1"/>
  <c r="R530" i="1"/>
  <c r="R529" i="1"/>
  <c r="R180" i="1"/>
  <c r="R179" i="1"/>
  <c r="R654" i="1"/>
  <c r="R653" i="1"/>
  <c r="R147" i="1"/>
  <c r="R239" i="1"/>
  <c r="R343" i="1"/>
  <c r="R565" i="1"/>
  <c r="R780" i="1"/>
  <c r="R357" i="1"/>
  <c r="R502" i="1"/>
  <c r="R557" i="1"/>
  <c r="R580" i="1"/>
  <c r="R904" i="1"/>
  <c r="R306" i="1"/>
  <c r="R337" i="1"/>
  <c r="R411" i="1"/>
  <c r="R410" i="1"/>
  <c r="R418" i="1"/>
  <c r="R495" i="1"/>
  <c r="R551" i="1"/>
  <c r="R737" i="1"/>
  <c r="R736" i="1"/>
  <c r="R720" i="1"/>
  <c r="R762" i="1"/>
  <c r="R761" i="1"/>
  <c r="R226" i="1"/>
  <c r="R50" i="1"/>
  <c r="R66" i="1"/>
  <c r="R151" i="1"/>
  <c r="R167" i="1"/>
  <c r="R211" i="1"/>
  <c r="R218" i="1"/>
  <c r="R379" i="1"/>
  <c r="R443" i="1"/>
  <c r="R748" i="1"/>
  <c r="J9" i="1"/>
  <c r="R312" i="1"/>
  <c r="R361" i="1"/>
  <c r="R360" i="1"/>
  <c r="R436" i="1"/>
  <c r="R602" i="1"/>
  <c r="R660" i="1"/>
  <c r="R742" i="1"/>
  <c r="R895" i="1"/>
  <c r="R118" i="1"/>
  <c r="R198" i="1"/>
  <c r="R293" i="1"/>
  <c r="R292" i="1"/>
  <c r="R355" i="1"/>
  <c r="R507" i="1"/>
  <c r="R506" i="1"/>
  <c r="R743" i="1"/>
  <c r="R881" i="1"/>
  <c r="M1567" i="1"/>
  <c r="Q1567" i="1"/>
  <c r="M1136" i="1"/>
  <c r="Q1136" i="1"/>
  <c r="M704" i="1"/>
  <c r="Q704" i="1"/>
  <c r="M359" i="1"/>
  <c r="Q359" i="1"/>
  <c r="M1458" i="1"/>
  <c r="Q1458" i="1"/>
  <c r="M799" i="1"/>
  <c r="Q799" i="1"/>
  <c r="M278" i="1"/>
  <c r="Q278" i="1"/>
  <c r="M1343" i="1"/>
  <c r="Q1343" i="1"/>
  <c r="M904" i="1"/>
  <c r="Q904" i="1"/>
  <c r="M520" i="1"/>
  <c r="Q520" i="1"/>
  <c r="M357" i="1"/>
  <c r="Q357" i="1"/>
  <c r="M727" i="1"/>
  <c r="Q727" i="1"/>
  <c r="M991" i="1"/>
  <c r="Q991" i="1"/>
  <c r="M1402" i="1"/>
  <c r="Q1402" i="1"/>
  <c r="M133" i="1"/>
  <c r="Q133" i="1"/>
  <c r="M655" i="1"/>
  <c r="Q655" i="1"/>
  <c r="M906" i="1"/>
  <c r="Q906" i="1"/>
  <c r="M1182" i="1"/>
  <c r="Q1182" i="1"/>
  <c r="M599" i="1"/>
  <c r="Q599" i="1"/>
  <c r="M841" i="1"/>
  <c r="Q841" i="1"/>
  <c r="M1524" i="1"/>
  <c r="Q1524" i="1"/>
  <c r="M614" i="1"/>
  <c r="Q614" i="1"/>
  <c r="M844" i="1"/>
  <c r="Q844" i="1"/>
  <c r="M1100" i="1"/>
  <c r="Q1100" i="1"/>
  <c r="M1356" i="1"/>
  <c r="Q1356" i="1"/>
  <c r="M1527" i="1"/>
  <c r="Q1527" i="1"/>
  <c r="M706" i="1"/>
  <c r="Q706" i="1"/>
  <c r="M952" i="1"/>
  <c r="Q952" i="1"/>
  <c r="M1208" i="1"/>
  <c r="Q1208" i="1"/>
  <c r="M1550" i="1"/>
  <c r="Q1550" i="1"/>
  <c r="M680" i="1"/>
  <c r="Q680" i="1"/>
  <c r="M836" i="1"/>
  <c r="Q836" i="1"/>
  <c r="M1177" i="1"/>
  <c r="Q1177" i="1"/>
  <c r="M1433" i="1"/>
  <c r="Q1433" i="1"/>
  <c r="M1519" i="1"/>
  <c r="Q1519" i="1"/>
  <c r="M1099" i="1"/>
  <c r="Q1099" i="1"/>
  <c r="M1547" i="1"/>
  <c r="Q1547" i="1"/>
  <c r="M511" i="1"/>
  <c r="Q511" i="1"/>
  <c r="M1350" i="1"/>
  <c r="Q1350" i="1"/>
  <c r="M914" i="1"/>
  <c r="Q914" i="1"/>
  <c r="M525" i="1"/>
  <c r="Q525" i="1"/>
  <c r="M1020" i="1"/>
  <c r="Q1020" i="1"/>
  <c r="M608" i="1"/>
  <c r="Q608" i="1"/>
  <c r="M1564" i="1"/>
  <c r="Q1564" i="1"/>
  <c r="M1126" i="1"/>
  <c r="Q1126" i="1"/>
  <c r="M702" i="1"/>
  <c r="Q702" i="1"/>
  <c r="M191" i="1"/>
  <c r="Q191" i="1"/>
  <c r="M609" i="1"/>
  <c r="Q609" i="1"/>
  <c r="M854" i="1"/>
  <c r="Q854" i="1"/>
  <c r="M1128" i="1"/>
  <c r="Q1128" i="1"/>
  <c r="M1536" i="1"/>
  <c r="Q1536" i="1"/>
  <c r="M572" i="1"/>
  <c r="Q572" i="1"/>
  <c r="M336" i="1"/>
  <c r="Q336" i="1"/>
  <c r="M774" i="1"/>
  <c r="Q774" i="1"/>
  <c r="M1044" i="1"/>
  <c r="Q1044" i="1"/>
  <c r="M1456" i="1"/>
  <c r="Q1456" i="1"/>
  <c r="M390" i="1"/>
  <c r="Q390" i="1"/>
  <c r="M713" i="1"/>
  <c r="Q713" i="1"/>
  <c r="M1116" i="1"/>
  <c r="Q1116" i="1"/>
  <c r="M1386" i="1"/>
  <c r="Q1386" i="1"/>
  <c r="M353" i="1"/>
  <c r="Q353" i="1"/>
  <c r="M687" i="1"/>
  <c r="Q687" i="1"/>
  <c r="M929" i="1"/>
  <c r="Q929" i="1"/>
  <c r="M1185" i="1"/>
  <c r="Q1185" i="1"/>
  <c r="M1441" i="1"/>
  <c r="Q1441" i="1"/>
  <c r="M370" i="1"/>
  <c r="Q370" i="1"/>
  <c r="M866" i="1"/>
  <c r="Q866" i="1"/>
  <c r="M1122" i="1"/>
  <c r="Q1122" i="1"/>
  <c r="M1464" i="1"/>
  <c r="Q1464" i="1"/>
  <c r="M1092" i="1"/>
  <c r="Q1092" i="1"/>
  <c r="M618" i="1"/>
  <c r="Q618"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M1737" i="1"/>
  <c r="Q1737" i="1"/>
  <c r="M950" i="1"/>
  <c r="Q950" i="1"/>
  <c r="M551" i="1"/>
  <c r="Q551" i="1"/>
  <c r="M1599" i="1"/>
  <c r="Q1599" i="1"/>
  <c r="M1002" i="1"/>
  <c r="Q1002" i="1"/>
  <c r="M1466" i="1"/>
  <c r="Q1466" i="1"/>
  <c r="M200" i="1"/>
  <c r="Q200" i="1"/>
  <c r="J10" i="1"/>
  <c r="J11" i="1"/>
  <c r="M383" i="1"/>
  <c r="Q383" i="1"/>
  <c r="M447" i="1"/>
  <c r="Q447" i="1"/>
  <c r="M1769" i="1"/>
  <c r="Q1769" i="1"/>
  <c r="M1513" i="1"/>
  <c r="Q1513" i="1"/>
  <c r="M1511" i="1"/>
  <c r="Q1511" i="1"/>
  <c r="M1548" i="1"/>
  <c r="Q1548" i="1"/>
  <c r="M1540" i="1"/>
  <c r="Q1540" i="1"/>
  <c r="M549" i="1"/>
  <c r="Q549" i="1"/>
  <c r="M1382" i="1"/>
  <c r="Q1382" i="1"/>
  <c r="M1770" i="1"/>
  <c r="Q1770" i="1"/>
  <c r="M664" i="1"/>
  <c r="Q664" i="1"/>
  <c r="M1306" i="1"/>
  <c r="Q1306" i="1"/>
  <c r="M1684" i="1"/>
  <c r="Q1684" i="1"/>
  <c r="M710" i="1"/>
  <c r="Q710" i="1"/>
  <c r="M1118" i="1"/>
  <c r="Q1118" i="1"/>
  <c r="M228" i="1"/>
  <c r="Q228" i="1"/>
  <c r="M494" i="1"/>
  <c r="Q494" i="1"/>
  <c r="M284" i="1"/>
  <c r="Q284" i="1"/>
  <c r="M1297" i="1"/>
  <c r="Q1297" i="1"/>
  <c r="M1552" i="1"/>
  <c r="Q1552" i="1"/>
  <c r="M502" i="1"/>
  <c r="Q502" i="1"/>
  <c r="M1697" i="1"/>
  <c r="Q1697" i="1"/>
  <c r="M306" i="1"/>
  <c r="Q306" i="1"/>
  <c r="M1038" i="1"/>
  <c r="Q1038" i="1"/>
  <c r="M1378" i="1"/>
  <c r="Q1378" i="1"/>
  <c r="M155" i="1"/>
  <c r="Q155" i="1"/>
  <c r="M206" i="1"/>
  <c r="Q206" i="1"/>
  <c r="M1163" i="1"/>
  <c r="Q1163" i="1"/>
  <c r="M1611" i="1"/>
  <c r="Q1611" i="1"/>
  <c r="M1675" i="1"/>
  <c r="Q1675" i="1"/>
  <c r="M1739" i="1"/>
  <c r="Q1739" i="1"/>
  <c r="M1803" i="1"/>
  <c r="Q1803" i="1"/>
  <c r="M597" i="1"/>
  <c r="Q597" i="1"/>
  <c r="M661" i="1"/>
  <c r="Q661" i="1"/>
  <c r="M725" i="1"/>
  <c r="Q725" i="1"/>
  <c r="M789" i="1"/>
  <c r="Q789" i="1"/>
  <c r="M853" i="1"/>
  <c r="Q853" i="1"/>
  <c r="M917" i="1"/>
  <c r="Q917" i="1"/>
  <c r="M981" i="1"/>
  <c r="Q981" i="1"/>
  <c r="M1045" i="1"/>
  <c r="Q1045" i="1"/>
  <c r="M1109" i="1"/>
  <c r="Q1109" i="1"/>
  <c r="M1173" i="1"/>
  <c r="Q1173" i="1"/>
  <c r="M1237" i="1"/>
  <c r="Q1237" i="1"/>
  <c r="M1301" i="1"/>
  <c r="Q1301" i="1"/>
  <c r="M1365" i="1"/>
  <c r="Q1365" i="1"/>
  <c r="M1429" i="1"/>
  <c r="Q1429" i="1"/>
  <c r="M1493" i="1"/>
  <c r="Q1493" i="1"/>
  <c r="M1557" i="1"/>
  <c r="Q1557" i="1"/>
  <c r="M1621" i="1"/>
  <c r="Q1621" i="1"/>
  <c r="M1685" i="1"/>
  <c r="Q1685" i="1"/>
  <c r="M1749" i="1"/>
  <c r="Q1749" i="1"/>
  <c r="M1813" i="1"/>
  <c r="Q1813" i="1"/>
  <c r="M293" i="1"/>
  <c r="Q293" i="1"/>
  <c r="M980" i="1"/>
  <c r="Q980" i="1"/>
  <c r="M166" i="1"/>
  <c r="Q166" i="1"/>
  <c r="M646" i="1"/>
  <c r="Q646" i="1"/>
  <c r="M1446" i="1"/>
  <c r="Q1446" i="1"/>
  <c r="M1223" i="1"/>
  <c r="Q1223" i="1"/>
  <c r="M486" i="1"/>
  <c r="Q486" i="1"/>
  <c r="M692" i="1"/>
  <c r="Q692" i="1"/>
  <c r="M1823" i="1"/>
  <c r="Q1823" i="1"/>
  <c r="M1278" i="1"/>
  <c r="Q1278" i="1"/>
  <c r="M619" i="1"/>
  <c r="Q619" i="1"/>
  <c r="M215" i="1"/>
  <c r="Q215" i="1"/>
  <c r="M343" i="1"/>
  <c r="Q343" i="1"/>
  <c r="M406" i="1"/>
  <c r="Q406" i="1"/>
  <c r="M407" i="1"/>
  <c r="Q407" i="1"/>
  <c r="M471" i="1"/>
  <c r="Q471" i="1"/>
  <c r="M534" i="1"/>
  <c r="Q534" i="1"/>
  <c r="M535" i="1"/>
  <c r="Q535" i="1"/>
  <c r="M533" i="1"/>
  <c r="Q533" i="1"/>
  <c r="M663" i="1"/>
  <c r="Q663" i="1"/>
  <c r="M1001" i="1"/>
  <c r="Q1001" i="1"/>
  <c r="M601" i="1"/>
  <c r="Q601" i="1"/>
  <c r="M665" i="1"/>
  <c r="Q665" i="1"/>
  <c r="M1138" i="1"/>
  <c r="Q1138" i="1"/>
  <c r="M1224" i="1"/>
  <c r="Q1224" i="1"/>
  <c r="M1545" i="1"/>
  <c r="Q1545" i="1"/>
  <c r="M1630" i="1"/>
  <c r="Q1630" i="1"/>
  <c r="M1663" i="1"/>
  <c r="Q1663" i="1"/>
  <c r="M1526" i="1"/>
  <c r="Q1526" i="1"/>
  <c r="M1718" i="1"/>
  <c r="Q1718" i="1"/>
  <c r="M1578" i="1"/>
  <c r="Q1578" i="1"/>
  <c r="M160" i="1"/>
  <c r="Q160" i="1"/>
  <c r="M1033" i="1"/>
  <c r="Q1033" i="1"/>
  <c r="M1392" i="1"/>
  <c r="Q1392" i="1"/>
  <c r="M263" i="1"/>
  <c r="Q263" i="1"/>
  <c r="M1686" i="1"/>
  <c r="Q1686" i="1"/>
  <c r="M1160" i="1"/>
  <c r="Q1160" i="1"/>
  <c r="M1714" i="1"/>
  <c r="Q1714" i="1"/>
  <c r="M332" i="1"/>
  <c r="Q332" i="1"/>
  <c r="M1758" i="1"/>
  <c r="Q1758" i="1"/>
  <c r="M1544" i="1"/>
  <c r="Q1544" i="1"/>
  <c r="M1322" i="1"/>
  <c r="Q1322" i="1"/>
  <c r="M1105" i="1"/>
  <c r="Q1105" i="1"/>
  <c r="M884" i="1"/>
  <c r="Q884" i="1"/>
  <c r="M681" i="1"/>
  <c r="Q681" i="1"/>
  <c r="M508" i="1"/>
  <c r="Q508" i="1"/>
  <c r="M342" i="1"/>
  <c r="Q342" i="1"/>
  <c r="M1649" i="1"/>
  <c r="Q1649" i="1"/>
  <c r="M1428" i="1"/>
  <c r="Q1428" i="1"/>
  <c r="M1210" i="1"/>
  <c r="Q1210" i="1"/>
  <c r="M990" i="1"/>
  <c r="Q990" i="1"/>
  <c r="M776" i="1"/>
  <c r="Q776" i="1"/>
  <c r="M585" i="1"/>
  <c r="Q585" i="1"/>
  <c r="M421" i="1"/>
  <c r="Q421" i="1"/>
  <c r="M255" i="1"/>
  <c r="Q255" i="1"/>
  <c r="M1754" i="1"/>
  <c r="Q1754" i="1"/>
  <c r="M1534" i="1"/>
  <c r="Q1534" i="1"/>
  <c r="M1312" i="1"/>
  <c r="Q1312" i="1"/>
  <c r="M1098" i="1"/>
  <c r="Q1098" i="1"/>
  <c r="M881" i="1"/>
  <c r="Q881" i="1"/>
  <c r="M675" i="1"/>
  <c r="Q675" i="1"/>
  <c r="M500" i="1"/>
  <c r="Q500" i="1"/>
  <c r="M334" i="1"/>
  <c r="Q334" i="1"/>
  <c r="M174" i="1"/>
  <c r="Q174" i="1"/>
  <c r="M207" i="1"/>
  <c r="Q207" i="1"/>
  <c r="M310" i="1"/>
  <c r="Q310" i="1"/>
  <c r="M413" i="1"/>
  <c r="Q413" i="1"/>
  <c r="M516" i="1"/>
  <c r="Q516" i="1"/>
  <c r="M622" i="1"/>
  <c r="Q622" i="1"/>
  <c r="M739" i="1"/>
  <c r="Q739" i="1"/>
  <c r="M872" i="1"/>
  <c r="Q872" i="1"/>
  <c r="M1009" i="1"/>
  <c r="Q1009" i="1"/>
  <c r="M1146" i="1"/>
  <c r="Q1146" i="1"/>
  <c r="M1280" i="1"/>
  <c r="Q1280" i="1"/>
  <c r="M1417" i="1"/>
  <c r="Q1417" i="1"/>
  <c r="M1554" i="1"/>
  <c r="Q1554" i="1"/>
  <c r="M1692" i="1"/>
  <c r="Q1692" i="1"/>
  <c r="M1830" i="1"/>
  <c r="Q1830" i="1"/>
  <c r="M144" i="1"/>
  <c r="Q144" i="1"/>
  <c r="M247" i="1"/>
  <c r="Q247" i="1"/>
  <c r="M350" i="1"/>
  <c r="Q350" i="1"/>
  <c r="M453" i="1"/>
  <c r="Q453" i="1"/>
  <c r="M556" i="1"/>
  <c r="Q556" i="1"/>
  <c r="M667" i="1"/>
  <c r="Q667" i="1"/>
  <c r="M788" i="1"/>
  <c r="Q788" i="1"/>
  <c r="M926" i="1"/>
  <c r="Q926" i="1"/>
  <c r="M1063" i="1"/>
  <c r="Q1063" i="1"/>
  <c r="M1200" i="1"/>
  <c r="Q1200" i="1"/>
  <c r="M1334" i="1"/>
  <c r="Q1334" i="1"/>
  <c r="M1471" i="1"/>
  <c r="Q1471" i="1"/>
  <c r="M1608" i="1"/>
  <c r="Q1608" i="1"/>
  <c r="M1745" i="1"/>
  <c r="Q1745" i="1"/>
  <c r="M198" i="1"/>
  <c r="Q198" i="1"/>
  <c r="M301" i="1"/>
  <c r="Q301" i="1"/>
  <c r="M404" i="1"/>
  <c r="Q404" i="1"/>
  <c r="M504" i="1"/>
  <c r="Q504" i="1"/>
  <c r="M611" i="1"/>
  <c r="Q611" i="1"/>
  <c r="M729" i="1"/>
  <c r="Q729" i="1"/>
  <c r="M860" i="1"/>
  <c r="Q860" i="1"/>
  <c r="M998" i="1"/>
  <c r="Q998" i="1"/>
  <c r="M1130" i="1"/>
  <c r="Q1130" i="1"/>
  <c r="M1268" i="1"/>
  <c r="Q1268" i="1"/>
  <c r="M1406" i="1"/>
  <c r="Q1406" i="1"/>
  <c r="M1543" i="1"/>
  <c r="Q1543" i="1"/>
  <c r="M1680" i="1"/>
  <c r="Q1680" i="1"/>
  <c r="M1814" i="1"/>
  <c r="Q1814" i="1"/>
  <c r="M150" i="1"/>
  <c r="Q150" i="1"/>
  <c r="M169" i="1"/>
  <c r="Q169" i="1"/>
  <c r="M233" i="1"/>
  <c r="Q233" i="1"/>
  <c r="M297" i="1"/>
  <c r="Q297" i="1"/>
  <c r="M361" i="1"/>
  <c r="Q361" i="1"/>
  <c r="M425" i="1"/>
  <c r="Q425" i="1"/>
  <c r="M489" i="1"/>
  <c r="Q489" i="1"/>
  <c r="M553" i="1"/>
  <c r="Q553" i="1"/>
  <c r="M623" i="1"/>
  <c r="Q623" i="1"/>
  <c r="M696" i="1"/>
  <c r="Q696" i="1"/>
  <c r="M769" i="1"/>
  <c r="Q769" i="1"/>
  <c r="M855" i="1"/>
  <c r="Q855" i="1"/>
  <c r="M940" i="1"/>
  <c r="Q940" i="1"/>
  <c r="M1025" i="1"/>
  <c r="Q1025" i="1"/>
  <c r="M1111" i="1"/>
  <c r="Q1111" i="1"/>
  <c r="M1196" i="1"/>
  <c r="Q1196" i="1"/>
  <c r="M1281" i="1"/>
  <c r="Q1281" i="1"/>
  <c r="M1367" i="1"/>
  <c r="Q1367" i="1"/>
  <c r="M1452" i="1"/>
  <c r="Q1452" i="1"/>
  <c r="M1537" i="1"/>
  <c r="Q1537" i="1"/>
  <c r="M1623" i="1"/>
  <c r="Q1623" i="1"/>
  <c r="M1708" i="1"/>
  <c r="Q1708" i="1"/>
  <c r="M1793" i="1"/>
  <c r="Q1793" i="1"/>
  <c r="M738" i="1"/>
  <c r="Q738" i="1"/>
  <c r="M186" i="1"/>
  <c r="Q186" i="1"/>
  <c r="M250" i="1"/>
  <c r="Q250" i="1"/>
  <c r="M314" i="1"/>
  <c r="Q314" i="1"/>
  <c r="M378" i="1"/>
  <c r="Q378" i="1"/>
  <c r="M442" i="1"/>
  <c r="Q442" i="1"/>
  <c r="M506" i="1"/>
  <c r="Q506" i="1"/>
  <c r="M570" i="1"/>
  <c r="Q570" i="1"/>
  <c r="M642" i="1"/>
  <c r="Q642" i="1"/>
  <c r="M715" i="1"/>
  <c r="Q715" i="1"/>
  <c r="M792" i="1"/>
  <c r="Q792" i="1"/>
  <c r="M878" i="1"/>
  <c r="Q878" i="1"/>
  <c r="M962" i="1"/>
  <c r="Q962" i="1"/>
  <c r="M1048" i="1"/>
  <c r="Q1048" i="1"/>
  <c r="M1134" i="1"/>
  <c r="Q1134" i="1"/>
  <c r="M1218" i="1"/>
  <c r="Q1218" i="1"/>
  <c r="M1304" i="1"/>
  <c r="Q1304" i="1"/>
  <c r="M1390" i="1"/>
  <c r="Q1390" i="1"/>
  <c r="M1474" i="1"/>
  <c r="Q1474" i="1"/>
  <c r="M1560" i="1"/>
  <c r="Q1560" i="1"/>
  <c r="M1646" i="1"/>
  <c r="Q1646" i="1"/>
  <c r="M1730" i="1"/>
  <c r="Q1730" i="1"/>
  <c r="M1816" i="1"/>
  <c r="Q1816" i="1"/>
  <c r="M163" i="1"/>
  <c r="Q163" i="1"/>
  <c r="M227" i="1"/>
  <c r="Q227" i="1"/>
  <c r="M291" i="1"/>
  <c r="Q291" i="1"/>
  <c r="M355" i="1"/>
  <c r="Q355" i="1"/>
  <c r="M419" i="1"/>
  <c r="Q419" i="1"/>
  <c r="M483" i="1"/>
  <c r="Q483" i="1"/>
  <c r="M547" i="1"/>
  <c r="Q547" i="1"/>
  <c r="M616" i="1"/>
  <c r="Q616" i="1"/>
  <c r="M689" i="1"/>
  <c r="Q689" i="1"/>
  <c r="M762" i="1"/>
  <c r="Q762" i="1"/>
  <c r="M847" i="1"/>
  <c r="Q847" i="1"/>
  <c r="M932" i="1"/>
  <c r="Q932" i="1"/>
  <c r="M1017" i="1"/>
  <c r="Q1017" i="1"/>
  <c r="M1103" i="1"/>
  <c r="Q1103" i="1"/>
  <c r="M1188" i="1"/>
  <c r="Q1188" i="1"/>
  <c r="M1273" i="1"/>
  <c r="Q1273" i="1"/>
  <c r="M1359" i="1"/>
  <c r="Q1359" i="1"/>
  <c r="M1444" i="1"/>
  <c r="Q1444" i="1"/>
  <c r="M1529" i="1"/>
  <c r="Q1529" i="1"/>
  <c r="M1615" i="1"/>
  <c r="Q1615" i="1"/>
  <c r="M1700" i="1"/>
  <c r="Q1700" i="1"/>
  <c r="M1785" i="1"/>
  <c r="Q1785" i="1"/>
  <c r="M763" i="1"/>
  <c r="Q763" i="1"/>
  <c r="M787" i="1"/>
  <c r="Q787" i="1"/>
  <c r="M851" i="1"/>
  <c r="Q851" i="1"/>
  <c r="M915" i="1"/>
  <c r="Q915" i="1"/>
  <c r="M979" i="1"/>
  <c r="Q979" i="1"/>
  <c r="M1043" i="1"/>
  <c r="Q1043" i="1"/>
  <c r="M1107" i="1"/>
  <c r="Q1107" i="1"/>
  <c r="M1171" i="1"/>
  <c r="Q1171" i="1"/>
  <c r="M1235" i="1"/>
  <c r="Q1235" i="1"/>
  <c r="M1299" i="1"/>
  <c r="Q1299" i="1"/>
  <c r="M1363" i="1"/>
  <c r="Q1363" i="1"/>
  <c r="M1427" i="1"/>
  <c r="Q1427" i="1"/>
  <c r="M1491" i="1"/>
  <c r="Q1491" i="1"/>
  <c r="M1555" i="1"/>
  <c r="Q1555" i="1"/>
  <c r="M1619" i="1"/>
  <c r="Q1619" i="1"/>
  <c r="M1683" i="1"/>
  <c r="Q1683" i="1"/>
  <c r="M1747" i="1"/>
  <c r="Q1747" i="1"/>
  <c r="M1811" i="1"/>
  <c r="Q1811" i="1"/>
  <c r="M605" i="1"/>
  <c r="Q605" i="1"/>
  <c r="M669" i="1"/>
  <c r="Q669" i="1"/>
  <c r="M733" i="1"/>
  <c r="Q733" i="1"/>
  <c r="M797" i="1"/>
  <c r="Q797" i="1"/>
  <c r="M861" i="1"/>
  <c r="Q861" i="1"/>
  <c r="M925" i="1"/>
  <c r="Q925" i="1"/>
  <c r="M989" i="1"/>
  <c r="Q989" i="1"/>
  <c r="M1053" i="1"/>
  <c r="Q1053" i="1"/>
  <c r="M1117" i="1"/>
  <c r="Q1117" i="1"/>
  <c r="M1181" i="1"/>
  <c r="Q1181" i="1"/>
  <c r="M1245" i="1"/>
  <c r="Q1245" i="1"/>
  <c r="M1309" i="1"/>
  <c r="Q1309" i="1"/>
  <c r="M1373" i="1"/>
  <c r="Q1373" i="1"/>
  <c r="M1437" i="1"/>
  <c r="Q1437" i="1"/>
  <c r="M1501" i="1"/>
  <c r="Q1501" i="1"/>
  <c r="M1565" i="1"/>
  <c r="Q1565" i="1"/>
  <c r="M1629" i="1"/>
  <c r="Q1629" i="1"/>
  <c r="M1693" i="1"/>
  <c r="Q1693" i="1"/>
  <c r="M1757" i="1"/>
  <c r="Q1757" i="1"/>
  <c r="M1821" i="1"/>
  <c r="Q1821" i="1"/>
  <c r="M558" i="1"/>
  <c r="Q558" i="1"/>
  <c r="M165" i="1"/>
  <c r="Q165" i="1"/>
  <c r="M164" i="1"/>
  <c r="Q164" i="1"/>
  <c r="M316" i="1"/>
  <c r="Q316" i="1"/>
  <c r="M1308" i="1"/>
  <c r="Q1308" i="1"/>
  <c r="M986" i="1"/>
  <c r="Q986" i="1"/>
  <c r="M1014" i="1"/>
  <c r="Q1014" i="1"/>
  <c r="M1140" i="1"/>
  <c r="Q1140" i="1"/>
  <c r="M1500" i="1"/>
  <c r="Q1500" i="1"/>
  <c r="M136" i="1"/>
  <c r="Q136" i="1"/>
  <c r="M309" i="1"/>
  <c r="Q309" i="1"/>
  <c r="M412" i="1"/>
  <c r="Q412" i="1"/>
  <c r="M718" i="1"/>
  <c r="Q718" i="1"/>
  <c r="M863" i="1"/>
  <c r="Q863" i="1"/>
  <c r="M176" i="1"/>
  <c r="Q176" i="1"/>
  <c r="M240" i="1"/>
  <c r="Q240" i="1"/>
  <c r="M304" i="1"/>
  <c r="Q304" i="1"/>
  <c r="M368" i="1"/>
  <c r="Q368" i="1"/>
  <c r="M432" i="1"/>
  <c r="Q432" i="1"/>
  <c r="M496" i="1"/>
  <c r="Q496" i="1"/>
  <c r="M816" i="1"/>
  <c r="Q816" i="1"/>
  <c r="M880" i="1"/>
  <c r="Q880" i="1"/>
  <c r="M673" i="1"/>
  <c r="Q673" i="1"/>
  <c r="M1066" i="1"/>
  <c r="Q1066" i="1"/>
  <c r="M1329" i="1"/>
  <c r="Q1329" i="1"/>
  <c r="M1040" i="1"/>
  <c r="Q1040" i="1"/>
  <c r="M1193" i="1"/>
  <c r="Q1193" i="1"/>
  <c r="M1257" i="1"/>
  <c r="Q1257" i="1"/>
  <c r="M1440" i="1"/>
  <c r="Q1440" i="1"/>
  <c r="M1568" i="1"/>
  <c r="Q1568" i="1"/>
  <c r="M1632" i="1"/>
  <c r="Q1632" i="1"/>
  <c r="M1736" i="1"/>
  <c r="Q1736" i="1"/>
  <c r="M1394" i="1"/>
  <c r="Q1394" i="1"/>
  <c r="M1393" i="1"/>
  <c r="Q1393" i="1"/>
  <c r="M1802" i="1"/>
  <c r="Q1802" i="1"/>
  <c r="M1801" i="1"/>
  <c r="Q1801" i="1"/>
  <c r="M236" i="1"/>
  <c r="Q236" i="1"/>
  <c r="M1727" i="1"/>
  <c r="Q1727" i="1"/>
  <c r="M1799" i="1"/>
  <c r="Q1799" i="1"/>
  <c r="M225" i="1"/>
  <c r="Q225" i="1"/>
  <c r="M1015" i="1"/>
  <c r="Q1015" i="1"/>
  <c r="M1271" i="1"/>
  <c r="Q1271" i="1"/>
  <c r="M1783" i="1"/>
  <c r="Q1783" i="1"/>
  <c r="M434" i="1"/>
  <c r="Q434" i="1"/>
  <c r="M633" i="1"/>
  <c r="Q633" i="1"/>
  <c r="M1806" i="1"/>
  <c r="Q1806" i="1"/>
  <c r="M283" i="1"/>
  <c r="Q283" i="1"/>
  <c r="M607" i="1"/>
  <c r="Q607" i="1"/>
  <c r="M1689" i="1"/>
  <c r="Q1689" i="1"/>
  <c r="M971" i="1"/>
  <c r="Q971" i="1"/>
  <c r="M1419" i="1"/>
  <c r="Q1419" i="1"/>
  <c r="M1074" i="1"/>
  <c r="Q1074" i="1"/>
  <c r="M658" i="1"/>
  <c r="Q658" i="1"/>
  <c r="M838" i="1"/>
  <c r="Q838" i="1"/>
  <c r="M1398" i="1"/>
  <c r="Q1398" i="1"/>
  <c r="M748" i="1"/>
  <c r="Q748" i="1"/>
  <c r="M398" i="1"/>
  <c r="Q398" i="1"/>
  <c r="M1724" i="1"/>
  <c r="Q1724" i="1"/>
  <c r="M151" i="1"/>
  <c r="Q151" i="1"/>
  <c r="M527" i="1"/>
  <c r="Q527" i="1"/>
  <c r="M1574" i="1"/>
  <c r="Q1574" i="1"/>
  <c r="M158" i="1"/>
  <c r="Q158" i="1"/>
  <c r="M683" i="1"/>
  <c r="Q683" i="1"/>
  <c r="M1352" i="1"/>
  <c r="Q1352" i="1"/>
  <c r="M212" i="1"/>
  <c r="Q212" i="1"/>
  <c r="M745" i="1"/>
  <c r="Q745" i="1"/>
  <c r="M1424" i="1"/>
  <c r="Q1424" i="1"/>
  <c r="M177" i="1"/>
  <c r="Q177" i="1"/>
  <c r="M561" i="1"/>
  <c r="Q561" i="1"/>
  <c r="M258" i="1"/>
  <c r="Q258" i="1"/>
  <c r="M514" i="1"/>
  <c r="Q514" i="1"/>
  <c r="M888" i="1"/>
  <c r="Q888" i="1"/>
  <c r="M1230" i="1"/>
  <c r="Q1230" i="1"/>
  <c r="M1742" i="1"/>
  <c r="Q1742" i="1"/>
  <c r="M299" i="1"/>
  <c r="Q299" i="1"/>
  <c r="M625" i="1"/>
  <c r="Q625" i="1"/>
  <c r="M943" i="1"/>
  <c r="Q943" i="1"/>
  <c r="M1199" i="1"/>
  <c r="Q1199" i="1"/>
  <c r="M1625" i="1"/>
  <c r="Q1625" i="1"/>
  <c r="M1447" i="1"/>
  <c r="Q1447" i="1"/>
  <c r="M1051" i="1"/>
  <c r="Q1051" i="1"/>
  <c r="M1563" i="1"/>
  <c r="Q1563" i="1"/>
  <c r="M613" i="1"/>
  <c r="Q613" i="1"/>
  <c r="M933" i="1"/>
  <c r="Q933" i="1"/>
  <c r="M1125" i="1"/>
  <c r="Q1125" i="1"/>
  <c r="M1381" i="1"/>
  <c r="Q1381" i="1"/>
  <c r="M1701" i="1"/>
  <c r="Q1701" i="1"/>
  <c r="M135" i="1"/>
  <c r="Q135" i="1"/>
  <c r="M526" i="1"/>
  <c r="Q526" i="1"/>
  <c r="M644" i="1"/>
  <c r="Q644" i="1"/>
  <c r="M1340" i="1"/>
  <c r="Q1340" i="1"/>
  <c r="M1434" i="1"/>
  <c r="Q1434" i="1"/>
  <c r="M1270" i="1"/>
  <c r="Q1270" i="1"/>
  <c r="M635" i="1"/>
  <c r="Q635" i="1"/>
  <c r="M302" i="1"/>
  <c r="Q302" i="1"/>
  <c r="M1809" i="1"/>
  <c r="Q1809" i="1"/>
  <c r="M1596" i="1"/>
  <c r="Q1596" i="1"/>
  <c r="M1375" i="1"/>
  <c r="Q1375" i="1"/>
  <c r="M1158" i="1"/>
  <c r="Q1158" i="1"/>
  <c r="M936" i="1"/>
  <c r="Q936" i="1"/>
  <c r="M722" i="1"/>
  <c r="Q722" i="1"/>
  <c r="M544" i="1"/>
  <c r="Q544" i="1"/>
  <c r="M381" i="1"/>
  <c r="Q381" i="1"/>
  <c r="M1702" i="1"/>
  <c r="Q1702" i="1"/>
  <c r="M1480" i="1"/>
  <c r="Q1480" i="1"/>
  <c r="M1258" i="1"/>
  <c r="Q1258" i="1"/>
  <c r="M1041" i="1"/>
  <c r="Q1041" i="1"/>
  <c r="M828" i="1"/>
  <c r="Q828" i="1"/>
  <c r="M630" i="1"/>
  <c r="Q630" i="1"/>
  <c r="M460" i="1"/>
  <c r="Q460" i="1"/>
  <c r="M294" i="1"/>
  <c r="Q294" i="1"/>
  <c r="M132" i="1"/>
  <c r="Q132" i="1"/>
  <c r="M232" i="1"/>
  <c r="Q232" i="1"/>
  <c r="M335" i="1"/>
  <c r="Q335" i="1"/>
  <c r="M438" i="1"/>
  <c r="Q438" i="1"/>
  <c r="M541" i="1"/>
  <c r="Q541" i="1"/>
  <c r="M654" i="1"/>
  <c r="Q654" i="1"/>
  <c r="M768" i="1"/>
  <c r="Q768" i="1"/>
  <c r="M905" i="1"/>
  <c r="Q905" i="1"/>
  <c r="M1042" i="1"/>
  <c r="Q1042" i="1"/>
  <c r="M1180" i="1"/>
  <c r="Q1180" i="1"/>
  <c r="M1318" i="1"/>
  <c r="Q1318" i="1"/>
  <c r="M1450" i="1"/>
  <c r="Q1450" i="1"/>
  <c r="M1588" i="1"/>
  <c r="Q1588" i="1"/>
  <c r="M1726" i="1"/>
  <c r="Q1726" i="1"/>
  <c r="M142" i="1"/>
  <c r="Q142" i="1"/>
  <c r="M916" i="1"/>
  <c r="Q916" i="1"/>
  <c r="M172" i="1"/>
  <c r="Q172" i="1"/>
  <c r="M272" i="1"/>
  <c r="Q272" i="1"/>
  <c r="M375" i="1"/>
  <c r="Q375" i="1"/>
  <c r="M478" i="1"/>
  <c r="Q478" i="1"/>
  <c r="M582" i="1"/>
  <c r="Q582" i="1"/>
  <c r="M699" i="1"/>
  <c r="Q699" i="1"/>
  <c r="M822" i="1"/>
  <c r="Q822" i="1"/>
  <c r="M959" i="1"/>
  <c r="Q959" i="1"/>
  <c r="M1096" i="1"/>
  <c r="Q1096" i="1"/>
  <c r="M1233" i="1"/>
  <c r="Q1233" i="1"/>
  <c r="M1370" i="1"/>
  <c r="Q1370" i="1"/>
  <c r="M1504" i="1"/>
  <c r="Q1504" i="1"/>
  <c r="M1641" i="1"/>
  <c r="Q1641" i="1"/>
  <c r="M1778" i="1"/>
  <c r="Q1778" i="1"/>
  <c r="M223" i="1"/>
  <c r="Q223" i="1"/>
  <c r="M326" i="1"/>
  <c r="Q326" i="1"/>
  <c r="M429" i="1"/>
  <c r="Q429" i="1"/>
  <c r="M532" i="1"/>
  <c r="Q532" i="1"/>
  <c r="M640" i="1"/>
  <c r="Q640" i="1"/>
  <c r="M758" i="1"/>
  <c r="Q758" i="1"/>
  <c r="M894" i="1"/>
  <c r="Q894" i="1"/>
  <c r="M1031" i="1"/>
  <c r="Q1031" i="1"/>
  <c r="M1168" i="1"/>
  <c r="Q1168" i="1"/>
  <c r="M1302" i="1"/>
  <c r="Q1302" i="1"/>
  <c r="M1439" i="1"/>
  <c r="Q1439" i="1"/>
  <c r="M1576" i="1"/>
  <c r="Q1576" i="1"/>
  <c r="M1713" i="1"/>
  <c r="Q1713" i="1"/>
  <c r="M185" i="1"/>
  <c r="Q185" i="1"/>
  <c r="M249" i="1"/>
  <c r="Q249" i="1"/>
  <c r="M313" i="1"/>
  <c r="Q313" i="1"/>
  <c r="M377" i="1"/>
  <c r="Q377" i="1"/>
  <c r="M441" i="1"/>
  <c r="Q441" i="1"/>
  <c r="M505" i="1"/>
  <c r="Q505" i="1"/>
  <c r="M569" i="1"/>
  <c r="Q569" i="1"/>
  <c r="M641" i="1"/>
  <c r="Q641" i="1"/>
  <c r="M714" i="1"/>
  <c r="Q714" i="1"/>
  <c r="M791" i="1"/>
  <c r="Q791" i="1"/>
  <c r="M876" i="1"/>
  <c r="Q876" i="1"/>
  <c r="M961" i="1"/>
  <c r="Q961" i="1"/>
  <c r="M1047" i="1"/>
  <c r="Q1047" i="1"/>
  <c r="M1132" i="1"/>
  <c r="Q1132" i="1"/>
  <c r="M1217" i="1"/>
  <c r="Q1217" i="1"/>
  <c r="M1303" i="1"/>
  <c r="Q1303" i="1"/>
  <c r="M1388" i="1"/>
  <c r="Q1388" i="1"/>
  <c r="M1473" i="1"/>
  <c r="Q1473" i="1"/>
  <c r="M1559" i="1"/>
  <c r="Q1559" i="1"/>
  <c r="M1644" i="1"/>
  <c r="Q1644" i="1"/>
  <c r="M1729" i="1"/>
  <c r="Q1729" i="1"/>
  <c r="M1815" i="1"/>
  <c r="Q1815" i="1"/>
  <c r="M138" i="1"/>
  <c r="Q138" i="1"/>
  <c r="M202" i="1"/>
  <c r="Q202" i="1"/>
  <c r="M266" i="1"/>
  <c r="Q266" i="1"/>
  <c r="M330" i="1"/>
  <c r="Q330" i="1"/>
  <c r="M394" i="1"/>
  <c r="Q394" i="1"/>
  <c r="M458" i="1"/>
  <c r="Q458" i="1"/>
  <c r="M522" i="1"/>
  <c r="Q522" i="1"/>
  <c r="M587" i="1"/>
  <c r="Q587" i="1"/>
  <c r="M660" i="1"/>
  <c r="Q660" i="1"/>
  <c r="M734" i="1"/>
  <c r="Q734" i="1"/>
  <c r="M814" i="1"/>
  <c r="Q814" i="1"/>
  <c r="M898" i="1"/>
  <c r="Q898" i="1"/>
  <c r="M984" i="1"/>
  <c r="Q984" i="1"/>
  <c r="M1070" i="1"/>
  <c r="Q1070" i="1"/>
  <c r="M1154" i="1"/>
  <c r="Q1154" i="1"/>
  <c r="M1240" i="1"/>
  <c r="Q1240" i="1"/>
  <c r="M1326" i="1"/>
  <c r="Q1326" i="1"/>
  <c r="M1410" i="1"/>
  <c r="Q1410" i="1"/>
  <c r="M1496" i="1"/>
  <c r="Q1496" i="1"/>
  <c r="M1582" i="1"/>
  <c r="Q1582" i="1"/>
  <c r="M1666" i="1"/>
  <c r="Q1666" i="1"/>
  <c r="M1752" i="1"/>
  <c r="Q1752" i="1"/>
  <c r="M179" i="1"/>
  <c r="Q179" i="1"/>
  <c r="M243" i="1"/>
  <c r="Q243" i="1"/>
  <c r="M307" i="1"/>
  <c r="Q307" i="1"/>
  <c r="M371" i="1"/>
  <c r="Q371" i="1"/>
  <c r="M435" i="1"/>
  <c r="Q435" i="1"/>
  <c r="M499" i="1"/>
  <c r="Q499" i="1"/>
  <c r="M563" i="1"/>
  <c r="Q563" i="1"/>
  <c r="M634" i="1"/>
  <c r="Q634" i="1"/>
  <c r="M707" i="1"/>
  <c r="Q707" i="1"/>
  <c r="M783" i="1"/>
  <c r="Q783" i="1"/>
  <c r="M868" i="1"/>
  <c r="Q868" i="1"/>
  <c r="M953" i="1"/>
  <c r="Q953" i="1"/>
  <c r="M1039" i="1"/>
  <c r="Q1039" i="1"/>
  <c r="M1124" i="1"/>
  <c r="Q1124" i="1"/>
  <c r="M1209" i="1"/>
  <c r="Q1209" i="1"/>
  <c r="M1295" i="1"/>
  <c r="Q1295" i="1"/>
  <c r="M1380" i="1"/>
  <c r="Q1380" i="1"/>
  <c r="M1465" i="1"/>
  <c r="Q1465" i="1"/>
  <c r="M1551" i="1"/>
  <c r="Q1551" i="1"/>
  <c r="M1636" i="1"/>
  <c r="Q1636" i="1"/>
  <c r="M1721" i="1"/>
  <c r="Q1721" i="1"/>
  <c r="M1807" i="1"/>
  <c r="Q1807" i="1"/>
  <c r="M803" i="1"/>
  <c r="Q803" i="1"/>
  <c r="M867" i="1"/>
  <c r="Q867" i="1"/>
  <c r="M931" i="1"/>
  <c r="Q931" i="1"/>
  <c r="M995" i="1"/>
  <c r="Q995" i="1"/>
  <c r="M1059" i="1"/>
  <c r="Q1059" i="1"/>
  <c r="M1123" i="1"/>
  <c r="Q1123" i="1"/>
  <c r="M1187" i="1"/>
  <c r="Q1187" i="1"/>
  <c r="M1251" i="1"/>
  <c r="Q1251" i="1"/>
  <c r="M1315" i="1"/>
  <c r="Q1315" i="1"/>
  <c r="M1379" i="1"/>
  <c r="Q1379" i="1"/>
  <c r="M1443" i="1"/>
  <c r="Q1443" i="1"/>
  <c r="M1507" i="1"/>
  <c r="Q1507" i="1"/>
  <c r="M1571" i="1"/>
  <c r="Q1571" i="1"/>
  <c r="M1635" i="1"/>
  <c r="Q1635" i="1"/>
  <c r="M1699" i="1"/>
  <c r="Q1699" i="1"/>
  <c r="M1763" i="1"/>
  <c r="Q1763" i="1"/>
  <c r="M1827" i="1"/>
  <c r="Q1827" i="1"/>
  <c r="M621" i="1"/>
  <c r="Q621" i="1"/>
  <c r="M685" i="1"/>
  <c r="Q685" i="1"/>
  <c r="M749" i="1"/>
  <c r="Q749" i="1"/>
  <c r="M813" i="1"/>
  <c r="Q813" i="1"/>
  <c r="M877" i="1"/>
  <c r="Q877" i="1"/>
  <c r="M941" i="1"/>
  <c r="Q941" i="1"/>
  <c r="M1005" i="1"/>
  <c r="Q1005" i="1"/>
  <c r="M1069" i="1"/>
  <c r="Q1069" i="1"/>
  <c r="M1133" i="1"/>
  <c r="Q1133" i="1"/>
  <c r="M1197" i="1"/>
  <c r="Q1197" i="1"/>
  <c r="M1261" i="1"/>
  <c r="Q1261" i="1"/>
  <c r="M1325" i="1"/>
  <c r="Q1325" i="1"/>
  <c r="M1389" i="1"/>
  <c r="Q1389" i="1"/>
  <c r="M1453" i="1"/>
  <c r="Q1453" i="1"/>
  <c r="M1517" i="1"/>
  <c r="Q1517" i="1"/>
  <c r="M1581" i="1"/>
  <c r="Q1581" i="1"/>
  <c r="M1645" i="1"/>
  <c r="Q1645" i="1"/>
  <c r="M1709" i="1"/>
  <c r="Q1709" i="1"/>
  <c r="M1773" i="1"/>
  <c r="Q1773" i="1"/>
  <c r="M1837" i="1"/>
  <c r="Q1837" i="1"/>
  <c r="M366" i="1"/>
  <c r="Q366" i="1"/>
  <c r="M356" i="1"/>
  <c r="Q356" i="1"/>
  <c r="M1415" i="1"/>
  <c r="Q1415" i="1"/>
  <c r="M628" i="1"/>
  <c r="Q628" i="1"/>
  <c r="M934" i="1"/>
  <c r="Q934" i="1"/>
  <c r="M152" i="1"/>
  <c r="Q152" i="1"/>
  <c r="M746" i="1"/>
  <c r="Q746" i="1"/>
  <c r="M1606" i="1"/>
  <c r="Q1606" i="1"/>
  <c r="M175" i="1"/>
  <c r="Q175" i="1"/>
  <c r="M303" i="1"/>
  <c r="Q303" i="1"/>
  <c r="M367" i="1"/>
  <c r="Q367" i="1"/>
  <c r="M431" i="1"/>
  <c r="Q431" i="1"/>
  <c r="M495" i="1"/>
  <c r="Q495" i="1"/>
  <c r="M559" i="1"/>
  <c r="Q559" i="1"/>
  <c r="M192" i="1"/>
  <c r="Q192" i="1"/>
  <c r="M320" i="1"/>
  <c r="Q320" i="1"/>
  <c r="M384" i="1"/>
  <c r="Q384" i="1"/>
  <c r="M448" i="1"/>
  <c r="Q448" i="1"/>
  <c r="M512" i="1"/>
  <c r="Q512" i="1"/>
  <c r="M576" i="1"/>
  <c r="Q576" i="1"/>
  <c r="M832" i="1"/>
  <c r="Q832" i="1"/>
  <c r="M817" i="1"/>
  <c r="Q817" i="1"/>
  <c r="M1056" i="1"/>
  <c r="Q1056" i="1"/>
  <c r="M1120" i="1"/>
  <c r="Q1120" i="1"/>
  <c r="M1577" i="1"/>
  <c r="Q1577" i="1"/>
  <c r="M1328" i="1"/>
  <c r="Q1328" i="1"/>
  <c r="M1584" i="1"/>
  <c r="Q1584" i="1"/>
  <c r="M1054" i="1"/>
  <c r="Q1054" i="1"/>
  <c r="M1170" i="1"/>
  <c r="Q1170" i="1"/>
  <c r="M737" i="1"/>
  <c r="Q737" i="1"/>
  <c r="M180" i="1"/>
  <c r="Q180" i="1"/>
  <c r="M946" i="1"/>
  <c r="Q946" i="1"/>
  <c r="M510" i="1"/>
  <c r="Q510" i="1"/>
  <c r="M444" i="1"/>
  <c r="Q444" i="1"/>
  <c r="M196" i="1"/>
  <c r="Q196" i="1"/>
  <c r="M1265" i="1"/>
  <c r="Q1265" i="1"/>
  <c r="M1319" i="1"/>
  <c r="Q1319" i="1"/>
  <c r="M161" i="1"/>
  <c r="Q161" i="1"/>
  <c r="M481" i="1"/>
  <c r="Q481" i="1"/>
  <c r="M760" i="1"/>
  <c r="Q760" i="1"/>
  <c r="M782" i="1"/>
  <c r="Q782" i="1"/>
  <c r="M1007" i="1"/>
  <c r="Q1007" i="1"/>
  <c r="M1348" i="1"/>
  <c r="Q1348" i="1"/>
  <c r="M779" i="1"/>
  <c r="Q779" i="1"/>
  <c r="M1035" i="1"/>
  <c r="Q1035" i="1"/>
  <c r="M1291" i="1"/>
  <c r="Q1291" i="1"/>
  <c r="M190" i="1"/>
  <c r="Q190" i="1"/>
  <c r="M1735" i="1"/>
  <c r="Q1735" i="1"/>
  <c r="M485" i="1"/>
  <c r="Q485" i="1"/>
  <c r="M1618" i="1"/>
  <c r="Q1618" i="1"/>
  <c r="M238" i="1"/>
  <c r="Q238" i="1"/>
  <c r="M850" i="1"/>
  <c r="Q850" i="1"/>
  <c r="M424" i="1"/>
  <c r="Q424" i="1"/>
  <c r="M1024" i="1"/>
  <c r="Q1024" i="1"/>
  <c r="M1706" i="1"/>
  <c r="Q1706" i="1"/>
  <c r="M567" i="1"/>
  <c r="Q567" i="1"/>
  <c r="M1078" i="1"/>
  <c r="Q1078" i="1"/>
  <c r="M1760" i="1"/>
  <c r="Q1760" i="1"/>
  <c r="M518" i="1"/>
  <c r="Q518" i="1"/>
  <c r="M1558" i="1"/>
  <c r="Q1558" i="1"/>
  <c r="M241" i="1"/>
  <c r="Q241" i="1"/>
  <c r="M497" i="1"/>
  <c r="Q497" i="1"/>
  <c r="M865" i="1"/>
  <c r="Q865" i="1"/>
  <c r="M1121" i="1"/>
  <c r="Q1121" i="1"/>
  <c r="M1463" i="1"/>
  <c r="Q1463" i="1"/>
  <c r="M386" i="1"/>
  <c r="Q386" i="1"/>
  <c r="M724" i="1"/>
  <c r="Q724" i="1"/>
  <c r="M1144" i="1"/>
  <c r="Q1144" i="1"/>
  <c r="M1486" i="1"/>
  <c r="Q1486" i="1"/>
  <c r="M235" i="1"/>
  <c r="Q235" i="1"/>
  <c r="M555" i="1"/>
  <c r="Q555" i="1"/>
  <c r="M857" i="1"/>
  <c r="Q857" i="1"/>
  <c r="M1284" i="1"/>
  <c r="Q1284" i="1"/>
  <c r="M1796" i="1"/>
  <c r="Q1796" i="1"/>
  <c r="M859" i="1"/>
  <c r="Q859" i="1"/>
  <c r="M1179" i="1"/>
  <c r="Q1179" i="1"/>
  <c r="M1435" i="1"/>
  <c r="Q1435" i="1"/>
  <c r="M1755" i="1"/>
  <c r="Q1755" i="1"/>
  <c r="M805" i="1"/>
  <c r="Q805" i="1"/>
  <c r="M1189" i="1"/>
  <c r="Q1189" i="1"/>
  <c r="M1445" i="1"/>
  <c r="Q1445" i="1"/>
  <c r="M1765" i="1"/>
  <c r="Q1765" i="1"/>
  <c r="M181" i="1"/>
  <c r="Q181" i="1"/>
  <c r="M1174" i="1"/>
  <c r="Q1174" i="1"/>
  <c r="M871" i="1"/>
  <c r="Q871" i="1"/>
  <c r="M1800" i="1"/>
  <c r="Q1800" i="1"/>
  <c r="M1767" i="1"/>
  <c r="Q1767" i="1"/>
  <c r="M1482" i="1"/>
  <c r="Q1482" i="1"/>
  <c r="M1681" i="1"/>
  <c r="Q1681" i="1"/>
  <c r="M1460" i="1"/>
  <c r="Q1460" i="1"/>
  <c r="M1242" i="1"/>
  <c r="Q1242" i="1"/>
  <c r="M445" i="1"/>
  <c r="Q445" i="1"/>
  <c r="M279" i="1"/>
  <c r="Q279" i="1"/>
  <c r="M469" i="1"/>
  <c r="Q469" i="1"/>
  <c r="M1786" i="1"/>
  <c r="Q1786" i="1"/>
  <c r="M1566" i="1"/>
  <c r="Q1566" i="1"/>
  <c r="M1344" i="1"/>
  <c r="Q1344" i="1"/>
  <c r="M1127" i="1"/>
  <c r="Q1127" i="1"/>
  <c r="M913" i="1"/>
  <c r="Q913" i="1"/>
  <c r="M703" i="1"/>
  <c r="Q703" i="1"/>
  <c r="M524" i="1"/>
  <c r="Q524" i="1"/>
  <c r="M358" i="1"/>
  <c r="Q358" i="1"/>
  <c r="M1671" i="1"/>
  <c r="Q1671" i="1"/>
  <c r="M1449" i="1"/>
  <c r="Q1449" i="1"/>
  <c r="M1236" i="1"/>
  <c r="Q1236" i="1"/>
  <c r="M1018" i="1"/>
  <c r="Q1018" i="1"/>
  <c r="M798" i="1"/>
  <c r="Q798" i="1"/>
  <c r="M603" i="1"/>
  <c r="Q603" i="1"/>
  <c r="M437" i="1"/>
  <c r="Q437" i="1"/>
  <c r="M277" i="1"/>
  <c r="Q277" i="1"/>
  <c r="M143" i="1"/>
  <c r="Q143" i="1"/>
  <c r="M246" i="1"/>
  <c r="Q246" i="1"/>
  <c r="M349" i="1"/>
  <c r="Q349" i="1"/>
  <c r="M452" i="1"/>
  <c r="Q452" i="1"/>
  <c r="M552" i="1"/>
  <c r="Q552" i="1"/>
  <c r="M666" i="1"/>
  <c r="Q666" i="1"/>
  <c r="M786" i="1"/>
  <c r="Q786" i="1"/>
  <c r="M924" i="1"/>
  <c r="Q924" i="1"/>
  <c r="M1062" i="1"/>
  <c r="Q1062" i="1"/>
  <c r="M1194" i="1"/>
  <c r="Q1194" i="1"/>
  <c r="M1332" i="1"/>
  <c r="Q1332" i="1"/>
  <c r="M1470" i="1"/>
  <c r="Q1470" i="1"/>
  <c r="M1607" i="1"/>
  <c r="Q1607" i="1"/>
  <c r="M1744" i="1"/>
  <c r="Q1744" i="1"/>
  <c r="M183" i="1"/>
  <c r="Q183" i="1"/>
  <c r="M286" i="1"/>
  <c r="Q286" i="1"/>
  <c r="M389" i="1"/>
  <c r="Q389" i="1"/>
  <c r="M492" i="1"/>
  <c r="Q492" i="1"/>
  <c r="M594" i="1"/>
  <c r="Q594" i="1"/>
  <c r="M712" i="1"/>
  <c r="Q712" i="1"/>
  <c r="M840" i="1"/>
  <c r="Q840" i="1"/>
  <c r="M977" i="1"/>
  <c r="Q977" i="1"/>
  <c r="M1114" i="1"/>
  <c r="Q1114" i="1"/>
  <c r="M1248" i="1"/>
  <c r="Q1248" i="1"/>
  <c r="M1385" i="1"/>
  <c r="Q1385" i="1"/>
  <c r="M1522" i="1"/>
  <c r="Q1522" i="1"/>
  <c r="M1660" i="1"/>
  <c r="Q1660" i="1"/>
  <c r="M1798" i="1"/>
  <c r="Q1798" i="1"/>
  <c r="M134" i="1"/>
  <c r="Q134" i="1"/>
  <c r="M237" i="1"/>
  <c r="Q237" i="1"/>
  <c r="M340" i="1"/>
  <c r="Q340" i="1"/>
  <c r="M440" i="1"/>
  <c r="Q440" i="1"/>
  <c r="M543" i="1"/>
  <c r="Q543" i="1"/>
  <c r="M656" i="1"/>
  <c r="Q656" i="1"/>
  <c r="M775" i="1"/>
  <c r="Q775" i="1"/>
  <c r="M912" i="1"/>
  <c r="Q912" i="1"/>
  <c r="M1046" i="1"/>
  <c r="Q1046" i="1"/>
  <c r="M1183" i="1"/>
  <c r="Q1183" i="1"/>
  <c r="M1320" i="1"/>
  <c r="Q1320" i="1"/>
  <c r="M1457" i="1"/>
  <c r="Q1457" i="1"/>
  <c r="M1594" i="1"/>
  <c r="Q1594" i="1"/>
  <c r="M1728" i="1"/>
  <c r="Q1728" i="1"/>
  <c r="M129" i="1"/>
  <c r="Q129" i="1"/>
  <c r="M193" i="1"/>
  <c r="Q193" i="1"/>
  <c r="M257" i="1"/>
  <c r="Q257" i="1"/>
  <c r="M321" i="1"/>
  <c r="Q321" i="1"/>
  <c r="M385" i="1"/>
  <c r="Q385" i="1"/>
  <c r="M449" i="1"/>
  <c r="Q449" i="1"/>
  <c r="M513" i="1"/>
  <c r="Q513" i="1"/>
  <c r="M577" i="1"/>
  <c r="Q577" i="1"/>
  <c r="M650" i="1"/>
  <c r="Q650" i="1"/>
  <c r="M723" i="1"/>
  <c r="Q723" i="1"/>
  <c r="M801" i="1"/>
  <c r="Q801" i="1"/>
  <c r="M887" i="1"/>
  <c r="Q887" i="1"/>
  <c r="M972" i="1"/>
  <c r="Q972" i="1"/>
  <c r="M1057" i="1"/>
  <c r="Q1057" i="1"/>
  <c r="M1143" i="1"/>
  <c r="Q1143" i="1"/>
  <c r="M1228" i="1"/>
  <c r="Q1228" i="1"/>
  <c r="M1313" i="1"/>
  <c r="Q1313" i="1"/>
  <c r="M1399" i="1"/>
  <c r="Q1399" i="1"/>
  <c r="M1484" i="1"/>
  <c r="Q1484" i="1"/>
  <c r="M1569" i="1"/>
  <c r="Q1569" i="1"/>
  <c r="M1655" i="1"/>
  <c r="Q1655" i="1"/>
  <c r="M1740" i="1"/>
  <c r="Q1740" i="1"/>
  <c r="M1825" i="1"/>
  <c r="Q1825" i="1"/>
  <c r="M146" i="1"/>
  <c r="Q146" i="1"/>
  <c r="M210" i="1"/>
  <c r="Q210" i="1"/>
  <c r="M274" i="1"/>
  <c r="Q274" i="1"/>
  <c r="M338" i="1"/>
  <c r="Q338" i="1"/>
  <c r="M402" i="1"/>
  <c r="Q402" i="1"/>
  <c r="M466" i="1"/>
  <c r="Q466" i="1"/>
  <c r="M530" i="1"/>
  <c r="Q530" i="1"/>
  <c r="M596" i="1"/>
  <c r="Q596" i="1"/>
  <c r="M670" i="1"/>
  <c r="Q670" i="1"/>
  <c r="M743" i="1"/>
  <c r="Q743" i="1"/>
  <c r="M824" i="1"/>
  <c r="Q824" i="1"/>
  <c r="M910" i="1"/>
  <c r="Q910" i="1"/>
  <c r="M994" i="1"/>
  <c r="Q994" i="1"/>
  <c r="M1080" i="1"/>
  <c r="Q1080" i="1"/>
  <c r="M1166" i="1"/>
  <c r="Q1166" i="1"/>
  <c r="M1250" i="1"/>
  <c r="Q1250" i="1"/>
  <c r="M1336" i="1"/>
  <c r="Q1336" i="1"/>
  <c r="M1422" i="1"/>
  <c r="Q1422" i="1"/>
  <c r="M1506" i="1"/>
  <c r="Q1506" i="1"/>
  <c r="M1592" i="1"/>
  <c r="Q1592" i="1"/>
  <c r="M1678" i="1"/>
  <c r="Q1678" i="1"/>
  <c r="M1762" i="1"/>
  <c r="Q1762" i="1"/>
  <c r="M187" i="1"/>
  <c r="Q187" i="1"/>
  <c r="M251" i="1"/>
  <c r="Q251" i="1"/>
  <c r="M315" i="1"/>
  <c r="Q315" i="1"/>
  <c r="M379" i="1"/>
  <c r="Q379" i="1"/>
  <c r="M443" i="1"/>
  <c r="Q443" i="1"/>
  <c r="M507" i="1"/>
  <c r="Q507" i="1"/>
  <c r="M571" i="1"/>
  <c r="Q571" i="1"/>
  <c r="M643" i="1"/>
  <c r="Q643" i="1"/>
  <c r="M716" i="1"/>
  <c r="Q716" i="1"/>
  <c r="M793" i="1"/>
  <c r="Q793" i="1"/>
  <c r="M879" i="1"/>
  <c r="Q879" i="1"/>
  <c r="M964" i="1"/>
  <c r="Q964" i="1"/>
  <c r="M1049" i="1"/>
  <c r="Q1049" i="1"/>
  <c r="M1135" i="1"/>
  <c r="Q1135" i="1"/>
  <c r="M1220" i="1"/>
  <c r="Q1220" i="1"/>
  <c r="M1305" i="1"/>
  <c r="Q1305" i="1"/>
  <c r="M1391" i="1"/>
  <c r="Q1391" i="1"/>
  <c r="M1476" i="1"/>
  <c r="Q1476" i="1"/>
  <c r="M1561" i="1"/>
  <c r="Q1561" i="1"/>
  <c r="M1647" i="1"/>
  <c r="Q1647" i="1"/>
  <c r="M1732" i="1"/>
  <c r="Q1732" i="1"/>
  <c r="M1817" i="1"/>
  <c r="Q1817" i="1"/>
  <c r="M811" i="1"/>
  <c r="Q811" i="1"/>
  <c r="M875" i="1"/>
  <c r="Q875" i="1"/>
  <c r="M939" i="1"/>
  <c r="Q939" i="1"/>
  <c r="M1003" i="1"/>
  <c r="Q1003" i="1"/>
  <c r="M1067" i="1"/>
  <c r="Q1067" i="1"/>
  <c r="M1131" i="1"/>
  <c r="Q1131" i="1"/>
  <c r="M1195" i="1"/>
  <c r="Q1195" i="1"/>
  <c r="M1259" i="1"/>
  <c r="Q1259" i="1"/>
  <c r="M1323" i="1"/>
  <c r="Q1323" i="1"/>
  <c r="M1387" i="1"/>
  <c r="Q1387" i="1"/>
  <c r="M1451" i="1"/>
  <c r="Q1451" i="1"/>
  <c r="M1515" i="1"/>
  <c r="Q1515" i="1"/>
  <c r="M1579" i="1"/>
  <c r="Q1579" i="1"/>
  <c r="M1643" i="1"/>
  <c r="Q1643" i="1"/>
  <c r="M1707" i="1"/>
  <c r="Q1707" i="1"/>
  <c r="M1771" i="1"/>
  <c r="Q1771" i="1"/>
  <c r="M1835" i="1"/>
  <c r="Q1835" i="1"/>
  <c r="M620" i="1"/>
  <c r="Q620" i="1"/>
  <c r="M690" i="1"/>
  <c r="Q690" i="1"/>
  <c r="M629" i="1"/>
  <c r="Q629" i="1"/>
  <c r="M693" i="1"/>
  <c r="Q693" i="1"/>
  <c r="M757" i="1"/>
  <c r="Q757" i="1"/>
  <c r="M821" i="1"/>
  <c r="Q821" i="1"/>
  <c r="M885" i="1"/>
  <c r="Q885" i="1"/>
  <c r="M949" i="1"/>
  <c r="Q949" i="1"/>
  <c r="M1013" i="1"/>
  <c r="Q1013" i="1"/>
  <c r="M1077" i="1"/>
  <c r="Q1077" i="1"/>
  <c r="M1141" i="1"/>
  <c r="Q1141" i="1"/>
  <c r="M1205" i="1"/>
  <c r="Q1205" i="1"/>
  <c r="M1269" i="1"/>
  <c r="Q1269" i="1"/>
  <c r="M1333" i="1"/>
  <c r="Q1333" i="1"/>
  <c r="M1397" i="1"/>
  <c r="Q1397" i="1"/>
  <c r="M1461" i="1"/>
  <c r="Q1461" i="1"/>
  <c r="M1525" i="1"/>
  <c r="Q1525" i="1"/>
  <c r="M1589" i="1"/>
  <c r="Q1589" i="1"/>
  <c r="M1653" i="1"/>
  <c r="Q1653" i="1"/>
  <c r="M1717" i="1"/>
  <c r="Q1717" i="1"/>
  <c r="M1781" i="1"/>
  <c r="Q1781" i="1"/>
  <c r="M156" i="1"/>
  <c r="Q156" i="1"/>
  <c r="M1414" i="1"/>
  <c r="Q1414" i="1"/>
  <c r="M794" i="1"/>
  <c r="Q794" i="1"/>
  <c r="M922" i="1"/>
  <c r="Q922" i="1"/>
  <c r="M1532" i="1"/>
  <c r="Q1532" i="1"/>
  <c r="M230" i="1"/>
  <c r="Q230" i="1"/>
  <c r="M333" i="1"/>
  <c r="Q333" i="1"/>
  <c r="M436" i="1"/>
  <c r="Q436" i="1"/>
  <c r="M948" i="1"/>
  <c r="Q948" i="1"/>
  <c r="M1191" i="1"/>
  <c r="Q1191" i="1"/>
  <c r="M245" i="1"/>
  <c r="Q245" i="1"/>
  <c r="M1638" i="1"/>
  <c r="Q1638" i="1"/>
  <c r="M759" i="1"/>
  <c r="Q759" i="1"/>
  <c r="M264" i="1"/>
  <c r="Q264" i="1"/>
  <c r="M328" i="1"/>
  <c r="Q328" i="1"/>
  <c r="M392" i="1"/>
  <c r="Q392" i="1"/>
  <c r="M456" i="1"/>
  <c r="Q456" i="1"/>
  <c r="M648" i="1"/>
  <c r="Q648" i="1"/>
  <c r="M1094" i="1"/>
  <c r="Q1094" i="1"/>
  <c r="M1192" i="1"/>
  <c r="Q1192" i="1"/>
  <c r="M1256" i="1"/>
  <c r="Q1256" i="1"/>
  <c r="M1502" i="1"/>
  <c r="Q1502" i="1"/>
  <c r="M1654" i="1"/>
  <c r="Q1654" i="1"/>
  <c r="M1354" i="1"/>
  <c r="Q1354" i="1"/>
  <c r="M1546" i="1"/>
  <c r="Q1546" i="1"/>
  <c r="M1610" i="1"/>
  <c r="Q1610" i="1"/>
  <c r="M1682" i="1"/>
  <c r="Q1682" i="1"/>
  <c r="M1822" i="1"/>
  <c r="Q1822" i="1"/>
  <c r="M1086" i="1"/>
  <c r="Q1086" i="1"/>
  <c r="M1776" i="1"/>
  <c r="Q1776" i="1"/>
  <c r="M896" i="1"/>
  <c r="Q896" i="1"/>
  <c r="M1833" i="1"/>
  <c r="Q1833" i="1"/>
  <c r="M1788" i="1"/>
  <c r="Q1788" i="1"/>
  <c r="M1238" i="1"/>
  <c r="Q1238" i="1"/>
  <c r="M296" i="1"/>
  <c r="Q296" i="1"/>
  <c r="M1673" i="1"/>
  <c r="Q1673" i="1"/>
  <c r="M439" i="1"/>
  <c r="Q439" i="1"/>
  <c r="M1254" i="1"/>
  <c r="Q1254" i="1"/>
  <c r="M289" i="1"/>
  <c r="Q289" i="1"/>
  <c r="M242" i="1"/>
  <c r="Q242" i="1"/>
  <c r="M562" i="1"/>
  <c r="Q562" i="1"/>
  <c r="M1634" i="1"/>
  <c r="Q1634" i="1"/>
  <c r="M347" i="1"/>
  <c r="Q347" i="1"/>
  <c r="M753" i="1"/>
  <c r="Q753" i="1"/>
  <c r="M843" i="1"/>
  <c r="Q843" i="1"/>
  <c r="M1355" i="1"/>
  <c r="Q1355" i="1"/>
  <c r="M1296" i="1"/>
  <c r="Q1296" i="1"/>
  <c r="M1184" i="1"/>
  <c r="Q1184" i="1"/>
  <c r="M564" i="1"/>
  <c r="Q564" i="1"/>
  <c r="M1289" i="1"/>
  <c r="Q1289" i="1"/>
  <c r="M317" i="1"/>
  <c r="Q317" i="1"/>
  <c r="M221" i="1"/>
  <c r="Q221" i="1"/>
  <c r="M638" i="1"/>
  <c r="Q638" i="1"/>
  <c r="M1436" i="1"/>
  <c r="Q1436" i="1"/>
  <c r="M364" i="1"/>
  <c r="Q364" i="1"/>
  <c r="M807" i="1"/>
  <c r="Q807" i="1"/>
  <c r="M1489" i="1"/>
  <c r="Q1489" i="1"/>
  <c r="M415" i="1"/>
  <c r="Q415" i="1"/>
  <c r="M1012" i="1"/>
  <c r="Q1012" i="1"/>
  <c r="M1695" i="1"/>
  <c r="Q1695" i="1"/>
  <c r="M369" i="1"/>
  <c r="Q369" i="1"/>
  <c r="M705" i="1"/>
  <c r="Q705" i="1"/>
  <c r="M1036" i="1"/>
  <c r="Q1036" i="1"/>
  <c r="M1377" i="1"/>
  <c r="Q1377" i="1"/>
  <c r="M1719" i="1"/>
  <c r="Q1719" i="1"/>
  <c r="M292" i="1"/>
  <c r="Q292" i="1"/>
  <c r="M322" i="1"/>
  <c r="Q322" i="1"/>
  <c r="M651" i="1"/>
  <c r="Q651" i="1"/>
  <c r="M1058" i="1"/>
  <c r="Q1058" i="1"/>
  <c r="M1400" i="1"/>
  <c r="Q1400" i="1"/>
  <c r="M1826" i="1"/>
  <c r="Q1826" i="1"/>
  <c r="M171" i="1"/>
  <c r="Q171" i="1"/>
  <c r="M491" i="1"/>
  <c r="Q491" i="1"/>
  <c r="M923" i="1"/>
  <c r="Q923" i="1"/>
  <c r="M1243" i="1"/>
  <c r="Q1243" i="1"/>
  <c r="M1499" i="1"/>
  <c r="Q1499" i="1"/>
  <c r="M1819" i="1"/>
  <c r="Q1819" i="1"/>
  <c r="M741" i="1"/>
  <c r="Q741" i="1"/>
  <c r="M997" i="1"/>
  <c r="Q997" i="1"/>
  <c r="M1317" i="1"/>
  <c r="Q1317" i="1"/>
  <c r="M1637" i="1"/>
  <c r="Q1637" i="1"/>
  <c r="M308" i="1"/>
  <c r="Q308" i="1"/>
  <c r="M204" i="1"/>
  <c r="Q204" i="1"/>
  <c r="M1750" i="1"/>
  <c r="Q1750" i="1"/>
  <c r="M462" i="1"/>
  <c r="Q462" i="1"/>
  <c r="M1022" i="1"/>
  <c r="Q1022" i="1"/>
  <c r="M1738" i="1"/>
  <c r="Q1738" i="1"/>
  <c r="M1690" i="1"/>
  <c r="Q1690" i="1"/>
  <c r="M1034" i="1"/>
  <c r="Q1034" i="1"/>
  <c r="M1650" i="1"/>
  <c r="Q1650" i="1"/>
  <c r="M1430" i="1"/>
  <c r="Q1430" i="1"/>
  <c r="M1212" i="1"/>
  <c r="Q1212" i="1"/>
  <c r="M999" i="1"/>
  <c r="Q999" i="1"/>
  <c r="M777" i="1"/>
  <c r="Q777" i="1"/>
  <c r="M590" i="1"/>
  <c r="Q590" i="1"/>
  <c r="M422" i="1"/>
  <c r="Q422" i="1"/>
  <c r="M256" i="1"/>
  <c r="Q256" i="1"/>
  <c r="M1756" i="1"/>
  <c r="Q1756" i="1"/>
  <c r="M1535" i="1"/>
  <c r="Q1535" i="1"/>
  <c r="M1321" i="1"/>
  <c r="Q1321" i="1"/>
  <c r="M1104" i="1"/>
  <c r="Q1104" i="1"/>
  <c r="M882" i="1"/>
  <c r="Q882" i="1"/>
  <c r="M676" i="1"/>
  <c r="Q676" i="1"/>
  <c r="M501" i="1"/>
  <c r="Q501" i="1"/>
  <c r="M341" i="1"/>
  <c r="Q341" i="1"/>
  <c r="M1648" i="1"/>
  <c r="Q1648" i="1"/>
  <c r="M1426" i="1"/>
  <c r="Q1426" i="1"/>
  <c r="M1206" i="1"/>
  <c r="Q1206" i="1"/>
  <c r="M988" i="1"/>
  <c r="Q988" i="1"/>
  <c r="M767" i="1"/>
  <c r="Q767" i="1"/>
  <c r="M584" i="1"/>
  <c r="Q584" i="1"/>
  <c r="M420" i="1"/>
  <c r="Q420" i="1"/>
  <c r="M254" i="1"/>
  <c r="Q254" i="1"/>
  <c r="M157" i="1"/>
  <c r="Q157" i="1"/>
  <c r="M260" i="1"/>
  <c r="Q260" i="1"/>
  <c r="M360" i="1"/>
  <c r="Q360" i="1"/>
  <c r="M463" i="1"/>
  <c r="Q463" i="1"/>
  <c r="M566" i="1"/>
  <c r="Q566" i="1"/>
  <c r="M682" i="1"/>
  <c r="Q682" i="1"/>
  <c r="M806" i="1"/>
  <c r="Q806" i="1"/>
  <c r="M938" i="1"/>
  <c r="Q938" i="1"/>
  <c r="M1076" i="1"/>
  <c r="Q1076" i="1"/>
  <c r="M1214" i="1"/>
  <c r="Q1214" i="1"/>
  <c r="M1351" i="1"/>
  <c r="Q1351" i="1"/>
  <c r="M1488" i="1"/>
  <c r="Q1488" i="1"/>
  <c r="M1622" i="1"/>
  <c r="Q1622" i="1"/>
  <c r="M1759" i="1"/>
  <c r="Q1759" i="1"/>
  <c r="M197" i="1"/>
  <c r="Q197" i="1"/>
  <c r="M300" i="1"/>
  <c r="Q300" i="1"/>
  <c r="M400" i="1"/>
  <c r="Q400" i="1"/>
  <c r="M503" i="1"/>
  <c r="Q503" i="1"/>
  <c r="M610" i="1"/>
  <c r="Q610" i="1"/>
  <c r="M728" i="1"/>
  <c r="Q728" i="1"/>
  <c r="M858" i="1"/>
  <c r="Q858" i="1"/>
  <c r="M992" i="1"/>
  <c r="Q992" i="1"/>
  <c r="M1129" i="1"/>
  <c r="Q1129" i="1"/>
  <c r="M1266" i="1"/>
  <c r="Q1266" i="1"/>
  <c r="M1404" i="1"/>
  <c r="Q1404" i="1"/>
  <c r="M1542" i="1"/>
  <c r="Q1542" i="1"/>
  <c r="M1674" i="1"/>
  <c r="Q1674" i="1"/>
  <c r="M1812" i="1"/>
  <c r="Q1812" i="1"/>
  <c r="M148" i="1"/>
  <c r="Q148" i="1"/>
  <c r="M248" i="1"/>
  <c r="Q248" i="1"/>
  <c r="M351" i="1"/>
  <c r="Q351" i="1"/>
  <c r="M454" i="1"/>
  <c r="Q454" i="1"/>
  <c r="M557" i="1"/>
  <c r="Q557" i="1"/>
  <c r="M672" i="1"/>
  <c r="Q672" i="1"/>
  <c r="M790" i="1"/>
  <c r="Q790" i="1"/>
  <c r="M927" i="1"/>
  <c r="Q927" i="1"/>
  <c r="M1064" i="1"/>
  <c r="Q1064" i="1"/>
  <c r="M1201" i="1"/>
  <c r="Q1201" i="1"/>
  <c r="M1338" i="1"/>
  <c r="Q1338" i="1"/>
  <c r="M1472" i="1"/>
  <c r="Q1472" i="1"/>
  <c r="M1609" i="1"/>
  <c r="Q1609" i="1"/>
  <c r="M1746" i="1"/>
  <c r="Q1746" i="1"/>
  <c r="M509" i="1"/>
  <c r="Q509" i="1"/>
  <c r="M137" i="1"/>
  <c r="Q137" i="1"/>
  <c r="M201" i="1"/>
  <c r="Q201" i="1"/>
  <c r="M265" i="1"/>
  <c r="Q265" i="1"/>
  <c r="M329" i="1"/>
  <c r="Q329" i="1"/>
  <c r="M393" i="1"/>
  <c r="Q393" i="1"/>
  <c r="M457" i="1"/>
  <c r="Q457" i="1"/>
  <c r="M521" i="1"/>
  <c r="Q521" i="1"/>
  <c r="M586" i="1"/>
  <c r="Q586" i="1"/>
  <c r="M659" i="1"/>
  <c r="Q659" i="1"/>
  <c r="M732" i="1"/>
  <c r="Q732" i="1"/>
  <c r="M812" i="1"/>
  <c r="Q812" i="1"/>
  <c r="M897" i="1"/>
  <c r="Q897" i="1"/>
  <c r="M983" i="1"/>
  <c r="Q983" i="1"/>
  <c r="M1068" i="1"/>
  <c r="Q1068" i="1"/>
  <c r="M1153" i="1"/>
  <c r="Q1153" i="1"/>
  <c r="M1239" i="1"/>
  <c r="Q1239" i="1"/>
  <c r="M1324" i="1"/>
  <c r="Q1324" i="1"/>
  <c r="M1409" i="1"/>
  <c r="Q1409" i="1"/>
  <c r="M1495" i="1"/>
  <c r="Q1495" i="1"/>
  <c r="M1580" i="1"/>
  <c r="Q1580" i="1"/>
  <c r="M1665" i="1"/>
  <c r="Q1665" i="1"/>
  <c r="M1751" i="1"/>
  <c r="Q1751" i="1"/>
  <c r="M1836" i="1"/>
  <c r="Q1836" i="1"/>
  <c r="M154" i="1"/>
  <c r="Q154" i="1"/>
  <c r="M218" i="1"/>
  <c r="Q218" i="1"/>
  <c r="M282" i="1"/>
  <c r="Q282" i="1"/>
  <c r="M346" i="1"/>
  <c r="Q346" i="1"/>
  <c r="M410" i="1"/>
  <c r="Q410" i="1"/>
  <c r="M474" i="1"/>
  <c r="Q474" i="1"/>
  <c r="M538" i="1"/>
  <c r="Q538" i="1"/>
  <c r="M606" i="1"/>
  <c r="Q606" i="1"/>
  <c r="M679" i="1"/>
  <c r="Q679" i="1"/>
  <c r="M752" i="1"/>
  <c r="Q752" i="1"/>
  <c r="M834" i="1"/>
  <c r="Q834" i="1"/>
  <c r="M920" i="1"/>
  <c r="Q920" i="1"/>
  <c r="M1006" i="1"/>
  <c r="Q1006" i="1"/>
  <c r="M1090" i="1"/>
  <c r="Q1090" i="1"/>
  <c r="M1176" i="1"/>
  <c r="Q1176" i="1"/>
  <c r="M1262" i="1"/>
  <c r="Q1262" i="1"/>
  <c r="M1346" i="1"/>
  <c r="Q1346" i="1"/>
  <c r="M1432" i="1"/>
  <c r="Q1432" i="1"/>
  <c r="M1518" i="1"/>
  <c r="Q1518" i="1"/>
  <c r="M1602" i="1"/>
  <c r="Q1602" i="1"/>
  <c r="M1688" i="1"/>
  <c r="Q1688" i="1"/>
  <c r="M1774" i="1"/>
  <c r="Q1774" i="1"/>
  <c r="M131" i="1"/>
  <c r="Q131" i="1"/>
  <c r="M195" i="1"/>
  <c r="Q195" i="1"/>
  <c r="M259" i="1"/>
  <c r="Q259" i="1"/>
  <c r="M323" i="1"/>
  <c r="Q323" i="1"/>
  <c r="M387" i="1"/>
  <c r="Q387" i="1"/>
  <c r="M451" i="1"/>
  <c r="Q451" i="1"/>
  <c r="M515" i="1"/>
  <c r="Q515" i="1"/>
  <c r="M579" i="1"/>
  <c r="Q579" i="1"/>
  <c r="M652" i="1"/>
  <c r="Q652" i="1"/>
  <c r="M726" i="1"/>
  <c r="Q726" i="1"/>
  <c r="M804" i="1"/>
  <c r="Q804" i="1"/>
  <c r="M889" i="1"/>
  <c r="Q889" i="1"/>
  <c r="M975" i="1"/>
  <c r="Q975" i="1"/>
  <c r="M1060" i="1"/>
  <c r="Q1060" i="1"/>
  <c r="M1145" i="1"/>
  <c r="Q1145" i="1"/>
  <c r="M1231" i="1"/>
  <c r="Q1231" i="1"/>
  <c r="M1316" i="1"/>
  <c r="Q1316" i="1"/>
  <c r="M1401" i="1"/>
  <c r="Q1401" i="1"/>
  <c r="M1487" i="1"/>
  <c r="Q1487" i="1"/>
  <c r="M1572" i="1"/>
  <c r="Q1572" i="1"/>
  <c r="M1657" i="1"/>
  <c r="Q1657" i="1"/>
  <c r="M1743" i="1"/>
  <c r="Q1743" i="1"/>
  <c r="M1828" i="1"/>
  <c r="Q1828" i="1"/>
  <c r="M252" i="1"/>
  <c r="Q252" i="1"/>
  <c r="M819" i="1"/>
  <c r="Q819" i="1"/>
  <c r="M883" i="1"/>
  <c r="Q883" i="1"/>
  <c r="M947" i="1"/>
  <c r="Q947" i="1"/>
  <c r="M1011" i="1"/>
  <c r="Q1011" i="1"/>
  <c r="M1075" i="1"/>
  <c r="Q1075" i="1"/>
  <c r="M1139" i="1"/>
  <c r="Q1139" i="1"/>
  <c r="M1203" i="1"/>
  <c r="Q1203" i="1"/>
  <c r="M1267" i="1"/>
  <c r="Q1267" i="1"/>
  <c r="M1331" i="1"/>
  <c r="Q1331" i="1"/>
  <c r="M1395" i="1"/>
  <c r="Q1395" i="1"/>
  <c r="M1459" i="1"/>
  <c r="Q1459" i="1"/>
  <c r="M1523" i="1"/>
  <c r="Q1523" i="1"/>
  <c r="M1587" i="1"/>
  <c r="Q1587" i="1"/>
  <c r="M1651" i="1"/>
  <c r="Q1651" i="1"/>
  <c r="M1715" i="1"/>
  <c r="Q1715" i="1"/>
  <c r="M1779" i="1"/>
  <c r="Q1779" i="1"/>
  <c r="M149" i="1"/>
  <c r="Q149" i="1"/>
  <c r="M1023" i="1"/>
  <c r="Q1023" i="1"/>
  <c r="M1585" i="1"/>
  <c r="Q1585" i="1"/>
  <c r="M637" i="1"/>
  <c r="Q637" i="1"/>
  <c r="M701" i="1"/>
  <c r="Q701" i="1"/>
  <c r="M765" i="1"/>
  <c r="Q765" i="1"/>
  <c r="M829" i="1"/>
  <c r="Q829" i="1"/>
  <c r="M893" i="1"/>
  <c r="Q893" i="1"/>
  <c r="M957" i="1"/>
  <c r="Q957" i="1"/>
  <c r="M1021" i="1"/>
  <c r="Q1021" i="1"/>
  <c r="M1085" i="1"/>
  <c r="Q1085" i="1"/>
  <c r="M1149" i="1"/>
  <c r="Q1149" i="1"/>
  <c r="M1213" i="1"/>
  <c r="Q1213" i="1"/>
  <c r="M1277" i="1"/>
  <c r="Q1277" i="1"/>
  <c r="M1341" i="1"/>
  <c r="Q1341" i="1"/>
  <c r="M1405" i="1"/>
  <c r="Q1405" i="1"/>
  <c r="M1469" i="1"/>
  <c r="Q1469" i="1"/>
  <c r="M1533" i="1"/>
  <c r="Q1533" i="1"/>
  <c r="M1597" i="1"/>
  <c r="Q1597" i="1"/>
  <c r="M1661" i="1"/>
  <c r="Q1661" i="1"/>
  <c r="M1725" i="1"/>
  <c r="Q1725" i="1"/>
  <c r="M1789" i="1"/>
  <c r="Q1789" i="1"/>
  <c r="M982" i="1"/>
  <c r="Q982" i="1"/>
  <c r="M1479" i="1"/>
  <c r="Q1479" i="1"/>
  <c r="M396" i="1"/>
  <c r="Q396" i="1"/>
  <c r="M902" i="1"/>
  <c r="Q902" i="1"/>
  <c r="M1553" i="1"/>
  <c r="Q1553" i="1"/>
  <c r="M1172" i="1"/>
  <c r="Q1172" i="1"/>
  <c r="M244" i="1"/>
  <c r="Q244" i="1"/>
  <c r="M550" i="1"/>
  <c r="Q550" i="1"/>
  <c r="M886" i="1"/>
  <c r="Q886" i="1"/>
  <c r="M1639" i="1"/>
  <c r="Q1639" i="1"/>
  <c r="M575" i="1"/>
  <c r="Q575" i="1"/>
  <c r="M895" i="1"/>
  <c r="Q895" i="1"/>
  <c r="M1274" i="1"/>
  <c r="Q1274" i="1"/>
  <c r="M592" i="1"/>
  <c r="Q592" i="1"/>
  <c r="M720" i="1"/>
  <c r="Q720" i="1"/>
  <c r="M784" i="1"/>
  <c r="Q784" i="1"/>
  <c r="M848" i="1"/>
  <c r="Q848" i="1"/>
  <c r="M1106" i="1"/>
  <c r="Q1106" i="1"/>
  <c r="M1276" i="1"/>
  <c r="Q1276" i="1"/>
  <c r="M1008" i="1"/>
  <c r="Q1008" i="1"/>
  <c r="M1342" i="1"/>
  <c r="Q1342" i="1"/>
  <c r="M1225" i="1"/>
  <c r="Q1225" i="1"/>
  <c r="M1631" i="1"/>
  <c r="Q1631" i="1"/>
  <c r="M1494" i="1"/>
  <c r="Q1494" i="1"/>
  <c r="M1408" i="1"/>
  <c r="Q1408" i="1"/>
  <c r="M1600" i="1"/>
  <c r="Q1600" i="1"/>
  <c r="M1664" i="1"/>
  <c r="Q1664" i="1"/>
  <c r="M1362" i="1"/>
  <c r="Q1362" i="1"/>
  <c r="M1705" i="1"/>
  <c r="Q1705" i="1"/>
  <c r="M1514" i="1"/>
  <c r="Q1514"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M1000" i="1"/>
  <c r="Q1000" i="1"/>
  <c r="M423" i="1"/>
  <c r="Q423" i="1"/>
  <c r="M810" i="1"/>
  <c r="Q810" i="1"/>
  <c r="M348" i="1"/>
  <c r="Q348" i="1"/>
  <c r="M399" i="1"/>
  <c r="Q399" i="1"/>
  <c r="M1810" i="1"/>
  <c r="Q1810" i="1"/>
  <c r="M573" i="1"/>
  <c r="Q573" i="1"/>
  <c r="M574" i="1"/>
  <c r="Q574" i="1"/>
  <c r="M1590" i="1"/>
  <c r="Q1590" i="1"/>
  <c r="M184" i="1"/>
  <c r="Q184" i="1"/>
  <c r="M493" i="1"/>
  <c r="Q493" i="1"/>
  <c r="M978" i="1"/>
  <c r="Q978" i="1"/>
  <c r="M1662" i="1"/>
  <c r="Q1662" i="1"/>
  <c r="M417" i="1"/>
  <c r="Q417" i="1"/>
  <c r="M219" i="1"/>
  <c r="Q219" i="1"/>
  <c r="M411" i="1"/>
  <c r="Q411" i="1"/>
  <c r="M539" i="1"/>
  <c r="Q539" i="1"/>
  <c r="M921" i="1"/>
  <c r="Q921" i="1"/>
  <c r="M1263" i="1"/>
  <c r="Q1263" i="1"/>
  <c r="M1775" i="1"/>
  <c r="Q1775" i="1"/>
  <c r="M1483" i="1"/>
  <c r="Q1483" i="1"/>
  <c r="M862" i="1"/>
  <c r="Q862" i="1"/>
  <c r="M967" i="1"/>
  <c r="Q967" i="1"/>
  <c r="M1072" i="1"/>
  <c r="Q1072" i="1"/>
  <c r="M480" i="1"/>
  <c r="Q480" i="1"/>
  <c r="M755" i="1"/>
  <c r="Q755" i="1"/>
  <c r="M1161" i="1"/>
  <c r="Q1161" i="1"/>
  <c r="M261" i="1"/>
  <c r="Q261" i="1"/>
  <c r="M944" i="1"/>
  <c r="Q944" i="1"/>
  <c r="M1626" i="1"/>
  <c r="Q1626" i="1"/>
  <c r="M312" i="1"/>
  <c r="Q312" i="1"/>
  <c r="M874" i="1"/>
  <c r="Q874" i="1"/>
  <c r="M1287" i="1"/>
  <c r="Q1287" i="1"/>
  <c r="M433" i="1"/>
  <c r="Q433" i="1"/>
  <c r="M780" i="1"/>
  <c r="Q780" i="1"/>
  <c r="M1207" i="1"/>
  <c r="Q1207" i="1"/>
  <c r="M1633" i="1"/>
  <c r="Q1633" i="1"/>
  <c r="M130" i="1"/>
  <c r="Q130" i="1"/>
  <c r="M450" i="1"/>
  <c r="Q450" i="1"/>
  <c r="M802" i="1"/>
  <c r="Q802" i="1"/>
  <c r="M1570" i="1"/>
  <c r="Q1570" i="1"/>
  <c r="M1151" i="1"/>
  <c r="Q1151" i="1"/>
  <c r="M363" i="1"/>
  <c r="Q363" i="1"/>
  <c r="M698" i="1"/>
  <c r="Q698" i="1"/>
  <c r="M1028" i="1"/>
  <c r="Q1028" i="1"/>
  <c r="M1455" i="1"/>
  <c r="Q1455" i="1"/>
  <c r="M970" i="1"/>
  <c r="Q970" i="1"/>
  <c r="M987" i="1"/>
  <c r="Q987" i="1"/>
  <c r="M1307" i="1"/>
  <c r="Q1307" i="1"/>
  <c r="M1691" i="1"/>
  <c r="Q1691" i="1"/>
  <c r="M869" i="1"/>
  <c r="Q869" i="1"/>
  <c r="M1573" i="1"/>
  <c r="Q1573" i="1"/>
  <c r="M686" i="1"/>
  <c r="Q686" i="1"/>
  <c r="M754" i="1"/>
  <c r="Q754" i="1"/>
  <c r="M617" i="1"/>
  <c r="Q617" i="1"/>
  <c r="M809" i="1"/>
  <c r="Q809" i="1"/>
  <c r="M1244" i="1"/>
  <c r="Q1244" i="1"/>
  <c r="M1310" i="1"/>
  <c r="Q1310" i="1"/>
  <c r="M1137" i="1"/>
  <c r="Q1137" i="1"/>
  <c r="M1462" i="1"/>
  <c r="Q1462" i="1"/>
  <c r="M1448" i="1"/>
  <c r="Q1448" i="1"/>
  <c r="M1530" i="1"/>
  <c r="Q1530" i="1"/>
  <c r="M1492" i="1"/>
  <c r="Q1492" i="1"/>
  <c r="M1222" i="1"/>
  <c r="Q1222" i="1"/>
  <c r="M1052" i="1"/>
  <c r="Q1052" i="1"/>
  <c r="M612" i="1"/>
  <c r="Q612" i="1"/>
  <c r="M842" i="1"/>
  <c r="Q842" i="1"/>
  <c r="M1620" i="1"/>
  <c r="Q1620" i="1"/>
  <c r="M1407" i="1"/>
  <c r="Q1407" i="1"/>
  <c r="M1190" i="1"/>
  <c r="Q1190" i="1"/>
  <c r="M968" i="1"/>
  <c r="Q968" i="1"/>
  <c r="M750" i="1"/>
  <c r="Q750" i="1"/>
  <c r="M565" i="1"/>
  <c r="Q565" i="1"/>
  <c r="M405" i="1"/>
  <c r="Q405" i="1"/>
  <c r="M239" i="1"/>
  <c r="Q239" i="1"/>
  <c r="M1734" i="1"/>
  <c r="Q1734" i="1"/>
  <c r="M1512" i="1"/>
  <c r="Q1512" i="1"/>
  <c r="M1290" i="1"/>
  <c r="Q1290" i="1"/>
  <c r="M1073" i="1"/>
  <c r="Q1073" i="1"/>
  <c r="M852" i="1"/>
  <c r="Q852" i="1"/>
  <c r="M657" i="1"/>
  <c r="Q657" i="1"/>
  <c r="M484" i="1"/>
  <c r="Q484" i="1"/>
  <c r="M318" i="1"/>
  <c r="Q318" i="1"/>
  <c r="M636" i="1"/>
  <c r="Q636" i="1"/>
  <c r="M1834" i="1"/>
  <c r="Q1834" i="1"/>
  <c r="M1617" i="1"/>
  <c r="Q1617" i="1"/>
  <c r="M1396" i="1"/>
  <c r="Q1396" i="1"/>
  <c r="M1178" i="1"/>
  <c r="Q1178" i="1"/>
  <c r="M966" i="1"/>
  <c r="Q966" i="1"/>
  <c r="M747" i="1"/>
  <c r="Q747" i="1"/>
  <c r="M560" i="1"/>
  <c r="Q560" i="1"/>
  <c r="M397" i="1"/>
  <c r="Q397" i="1"/>
  <c r="M231" i="1"/>
  <c r="Q231" i="1"/>
  <c r="M168" i="1"/>
  <c r="Q168" i="1"/>
  <c r="M271" i="1"/>
  <c r="Q271" i="1"/>
  <c r="M374" i="1"/>
  <c r="Q374" i="1"/>
  <c r="M477" i="1"/>
  <c r="Q477" i="1"/>
  <c r="M580" i="1"/>
  <c r="Q580" i="1"/>
  <c r="M695" i="1"/>
  <c r="Q695" i="1"/>
  <c r="M820" i="1"/>
  <c r="Q820" i="1"/>
  <c r="M958" i="1"/>
  <c r="Q958" i="1"/>
  <c r="M1095" i="1"/>
  <c r="Q1095" i="1"/>
  <c r="M1232" i="1"/>
  <c r="Q1232" i="1"/>
  <c r="M1366" i="1"/>
  <c r="Q1366" i="1"/>
  <c r="M1503" i="1"/>
  <c r="Q1503" i="1"/>
  <c r="M1640" i="1"/>
  <c r="Q1640" i="1"/>
  <c r="M1777" i="1"/>
  <c r="Q1777" i="1"/>
  <c r="M208" i="1"/>
  <c r="Q208" i="1"/>
  <c r="M311" i="1"/>
  <c r="Q311" i="1"/>
  <c r="M414" i="1"/>
  <c r="Q414" i="1"/>
  <c r="M517" i="1"/>
  <c r="Q517" i="1"/>
  <c r="M626" i="1"/>
  <c r="Q626" i="1"/>
  <c r="M740" i="1"/>
  <c r="Q740" i="1"/>
  <c r="M873" i="1"/>
  <c r="Q873" i="1"/>
  <c r="M1010" i="1"/>
  <c r="Q1010" i="1"/>
  <c r="M1148" i="1"/>
  <c r="Q1148" i="1"/>
  <c r="M1286" i="1"/>
  <c r="Q1286" i="1"/>
  <c r="M1418" i="1"/>
  <c r="Q1418" i="1"/>
  <c r="M1556" i="1"/>
  <c r="Q1556" i="1"/>
  <c r="M1694" i="1"/>
  <c r="Q1694" i="1"/>
  <c r="M1831" i="1"/>
  <c r="Q1831" i="1"/>
  <c r="M159" i="1"/>
  <c r="Q159" i="1"/>
  <c r="M262" i="1"/>
  <c r="Q262" i="1"/>
  <c r="M365" i="1"/>
  <c r="Q365" i="1"/>
  <c r="M468" i="1"/>
  <c r="Q468" i="1"/>
  <c r="M568" i="1"/>
  <c r="Q568" i="1"/>
  <c r="M684" i="1"/>
  <c r="Q684" i="1"/>
  <c r="M808" i="1"/>
  <c r="Q808" i="1"/>
  <c r="M945" i="1"/>
  <c r="Q945" i="1"/>
  <c r="M1082" i="1"/>
  <c r="Q1082" i="1"/>
  <c r="M1216" i="1"/>
  <c r="Q1216" i="1"/>
  <c r="M1353" i="1"/>
  <c r="Q1353" i="1"/>
  <c r="M1490" i="1"/>
  <c r="Q1490" i="1"/>
  <c r="M1628" i="1"/>
  <c r="Q1628" i="1"/>
  <c r="M1766" i="1"/>
  <c r="Q1766" i="1"/>
  <c r="M145" i="1"/>
  <c r="Q145" i="1"/>
  <c r="M209" i="1"/>
  <c r="Q209" i="1"/>
  <c r="M273" i="1"/>
  <c r="Q273" i="1"/>
  <c r="M337" i="1"/>
  <c r="Q337" i="1"/>
  <c r="M401" i="1"/>
  <c r="Q401" i="1"/>
  <c r="M465" i="1"/>
  <c r="Q465" i="1"/>
  <c r="M529" i="1"/>
  <c r="Q529" i="1"/>
  <c r="M595" i="1"/>
  <c r="Q595" i="1"/>
  <c r="M668" i="1"/>
  <c r="Q668" i="1"/>
  <c r="M742" i="1"/>
  <c r="Q742" i="1"/>
  <c r="M823" i="1"/>
  <c r="Q823" i="1"/>
  <c r="M908" i="1"/>
  <c r="Q908" i="1"/>
  <c r="M993" i="1"/>
  <c r="Q993" i="1"/>
  <c r="M1079" i="1"/>
  <c r="Q1079" i="1"/>
  <c r="M1164" i="1"/>
  <c r="Q1164" i="1"/>
  <c r="M1249" i="1"/>
  <c r="Q1249" i="1"/>
  <c r="M1335" i="1"/>
  <c r="Q1335" i="1"/>
  <c r="M1420" i="1"/>
  <c r="Q1420" i="1"/>
  <c r="M1505" i="1"/>
  <c r="Q1505" i="1"/>
  <c r="M1591" i="1"/>
  <c r="Q1591" i="1"/>
  <c r="M1676" i="1"/>
  <c r="Q1676" i="1"/>
  <c r="M1761" i="1"/>
  <c r="Q1761" i="1"/>
  <c r="M162" i="1"/>
  <c r="Q162" i="1"/>
  <c r="M226" i="1"/>
  <c r="Q226" i="1"/>
  <c r="M290" i="1"/>
  <c r="Q290" i="1"/>
  <c r="M354" i="1"/>
  <c r="Q354" i="1"/>
  <c r="M418" i="1"/>
  <c r="Q418" i="1"/>
  <c r="M482" i="1"/>
  <c r="Q482" i="1"/>
  <c r="M546" i="1"/>
  <c r="Q546" i="1"/>
  <c r="M615" i="1"/>
  <c r="Q615" i="1"/>
  <c r="M688" i="1"/>
  <c r="Q688" i="1"/>
  <c r="M761" i="1"/>
  <c r="Q761" i="1"/>
  <c r="M846" i="1"/>
  <c r="Q846" i="1"/>
  <c r="M930" i="1"/>
  <c r="Q930" i="1"/>
  <c r="M1016" i="1"/>
  <c r="Q1016" i="1"/>
  <c r="M1102" i="1"/>
  <c r="Q1102" i="1"/>
  <c r="M1186" i="1"/>
  <c r="Q1186" i="1"/>
  <c r="M1272" i="1"/>
  <c r="Q1272" i="1"/>
  <c r="M1358" i="1"/>
  <c r="Q1358" i="1"/>
  <c r="M1442" i="1"/>
  <c r="Q1442" i="1"/>
  <c r="M1528" i="1"/>
  <c r="Q1528" i="1"/>
  <c r="M1614" i="1"/>
  <c r="Q1614" i="1"/>
  <c r="M1698" i="1"/>
  <c r="Q1698" i="1"/>
  <c r="M1784" i="1"/>
  <c r="Q1784" i="1"/>
  <c r="M139" i="1"/>
  <c r="Q139" i="1"/>
  <c r="M203" i="1"/>
  <c r="Q203" i="1"/>
  <c r="M267" i="1"/>
  <c r="Q267" i="1"/>
  <c r="M331" i="1"/>
  <c r="Q331" i="1"/>
  <c r="M395" i="1"/>
  <c r="Q395" i="1"/>
  <c r="M459" i="1"/>
  <c r="Q459" i="1"/>
  <c r="M523" i="1"/>
  <c r="Q523" i="1"/>
  <c r="M588" i="1"/>
  <c r="Q588" i="1"/>
  <c r="M662" i="1"/>
  <c r="Q662" i="1"/>
  <c r="M735" i="1"/>
  <c r="Q735" i="1"/>
  <c r="M815" i="1"/>
  <c r="Q815" i="1"/>
  <c r="M900" i="1"/>
  <c r="Q900" i="1"/>
  <c r="M985" i="1"/>
  <c r="Q985" i="1"/>
  <c r="M1071" i="1"/>
  <c r="Q1071" i="1"/>
  <c r="M1156" i="1"/>
  <c r="Q1156" i="1"/>
  <c r="M1241" i="1"/>
  <c r="Q1241" i="1"/>
  <c r="M1327" i="1"/>
  <c r="Q1327" i="1"/>
  <c r="M1412" i="1"/>
  <c r="Q1412" i="1"/>
  <c r="M1497" i="1"/>
  <c r="Q1497" i="1"/>
  <c r="M1583" i="1"/>
  <c r="Q1583" i="1"/>
  <c r="M1668" i="1"/>
  <c r="Q1668" i="1"/>
  <c r="M1753" i="1"/>
  <c r="Q1753" i="1"/>
  <c r="M827" i="1"/>
  <c r="Q827" i="1"/>
  <c r="M891" i="1"/>
  <c r="Q891" i="1"/>
  <c r="M955" i="1"/>
  <c r="Q955" i="1"/>
  <c r="M1019" i="1"/>
  <c r="Q1019" i="1"/>
  <c r="M1083" i="1"/>
  <c r="Q1083" i="1"/>
  <c r="M1147" i="1"/>
  <c r="Q1147" i="1"/>
  <c r="M1211" i="1"/>
  <c r="Q1211" i="1"/>
  <c r="M1275" i="1"/>
  <c r="Q1275" i="1"/>
  <c r="M1339" i="1"/>
  <c r="Q1339" i="1"/>
  <c r="M1403" i="1"/>
  <c r="Q1403" i="1"/>
  <c r="M1467" i="1"/>
  <c r="Q1467" i="1"/>
  <c r="M1531" i="1"/>
  <c r="Q1531" i="1"/>
  <c r="M1595" i="1"/>
  <c r="Q1595" i="1"/>
  <c r="M1659" i="1"/>
  <c r="Q1659" i="1"/>
  <c r="M1723" i="1"/>
  <c r="Q1723" i="1"/>
  <c r="M1787" i="1"/>
  <c r="Q1787" i="1"/>
  <c r="M581" i="1"/>
  <c r="Q581" i="1"/>
  <c r="M645" i="1"/>
  <c r="Q645" i="1"/>
  <c r="M709" i="1"/>
  <c r="Q709" i="1"/>
  <c r="M773" i="1"/>
  <c r="Q773" i="1"/>
  <c r="M837" i="1"/>
  <c r="Q837" i="1"/>
  <c r="M901" i="1"/>
  <c r="Q901" i="1"/>
  <c r="M965" i="1"/>
  <c r="Q965" i="1"/>
  <c r="M1029" i="1"/>
  <c r="Q1029" i="1"/>
  <c r="M1093" i="1"/>
  <c r="Q1093" i="1"/>
  <c r="M1157" i="1"/>
  <c r="Q1157" i="1"/>
  <c r="M1221" i="1"/>
  <c r="Q1221" i="1"/>
  <c r="M1285" i="1"/>
  <c r="Q1285" i="1"/>
  <c r="M1349" i="1"/>
  <c r="Q1349" i="1"/>
  <c r="M1413" i="1"/>
  <c r="Q1413" i="1"/>
  <c r="M1477" i="1"/>
  <c r="Q1477" i="1"/>
  <c r="M1541" i="1"/>
  <c r="Q1541" i="1"/>
  <c r="M1605" i="1"/>
  <c r="Q1605" i="1"/>
  <c r="M1669" i="1"/>
  <c r="Q1669" i="1"/>
  <c r="M1733" i="1"/>
  <c r="Q1733" i="1"/>
  <c r="M1797" i="1"/>
  <c r="Q1797" i="1"/>
  <c r="M253" i="1"/>
  <c r="Q253" i="1"/>
  <c r="M141" i="1"/>
  <c r="Q141" i="1"/>
  <c r="M766" i="1"/>
  <c r="Q766" i="1"/>
  <c r="M956" i="1"/>
  <c r="Q956" i="1"/>
  <c r="M674" i="1"/>
  <c r="Q674" i="1"/>
  <c r="M167" i="1"/>
  <c r="Q167" i="1"/>
  <c r="M870" i="1"/>
  <c r="Q870" i="1"/>
  <c r="M1087" i="1"/>
  <c r="Q1087" i="1"/>
  <c r="M1226" i="1"/>
  <c r="Q1226" i="1"/>
  <c r="M1670" i="1"/>
  <c r="Q1670" i="1"/>
  <c r="M270" i="1"/>
  <c r="Q270" i="1"/>
  <c r="M373" i="1"/>
  <c r="Q373" i="1"/>
  <c r="M476" i="1"/>
  <c r="Q476" i="1"/>
  <c r="M1108" i="1"/>
  <c r="Q1108" i="1"/>
  <c r="M189" i="1"/>
  <c r="Q189" i="1"/>
  <c r="M694" i="1"/>
  <c r="Q694" i="1"/>
  <c r="M1478" i="1"/>
  <c r="Q1478" i="1"/>
  <c r="M1383" i="1"/>
  <c r="Q1383" i="1"/>
  <c r="M199" i="1"/>
  <c r="Q199" i="1"/>
  <c r="M455" i="1"/>
  <c r="Q455" i="1"/>
  <c r="M519" i="1"/>
  <c r="Q519" i="1"/>
  <c r="M647" i="1"/>
  <c r="Q647" i="1"/>
  <c r="M903" i="1"/>
  <c r="Q903" i="1"/>
  <c r="M216" i="1"/>
  <c r="Q216" i="1"/>
  <c r="M280" i="1"/>
  <c r="Q280" i="1"/>
  <c r="M344" i="1"/>
  <c r="Q344" i="1"/>
  <c r="M408" i="1"/>
  <c r="Q408" i="1"/>
  <c r="M472" i="1"/>
  <c r="Q472" i="1"/>
  <c r="M536" i="1"/>
  <c r="Q536" i="1"/>
  <c r="M1055" i="1"/>
  <c r="Q1055" i="1"/>
  <c r="M969" i="1"/>
  <c r="Q969" i="1"/>
  <c r="M1202" i="1"/>
  <c r="Q1202" i="1"/>
  <c r="M1169" i="1"/>
  <c r="Q1169" i="1"/>
  <c r="M1288" i="1"/>
  <c r="Q1288" i="1"/>
  <c r="M1416" i="1"/>
  <c r="Q1416" i="1"/>
  <c r="M1498" i="1"/>
  <c r="Q1498" i="1"/>
  <c r="M1562" i="1"/>
  <c r="Q1562" i="1"/>
  <c r="M600" i="1"/>
  <c r="Q600" i="1"/>
  <c r="M430" i="1"/>
  <c r="Q430" i="1"/>
  <c r="M1652" i="1"/>
  <c r="Q1652" i="1"/>
  <c r="M391" i="1"/>
  <c r="Q391" i="1"/>
  <c r="M1722" i="1"/>
  <c r="Q1722" i="1"/>
  <c r="M1330" i="1"/>
  <c r="Q1330" i="1"/>
  <c r="M731" i="1"/>
  <c r="Q731" i="1"/>
  <c r="M1768" i="1"/>
  <c r="Q1768" i="1"/>
  <c r="M1672" i="1"/>
  <c r="Q1672" i="1"/>
  <c r="M1782" i="1"/>
  <c r="Q1782" i="1"/>
  <c r="M542" i="1"/>
  <c r="Q542" i="1"/>
  <c r="M213" i="1"/>
  <c r="Q213" i="1"/>
  <c r="M287" i="1"/>
  <c r="Q287" i="1"/>
  <c r="M545" i="1"/>
  <c r="Q545" i="1"/>
  <c r="M1612" i="1"/>
  <c r="Q1612" i="1"/>
  <c r="M178" i="1"/>
  <c r="Q178" i="1"/>
  <c r="M498" i="1"/>
  <c r="Q498" i="1"/>
  <c r="M1294" i="1"/>
  <c r="Q1294" i="1"/>
  <c r="M1720" i="1"/>
  <c r="Q1720" i="1"/>
  <c r="M475" i="1"/>
  <c r="Q475" i="1"/>
  <c r="M1604" i="1"/>
  <c r="Q1604" i="1"/>
  <c r="M907" i="1"/>
  <c r="Q907" i="1"/>
  <c r="M1227" i="1"/>
  <c r="Q1227" i="1"/>
  <c r="M319" i="1"/>
  <c r="Q319" i="1"/>
  <c r="M649" i="1"/>
  <c r="Q649" i="1"/>
  <c r="M324" i="1"/>
  <c r="Q324" i="1"/>
  <c r="M890" i="1"/>
  <c r="Q890" i="1"/>
  <c r="M1298" i="1"/>
  <c r="Q1298" i="1"/>
  <c r="M464" i="1"/>
  <c r="Q464" i="1"/>
  <c r="M1215" i="1"/>
  <c r="Q1215" i="1"/>
  <c r="M627" i="1"/>
  <c r="Q627" i="1"/>
  <c r="M1150" i="1"/>
  <c r="Q1150" i="1"/>
  <c r="M1832" i="1"/>
  <c r="Q1832" i="1"/>
  <c r="M305" i="1"/>
  <c r="Q305" i="1"/>
  <c r="M632" i="1"/>
  <c r="Q632" i="1"/>
  <c r="M951" i="1"/>
  <c r="Q951" i="1"/>
  <c r="M1292" i="1"/>
  <c r="Q1292" i="1"/>
  <c r="M1804" i="1"/>
  <c r="Q1804" i="1"/>
  <c r="M194" i="1"/>
  <c r="Q194" i="1"/>
  <c r="M578" i="1"/>
  <c r="Q578" i="1"/>
  <c r="M974" i="1"/>
  <c r="Q974" i="1"/>
  <c r="M1314" i="1"/>
  <c r="Q1314" i="1"/>
  <c r="M1656" i="1"/>
  <c r="Q1656" i="1"/>
  <c r="M427" i="1"/>
  <c r="Q427" i="1"/>
  <c r="M772" i="1"/>
  <c r="Q772" i="1"/>
  <c r="M1113" i="1"/>
  <c r="Q1113" i="1"/>
  <c r="M1369" i="1"/>
  <c r="Q1369" i="1"/>
  <c r="M1711" i="1"/>
  <c r="Q1711" i="1"/>
  <c r="M795" i="1"/>
  <c r="Q795" i="1"/>
  <c r="M1115" i="1"/>
  <c r="Q1115" i="1"/>
  <c r="M1371" i="1"/>
  <c r="Q1371" i="1"/>
  <c r="M1627" i="1"/>
  <c r="Q1627" i="1"/>
  <c r="M818" i="1"/>
  <c r="Q818" i="1"/>
  <c r="M677" i="1"/>
  <c r="Q677" i="1"/>
  <c r="M1061" i="1"/>
  <c r="Q1061" i="1"/>
  <c r="M1253" i="1"/>
  <c r="Q1253" i="1"/>
  <c r="M1509" i="1"/>
  <c r="Q1509" i="1"/>
  <c r="M1829" i="1"/>
  <c r="Q1829" i="1"/>
  <c r="M1119" i="1"/>
  <c r="Q1119" i="1"/>
  <c r="M487" i="1"/>
  <c r="Q487" i="1"/>
  <c r="M1032" i="1"/>
  <c r="Q1032" i="1"/>
  <c r="M1704" i="1"/>
  <c r="Q1704" i="1"/>
  <c r="M831" i="1"/>
  <c r="Q831" i="1"/>
  <c r="M1696" i="1"/>
  <c r="Q1696" i="1"/>
  <c r="M800" i="1"/>
  <c r="Q800" i="1"/>
  <c r="M1824" i="1"/>
  <c r="Q1824" i="1"/>
  <c r="M1791" i="1"/>
  <c r="Q1791" i="1"/>
  <c r="M1818" i="1"/>
  <c r="Q1818" i="1"/>
  <c r="M1598" i="1"/>
  <c r="Q1598" i="1"/>
  <c r="M1376" i="1"/>
  <c r="Q1376" i="1"/>
  <c r="M1159" i="1"/>
  <c r="Q1159" i="1"/>
  <c r="M937" i="1"/>
  <c r="Q937" i="1"/>
  <c r="M730" i="1"/>
  <c r="Q730" i="1"/>
  <c r="M548" i="1"/>
  <c r="Q548" i="1"/>
  <c r="M382" i="1"/>
  <c r="Q382" i="1"/>
  <c r="M1703" i="1"/>
  <c r="Q1703" i="1"/>
  <c r="M1481" i="1"/>
  <c r="Q1481" i="1"/>
  <c r="M1264" i="1"/>
  <c r="Q1264" i="1"/>
  <c r="M1050" i="1"/>
  <c r="Q1050" i="1"/>
  <c r="M830" i="1"/>
  <c r="Q830" i="1"/>
  <c r="M631" i="1"/>
  <c r="Q631" i="1"/>
  <c r="M461" i="1"/>
  <c r="Q461" i="1"/>
  <c r="M295" i="1"/>
  <c r="Q295" i="1"/>
  <c r="M446" i="1"/>
  <c r="Q446" i="1"/>
  <c r="M1808" i="1"/>
  <c r="Q1808" i="1"/>
  <c r="M1586" i="1"/>
  <c r="Q1586" i="1"/>
  <c r="M1374" i="1"/>
  <c r="Q1374" i="1"/>
  <c r="M1152" i="1"/>
  <c r="Q1152" i="1"/>
  <c r="M935" i="1"/>
  <c r="Q935" i="1"/>
  <c r="M721" i="1"/>
  <c r="Q721" i="1"/>
  <c r="M540" i="1"/>
  <c r="Q540" i="1"/>
  <c r="M380" i="1"/>
  <c r="Q380" i="1"/>
  <c r="M214" i="1"/>
  <c r="Q214" i="1"/>
  <c r="M182" i="1"/>
  <c r="Q182" i="1"/>
  <c r="M285" i="1"/>
  <c r="Q285" i="1"/>
  <c r="M388" i="1"/>
  <c r="Q388" i="1"/>
  <c r="M488" i="1"/>
  <c r="Q488" i="1"/>
  <c r="M593" i="1"/>
  <c r="Q593" i="1"/>
  <c r="M711" i="1"/>
  <c r="Q711" i="1"/>
  <c r="M839" i="1"/>
  <c r="Q839" i="1"/>
  <c r="M976" i="1"/>
  <c r="Q976" i="1"/>
  <c r="M1110" i="1"/>
  <c r="Q1110" i="1"/>
  <c r="M1247" i="1"/>
  <c r="Q1247" i="1"/>
  <c r="M1384" i="1"/>
  <c r="Q1384" i="1"/>
  <c r="M1521" i="1"/>
  <c r="Q1521" i="1"/>
  <c r="M1658" i="1"/>
  <c r="Q1658" i="1"/>
  <c r="M1792" i="1"/>
  <c r="Q1792" i="1"/>
  <c r="M470" i="1"/>
  <c r="Q470" i="1"/>
  <c r="M222" i="1"/>
  <c r="Q222" i="1"/>
  <c r="M325" i="1"/>
  <c r="Q325" i="1"/>
  <c r="M428" i="1"/>
  <c r="Q428" i="1"/>
  <c r="M528" i="1"/>
  <c r="Q528" i="1"/>
  <c r="M639" i="1"/>
  <c r="Q639" i="1"/>
  <c r="M756" i="1"/>
  <c r="Q756" i="1"/>
  <c r="M892" i="1"/>
  <c r="Q892" i="1"/>
  <c r="M1030" i="1"/>
  <c r="Q1030" i="1"/>
  <c r="M1162" i="1"/>
  <c r="Q1162" i="1"/>
  <c r="M1300" i="1"/>
  <c r="Q1300" i="1"/>
  <c r="M1438" i="1"/>
  <c r="Q1438" i="1"/>
  <c r="M1575" i="1"/>
  <c r="Q1575" i="1"/>
  <c r="M1712" i="1"/>
  <c r="Q1712" i="1"/>
  <c r="M918" i="1"/>
  <c r="Q918" i="1"/>
  <c r="M173" i="1"/>
  <c r="Q173" i="1"/>
  <c r="M276" i="1"/>
  <c r="Q276" i="1"/>
  <c r="M376" i="1"/>
  <c r="Q376" i="1"/>
  <c r="M479" i="1"/>
  <c r="Q479" i="1"/>
  <c r="M583" i="1"/>
  <c r="Q583" i="1"/>
  <c r="M700" i="1"/>
  <c r="Q700" i="1"/>
  <c r="M826" i="1"/>
  <c r="Q826" i="1"/>
  <c r="M960" i="1"/>
  <c r="Q960" i="1"/>
  <c r="M1097" i="1"/>
  <c r="Q1097" i="1"/>
  <c r="M1234" i="1"/>
  <c r="Q1234" i="1"/>
  <c r="M1372" i="1"/>
  <c r="Q1372" i="1"/>
  <c r="M1510" i="1"/>
  <c r="Q1510" i="1"/>
  <c r="M1642" i="1"/>
  <c r="Q1642" i="1"/>
  <c r="M1780" i="1"/>
  <c r="Q1780" i="1"/>
  <c r="M153" i="1"/>
  <c r="Q153" i="1"/>
  <c r="M217" i="1"/>
  <c r="Q217" i="1"/>
  <c r="M281" i="1"/>
  <c r="Q281" i="1"/>
  <c r="M345" i="1"/>
  <c r="Q345" i="1"/>
  <c r="M409" i="1"/>
  <c r="Q409" i="1"/>
  <c r="M473" i="1"/>
  <c r="Q473" i="1"/>
  <c r="M537" i="1"/>
  <c r="Q537" i="1"/>
  <c r="M604" i="1"/>
  <c r="Q604" i="1"/>
  <c r="M678" i="1"/>
  <c r="Q678" i="1"/>
  <c r="M751" i="1"/>
  <c r="Q751" i="1"/>
  <c r="M833" i="1"/>
  <c r="Q833" i="1"/>
  <c r="M919" i="1"/>
  <c r="Q919" i="1"/>
  <c r="M1004" i="1"/>
  <c r="Q1004" i="1"/>
  <c r="M1089" i="1"/>
  <c r="Q1089" i="1"/>
  <c r="M1175" i="1"/>
  <c r="Q1175" i="1"/>
  <c r="M1260" i="1"/>
  <c r="Q1260" i="1"/>
  <c r="M1345" i="1"/>
  <c r="Q1345" i="1"/>
  <c r="M1431" i="1"/>
  <c r="Q1431" i="1"/>
  <c r="M1516" i="1"/>
  <c r="Q1516" i="1"/>
  <c r="M1601" i="1"/>
  <c r="Q1601" i="1"/>
  <c r="M1687" i="1"/>
  <c r="Q1687" i="1"/>
  <c r="M1772" i="1"/>
  <c r="Q1772" i="1"/>
  <c r="M1255" i="1"/>
  <c r="Q1255" i="1"/>
  <c r="M170" i="1"/>
  <c r="Q170" i="1"/>
  <c r="M234" i="1"/>
  <c r="Q234" i="1"/>
  <c r="M298" i="1"/>
  <c r="Q298" i="1"/>
  <c r="M362" i="1"/>
  <c r="Q362" i="1"/>
  <c r="M426" i="1"/>
  <c r="Q426" i="1"/>
  <c r="M490" i="1"/>
  <c r="Q490" i="1"/>
  <c r="M554" i="1"/>
  <c r="Q554" i="1"/>
  <c r="M624" i="1"/>
  <c r="Q624" i="1"/>
  <c r="M697" i="1"/>
  <c r="Q697" i="1"/>
  <c r="M770" i="1"/>
  <c r="Q770" i="1"/>
  <c r="M856" i="1"/>
  <c r="Q856" i="1"/>
  <c r="M942" i="1"/>
  <c r="Q942" i="1"/>
  <c r="M1026" i="1"/>
  <c r="Q1026" i="1"/>
  <c r="M1112" i="1"/>
  <c r="Q1112" i="1"/>
  <c r="M1198" i="1"/>
  <c r="Q1198" i="1"/>
  <c r="M1282" i="1"/>
  <c r="Q1282" i="1"/>
  <c r="M1368" i="1"/>
  <c r="Q1368" i="1"/>
  <c r="M1454" i="1"/>
  <c r="Q1454" i="1"/>
  <c r="M1538" i="1"/>
  <c r="Q1538" i="1"/>
  <c r="M1624" i="1"/>
  <c r="Q1624" i="1"/>
  <c r="M1710" i="1"/>
  <c r="Q1710" i="1"/>
  <c r="M1794" i="1"/>
  <c r="Q1794" i="1"/>
  <c r="M147" i="1"/>
  <c r="Q147" i="1"/>
  <c r="M211" i="1"/>
  <c r="Q211" i="1"/>
  <c r="M275" i="1"/>
  <c r="Q275" i="1"/>
  <c r="M339" i="1"/>
  <c r="Q339" i="1"/>
  <c r="M403" i="1"/>
  <c r="Q403" i="1"/>
  <c r="M467" i="1"/>
  <c r="Q467" i="1"/>
  <c r="M531" i="1"/>
  <c r="Q531" i="1"/>
  <c r="M598" i="1"/>
  <c r="Q598" i="1"/>
  <c r="M671" i="1"/>
  <c r="Q671" i="1"/>
  <c r="M744" i="1"/>
  <c r="Q744" i="1"/>
  <c r="M825" i="1"/>
  <c r="Q825" i="1"/>
  <c r="M911" i="1"/>
  <c r="Q911" i="1"/>
  <c r="M996" i="1"/>
  <c r="Q996" i="1"/>
  <c r="M1081" i="1"/>
  <c r="Q1081" i="1"/>
  <c r="M1167" i="1"/>
  <c r="Q1167" i="1"/>
  <c r="M1252" i="1"/>
  <c r="Q1252" i="1"/>
  <c r="M1337" i="1"/>
  <c r="Q1337" i="1"/>
  <c r="M1423" i="1"/>
  <c r="Q1423" i="1"/>
  <c r="M1508" i="1"/>
  <c r="Q1508" i="1"/>
  <c r="M1593" i="1"/>
  <c r="Q1593" i="1"/>
  <c r="M1679" i="1"/>
  <c r="Q1679" i="1"/>
  <c r="M1764" i="1"/>
  <c r="Q1764" i="1"/>
  <c r="M771" i="1"/>
  <c r="Q771" i="1"/>
  <c r="M835" i="1"/>
  <c r="Q835" i="1"/>
  <c r="M899" i="1"/>
  <c r="Q899" i="1"/>
  <c r="M963" i="1"/>
  <c r="Q963" i="1"/>
  <c r="M1027" i="1"/>
  <c r="Q1027" i="1"/>
  <c r="M1091" i="1"/>
  <c r="Q1091" i="1"/>
  <c r="M1155" i="1"/>
  <c r="Q1155" i="1"/>
  <c r="M1219" i="1"/>
  <c r="Q1219" i="1"/>
  <c r="M1283" i="1"/>
  <c r="Q1283" i="1"/>
  <c r="M1347" i="1"/>
  <c r="Q1347" i="1"/>
  <c r="M1411" i="1"/>
  <c r="Q1411" i="1"/>
  <c r="M1475" i="1"/>
  <c r="Q1475" i="1"/>
  <c r="M1539" i="1"/>
  <c r="Q1539" i="1"/>
  <c r="M1603" i="1"/>
  <c r="Q1603" i="1"/>
  <c r="M1667" i="1"/>
  <c r="Q1667" i="1"/>
  <c r="M1731" i="1"/>
  <c r="Q1731" i="1"/>
  <c r="M1795" i="1"/>
  <c r="Q1795" i="1"/>
  <c r="M589" i="1"/>
  <c r="Q589" i="1"/>
  <c r="M653" i="1"/>
  <c r="Q653" i="1"/>
  <c r="M717" i="1"/>
  <c r="Q717" i="1"/>
  <c r="M781" i="1"/>
  <c r="Q781" i="1"/>
  <c r="M845" i="1"/>
  <c r="Q845" i="1"/>
  <c r="M909" i="1"/>
  <c r="Q909" i="1"/>
  <c r="M973" i="1"/>
  <c r="Q973" i="1"/>
  <c r="M1037" i="1"/>
  <c r="Q1037" i="1"/>
  <c r="M1101" i="1"/>
  <c r="Q1101" i="1"/>
  <c r="M1165" i="1"/>
  <c r="Q1165" i="1"/>
  <c r="M1229" i="1"/>
  <c r="Q1229" i="1"/>
  <c r="M1293" i="1"/>
  <c r="Q1293" i="1"/>
  <c r="M1357" i="1"/>
  <c r="Q1357" i="1"/>
  <c r="M1421" i="1"/>
  <c r="Q1421" i="1"/>
  <c r="M1485" i="1"/>
  <c r="Q1485" i="1"/>
  <c r="M1549" i="1"/>
  <c r="Q1549" i="1"/>
  <c r="M1613" i="1"/>
  <c r="Q1613" i="1"/>
  <c r="M1677" i="1"/>
  <c r="Q1677" i="1"/>
  <c r="M1741" i="1"/>
  <c r="Q1741" i="1"/>
  <c r="M1805" i="1"/>
  <c r="Q1805" i="1"/>
  <c r="M229" i="1"/>
  <c r="Q229" i="1"/>
  <c r="M140" i="1"/>
  <c r="Q140" i="1"/>
  <c r="M602" i="1"/>
  <c r="Q602" i="1"/>
  <c r="M764" i="1"/>
  <c r="Q764" i="1"/>
  <c r="M954" i="1"/>
  <c r="Q954" i="1"/>
  <c r="M1204" i="1"/>
  <c r="Q1204" i="1"/>
  <c r="M1361" i="1"/>
  <c r="Q1361" i="1"/>
  <c r="M269" i="1"/>
  <c r="Q269" i="1"/>
  <c r="M372" i="1"/>
  <c r="Q372" i="1"/>
  <c r="M188" i="1"/>
  <c r="Q188" i="1"/>
  <c r="M796" i="1"/>
  <c r="Q796" i="1"/>
  <c r="M1468" i="1"/>
  <c r="Q1468" i="1"/>
  <c r="L9" i="1"/>
  <c r="M708" i="1"/>
  <c r="Q708" i="1"/>
  <c r="M1142" i="1"/>
  <c r="Q1142" i="1"/>
  <c r="M1279" i="1"/>
  <c r="Q1279" i="1"/>
  <c r="M1748" i="1"/>
  <c r="Q1748" i="1"/>
  <c r="M591" i="1"/>
  <c r="Q591" i="1"/>
  <c r="M719" i="1"/>
  <c r="Q719" i="1"/>
  <c r="M224" i="1"/>
  <c r="Q224" i="1"/>
  <c r="M288" i="1"/>
  <c r="Q288" i="1"/>
  <c r="M352" i="1"/>
  <c r="Q352" i="1"/>
  <c r="M416" i="1"/>
  <c r="Q416" i="1"/>
  <c r="M736" i="1"/>
  <c r="Q736" i="1"/>
  <c r="M864" i="1"/>
  <c r="Q864" i="1"/>
  <c r="M928" i="1"/>
  <c r="Q928" i="1"/>
  <c r="M1065" i="1"/>
  <c r="Q1065" i="1"/>
  <c r="M785" i="1"/>
  <c r="Q785" i="1"/>
  <c r="M849" i="1"/>
  <c r="Q849" i="1"/>
  <c r="M1425" i="1"/>
  <c r="Q1425" i="1"/>
  <c r="M1088" i="1"/>
  <c r="Q1088" i="1"/>
  <c r="M1364" i="1"/>
  <c r="Q1364" i="1"/>
  <c r="M1790" i="1"/>
  <c r="Q1790" i="1"/>
  <c r="M1311" i="1"/>
  <c r="Q1311" i="1"/>
  <c r="M1360" i="1"/>
  <c r="Q1360" i="1"/>
  <c r="M1616" i="1"/>
  <c r="Q1616" i="1"/>
  <c r="M268" i="1"/>
  <c r="Q268" i="1"/>
  <c r="M205" i="1"/>
  <c r="Q205" i="1"/>
  <c r="M1084" i="1"/>
  <c r="Q1084" i="1"/>
  <c r="M1520" i="1"/>
  <c r="Q1520" i="1"/>
  <c r="M778" i="1"/>
  <c r="Q778" i="1"/>
  <c r="M327" i="1"/>
  <c r="Q327" i="1"/>
  <c r="M1716" i="1"/>
  <c r="Q1716" i="1"/>
  <c r="M1820" i="1"/>
  <c r="Q1820" i="1"/>
  <c r="M1246" i="1"/>
  <c r="Q1246" i="1"/>
  <c r="M691" i="1"/>
  <c r="Q691" i="1"/>
  <c r="M220" i="1"/>
  <c r="Q220" i="1"/>
  <c r="J12" i="1"/>
  <c r="J13" i="1"/>
  <c r="L11" i="1"/>
  <c r="L10" i="1"/>
  <c r="S130" i="1"/>
  <c r="U9" i="1"/>
  <c r="J14" i="1"/>
  <c r="L13" i="1"/>
  <c r="L12" i="1"/>
  <c r="S131" i="1"/>
  <c r="U10" i="1"/>
  <c r="J15" i="1"/>
  <c r="L14" i="1"/>
  <c r="S132" i="1"/>
  <c r="U11" i="1"/>
  <c r="J16" i="1"/>
  <c r="L15" i="1"/>
  <c r="U12" i="1"/>
  <c r="S133" i="1"/>
  <c r="J17" i="1"/>
  <c r="L16" i="1"/>
  <c r="S134" i="1"/>
  <c r="U13" i="1"/>
  <c r="J18" i="1"/>
  <c r="L17" i="1"/>
  <c r="U14" i="1"/>
  <c r="S135" i="1"/>
  <c r="J19" i="1"/>
  <c r="L18" i="1"/>
  <c r="U15" i="1"/>
  <c r="S136" i="1"/>
  <c r="J20" i="1"/>
  <c r="L19" i="1"/>
  <c r="S137" i="1"/>
  <c r="U16" i="1"/>
  <c r="J21" i="1"/>
  <c r="L20" i="1"/>
  <c r="S138" i="1"/>
  <c r="U17" i="1"/>
  <c r="J22" i="1"/>
  <c r="L21" i="1"/>
  <c r="U18" i="1"/>
  <c r="S139" i="1"/>
  <c r="J23" i="1"/>
  <c r="L22" i="1"/>
  <c r="U19" i="1"/>
  <c r="S140" i="1"/>
  <c r="J24" i="1"/>
  <c r="L23" i="1"/>
  <c r="S141" i="1"/>
  <c r="U20" i="1"/>
  <c r="J25" i="1"/>
  <c r="L24" i="1"/>
  <c r="S142" i="1"/>
  <c r="U21" i="1"/>
  <c r="J26" i="1"/>
  <c r="L25" i="1"/>
  <c r="U22" i="1"/>
  <c r="S143" i="1"/>
  <c r="J27" i="1"/>
  <c r="L26" i="1"/>
  <c r="U23" i="1"/>
  <c r="S144" i="1"/>
  <c r="J28" i="1"/>
  <c r="L27" i="1"/>
  <c r="S145" i="1"/>
  <c r="U24" i="1"/>
  <c r="J29" i="1"/>
  <c r="L28" i="1"/>
  <c r="U25" i="1"/>
  <c r="S146" i="1"/>
  <c r="J30" i="1"/>
  <c r="L29" i="1"/>
  <c r="S147" i="1"/>
  <c r="U26" i="1"/>
  <c r="J31" i="1"/>
  <c r="L30" i="1"/>
  <c r="S148" i="1"/>
  <c r="U27" i="1"/>
  <c r="J32" i="1"/>
  <c r="L31" i="1"/>
  <c r="U28" i="1"/>
  <c r="S149" i="1"/>
  <c r="J33" i="1"/>
  <c r="L32" i="1"/>
  <c r="S150" i="1"/>
  <c r="U29" i="1"/>
  <c r="J34" i="1"/>
  <c r="L33" i="1"/>
  <c r="S151" i="1"/>
  <c r="U30" i="1"/>
  <c r="J35" i="1"/>
  <c r="L34" i="1"/>
  <c r="U31" i="1"/>
  <c r="S152" i="1"/>
  <c r="J36" i="1"/>
  <c r="L35" i="1"/>
  <c r="U32" i="1"/>
  <c r="S153" i="1"/>
  <c r="J37" i="1"/>
  <c r="L36" i="1"/>
  <c r="U33" i="1"/>
  <c r="S154" i="1"/>
  <c r="J38" i="1"/>
  <c r="L37" i="1"/>
  <c r="S155" i="1"/>
  <c r="U34" i="1"/>
  <c r="J39" i="1"/>
  <c r="L38" i="1"/>
  <c r="S156" i="1"/>
  <c r="U35" i="1"/>
  <c r="J40" i="1"/>
  <c r="L39" i="1"/>
  <c r="S157" i="1"/>
  <c r="U36" i="1"/>
  <c r="J41" i="1"/>
  <c r="L40" i="1"/>
  <c r="S158" i="1"/>
  <c r="U37" i="1"/>
  <c r="J42" i="1"/>
  <c r="L41" i="1"/>
  <c r="S159" i="1"/>
  <c r="U38" i="1"/>
  <c r="J43" i="1"/>
  <c r="L42" i="1"/>
  <c r="U39" i="1"/>
  <c r="S160" i="1"/>
  <c r="J44" i="1"/>
  <c r="L43" i="1"/>
  <c r="S161" i="1"/>
  <c r="U40" i="1"/>
  <c r="L44" i="1"/>
  <c r="J45" i="1"/>
  <c r="S162" i="1"/>
  <c r="U41" i="1"/>
  <c r="J46" i="1"/>
  <c r="L45" i="1"/>
  <c r="U42" i="1"/>
  <c r="S163" i="1"/>
  <c r="J47" i="1"/>
  <c r="L46" i="1"/>
  <c r="U43" i="1"/>
  <c r="S164" i="1"/>
  <c r="J48" i="1"/>
  <c r="L47" i="1"/>
  <c r="S165" i="1"/>
  <c r="U44" i="1"/>
  <c r="J49" i="1"/>
  <c r="L48" i="1"/>
  <c r="U45" i="1"/>
  <c r="S166" i="1"/>
  <c r="J50" i="1"/>
  <c r="L49" i="1"/>
  <c r="S167" i="1"/>
  <c r="U46" i="1"/>
  <c r="J51" i="1"/>
  <c r="L50" i="1"/>
  <c r="S168" i="1"/>
  <c r="U47" i="1"/>
  <c r="J52" i="1"/>
  <c r="L51" i="1"/>
  <c r="S169" i="1"/>
  <c r="U48" i="1"/>
  <c r="J53" i="1"/>
  <c r="L52" i="1"/>
  <c r="S170" i="1"/>
  <c r="U49" i="1"/>
  <c r="J54" i="1"/>
  <c r="L53" i="1"/>
  <c r="S171" i="1"/>
  <c r="U50" i="1"/>
  <c r="J55" i="1"/>
  <c r="L54" i="1"/>
  <c r="S172" i="1"/>
  <c r="U51" i="1"/>
  <c r="J56" i="1"/>
  <c r="L55" i="1"/>
  <c r="S173" i="1"/>
  <c r="U52" i="1"/>
  <c r="J57" i="1"/>
  <c r="L56" i="1"/>
  <c r="S174" i="1"/>
  <c r="U53" i="1"/>
  <c r="J58" i="1"/>
  <c r="L57" i="1"/>
  <c r="S175" i="1"/>
  <c r="U54" i="1"/>
  <c r="J59" i="1"/>
  <c r="L58" i="1"/>
  <c r="S176" i="1"/>
  <c r="U55" i="1"/>
  <c r="J60" i="1"/>
  <c r="L59" i="1"/>
  <c r="S177" i="1"/>
  <c r="U56" i="1"/>
  <c r="J61" i="1"/>
  <c r="L60" i="1"/>
  <c r="S178" i="1"/>
  <c r="U57" i="1"/>
  <c r="J62" i="1"/>
  <c r="L61" i="1"/>
  <c r="U58" i="1"/>
  <c r="S179" i="1"/>
  <c r="J63" i="1"/>
  <c r="L62" i="1"/>
  <c r="S180" i="1"/>
  <c r="U59" i="1"/>
  <c r="J64" i="1"/>
  <c r="L63" i="1"/>
  <c r="S181" i="1"/>
  <c r="U60" i="1"/>
  <c r="J65" i="1"/>
  <c r="L64" i="1"/>
  <c r="S182" i="1"/>
  <c r="U61" i="1"/>
  <c r="J66" i="1"/>
  <c r="L65" i="1"/>
  <c r="U62" i="1"/>
  <c r="S183" i="1"/>
  <c r="J67" i="1"/>
  <c r="L66" i="1"/>
  <c r="S184" i="1"/>
  <c r="U63" i="1"/>
  <c r="J68" i="1"/>
  <c r="L67" i="1"/>
  <c r="U64" i="1"/>
  <c r="S185" i="1"/>
  <c r="J69" i="1"/>
  <c r="L68" i="1"/>
  <c r="U65" i="1"/>
  <c r="S186" i="1"/>
  <c r="J70" i="1"/>
  <c r="L69" i="1"/>
  <c r="S187" i="1"/>
  <c r="U66" i="1"/>
  <c r="J71" i="1"/>
  <c r="L70" i="1"/>
  <c r="U67" i="1"/>
  <c r="S188" i="1"/>
  <c r="J72" i="1"/>
  <c r="L71" i="1"/>
  <c r="U68" i="1"/>
  <c r="S189" i="1"/>
  <c r="J73" i="1"/>
  <c r="L72" i="1"/>
  <c r="S190" i="1"/>
  <c r="U69" i="1"/>
  <c r="J74" i="1"/>
  <c r="L73" i="1"/>
  <c r="S191" i="1"/>
  <c r="U70" i="1"/>
  <c r="J75" i="1"/>
  <c r="L74" i="1"/>
  <c r="S192" i="1"/>
  <c r="U71" i="1"/>
  <c r="J76" i="1"/>
  <c r="L75" i="1"/>
  <c r="U72" i="1"/>
  <c r="S193" i="1"/>
  <c r="J77" i="1"/>
  <c r="L76" i="1"/>
  <c r="U73" i="1"/>
  <c r="S194" i="1"/>
  <c r="J78" i="1"/>
  <c r="L77" i="1"/>
  <c r="S195" i="1"/>
  <c r="U74" i="1"/>
  <c r="J79" i="1"/>
  <c r="L78" i="1"/>
  <c r="U75" i="1"/>
  <c r="S196" i="1"/>
  <c r="J80" i="1"/>
  <c r="L79" i="1"/>
  <c r="U76" i="1"/>
  <c r="S197" i="1"/>
  <c r="J81" i="1"/>
  <c r="L80" i="1"/>
  <c r="S198" i="1"/>
  <c r="U77" i="1"/>
  <c r="J82" i="1"/>
  <c r="L81" i="1"/>
  <c r="S199" i="1"/>
  <c r="U78" i="1"/>
  <c r="J83" i="1"/>
  <c r="L82" i="1"/>
  <c r="S200" i="1"/>
  <c r="U79" i="1"/>
  <c r="J84" i="1"/>
  <c r="L83" i="1"/>
  <c r="S201" i="1"/>
  <c r="U80" i="1"/>
  <c r="J85" i="1"/>
  <c r="L84" i="1"/>
  <c r="U81" i="1"/>
  <c r="S202" i="1"/>
  <c r="J86" i="1"/>
  <c r="L85" i="1"/>
  <c r="U82" i="1"/>
  <c r="S203" i="1"/>
  <c r="J87" i="1"/>
  <c r="L86" i="1"/>
  <c r="U83" i="1"/>
  <c r="S204" i="1"/>
  <c r="J88" i="1"/>
  <c r="L87" i="1"/>
  <c r="U84" i="1"/>
  <c r="S205" i="1"/>
  <c r="L88" i="1"/>
  <c r="J89" i="1"/>
  <c r="U85" i="1"/>
  <c r="S206" i="1"/>
  <c r="J90" i="1"/>
  <c r="L89" i="1"/>
  <c r="U86" i="1"/>
  <c r="S207" i="1"/>
  <c r="J91" i="1"/>
  <c r="L90" i="1"/>
  <c r="S208" i="1"/>
  <c r="U87" i="1"/>
  <c r="J92" i="1"/>
  <c r="L91" i="1"/>
  <c r="S209" i="1"/>
  <c r="U88" i="1"/>
  <c r="J93" i="1"/>
  <c r="L92" i="1"/>
  <c r="U89" i="1"/>
  <c r="S210" i="1"/>
  <c r="J94" i="1"/>
  <c r="L93" i="1"/>
  <c r="S211" i="1"/>
  <c r="U90" i="1"/>
  <c r="J95" i="1"/>
  <c r="L94" i="1"/>
  <c r="S212" i="1"/>
  <c r="U91" i="1"/>
  <c r="J96" i="1"/>
  <c r="L95" i="1"/>
  <c r="S213" i="1"/>
  <c r="U92" i="1"/>
  <c r="J97" i="1"/>
  <c r="L96" i="1"/>
  <c r="S214" i="1"/>
  <c r="U93" i="1"/>
  <c r="J98" i="1"/>
  <c r="L97" i="1"/>
  <c r="U94" i="1"/>
  <c r="S215" i="1"/>
  <c r="J99" i="1"/>
  <c r="L98" i="1"/>
  <c r="U95" i="1"/>
  <c r="S216" i="1"/>
  <c r="J100" i="1"/>
  <c r="L99" i="1"/>
  <c r="U96" i="1"/>
  <c r="S217" i="1"/>
  <c r="J101" i="1"/>
  <c r="L100" i="1"/>
  <c r="U97" i="1"/>
  <c r="S218" i="1"/>
  <c r="J102" i="1"/>
  <c r="L101" i="1"/>
  <c r="S219" i="1"/>
  <c r="U98" i="1"/>
  <c r="J103" i="1"/>
  <c r="L102" i="1"/>
  <c r="S220" i="1"/>
  <c r="U99" i="1"/>
  <c r="L103" i="1"/>
  <c r="J104" i="1"/>
  <c r="U100" i="1"/>
  <c r="S221" i="1"/>
  <c r="J105" i="1"/>
  <c r="L104" i="1"/>
  <c r="U101" i="1"/>
  <c r="S222" i="1"/>
  <c r="J106" i="1"/>
  <c r="L105" i="1"/>
  <c r="S223" i="1"/>
  <c r="U102" i="1"/>
  <c r="J107" i="1"/>
  <c r="L106" i="1"/>
  <c r="S224" i="1"/>
  <c r="U103" i="1"/>
  <c r="J108" i="1"/>
  <c r="L107" i="1"/>
  <c r="U104" i="1"/>
  <c r="S225" i="1"/>
  <c r="J109" i="1"/>
  <c r="L108" i="1"/>
  <c r="S226" i="1"/>
  <c r="U105" i="1"/>
  <c r="J110" i="1"/>
  <c r="L109" i="1"/>
  <c r="S227" i="1"/>
  <c r="U106" i="1"/>
  <c r="J111" i="1"/>
  <c r="L110" i="1"/>
  <c r="U107" i="1"/>
  <c r="S228" i="1"/>
  <c r="J112" i="1"/>
  <c r="L111" i="1"/>
  <c r="U108" i="1"/>
  <c r="S229" i="1"/>
  <c r="J113" i="1"/>
  <c r="L112" i="1"/>
  <c r="U109" i="1"/>
  <c r="S230" i="1"/>
  <c r="J114" i="1"/>
  <c r="L113" i="1"/>
  <c r="U110" i="1"/>
  <c r="S231" i="1"/>
  <c r="J115" i="1"/>
  <c r="L114" i="1"/>
  <c r="U111" i="1"/>
  <c r="S232" i="1"/>
  <c r="J116" i="1"/>
  <c r="L115" i="1"/>
  <c r="U112" i="1"/>
  <c r="S233" i="1"/>
  <c r="J117" i="1"/>
  <c r="L116" i="1"/>
  <c r="U113" i="1"/>
  <c r="S234" i="1"/>
  <c r="J118" i="1"/>
  <c r="L117" i="1"/>
  <c r="U114" i="1"/>
  <c r="S235" i="1"/>
  <c r="J119" i="1"/>
  <c r="L118" i="1"/>
  <c r="U115" i="1"/>
  <c r="S236" i="1"/>
  <c r="J120" i="1"/>
  <c r="L119" i="1"/>
  <c r="S237" i="1"/>
  <c r="U116" i="1"/>
  <c r="J121" i="1"/>
  <c r="L120" i="1"/>
  <c r="U117" i="1"/>
  <c r="S238" i="1"/>
  <c r="J122" i="1"/>
  <c r="L121" i="1"/>
  <c r="S239" i="1"/>
  <c r="U118" i="1"/>
  <c r="J123" i="1"/>
  <c r="L122" i="1"/>
  <c r="S240" i="1"/>
  <c r="U119" i="1"/>
  <c r="L123" i="1"/>
  <c r="J124" i="1"/>
  <c r="U120" i="1"/>
  <c r="S241" i="1"/>
  <c r="J125" i="1"/>
  <c r="L124" i="1"/>
  <c r="S242" i="1"/>
  <c r="U121" i="1"/>
  <c r="J126" i="1"/>
  <c r="L125" i="1"/>
  <c r="S243" i="1"/>
  <c r="U122" i="1"/>
  <c r="J127" i="1"/>
  <c r="L126" i="1"/>
  <c r="S244" i="1"/>
  <c r="U123" i="1"/>
  <c r="J128" i="1"/>
  <c r="L127" i="1"/>
  <c r="U124" i="1"/>
  <c r="S245" i="1"/>
  <c r="J129" i="1"/>
  <c r="L128" i="1"/>
  <c r="U125" i="1"/>
  <c r="S246" i="1"/>
  <c r="J130" i="1"/>
  <c r="T9" i="1"/>
  <c r="V9" i="1"/>
  <c r="O129" i="1"/>
  <c r="L129" i="1"/>
  <c r="S247" i="1"/>
  <c r="U126" i="1"/>
  <c r="O130" i="1"/>
  <c r="T10" i="1"/>
  <c r="V10" i="1"/>
  <c r="J131" i="1"/>
  <c r="L130" i="1"/>
  <c r="U127" i="1"/>
  <c r="S248" i="1"/>
  <c r="T11" i="1"/>
  <c r="V11" i="1"/>
  <c r="J132" i="1"/>
  <c r="O131" i="1"/>
  <c r="L131" i="1"/>
  <c r="S249" i="1"/>
  <c r="U128" i="1"/>
  <c r="O132" i="1"/>
  <c r="T12" i="1"/>
  <c r="V12" i="1"/>
  <c r="J133" i="1"/>
  <c r="L132" i="1"/>
  <c r="U129" i="1"/>
  <c r="S250" i="1"/>
  <c r="T13" i="1"/>
  <c r="V13" i="1"/>
  <c r="J134" i="1"/>
  <c r="O133" i="1"/>
  <c r="L133" i="1"/>
  <c r="S251" i="1"/>
  <c r="U130" i="1"/>
  <c r="J135" i="1"/>
  <c r="O134" i="1"/>
  <c r="T14" i="1"/>
  <c r="V14" i="1"/>
  <c r="L134" i="1"/>
  <c r="S252" i="1"/>
  <c r="U131" i="1"/>
  <c r="J136" i="1"/>
  <c r="L135" i="1"/>
  <c r="T15" i="1"/>
  <c r="V15" i="1"/>
  <c r="O135" i="1"/>
  <c r="U132" i="1"/>
  <c r="S253" i="1"/>
  <c r="T16" i="1"/>
  <c r="V16" i="1"/>
  <c r="L136" i="1"/>
  <c r="J137" i="1"/>
  <c r="O136" i="1"/>
  <c r="S254" i="1"/>
  <c r="U133" i="1"/>
  <c r="T17" i="1"/>
  <c r="V17" i="1"/>
  <c r="L137" i="1"/>
  <c r="J138" i="1"/>
  <c r="O137" i="1"/>
  <c r="U134" i="1"/>
  <c r="S255" i="1"/>
  <c r="O138" i="1"/>
  <c r="J139" i="1"/>
  <c r="T18" i="1"/>
  <c r="V18" i="1"/>
  <c r="L138" i="1"/>
  <c r="U135" i="1"/>
  <c r="S256" i="1"/>
  <c r="T19" i="1"/>
  <c r="V19" i="1"/>
  <c r="O139" i="1"/>
  <c r="J140" i="1"/>
  <c r="L139" i="1"/>
  <c r="S257" i="1"/>
  <c r="U136" i="1"/>
  <c r="T20" i="1"/>
  <c r="V20" i="1"/>
  <c r="O140" i="1"/>
  <c r="L140" i="1"/>
  <c r="J141" i="1"/>
  <c r="U137" i="1"/>
  <c r="S258" i="1"/>
  <c r="T21" i="1"/>
  <c r="V21" i="1"/>
  <c r="O141" i="1"/>
  <c r="J142" i="1"/>
  <c r="L141" i="1"/>
  <c r="S259" i="1"/>
  <c r="U138" i="1"/>
  <c r="T22" i="1"/>
  <c r="V22" i="1"/>
  <c r="O142" i="1"/>
  <c r="J143" i="1"/>
  <c r="L142" i="1"/>
  <c r="S260" i="1"/>
  <c r="U139" i="1"/>
  <c r="T23" i="1"/>
  <c r="V23" i="1"/>
  <c r="L143" i="1"/>
  <c r="J144" i="1"/>
  <c r="O143" i="1"/>
  <c r="U140" i="1"/>
  <c r="S261" i="1"/>
  <c r="O144" i="1"/>
  <c r="J145" i="1"/>
  <c r="L144" i="1"/>
  <c r="T24" i="1"/>
  <c r="V24" i="1"/>
  <c r="U141" i="1"/>
  <c r="S262" i="1"/>
  <c r="O145" i="1"/>
  <c r="T25" i="1"/>
  <c r="V25" i="1"/>
  <c r="L145" i="1"/>
  <c r="J146" i="1"/>
  <c r="U142" i="1"/>
  <c r="S263" i="1"/>
  <c r="J147" i="1"/>
  <c r="T26" i="1"/>
  <c r="V26" i="1"/>
  <c r="O146" i="1"/>
  <c r="L146" i="1"/>
  <c r="S264" i="1"/>
  <c r="U143" i="1"/>
  <c r="T27" i="1"/>
  <c r="V27" i="1"/>
  <c r="O147" i="1"/>
  <c r="L147" i="1"/>
  <c r="J148" i="1"/>
  <c r="S265" i="1"/>
  <c r="U144" i="1"/>
  <c r="J149" i="1"/>
  <c r="T28" i="1"/>
  <c r="V28" i="1"/>
  <c r="O148" i="1"/>
  <c r="L148" i="1"/>
  <c r="U145" i="1"/>
  <c r="S266" i="1"/>
  <c r="T29" i="1"/>
  <c r="V29" i="1"/>
  <c r="O149" i="1"/>
  <c r="J150" i="1"/>
  <c r="L149" i="1"/>
  <c r="U146" i="1"/>
  <c r="S267" i="1"/>
  <c r="O150" i="1"/>
  <c r="J151" i="1"/>
  <c r="T30" i="1"/>
  <c r="V30" i="1"/>
  <c r="L150" i="1"/>
  <c r="U147" i="1"/>
  <c r="S268" i="1"/>
  <c r="L151" i="1"/>
  <c r="O151" i="1"/>
  <c r="J152" i="1"/>
  <c r="T31" i="1"/>
  <c r="V31" i="1"/>
  <c r="S269" i="1"/>
  <c r="U148" i="1"/>
  <c r="J153" i="1"/>
  <c r="O152" i="1"/>
  <c r="T32" i="1"/>
  <c r="V32" i="1"/>
  <c r="L152" i="1"/>
  <c r="S270" i="1"/>
  <c r="U149" i="1"/>
  <c r="O153" i="1"/>
  <c r="L153" i="1"/>
  <c r="J154" i="1"/>
  <c r="T33" i="1"/>
  <c r="V33" i="1"/>
  <c r="S271" i="1"/>
  <c r="U150" i="1"/>
  <c r="J155" i="1"/>
  <c r="L154" i="1"/>
  <c r="O154" i="1"/>
  <c r="T34" i="1"/>
  <c r="V34" i="1"/>
  <c r="U151" i="1"/>
  <c r="S272" i="1"/>
  <c r="T35" i="1"/>
  <c r="V35" i="1"/>
  <c r="O155" i="1"/>
  <c r="L155" i="1"/>
  <c r="J156" i="1"/>
  <c r="S273" i="1"/>
  <c r="U152" i="1"/>
  <c r="T36" i="1"/>
  <c r="V36" i="1"/>
  <c r="J157" i="1"/>
  <c r="L156" i="1"/>
  <c r="O156" i="1"/>
  <c r="U153" i="1"/>
  <c r="S274" i="1"/>
  <c r="L157" i="1"/>
  <c r="O157" i="1"/>
  <c r="J158" i="1"/>
  <c r="T37" i="1"/>
  <c r="V37" i="1"/>
  <c r="S275" i="1"/>
  <c r="U154" i="1"/>
  <c r="O158" i="1"/>
  <c r="T38" i="1"/>
  <c r="V38" i="1"/>
  <c r="L158" i="1"/>
  <c r="J159" i="1"/>
  <c r="S276" i="1"/>
  <c r="U155" i="1"/>
  <c r="J160" i="1"/>
  <c r="T39" i="1"/>
  <c r="V39" i="1"/>
  <c r="O159" i="1"/>
  <c r="L159" i="1"/>
  <c r="S277" i="1"/>
  <c r="U156" i="1"/>
  <c r="J161" i="1"/>
  <c r="L160" i="1"/>
  <c r="O160" i="1"/>
  <c r="T40" i="1"/>
  <c r="V40" i="1"/>
  <c r="S278" i="1"/>
  <c r="U157" i="1"/>
  <c r="T41" i="1"/>
  <c r="V41" i="1"/>
  <c r="J162" i="1"/>
  <c r="O161" i="1"/>
  <c r="L161" i="1"/>
  <c r="U158" i="1"/>
  <c r="S279" i="1"/>
  <c r="J163" i="1"/>
  <c r="L162" i="1"/>
  <c r="T42" i="1"/>
  <c r="V42" i="1"/>
  <c r="O162" i="1"/>
  <c r="S280" i="1"/>
  <c r="U159" i="1"/>
  <c r="T43" i="1"/>
  <c r="V43" i="1"/>
  <c r="L163" i="1"/>
  <c r="J164" i="1"/>
  <c r="O163" i="1"/>
  <c r="S281" i="1"/>
  <c r="U160" i="1"/>
  <c r="J165" i="1"/>
  <c r="L164" i="1"/>
  <c r="T44" i="1"/>
  <c r="V44" i="1"/>
  <c r="O164" i="1"/>
  <c r="U161" i="1"/>
  <c r="S282" i="1"/>
  <c r="O165" i="1"/>
  <c r="T45" i="1"/>
  <c r="V45" i="1"/>
  <c r="J166" i="1"/>
  <c r="L165" i="1"/>
  <c r="S283" i="1"/>
  <c r="U162" i="1"/>
  <c r="T46" i="1"/>
  <c r="V46" i="1"/>
  <c r="L166" i="1"/>
  <c r="O166" i="1"/>
  <c r="J167" i="1"/>
  <c r="U163" i="1"/>
  <c r="S284" i="1"/>
  <c r="O167" i="1"/>
  <c r="J168" i="1"/>
  <c r="T47" i="1"/>
  <c r="V47" i="1"/>
  <c r="L167" i="1"/>
  <c r="U164" i="1"/>
  <c r="S285" i="1"/>
  <c r="O168" i="1"/>
  <c r="L168" i="1"/>
  <c r="J169" i="1"/>
  <c r="T48" i="1"/>
  <c r="V48" i="1"/>
  <c r="S286" i="1"/>
  <c r="U165" i="1"/>
  <c r="T49" i="1"/>
  <c r="V49" i="1"/>
  <c r="O169" i="1"/>
  <c r="J170" i="1"/>
  <c r="L169" i="1"/>
  <c r="U166" i="1"/>
  <c r="S287" i="1"/>
  <c r="T50" i="1"/>
  <c r="V50" i="1"/>
  <c r="L170" i="1"/>
  <c r="J171" i="1"/>
  <c r="O170" i="1"/>
  <c r="S288" i="1"/>
  <c r="U167" i="1"/>
  <c r="O171" i="1"/>
  <c r="T51" i="1"/>
  <c r="V51" i="1"/>
  <c r="J172" i="1"/>
  <c r="L171" i="1"/>
  <c r="S289" i="1"/>
  <c r="U168" i="1"/>
  <c r="J173" i="1"/>
  <c r="L172" i="1"/>
  <c r="T52" i="1"/>
  <c r="V52" i="1"/>
  <c r="O172" i="1"/>
  <c r="U169" i="1"/>
  <c r="S290" i="1"/>
  <c r="T53" i="1"/>
  <c r="V53" i="1"/>
  <c r="O173" i="1"/>
  <c r="J174" i="1"/>
  <c r="L173" i="1"/>
  <c r="U170" i="1"/>
  <c r="S291" i="1"/>
  <c r="O174" i="1"/>
  <c r="L174" i="1"/>
  <c r="J175" i="1"/>
  <c r="T54" i="1"/>
  <c r="V54" i="1"/>
  <c r="U171" i="1"/>
  <c r="S292" i="1"/>
  <c r="O175" i="1"/>
  <c r="L175" i="1"/>
  <c r="J176" i="1"/>
  <c r="T55" i="1"/>
  <c r="V55" i="1"/>
  <c r="U172" i="1"/>
  <c r="S293" i="1"/>
  <c r="O176" i="1"/>
  <c r="T56" i="1"/>
  <c r="V56" i="1"/>
  <c r="J177" i="1"/>
  <c r="L176" i="1"/>
  <c r="S294" i="1"/>
  <c r="U173" i="1"/>
  <c r="T57" i="1"/>
  <c r="V57" i="1"/>
  <c r="L177" i="1"/>
  <c r="O177" i="1"/>
  <c r="J178" i="1"/>
  <c r="S295" i="1"/>
  <c r="U174" i="1"/>
  <c r="O178" i="1"/>
  <c r="T58" i="1"/>
  <c r="V58" i="1"/>
  <c r="J179" i="1"/>
  <c r="L178" i="1"/>
  <c r="U175" i="1"/>
  <c r="S296" i="1"/>
  <c r="O179" i="1"/>
  <c r="L179" i="1"/>
  <c r="J180" i="1"/>
  <c r="T59" i="1"/>
  <c r="V59" i="1"/>
  <c r="U176" i="1"/>
  <c r="S297" i="1"/>
  <c r="O180" i="1"/>
  <c r="J181" i="1"/>
  <c r="T60" i="1"/>
  <c r="V60" i="1"/>
  <c r="L180" i="1"/>
  <c r="S298" i="1"/>
  <c r="U177" i="1"/>
  <c r="J182" i="1"/>
  <c r="T61" i="1"/>
  <c r="V61" i="1"/>
  <c r="O181" i="1"/>
  <c r="L181" i="1"/>
  <c r="U178" i="1"/>
  <c r="S299" i="1"/>
  <c r="J183" i="1"/>
  <c r="T62" i="1"/>
  <c r="V62" i="1"/>
  <c r="O182" i="1"/>
  <c r="L182" i="1"/>
  <c r="S300" i="1"/>
  <c r="U179" i="1"/>
  <c r="T63" i="1"/>
  <c r="V63" i="1"/>
  <c r="L183" i="1"/>
  <c r="O183" i="1"/>
  <c r="J184" i="1"/>
  <c r="S301" i="1"/>
  <c r="U180" i="1"/>
  <c r="O184" i="1"/>
  <c r="L184" i="1"/>
  <c r="J185" i="1"/>
  <c r="T64" i="1"/>
  <c r="V64" i="1"/>
  <c r="S302" i="1"/>
  <c r="U181" i="1"/>
  <c r="J186" i="1"/>
  <c r="T65" i="1"/>
  <c r="V65" i="1"/>
  <c r="O185" i="1"/>
  <c r="L185" i="1"/>
  <c r="S303" i="1"/>
  <c r="U182" i="1"/>
  <c r="T66" i="1"/>
  <c r="V66" i="1"/>
  <c r="J187" i="1"/>
  <c r="L186" i="1"/>
  <c r="O186" i="1"/>
  <c r="U183" i="1"/>
  <c r="S304" i="1"/>
  <c r="O187" i="1"/>
  <c r="J188" i="1"/>
  <c r="T67" i="1"/>
  <c r="V67" i="1"/>
  <c r="L187" i="1"/>
  <c r="S305" i="1"/>
  <c r="U184" i="1"/>
  <c r="T68" i="1"/>
  <c r="V68" i="1"/>
  <c r="J189" i="1"/>
  <c r="O188" i="1"/>
  <c r="L188" i="1"/>
  <c r="S306" i="1"/>
  <c r="U185" i="1"/>
  <c r="O189" i="1"/>
  <c r="L189" i="1"/>
  <c r="T69" i="1"/>
  <c r="V69" i="1"/>
  <c r="J190" i="1"/>
  <c r="S307" i="1"/>
  <c r="U186" i="1"/>
  <c r="T70" i="1"/>
  <c r="V70" i="1"/>
  <c r="O190" i="1"/>
  <c r="J191" i="1"/>
  <c r="L190" i="1"/>
  <c r="U187" i="1"/>
  <c r="S308" i="1"/>
  <c r="J192" i="1"/>
  <c r="L191" i="1"/>
  <c r="T71" i="1"/>
  <c r="V71" i="1"/>
  <c r="O191" i="1"/>
  <c r="S309" i="1"/>
  <c r="U188" i="1"/>
  <c r="J193" i="1"/>
  <c r="O192" i="1"/>
  <c r="T72" i="1"/>
  <c r="V72" i="1"/>
  <c r="L192" i="1"/>
  <c r="U189" i="1"/>
  <c r="S310" i="1"/>
  <c r="O193" i="1"/>
  <c r="J194" i="1"/>
  <c r="L193" i="1"/>
  <c r="T73" i="1"/>
  <c r="V73" i="1"/>
  <c r="S311" i="1"/>
  <c r="U190" i="1"/>
  <c r="J195" i="1"/>
  <c r="O194" i="1"/>
  <c r="T74" i="1"/>
  <c r="V74" i="1"/>
  <c r="L194" i="1"/>
  <c r="U191" i="1"/>
  <c r="S312" i="1"/>
  <c r="O195" i="1"/>
  <c r="T75" i="1"/>
  <c r="V75" i="1"/>
  <c r="J196" i="1"/>
  <c r="L195" i="1"/>
  <c r="S313" i="1"/>
  <c r="U192" i="1"/>
  <c r="O196" i="1"/>
  <c r="L196" i="1"/>
  <c r="T76" i="1"/>
  <c r="V76" i="1"/>
  <c r="J197" i="1"/>
  <c r="U193" i="1"/>
  <c r="S314" i="1"/>
  <c r="O197" i="1"/>
  <c r="L197" i="1"/>
  <c r="J198" i="1"/>
  <c r="T77" i="1"/>
  <c r="V77" i="1"/>
  <c r="U194" i="1"/>
  <c r="S315" i="1"/>
  <c r="T78" i="1"/>
  <c r="V78" i="1"/>
  <c r="O198" i="1"/>
  <c r="J199" i="1"/>
  <c r="L198" i="1"/>
  <c r="U195" i="1"/>
  <c r="S316" i="1"/>
  <c r="O199" i="1"/>
  <c r="T79" i="1"/>
  <c r="V79" i="1"/>
  <c r="L199" i="1"/>
  <c r="J200" i="1"/>
  <c r="U196" i="1"/>
  <c r="S317" i="1"/>
  <c r="J201" i="1"/>
  <c r="T80" i="1"/>
  <c r="V80" i="1"/>
  <c r="L200" i="1"/>
  <c r="O200" i="1"/>
  <c r="U197" i="1"/>
  <c r="S318" i="1"/>
  <c r="O201" i="1"/>
  <c r="L201" i="1"/>
  <c r="T81" i="1"/>
  <c r="V81" i="1"/>
  <c r="J202" i="1"/>
  <c r="S319" i="1"/>
  <c r="U198" i="1"/>
  <c r="O202" i="1"/>
  <c r="T82" i="1"/>
  <c r="V82" i="1"/>
  <c r="J203" i="1"/>
  <c r="L202" i="1"/>
  <c r="U199" i="1"/>
  <c r="S320" i="1"/>
  <c r="J204" i="1"/>
  <c r="T83" i="1"/>
  <c r="V83" i="1"/>
  <c r="O203" i="1"/>
  <c r="L203" i="1"/>
  <c r="U200" i="1"/>
  <c r="S321" i="1"/>
  <c r="J205" i="1"/>
  <c r="O204" i="1"/>
  <c r="T84" i="1"/>
  <c r="V84" i="1"/>
  <c r="L204" i="1"/>
  <c r="U201" i="1"/>
  <c r="S322" i="1"/>
  <c r="J206" i="1"/>
  <c r="L205" i="1"/>
  <c r="O205" i="1"/>
  <c r="T85" i="1"/>
  <c r="V85" i="1"/>
  <c r="S323" i="1"/>
  <c r="U202" i="1"/>
  <c r="J207" i="1"/>
  <c r="T86" i="1"/>
  <c r="V86" i="1"/>
  <c r="O206" i="1"/>
  <c r="L206" i="1"/>
  <c r="S324" i="1"/>
  <c r="U203" i="1"/>
  <c r="O207" i="1"/>
  <c r="L207" i="1"/>
  <c r="T87" i="1"/>
  <c r="V87" i="1"/>
  <c r="J208" i="1"/>
  <c r="S325" i="1"/>
  <c r="U204" i="1"/>
  <c r="J209" i="1"/>
  <c r="O208" i="1"/>
  <c r="T88" i="1"/>
  <c r="V88" i="1"/>
  <c r="L208" i="1"/>
  <c r="U205" i="1"/>
  <c r="S326" i="1"/>
  <c r="J210" i="1"/>
  <c r="L209" i="1"/>
  <c r="O209" i="1"/>
  <c r="T89" i="1"/>
  <c r="V89" i="1"/>
  <c r="S327" i="1"/>
  <c r="U206" i="1"/>
  <c r="O210" i="1"/>
  <c r="J211" i="1"/>
  <c r="T90" i="1"/>
  <c r="V90" i="1"/>
  <c r="L210" i="1"/>
  <c r="S328" i="1"/>
  <c r="U207" i="1"/>
  <c r="T91" i="1"/>
  <c r="V91" i="1"/>
  <c r="L211" i="1"/>
  <c r="O211" i="1"/>
  <c r="J212" i="1"/>
  <c r="U208" i="1"/>
  <c r="S329" i="1"/>
  <c r="O212" i="1"/>
  <c r="T92" i="1"/>
  <c r="V92" i="1"/>
  <c r="J213" i="1"/>
  <c r="L212" i="1"/>
  <c r="U209" i="1"/>
  <c r="S330" i="1"/>
  <c r="O213" i="1"/>
  <c r="T93" i="1"/>
  <c r="V93" i="1"/>
  <c r="J214" i="1"/>
  <c r="L213" i="1"/>
  <c r="U210" i="1"/>
  <c r="S331" i="1"/>
  <c r="J215" i="1"/>
  <c r="T94" i="1"/>
  <c r="V94" i="1"/>
  <c r="L214" i="1"/>
  <c r="O214" i="1"/>
  <c r="U211" i="1"/>
  <c r="S332" i="1"/>
  <c r="J216" i="1"/>
  <c r="T95" i="1"/>
  <c r="V95" i="1"/>
  <c r="O215" i="1"/>
  <c r="L215" i="1"/>
  <c r="U212" i="1"/>
  <c r="S333" i="1"/>
  <c r="T96" i="1"/>
  <c r="V96" i="1"/>
  <c r="L216" i="1"/>
  <c r="J217" i="1"/>
  <c r="O216" i="1"/>
  <c r="S334" i="1"/>
  <c r="U213" i="1"/>
  <c r="J218" i="1"/>
  <c r="T97" i="1"/>
  <c r="V97" i="1"/>
  <c r="L217" i="1"/>
  <c r="O217" i="1"/>
  <c r="U214" i="1"/>
  <c r="S335" i="1"/>
  <c r="O218" i="1"/>
  <c r="L218" i="1"/>
  <c r="J219" i="1"/>
  <c r="T98" i="1"/>
  <c r="V98" i="1"/>
  <c r="U215" i="1"/>
  <c r="S336" i="1"/>
  <c r="O219" i="1"/>
  <c r="L219" i="1"/>
  <c r="T99" i="1"/>
  <c r="V99" i="1"/>
  <c r="J220" i="1"/>
  <c r="S337" i="1"/>
  <c r="U216" i="1"/>
  <c r="T100" i="1"/>
  <c r="V100" i="1"/>
  <c r="L220" i="1"/>
  <c r="J221" i="1"/>
  <c r="O220" i="1"/>
  <c r="U217" i="1"/>
  <c r="S338" i="1"/>
  <c r="O221" i="1"/>
  <c r="T101" i="1"/>
  <c r="V101" i="1"/>
  <c r="J222" i="1"/>
  <c r="L221" i="1"/>
  <c r="U218" i="1"/>
  <c r="S339" i="1"/>
  <c r="O222" i="1"/>
  <c r="T102" i="1"/>
  <c r="V102" i="1"/>
  <c r="J223" i="1"/>
  <c r="L222" i="1"/>
  <c r="U219" i="1"/>
  <c r="S340" i="1"/>
  <c r="O223" i="1"/>
  <c r="L223" i="1"/>
  <c r="T103" i="1"/>
  <c r="V103" i="1"/>
  <c r="J224" i="1"/>
  <c r="S341" i="1"/>
  <c r="U220" i="1"/>
  <c r="T104" i="1"/>
  <c r="V104" i="1"/>
  <c r="O224" i="1"/>
  <c r="L224" i="1"/>
  <c r="J225" i="1"/>
  <c r="U221" i="1"/>
  <c r="S342" i="1"/>
  <c r="T105" i="1"/>
  <c r="V105" i="1"/>
  <c r="L225" i="1"/>
  <c r="J226" i="1"/>
  <c r="O225" i="1"/>
  <c r="U222" i="1"/>
  <c r="S343" i="1"/>
  <c r="J227" i="1"/>
  <c r="O226" i="1"/>
  <c r="T106" i="1"/>
  <c r="V106" i="1"/>
  <c r="L226" i="1"/>
  <c r="S344" i="1"/>
  <c r="U223" i="1"/>
  <c r="J228" i="1"/>
  <c r="L227" i="1"/>
  <c r="O227" i="1"/>
  <c r="T107" i="1"/>
  <c r="V107" i="1"/>
  <c r="U224" i="1"/>
  <c r="S345" i="1"/>
  <c r="J229" i="1"/>
  <c r="T108" i="1"/>
  <c r="V108" i="1"/>
  <c r="O228" i="1"/>
  <c r="L228" i="1"/>
  <c r="U225" i="1"/>
  <c r="S346" i="1"/>
  <c r="T109" i="1"/>
  <c r="V109" i="1"/>
  <c r="L229" i="1"/>
  <c r="O229" i="1"/>
  <c r="J230" i="1"/>
  <c r="U226" i="1"/>
  <c r="S347" i="1"/>
  <c r="O230" i="1"/>
  <c r="T110" i="1"/>
  <c r="V110" i="1"/>
  <c r="J231" i="1"/>
  <c r="L230" i="1"/>
  <c r="U227" i="1"/>
  <c r="S348" i="1"/>
  <c r="O231" i="1"/>
  <c r="L231" i="1"/>
  <c r="J232" i="1"/>
  <c r="T111" i="1"/>
  <c r="V111" i="1"/>
  <c r="U228" i="1"/>
  <c r="S349" i="1"/>
  <c r="O232" i="1"/>
  <c r="J233" i="1"/>
  <c r="L232" i="1"/>
  <c r="T112" i="1"/>
  <c r="V112" i="1"/>
  <c r="S350" i="1"/>
  <c r="U229" i="1"/>
  <c r="J234" i="1"/>
  <c r="L233" i="1"/>
  <c r="O233" i="1"/>
  <c r="T113" i="1"/>
  <c r="V113" i="1"/>
  <c r="U230" i="1"/>
  <c r="S351" i="1"/>
  <c r="T114" i="1"/>
  <c r="V114" i="1"/>
  <c r="J235" i="1"/>
  <c r="O234" i="1"/>
  <c r="L234" i="1"/>
  <c r="U231" i="1"/>
  <c r="S352" i="1"/>
  <c r="J236" i="1"/>
  <c r="L235" i="1"/>
  <c r="T115" i="1"/>
  <c r="V115" i="1"/>
  <c r="O235" i="1"/>
  <c r="U232" i="1"/>
  <c r="S353" i="1"/>
  <c r="J237" i="1"/>
  <c r="T116" i="1"/>
  <c r="V116" i="1"/>
  <c r="O236" i="1"/>
  <c r="L236" i="1"/>
  <c r="U233" i="1"/>
  <c r="S354" i="1"/>
  <c r="O237" i="1"/>
  <c r="L237" i="1"/>
  <c r="T117" i="1"/>
  <c r="V117" i="1"/>
  <c r="J238" i="1"/>
  <c r="S355" i="1"/>
  <c r="U234" i="1"/>
  <c r="T118" i="1"/>
  <c r="V118" i="1"/>
  <c r="J239" i="1"/>
  <c r="L238" i="1"/>
  <c r="O238" i="1"/>
  <c r="U235" i="1"/>
  <c r="S356" i="1"/>
  <c r="O239" i="1"/>
  <c r="J240" i="1"/>
  <c r="T119" i="1"/>
  <c r="V119" i="1"/>
  <c r="L239" i="1"/>
  <c r="U236" i="1"/>
  <c r="S357" i="1"/>
  <c r="T120" i="1"/>
  <c r="V120" i="1"/>
  <c r="O240" i="1"/>
  <c r="J241" i="1"/>
  <c r="L240" i="1"/>
  <c r="U237" i="1"/>
  <c r="S358" i="1"/>
  <c r="J242" i="1"/>
  <c r="L241" i="1"/>
  <c r="O241" i="1"/>
  <c r="T121" i="1"/>
  <c r="V121" i="1"/>
  <c r="U238" i="1"/>
  <c r="S359" i="1"/>
  <c r="O242" i="1"/>
  <c r="T122" i="1"/>
  <c r="V122" i="1"/>
  <c r="J243" i="1"/>
  <c r="L242" i="1"/>
  <c r="S360" i="1"/>
  <c r="U239" i="1"/>
  <c r="T123" i="1"/>
  <c r="V123" i="1"/>
  <c r="L243" i="1"/>
  <c r="J244" i="1"/>
  <c r="O243" i="1"/>
  <c r="S361" i="1"/>
  <c r="U240" i="1"/>
  <c r="O244" i="1"/>
  <c r="T124" i="1"/>
  <c r="V124" i="1"/>
  <c r="J245" i="1"/>
  <c r="L244" i="1"/>
  <c r="S362" i="1"/>
  <c r="U241" i="1"/>
  <c r="O245" i="1"/>
  <c r="T125" i="1"/>
  <c r="V125" i="1"/>
  <c r="J246" i="1"/>
  <c r="L245" i="1"/>
  <c r="U242" i="1"/>
  <c r="S363" i="1"/>
  <c r="T126" i="1"/>
  <c r="V126" i="1"/>
  <c r="O246" i="1"/>
  <c r="L246" i="1"/>
  <c r="J247" i="1"/>
  <c r="S364" i="1"/>
  <c r="U243" i="1"/>
  <c r="O247" i="1"/>
  <c r="T127" i="1"/>
  <c r="V127" i="1"/>
  <c r="J248" i="1"/>
  <c r="L247" i="1"/>
  <c r="S365" i="1"/>
  <c r="U244" i="1"/>
  <c r="J249" i="1"/>
  <c r="T128" i="1"/>
  <c r="V128" i="1"/>
  <c r="L248" i="1"/>
  <c r="O248" i="1"/>
  <c r="U245" i="1"/>
  <c r="S366" i="1"/>
  <c r="T129" i="1"/>
  <c r="V129" i="1"/>
  <c r="J250" i="1"/>
  <c r="O249" i="1"/>
  <c r="L249" i="1"/>
  <c r="U246" i="1"/>
  <c r="S367" i="1"/>
  <c r="J251" i="1"/>
  <c r="L250" i="1"/>
  <c r="O250" i="1"/>
  <c r="T130" i="1"/>
  <c r="V130" i="1"/>
  <c r="U247" i="1"/>
  <c r="S368" i="1"/>
  <c r="L251" i="1"/>
  <c r="J252" i="1"/>
  <c r="O251" i="1"/>
  <c r="T131" i="1"/>
  <c r="V131" i="1"/>
  <c r="S369" i="1"/>
  <c r="U248" i="1"/>
  <c r="J253" i="1"/>
  <c r="O252" i="1"/>
  <c r="L252" i="1"/>
  <c r="T132" i="1"/>
  <c r="V132" i="1"/>
  <c r="S370" i="1"/>
  <c r="U249" i="1"/>
  <c r="T133" i="1"/>
  <c r="V133" i="1"/>
  <c r="J254" i="1"/>
  <c r="O253" i="1"/>
  <c r="L253" i="1"/>
  <c r="S371" i="1"/>
  <c r="U250" i="1"/>
  <c r="J255" i="1"/>
  <c r="O254" i="1"/>
  <c r="T134" i="1"/>
  <c r="V134" i="1"/>
  <c r="L254" i="1"/>
  <c r="U251" i="1"/>
  <c r="S372" i="1"/>
  <c r="T135" i="1"/>
  <c r="V135" i="1"/>
  <c r="L255" i="1"/>
  <c r="J256" i="1"/>
  <c r="O255" i="1"/>
  <c r="S373" i="1"/>
  <c r="U252" i="1"/>
  <c r="T136" i="1"/>
  <c r="V136" i="1"/>
  <c r="J257" i="1"/>
  <c r="O256" i="1"/>
  <c r="L256" i="1"/>
  <c r="U253" i="1"/>
  <c r="S374" i="1"/>
  <c r="T137" i="1"/>
  <c r="V137" i="1"/>
  <c r="L257" i="1"/>
  <c r="J258" i="1"/>
  <c r="O257" i="1"/>
  <c r="S375" i="1"/>
  <c r="U254" i="1"/>
  <c r="J259" i="1"/>
  <c r="O258" i="1"/>
  <c r="T138" i="1"/>
  <c r="V138" i="1"/>
  <c r="L258" i="1"/>
  <c r="U255" i="1"/>
  <c r="S376" i="1"/>
  <c r="T139" i="1"/>
  <c r="V139" i="1"/>
  <c r="L259" i="1"/>
  <c r="J260" i="1"/>
  <c r="O259" i="1"/>
  <c r="U256" i="1"/>
  <c r="S377" i="1"/>
  <c r="J261" i="1"/>
  <c r="L260" i="1"/>
  <c r="T140" i="1"/>
  <c r="V140" i="1"/>
  <c r="O260" i="1"/>
  <c r="U257" i="1"/>
  <c r="S378" i="1"/>
  <c r="O261" i="1"/>
  <c r="L261" i="1"/>
  <c r="T141" i="1"/>
  <c r="V141" i="1"/>
  <c r="J262" i="1"/>
  <c r="S379" i="1"/>
  <c r="U258" i="1"/>
  <c r="T142" i="1"/>
  <c r="V142" i="1"/>
  <c r="O262" i="1"/>
  <c r="J263" i="1"/>
  <c r="L262" i="1"/>
  <c r="U259" i="1"/>
  <c r="S380" i="1"/>
  <c r="O263" i="1"/>
  <c r="T143" i="1"/>
  <c r="V143" i="1"/>
  <c r="J264" i="1"/>
  <c r="L263" i="1"/>
  <c r="S381" i="1"/>
  <c r="U260" i="1"/>
  <c r="O264" i="1"/>
  <c r="J265" i="1"/>
  <c r="L264" i="1"/>
  <c r="T144" i="1"/>
  <c r="V144" i="1"/>
  <c r="S382" i="1"/>
  <c r="U261" i="1"/>
  <c r="J266" i="1"/>
  <c r="O265" i="1"/>
  <c r="T145" i="1"/>
  <c r="V145" i="1"/>
  <c r="L265" i="1"/>
  <c r="U262" i="1"/>
  <c r="S383" i="1"/>
  <c r="O266" i="1"/>
  <c r="L266" i="1"/>
  <c r="T146" i="1"/>
  <c r="V146" i="1"/>
  <c r="J267" i="1"/>
  <c r="S384" i="1"/>
  <c r="U263" i="1"/>
  <c r="J268" i="1"/>
  <c r="L267" i="1"/>
  <c r="T147" i="1"/>
  <c r="V147" i="1"/>
  <c r="O267" i="1"/>
  <c r="U264" i="1"/>
  <c r="S385" i="1"/>
  <c r="J269" i="1"/>
  <c r="O268" i="1"/>
  <c r="L268" i="1"/>
  <c r="T148" i="1"/>
  <c r="V148" i="1"/>
  <c r="S386" i="1"/>
  <c r="U265" i="1"/>
  <c r="J270" i="1"/>
  <c r="L269" i="1"/>
  <c r="T149" i="1"/>
  <c r="V149" i="1"/>
  <c r="O269" i="1"/>
  <c r="S387" i="1"/>
  <c r="U266" i="1"/>
  <c r="T150" i="1"/>
  <c r="V150" i="1"/>
  <c r="L270" i="1"/>
  <c r="J271" i="1"/>
  <c r="O270" i="1"/>
  <c r="S388" i="1"/>
  <c r="U267" i="1"/>
  <c r="J272" i="1"/>
  <c r="T151" i="1"/>
  <c r="V151" i="1"/>
  <c r="O271" i="1"/>
  <c r="L271" i="1"/>
  <c r="U268" i="1"/>
  <c r="S389" i="1"/>
  <c r="J273" i="1"/>
  <c r="L272" i="1"/>
  <c r="T152" i="1"/>
  <c r="V152" i="1"/>
  <c r="O272" i="1"/>
  <c r="U269" i="1"/>
  <c r="S390" i="1"/>
  <c r="T153" i="1"/>
  <c r="V153" i="1"/>
  <c r="O273" i="1"/>
  <c r="J274" i="1"/>
  <c r="L273" i="1"/>
  <c r="S391" i="1"/>
  <c r="U270" i="1"/>
  <c r="O274" i="1"/>
  <c r="T154" i="1"/>
  <c r="V154" i="1"/>
  <c r="L274" i="1"/>
  <c r="J275" i="1"/>
  <c r="U271" i="1"/>
  <c r="S392" i="1"/>
  <c r="J276" i="1"/>
  <c r="T155" i="1"/>
  <c r="V155" i="1"/>
  <c r="O275" i="1"/>
  <c r="L275" i="1"/>
  <c r="U272" i="1"/>
  <c r="S393" i="1"/>
  <c r="T156" i="1"/>
  <c r="V156" i="1"/>
  <c r="L276" i="1"/>
  <c r="O276" i="1"/>
  <c r="J277" i="1"/>
  <c r="S394" i="1"/>
  <c r="U273" i="1"/>
  <c r="T157" i="1"/>
  <c r="V157" i="1"/>
  <c r="J278" i="1"/>
  <c r="O277" i="1"/>
  <c r="L277" i="1"/>
  <c r="U274" i="1"/>
  <c r="S395" i="1"/>
  <c r="T158" i="1"/>
  <c r="V158" i="1"/>
  <c r="L278" i="1"/>
  <c r="O278" i="1"/>
  <c r="J279" i="1"/>
  <c r="U275" i="1"/>
  <c r="S396" i="1"/>
  <c r="O279" i="1"/>
  <c r="T159" i="1"/>
  <c r="V159" i="1"/>
  <c r="J280" i="1"/>
  <c r="L279" i="1"/>
  <c r="U276" i="1"/>
  <c r="S397" i="1"/>
  <c r="T160" i="1"/>
  <c r="V160" i="1"/>
  <c r="L280" i="1"/>
  <c r="O280" i="1"/>
  <c r="J281" i="1"/>
  <c r="U277" i="1"/>
  <c r="S398" i="1"/>
  <c r="T161" i="1"/>
  <c r="V161" i="1"/>
  <c r="O281" i="1"/>
  <c r="J282" i="1"/>
  <c r="L281" i="1"/>
  <c r="S399" i="1"/>
  <c r="U278" i="1"/>
  <c r="O282" i="1"/>
  <c r="L282" i="1"/>
  <c r="T162" i="1"/>
  <c r="V162" i="1"/>
  <c r="J283" i="1"/>
  <c r="U279" i="1"/>
  <c r="S400" i="1"/>
  <c r="O283" i="1"/>
  <c r="J284" i="1"/>
  <c r="T163" i="1"/>
  <c r="V163" i="1"/>
  <c r="L283" i="1"/>
  <c r="U280" i="1"/>
  <c r="S401" i="1"/>
  <c r="O284" i="1"/>
  <c r="L284" i="1"/>
  <c r="J285" i="1"/>
  <c r="T164" i="1"/>
  <c r="V164" i="1"/>
  <c r="U281" i="1"/>
  <c r="S402" i="1"/>
  <c r="J286" i="1"/>
  <c r="O285" i="1"/>
  <c r="T165" i="1"/>
  <c r="V165" i="1"/>
  <c r="L285" i="1"/>
  <c r="U282" i="1"/>
  <c r="S403" i="1"/>
  <c r="O286" i="1"/>
  <c r="J287" i="1"/>
  <c r="L286" i="1"/>
  <c r="T166" i="1"/>
  <c r="V166" i="1"/>
  <c r="U283" i="1"/>
  <c r="S404" i="1"/>
  <c r="T167" i="1"/>
  <c r="V167" i="1"/>
  <c r="J288" i="1"/>
  <c r="L287" i="1"/>
  <c r="O287" i="1"/>
  <c r="S405" i="1"/>
  <c r="U284" i="1"/>
  <c r="T168" i="1"/>
  <c r="V168" i="1"/>
  <c r="L288" i="1"/>
  <c r="J289" i="1"/>
  <c r="O288" i="1"/>
  <c r="S406" i="1"/>
  <c r="U285" i="1"/>
  <c r="T169" i="1"/>
  <c r="V169" i="1"/>
  <c r="O289" i="1"/>
  <c r="J290" i="1"/>
  <c r="L289" i="1"/>
  <c r="S407" i="1"/>
  <c r="U286" i="1"/>
  <c r="O290" i="1"/>
  <c r="J291" i="1"/>
  <c r="T170" i="1"/>
  <c r="V170" i="1"/>
  <c r="L290" i="1"/>
  <c r="S408" i="1"/>
  <c r="U287" i="1"/>
  <c r="J292" i="1"/>
  <c r="L291" i="1"/>
  <c r="O291" i="1"/>
  <c r="T171" i="1"/>
  <c r="V171" i="1"/>
  <c r="S409" i="1"/>
  <c r="U288" i="1"/>
  <c r="O292" i="1"/>
  <c r="T172" i="1"/>
  <c r="V172" i="1"/>
  <c r="L292" i="1"/>
  <c r="J293" i="1"/>
  <c r="S410" i="1"/>
  <c r="U289" i="1"/>
  <c r="T173" i="1"/>
  <c r="V173" i="1"/>
  <c r="L293" i="1"/>
  <c r="J294" i="1"/>
  <c r="O293" i="1"/>
  <c r="U290" i="1"/>
  <c r="S411" i="1"/>
  <c r="T174" i="1"/>
  <c r="V174" i="1"/>
  <c r="O294" i="1"/>
  <c r="J295" i="1"/>
  <c r="L294" i="1"/>
  <c r="U291" i="1"/>
  <c r="S412" i="1"/>
  <c r="T175" i="1"/>
  <c r="V175" i="1"/>
  <c r="O295" i="1"/>
  <c r="J296" i="1"/>
  <c r="L295" i="1"/>
  <c r="S413" i="1"/>
  <c r="U292" i="1"/>
  <c r="J297" i="1"/>
  <c r="L296" i="1"/>
  <c r="O296" i="1"/>
  <c r="T176" i="1"/>
  <c r="V176" i="1"/>
  <c r="U293" i="1"/>
  <c r="S414" i="1"/>
  <c r="T177" i="1"/>
  <c r="V177" i="1"/>
  <c r="L297" i="1"/>
  <c r="O297" i="1"/>
  <c r="J298" i="1"/>
  <c r="S415" i="1"/>
  <c r="U294" i="1"/>
  <c r="T178" i="1"/>
  <c r="V178" i="1"/>
  <c r="L298" i="1"/>
  <c r="O298" i="1"/>
  <c r="J299" i="1"/>
  <c r="S416" i="1"/>
  <c r="U295" i="1"/>
  <c r="J300" i="1"/>
  <c r="O299" i="1"/>
  <c r="T179" i="1"/>
  <c r="V179" i="1"/>
  <c r="L299" i="1"/>
  <c r="U296" i="1"/>
  <c r="S417" i="1"/>
  <c r="O300" i="1"/>
  <c r="T180" i="1"/>
  <c r="V180" i="1"/>
  <c r="L300" i="1"/>
  <c r="J301" i="1"/>
  <c r="U297" i="1"/>
  <c r="S418" i="1"/>
  <c r="J302" i="1"/>
  <c r="T181" i="1"/>
  <c r="V181" i="1"/>
  <c r="O301" i="1"/>
  <c r="L301" i="1"/>
  <c r="S419" i="1"/>
  <c r="U298" i="1"/>
  <c r="T182" i="1"/>
  <c r="V182" i="1"/>
  <c r="L302" i="1"/>
  <c r="J303" i="1"/>
  <c r="O302" i="1"/>
  <c r="S420" i="1"/>
  <c r="U299" i="1"/>
  <c r="O303" i="1"/>
  <c r="J304" i="1"/>
  <c r="T183" i="1"/>
  <c r="V183" i="1"/>
  <c r="L303" i="1"/>
  <c r="U300" i="1"/>
  <c r="S421" i="1"/>
  <c r="O304" i="1"/>
  <c r="L304" i="1"/>
  <c r="J305" i="1"/>
  <c r="T184" i="1"/>
  <c r="V184" i="1"/>
  <c r="S422" i="1"/>
  <c r="U301" i="1"/>
  <c r="J306" i="1"/>
  <c r="O305" i="1"/>
  <c r="T185" i="1"/>
  <c r="V185" i="1"/>
  <c r="L305" i="1"/>
  <c r="S423" i="1"/>
  <c r="U302" i="1"/>
  <c r="J307" i="1"/>
  <c r="L306" i="1"/>
  <c r="T186" i="1"/>
  <c r="V186" i="1"/>
  <c r="O306" i="1"/>
  <c r="S424" i="1"/>
  <c r="U303" i="1"/>
  <c r="J308" i="1"/>
  <c r="O307" i="1"/>
  <c r="T187" i="1"/>
  <c r="V187" i="1"/>
  <c r="L307" i="1"/>
  <c r="S425" i="1"/>
  <c r="U304" i="1"/>
  <c r="J309" i="1"/>
  <c r="L308" i="1"/>
  <c r="O308" i="1"/>
  <c r="T188" i="1"/>
  <c r="V188" i="1"/>
  <c r="S426" i="1"/>
  <c r="U305" i="1"/>
  <c r="O309" i="1"/>
  <c r="J310" i="1"/>
  <c r="T189" i="1"/>
  <c r="V189" i="1"/>
  <c r="L309" i="1"/>
  <c r="S427" i="1"/>
  <c r="U306" i="1"/>
  <c r="O310" i="1"/>
  <c r="L310" i="1"/>
  <c r="T190" i="1"/>
  <c r="V190" i="1"/>
  <c r="J311" i="1"/>
  <c r="S428" i="1"/>
  <c r="U307" i="1"/>
  <c r="O311" i="1"/>
  <c r="J312" i="1"/>
  <c r="L311" i="1"/>
  <c r="T191" i="1"/>
  <c r="V191" i="1"/>
  <c r="S429" i="1"/>
  <c r="U308" i="1"/>
  <c r="J313" i="1"/>
  <c r="L312" i="1"/>
  <c r="T192" i="1"/>
  <c r="V192" i="1"/>
  <c r="O312" i="1"/>
  <c r="U309" i="1"/>
  <c r="S430" i="1"/>
  <c r="O313" i="1"/>
  <c r="L313" i="1"/>
  <c r="J314" i="1"/>
  <c r="T193" i="1"/>
  <c r="V193" i="1"/>
  <c r="U310" i="1"/>
  <c r="S431" i="1"/>
  <c r="O314" i="1"/>
  <c r="L314" i="1"/>
  <c r="T194" i="1"/>
  <c r="V194" i="1"/>
  <c r="J315" i="1"/>
  <c r="S432" i="1"/>
  <c r="U311" i="1"/>
  <c r="L315" i="1"/>
  <c r="J316" i="1"/>
  <c r="O315" i="1"/>
  <c r="T195" i="1"/>
  <c r="V195" i="1"/>
  <c r="S433" i="1"/>
  <c r="U312" i="1"/>
  <c r="T196" i="1"/>
  <c r="V196" i="1"/>
  <c r="L316" i="1"/>
  <c r="O316" i="1"/>
  <c r="J317" i="1"/>
  <c r="S434" i="1"/>
  <c r="U313" i="1"/>
  <c r="J318" i="1"/>
  <c r="T197" i="1"/>
  <c r="V197" i="1"/>
  <c r="O317" i="1"/>
  <c r="L317" i="1"/>
  <c r="U314" i="1"/>
  <c r="S435" i="1"/>
  <c r="J319" i="1"/>
  <c r="L318" i="1"/>
  <c r="O318" i="1"/>
  <c r="T198" i="1"/>
  <c r="V198" i="1"/>
  <c r="S436" i="1"/>
  <c r="U315" i="1"/>
  <c r="T199" i="1"/>
  <c r="V199" i="1"/>
  <c r="O319" i="1"/>
  <c r="J320" i="1"/>
  <c r="L319" i="1"/>
  <c r="U316" i="1"/>
  <c r="S437" i="1"/>
  <c r="O320" i="1"/>
  <c r="L320" i="1"/>
  <c r="T200" i="1"/>
  <c r="V200" i="1"/>
  <c r="J321" i="1"/>
  <c r="U317" i="1"/>
  <c r="S438" i="1"/>
  <c r="J322" i="1"/>
  <c r="O321" i="1"/>
  <c r="L321" i="1"/>
  <c r="T201" i="1"/>
  <c r="V201" i="1"/>
  <c r="S439" i="1"/>
  <c r="U318" i="1"/>
  <c r="O322" i="1"/>
  <c r="L322" i="1"/>
  <c r="T202" i="1"/>
  <c r="V202" i="1"/>
  <c r="J323" i="1"/>
  <c r="S440" i="1"/>
  <c r="U319" i="1"/>
  <c r="J324" i="1"/>
  <c r="O323" i="1"/>
  <c r="T203" i="1"/>
  <c r="V203" i="1"/>
  <c r="L323" i="1"/>
  <c r="S441" i="1"/>
  <c r="U320" i="1"/>
  <c r="L324" i="1"/>
  <c r="O324" i="1"/>
  <c r="T204" i="1"/>
  <c r="V204" i="1"/>
  <c r="J325" i="1"/>
  <c r="U321" i="1"/>
  <c r="S442" i="1"/>
  <c r="O325" i="1"/>
  <c r="T205" i="1"/>
  <c r="V205" i="1"/>
  <c r="J326" i="1"/>
  <c r="L325" i="1"/>
  <c r="S443" i="1"/>
  <c r="U322" i="1"/>
  <c r="J327" i="1"/>
  <c r="T206" i="1"/>
  <c r="V206" i="1"/>
  <c r="O326" i="1"/>
  <c r="L326" i="1"/>
  <c r="S444" i="1"/>
  <c r="U323" i="1"/>
  <c r="T207" i="1"/>
  <c r="V207" i="1"/>
  <c r="J328" i="1"/>
  <c r="O327" i="1"/>
  <c r="L327" i="1"/>
  <c r="S445" i="1"/>
  <c r="U324" i="1"/>
  <c r="J329" i="1"/>
  <c r="O328" i="1"/>
  <c r="T208" i="1"/>
  <c r="V208" i="1"/>
  <c r="L328" i="1"/>
  <c r="U325" i="1"/>
  <c r="S446" i="1"/>
  <c r="J330" i="1"/>
  <c r="T209" i="1"/>
  <c r="V209" i="1"/>
  <c r="L329" i="1"/>
  <c r="O329" i="1"/>
  <c r="U326" i="1"/>
  <c r="S447" i="1"/>
  <c r="T210" i="1"/>
  <c r="V210" i="1"/>
  <c r="O330" i="1"/>
  <c r="J331" i="1"/>
  <c r="L330" i="1"/>
  <c r="U327" i="1"/>
  <c r="S448" i="1"/>
  <c r="T211" i="1"/>
  <c r="V211" i="1"/>
  <c r="L331" i="1"/>
  <c r="O331" i="1"/>
  <c r="J332" i="1"/>
  <c r="S449" i="1"/>
  <c r="U328" i="1"/>
  <c r="T212" i="1"/>
  <c r="V212" i="1"/>
  <c r="O332" i="1"/>
  <c r="J333" i="1"/>
  <c r="L332" i="1"/>
  <c r="S450" i="1"/>
  <c r="U329" i="1"/>
  <c r="O333" i="1"/>
  <c r="T213" i="1"/>
  <c r="V213" i="1"/>
  <c r="J334" i="1"/>
  <c r="L333" i="1"/>
  <c r="U330" i="1"/>
  <c r="S451" i="1"/>
  <c r="O334" i="1"/>
  <c r="T214" i="1"/>
  <c r="V214" i="1"/>
  <c r="L334" i="1"/>
  <c r="J335" i="1"/>
  <c r="U331" i="1"/>
  <c r="S452" i="1"/>
  <c r="J336" i="1"/>
  <c r="O335" i="1"/>
  <c r="T215" i="1"/>
  <c r="V215" i="1"/>
  <c r="L335" i="1"/>
  <c r="U332" i="1"/>
  <c r="S453" i="1"/>
  <c r="O336" i="1"/>
  <c r="T216" i="1"/>
  <c r="V216" i="1"/>
  <c r="L336" i="1"/>
  <c r="J337" i="1"/>
  <c r="S454" i="1"/>
  <c r="U333" i="1"/>
  <c r="O337" i="1"/>
  <c r="J338" i="1"/>
  <c r="T217" i="1"/>
  <c r="V217" i="1"/>
  <c r="L337" i="1"/>
  <c r="S455" i="1"/>
  <c r="U334" i="1"/>
  <c r="O338" i="1"/>
  <c r="J339" i="1"/>
  <c r="T218" i="1"/>
  <c r="V218" i="1"/>
  <c r="L338" i="1"/>
  <c r="U335" i="1"/>
  <c r="S456" i="1"/>
  <c r="J340" i="1"/>
  <c r="T219" i="1"/>
  <c r="V219" i="1"/>
  <c r="L339" i="1"/>
  <c r="O339" i="1"/>
  <c r="S457" i="1"/>
  <c r="U336" i="1"/>
  <c r="T220" i="1"/>
  <c r="V220" i="1"/>
  <c r="J341" i="1"/>
  <c r="O340" i="1"/>
  <c r="L340" i="1"/>
  <c r="S458" i="1"/>
  <c r="U337" i="1"/>
  <c r="T221" i="1"/>
  <c r="V221" i="1"/>
  <c r="J342" i="1"/>
  <c r="O341" i="1"/>
  <c r="L341" i="1"/>
  <c r="U338" i="1"/>
  <c r="S459" i="1"/>
  <c r="T222" i="1"/>
  <c r="V222" i="1"/>
  <c r="L342" i="1"/>
  <c r="J343" i="1"/>
  <c r="O342" i="1"/>
  <c r="U339" i="1"/>
  <c r="S460" i="1"/>
  <c r="O343" i="1"/>
  <c r="J344" i="1"/>
  <c r="L343" i="1"/>
  <c r="T223" i="1"/>
  <c r="V223" i="1"/>
  <c r="S461" i="1"/>
  <c r="U340" i="1"/>
  <c r="T224" i="1"/>
  <c r="V224" i="1"/>
  <c r="L344" i="1"/>
  <c r="O344" i="1"/>
  <c r="J345" i="1"/>
  <c r="U341" i="1"/>
  <c r="S462" i="1"/>
  <c r="T225" i="1"/>
  <c r="V225" i="1"/>
  <c r="O345" i="1"/>
  <c r="J346" i="1"/>
  <c r="L345" i="1"/>
  <c r="S463" i="1"/>
  <c r="U342" i="1"/>
  <c r="T226" i="1"/>
  <c r="V226" i="1"/>
  <c r="L346" i="1"/>
  <c r="J347" i="1"/>
  <c r="O346" i="1"/>
  <c r="S464" i="1"/>
  <c r="U343" i="1"/>
  <c r="J348" i="1"/>
  <c r="O347" i="1"/>
  <c r="T227" i="1"/>
  <c r="V227" i="1"/>
  <c r="L347" i="1"/>
  <c r="S465" i="1"/>
  <c r="U344" i="1"/>
  <c r="T228" i="1"/>
  <c r="V228" i="1"/>
  <c r="L348" i="1"/>
  <c r="O348" i="1"/>
  <c r="J349" i="1"/>
  <c r="U345" i="1"/>
  <c r="S466" i="1"/>
  <c r="T229" i="1"/>
  <c r="V229" i="1"/>
  <c r="O349" i="1"/>
  <c r="J350" i="1"/>
  <c r="L349" i="1"/>
  <c r="S467" i="1"/>
  <c r="U346" i="1"/>
  <c r="O350" i="1"/>
  <c r="L350" i="1"/>
  <c r="J351" i="1"/>
  <c r="T230" i="1"/>
  <c r="V230" i="1"/>
  <c r="U347" i="1"/>
  <c r="S468" i="1"/>
  <c r="O351" i="1"/>
  <c r="L351" i="1"/>
  <c r="J352" i="1"/>
  <c r="T231" i="1"/>
  <c r="V231" i="1"/>
  <c r="U348" i="1"/>
  <c r="S469" i="1"/>
  <c r="T232" i="1"/>
  <c r="V232" i="1"/>
  <c r="L352" i="1"/>
  <c r="J353" i="1"/>
  <c r="O352" i="1"/>
  <c r="U349" i="1"/>
  <c r="S470" i="1"/>
  <c r="T233" i="1"/>
  <c r="V233" i="1"/>
  <c r="L353" i="1"/>
  <c r="O353" i="1"/>
  <c r="J354" i="1"/>
  <c r="U350" i="1"/>
  <c r="S471" i="1"/>
  <c r="J355" i="1"/>
  <c r="L354" i="1"/>
  <c r="T234" i="1"/>
  <c r="V234" i="1"/>
  <c r="O354" i="1"/>
  <c r="U351" i="1"/>
  <c r="S472" i="1"/>
  <c r="T235" i="1"/>
  <c r="V235" i="1"/>
  <c r="O355" i="1"/>
  <c r="L355" i="1"/>
  <c r="J356" i="1"/>
  <c r="S473" i="1"/>
  <c r="U352" i="1"/>
  <c r="T236" i="1"/>
  <c r="V236" i="1"/>
  <c r="J357" i="1"/>
  <c r="L356" i="1"/>
  <c r="O356" i="1"/>
  <c r="U353" i="1"/>
  <c r="S474" i="1"/>
  <c r="J358" i="1"/>
  <c r="T237" i="1"/>
  <c r="V237" i="1"/>
  <c r="L357" i="1"/>
  <c r="O357" i="1"/>
  <c r="S475" i="1"/>
  <c r="U354" i="1"/>
  <c r="J359" i="1"/>
  <c r="L358" i="1"/>
  <c r="T238" i="1"/>
  <c r="V238" i="1"/>
  <c r="O358" i="1"/>
  <c r="S476" i="1"/>
  <c r="U355" i="1"/>
  <c r="O359" i="1"/>
  <c r="T239" i="1"/>
  <c r="V239" i="1"/>
  <c r="J360" i="1"/>
  <c r="L359" i="1"/>
  <c r="U356" i="1"/>
  <c r="S477" i="1"/>
  <c r="T240" i="1"/>
  <c r="V240" i="1"/>
  <c r="O360" i="1"/>
  <c r="J361" i="1"/>
  <c r="L360" i="1"/>
  <c r="U357" i="1"/>
  <c r="S478" i="1"/>
  <c r="J362" i="1"/>
  <c r="O361" i="1"/>
  <c r="T241" i="1"/>
  <c r="V241" i="1"/>
  <c r="L361" i="1"/>
  <c r="U358" i="1"/>
  <c r="S479" i="1"/>
  <c r="J363" i="1"/>
  <c r="L362" i="1"/>
  <c r="O362" i="1"/>
  <c r="T242" i="1"/>
  <c r="V242" i="1"/>
  <c r="S480" i="1"/>
  <c r="U359" i="1"/>
  <c r="J364" i="1"/>
  <c r="O363" i="1"/>
  <c r="T243" i="1"/>
  <c r="V243" i="1"/>
  <c r="L363" i="1"/>
  <c r="U360" i="1"/>
  <c r="S481" i="1"/>
  <c r="O364" i="1"/>
  <c r="L364" i="1"/>
  <c r="T244" i="1"/>
  <c r="V244" i="1"/>
  <c r="J365" i="1"/>
  <c r="U361" i="1"/>
  <c r="S482" i="1"/>
  <c r="J366" i="1"/>
  <c r="L365" i="1"/>
  <c r="O365" i="1"/>
  <c r="T245" i="1"/>
  <c r="V245" i="1"/>
  <c r="U362" i="1"/>
  <c r="S483" i="1"/>
  <c r="T246" i="1"/>
  <c r="V246" i="1"/>
  <c r="J367" i="1"/>
  <c r="L366" i="1"/>
  <c r="O366" i="1"/>
  <c r="U363" i="1"/>
  <c r="S484" i="1"/>
  <c r="L367" i="1"/>
  <c r="T247" i="1"/>
  <c r="V247" i="1"/>
  <c r="O367" i="1"/>
  <c r="J368" i="1"/>
  <c r="U364" i="1"/>
  <c r="S485" i="1"/>
  <c r="J369" i="1"/>
  <c r="L368" i="1"/>
  <c r="T248" i="1"/>
  <c r="V248" i="1"/>
  <c r="O368" i="1"/>
  <c r="S486" i="1"/>
  <c r="U365" i="1"/>
  <c r="J370" i="1"/>
  <c r="L369" i="1"/>
  <c r="O369" i="1"/>
  <c r="T249" i="1"/>
  <c r="V249" i="1"/>
  <c r="S487" i="1"/>
  <c r="U366" i="1"/>
  <c r="O370" i="1"/>
  <c r="L370" i="1"/>
  <c r="T250" i="1"/>
  <c r="V250" i="1"/>
  <c r="J371" i="1"/>
  <c r="S488" i="1"/>
  <c r="U367" i="1"/>
  <c r="J372" i="1"/>
  <c r="O371" i="1"/>
  <c r="T251" i="1"/>
  <c r="V251" i="1"/>
  <c r="L371" i="1"/>
  <c r="S489" i="1"/>
  <c r="U368" i="1"/>
  <c r="T252" i="1"/>
  <c r="V252" i="1"/>
  <c r="L372" i="1"/>
  <c r="O372" i="1"/>
  <c r="J373" i="1"/>
  <c r="U369" i="1"/>
  <c r="S490" i="1"/>
  <c r="T253" i="1"/>
  <c r="V253" i="1"/>
  <c r="O373" i="1"/>
  <c r="J374" i="1"/>
  <c r="L373" i="1"/>
  <c r="U370" i="1"/>
  <c r="S491" i="1"/>
  <c r="J375" i="1"/>
  <c r="O374" i="1"/>
  <c r="T254" i="1"/>
  <c r="V254" i="1"/>
  <c r="L374" i="1"/>
  <c r="S492" i="1"/>
  <c r="U371" i="1"/>
  <c r="T255" i="1"/>
  <c r="V255" i="1"/>
  <c r="L375" i="1"/>
  <c r="O375" i="1"/>
  <c r="J376" i="1"/>
  <c r="S493" i="1"/>
  <c r="U372" i="1"/>
  <c r="T256" i="1"/>
  <c r="V256" i="1"/>
  <c r="L376" i="1"/>
  <c r="J377" i="1"/>
  <c r="O376" i="1"/>
  <c r="U373" i="1"/>
  <c r="S494" i="1"/>
  <c r="O377" i="1"/>
  <c r="J378" i="1"/>
  <c r="L377" i="1"/>
  <c r="T257" i="1"/>
  <c r="V257" i="1"/>
  <c r="U374" i="1"/>
  <c r="S495" i="1"/>
  <c r="O378" i="1"/>
  <c r="J379" i="1"/>
  <c r="T258" i="1"/>
  <c r="V258" i="1"/>
  <c r="L378" i="1"/>
  <c r="S496" i="1"/>
  <c r="U375" i="1"/>
  <c r="T259" i="1"/>
  <c r="V259" i="1"/>
  <c r="O379" i="1"/>
  <c r="L379" i="1"/>
  <c r="J380" i="1"/>
  <c r="U376" i="1"/>
  <c r="S497" i="1"/>
  <c r="J381" i="1"/>
  <c r="L380" i="1"/>
  <c r="O380" i="1"/>
  <c r="T260" i="1"/>
  <c r="V260" i="1"/>
  <c r="S498" i="1"/>
  <c r="U377" i="1"/>
  <c r="J382" i="1"/>
  <c r="L381" i="1"/>
  <c r="O381" i="1"/>
  <c r="T261" i="1"/>
  <c r="V261" i="1"/>
  <c r="S499" i="1"/>
  <c r="U378" i="1"/>
  <c r="T262" i="1"/>
  <c r="V262" i="1"/>
  <c r="J383" i="1"/>
  <c r="O382" i="1"/>
  <c r="L382" i="1"/>
  <c r="S500" i="1"/>
  <c r="U379" i="1"/>
  <c r="T263" i="1"/>
  <c r="V263" i="1"/>
  <c r="L383" i="1"/>
  <c r="J384" i="1"/>
  <c r="O383" i="1"/>
  <c r="U380" i="1"/>
  <c r="S501" i="1"/>
  <c r="J385" i="1"/>
  <c r="T264" i="1"/>
  <c r="V264" i="1"/>
  <c r="O384" i="1"/>
  <c r="L384" i="1"/>
  <c r="U381" i="1"/>
  <c r="S502" i="1"/>
  <c r="O385" i="1"/>
  <c r="J386" i="1"/>
  <c r="L385" i="1"/>
  <c r="T265" i="1"/>
  <c r="V265" i="1"/>
  <c r="S503" i="1"/>
  <c r="U382" i="1"/>
  <c r="T266" i="1"/>
  <c r="V266" i="1"/>
  <c r="O386" i="1"/>
  <c r="J387" i="1"/>
  <c r="L386" i="1"/>
  <c r="U383" i="1"/>
  <c r="S504" i="1"/>
  <c r="O387" i="1"/>
  <c r="L387" i="1"/>
  <c r="J388" i="1"/>
  <c r="T267" i="1"/>
  <c r="V267" i="1"/>
  <c r="U384" i="1"/>
  <c r="S505" i="1"/>
  <c r="J389" i="1"/>
  <c r="O388" i="1"/>
  <c r="T268" i="1"/>
  <c r="V268" i="1"/>
  <c r="L388" i="1"/>
  <c r="U385" i="1"/>
  <c r="S506" i="1"/>
  <c r="O389" i="1"/>
  <c r="L389" i="1"/>
  <c r="T269" i="1"/>
  <c r="V269" i="1"/>
  <c r="J390" i="1"/>
  <c r="U386" i="1"/>
  <c r="S507" i="1"/>
  <c r="J391" i="1"/>
  <c r="O390" i="1"/>
  <c r="T270" i="1"/>
  <c r="V270" i="1"/>
  <c r="L390" i="1"/>
  <c r="S508" i="1"/>
  <c r="U387" i="1"/>
  <c r="O391" i="1"/>
  <c r="L391" i="1"/>
  <c r="T271" i="1"/>
  <c r="V271" i="1"/>
  <c r="J392" i="1"/>
  <c r="S509" i="1"/>
  <c r="U388" i="1"/>
  <c r="J393" i="1"/>
  <c r="O392" i="1"/>
  <c r="T272" i="1"/>
  <c r="V272" i="1"/>
  <c r="L392" i="1"/>
  <c r="U389" i="1"/>
  <c r="S510" i="1"/>
  <c r="T273" i="1"/>
  <c r="V273" i="1"/>
  <c r="J394" i="1"/>
  <c r="L393" i="1"/>
  <c r="O393" i="1"/>
  <c r="U390" i="1"/>
  <c r="S511" i="1"/>
  <c r="T274" i="1"/>
  <c r="V274" i="1"/>
  <c r="L394" i="1"/>
  <c r="O394" i="1"/>
  <c r="J395" i="1"/>
  <c r="U391" i="1"/>
  <c r="S512" i="1"/>
  <c r="J396" i="1"/>
  <c r="O395" i="1"/>
  <c r="T275" i="1"/>
  <c r="V275" i="1"/>
  <c r="L395" i="1"/>
  <c r="S513" i="1"/>
  <c r="U392" i="1"/>
  <c r="L396" i="1"/>
  <c r="T276" i="1"/>
  <c r="V276" i="1"/>
  <c r="J397" i="1"/>
  <c r="O396" i="1"/>
  <c r="S514" i="1"/>
  <c r="U393" i="1"/>
  <c r="J398" i="1"/>
  <c r="L397" i="1"/>
  <c r="T277" i="1"/>
  <c r="V277" i="1"/>
  <c r="O397" i="1"/>
  <c r="S515" i="1"/>
  <c r="U394" i="1"/>
  <c r="O398" i="1"/>
  <c r="T278" i="1"/>
  <c r="V278" i="1"/>
  <c r="J399" i="1"/>
  <c r="L398" i="1"/>
  <c r="S516" i="1"/>
  <c r="U395" i="1"/>
  <c r="T279" i="1"/>
  <c r="V279" i="1"/>
  <c r="L399" i="1"/>
  <c r="J400" i="1"/>
  <c r="O399" i="1"/>
  <c r="U396" i="1"/>
  <c r="S517" i="1"/>
  <c r="O400" i="1"/>
  <c r="J401" i="1"/>
  <c r="T280" i="1"/>
  <c r="V280" i="1"/>
  <c r="L400" i="1"/>
  <c r="U397" i="1"/>
  <c r="S518" i="1"/>
  <c r="J402" i="1"/>
  <c r="L401" i="1"/>
  <c r="T281" i="1"/>
  <c r="V281" i="1"/>
  <c r="O401" i="1"/>
  <c r="S519" i="1"/>
  <c r="U398" i="1"/>
  <c r="T282" i="1"/>
  <c r="V282" i="1"/>
  <c r="L402" i="1"/>
  <c r="O402" i="1"/>
  <c r="J403" i="1"/>
  <c r="U399" i="1"/>
  <c r="S520" i="1"/>
  <c r="J404" i="1"/>
  <c r="O403" i="1"/>
  <c r="T283" i="1"/>
  <c r="V283" i="1"/>
  <c r="L403" i="1"/>
  <c r="S521" i="1"/>
  <c r="U400" i="1"/>
  <c r="T284" i="1"/>
  <c r="V284" i="1"/>
  <c r="O404" i="1"/>
  <c r="J405" i="1"/>
  <c r="L404" i="1"/>
  <c r="U401" i="1"/>
  <c r="S522" i="1"/>
  <c r="T285" i="1"/>
  <c r="V285" i="1"/>
  <c r="O405" i="1"/>
  <c r="J406" i="1"/>
  <c r="L405" i="1"/>
  <c r="S523" i="1"/>
  <c r="U402" i="1"/>
  <c r="O406" i="1"/>
  <c r="J407" i="1"/>
  <c r="T286" i="1"/>
  <c r="V286" i="1"/>
  <c r="L406" i="1"/>
  <c r="S524" i="1"/>
  <c r="U403" i="1"/>
  <c r="O407" i="1"/>
  <c r="L407" i="1"/>
  <c r="J408" i="1"/>
  <c r="T287" i="1"/>
  <c r="V287" i="1"/>
  <c r="S525" i="1"/>
  <c r="U404" i="1"/>
  <c r="T288" i="1"/>
  <c r="V288" i="1"/>
  <c r="J409" i="1"/>
  <c r="O408" i="1"/>
  <c r="L408" i="1"/>
  <c r="U405" i="1"/>
  <c r="S526" i="1"/>
  <c r="O409" i="1"/>
  <c r="T289" i="1"/>
  <c r="V289" i="1"/>
  <c r="L409" i="1"/>
  <c r="J410" i="1"/>
  <c r="U406" i="1"/>
  <c r="S527" i="1"/>
  <c r="O410" i="1"/>
  <c r="J411" i="1"/>
  <c r="T290" i="1"/>
  <c r="V290" i="1"/>
  <c r="L410" i="1"/>
  <c r="U407" i="1"/>
  <c r="S528" i="1"/>
  <c r="T291" i="1"/>
  <c r="V291" i="1"/>
  <c r="J412" i="1"/>
  <c r="L411" i="1"/>
  <c r="O411" i="1"/>
  <c r="U408" i="1"/>
  <c r="S529" i="1"/>
  <c r="T292" i="1"/>
  <c r="V292" i="1"/>
  <c r="J413" i="1"/>
  <c r="O412" i="1"/>
  <c r="L412" i="1"/>
  <c r="U409" i="1"/>
  <c r="S530" i="1"/>
  <c r="J414" i="1"/>
  <c r="L413" i="1"/>
  <c r="O413" i="1"/>
  <c r="T293" i="1"/>
  <c r="V293" i="1"/>
  <c r="S531" i="1"/>
  <c r="U410" i="1"/>
  <c r="J415" i="1"/>
  <c r="T294" i="1"/>
  <c r="V294" i="1"/>
  <c r="O414" i="1"/>
  <c r="L414" i="1"/>
  <c r="U411" i="1"/>
  <c r="S532" i="1"/>
  <c r="T295" i="1"/>
  <c r="V295" i="1"/>
  <c r="L415" i="1"/>
  <c r="O415" i="1"/>
  <c r="J416" i="1"/>
  <c r="U412" i="1"/>
  <c r="S533" i="1"/>
  <c r="J417" i="1"/>
  <c r="L416" i="1"/>
  <c r="T296" i="1"/>
  <c r="V296" i="1"/>
  <c r="O416" i="1"/>
  <c r="U413" i="1"/>
  <c r="S534" i="1"/>
  <c r="J418" i="1"/>
  <c r="L417" i="1"/>
  <c r="O417" i="1"/>
  <c r="T297" i="1"/>
  <c r="V297" i="1"/>
  <c r="S535" i="1"/>
  <c r="U414" i="1"/>
  <c r="O418" i="1"/>
  <c r="T298" i="1"/>
  <c r="V298" i="1"/>
  <c r="J419" i="1"/>
  <c r="L418" i="1"/>
  <c r="U415" i="1"/>
  <c r="S536" i="1"/>
  <c r="T299" i="1"/>
  <c r="V299" i="1"/>
  <c r="O419" i="1"/>
  <c r="J420" i="1"/>
  <c r="L419" i="1"/>
  <c r="S537" i="1"/>
  <c r="U416" i="1"/>
  <c r="T300" i="1"/>
  <c r="V300" i="1"/>
  <c r="L420" i="1"/>
  <c r="J421" i="1"/>
  <c r="O420" i="1"/>
  <c r="U417" i="1"/>
  <c r="S538" i="1"/>
  <c r="J422" i="1"/>
  <c r="O421" i="1"/>
  <c r="T301" i="1"/>
  <c r="V301" i="1"/>
  <c r="L421" i="1"/>
  <c r="U418" i="1"/>
  <c r="S539" i="1"/>
  <c r="O422" i="1"/>
  <c r="L422" i="1"/>
  <c r="J423" i="1"/>
  <c r="T302" i="1"/>
  <c r="V302" i="1"/>
  <c r="S540" i="1"/>
  <c r="U419" i="1"/>
  <c r="J424" i="1"/>
  <c r="T303" i="1"/>
  <c r="V303" i="1"/>
  <c r="O423" i="1"/>
  <c r="L423" i="1"/>
  <c r="U420" i="1"/>
  <c r="S541" i="1"/>
  <c r="J425" i="1"/>
  <c r="T304" i="1"/>
  <c r="V304" i="1"/>
  <c r="L424" i="1"/>
  <c r="O424" i="1"/>
  <c r="S542" i="1"/>
  <c r="U421" i="1"/>
  <c r="O425" i="1"/>
  <c r="J426" i="1"/>
  <c r="T305" i="1"/>
  <c r="V305" i="1"/>
  <c r="L425" i="1"/>
  <c r="S543" i="1"/>
  <c r="U422" i="1"/>
  <c r="T306" i="1"/>
  <c r="V306" i="1"/>
  <c r="L426" i="1"/>
  <c r="O426" i="1"/>
  <c r="J427" i="1"/>
  <c r="S544" i="1"/>
  <c r="U423" i="1"/>
  <c r="O427" i="1"/>
  <c r="J428" i="1"/>
  <c r="T307" i="1"/>
  <c r="V307" i="1"/>
  <c r="L427" i="1"/>
  <c r="U424" i="1"/>
  <c r="S545" i="1"/>
  <c r="T308" i="1"/>
  <c r="V308" i="1"/>
  <c r="L428" i="1"/>
  <c r="J429" i="1"/>
  <c r="O428" i="1"/>
  <c r="U425" i="1"/>
  <c r="S546" i="1"/>
  <c r="T309" i="1"/>
  <c r="V309" i="1"/>
  <c r="J430" i="1"/>
  <c r="O429" i="1"/>
  <c r="L429" i="1"/>
  <c r="S547" i="1"/>
  <c r="U426" i="1"/>
  <c r="O430" i="1"/>
  <c r="L430" i="1"/>
  <c r="T310" i="1"/>
  <c r="V310" i="1"/>
  <c r="J431" i="1"/>
  <c r="U427" i="1"/>
  <c r="S548" i="1"/>
  <c r="T311" i="1"/>
  <c r="V311" i="1"/>
  <c r="L431" i="1"/>
  <c r="J432" i="1"/>
  <c r="O431" i="1"/>
  <c r="S549" i="1"/>
  <c r="U428" i="1"/>
  <c r="O432" i="1"/>
  <c r="L432" i="1"/>
  <c r="T312" i="1"/>
  <c r="V312" i="1"/>
  <c r="J433" i="1"/>
  <c r="U429" i="1"/>
  <c r="S550" i="1"/>
  <c r="J434" i="1"/>
  <c r="O433" i="1"/>
  <c r="T313" i="1"/>
  <c r="V313" i="1"/>
  <c r="L433" i="1"/>
  <c r="U430" i="1"/>
  <c r="S551" i="1"/>
  <c r="T314" i="1"/>
  <c r="V314" i="1"/>
  <c r="L434" i="1"/>
  <c r="O434" i="1"/>
  <c r="J435" i="1"/>
  <c r="U431" i="1"/>
  <c r="S552" i="1"/>
  <c r="O435" i="1"/>
  <c r="T315" i="1"/>
  <c r="V315" i="1"/>
  <c r="J436" i="1"/>
  <c r="L435" i="1"/>
  <c r="S553" i="1"/>
  <c r="U432" i="1"/>
  <c r="T316" i="1"/>
  <c r="V316" i="1"/>
  <c r="J437" i="1"/>
  <c r="L436" i="1"/>
  <c r="O436" i="1"/>
  <c r="S554" i="1"/>
  <c r="U433" i="1"/>
  <c r="O437" i="1"/>
  <c r="J438" i="1"/>
  <c r="T317" i="1"/>
  <c r="V317" i="1"/>
  <c r="L437" i="1"/>
  <c r="U434" i="1"/>
  <c r="S555" i="1"/>
  <c r="J439" i="1"/>
  <c r="L438" i="1"/>
  <c r="O438" i="1"/>
  <c r="T318" i="1"/>
  <c r="V318" i="1"/>
  <c r="S556" i="1"/>
  <c r="U435" i="1"/>
  <c r="O439" i="1"/>
  <c r="L439" i="1"/>
  <c r="T319" i="1"/>
  <c r="V319" i="1"/>
  <c r="J440" i="1"/>
  <c r="U436" i="1"/>
  <c r="S557" i="1"/>
  <c r="J441" i="1"/>
  <c r="L440" i="1"/>
  <c r="O440" i="1"/>
  <c r="T320" i="1"/>
  <c r="V320" i="1"/>
  <c r="S558" i="1"/>
  <c r="U437" i="1"/>
  <c r="T321" i="1"/>
  <c r="V321" i="1"/>
  <c r="O441" i="1"/>
  <c r="J442" i="1"/>
  <c r="L441" i="1"/>
  <c r="S559" i="1"/>
  <c r="U438" i="1"/>
  <c r="J443" i="1"/>
  <c r="L442" i="1"/>
  <c r="T322" i="1"/>
  <c r="V322" i="1"/>
  <c r="O442" i="1"/>
  <c r="U439" i="1"/>
  <c r="S560" i="1"/>
  <c r="T323" i="1"/>
  <c r="V323" i="1"/>
  <c r="O443" i="1"/>
  <c r="J444" i="1"/>
  <c r="L443" i="1"/>
  <c r="U440" i="1"/>
  <c r="S561" i="1"/>
  <c r="O444" i="1"/>
  <c r="J445" i="1"/>
  <c r="T324" i="1"/>
  <c r="V324" i="1"/>
  <c r="L444" i="1"/>
  <c r="U441" i="1"/>
  <c r="S562" i="1"/>
  <c r="J446" i="1"/>
  <c r="O445" i="1"/>
  <c r="L445" i="1"/>
  <c r="T325" i="1"/>
  <c r="V325" i="1"/>
  <c r="U442" i="1"/>
  <c r="S563" i="1"/>
  <c r="O446" i="1"/>
  <c r="T326" i="1"/>
  <c r="V326" i="1"/>
  <c r="J447" i="1"/>
  <c r="L446" i="1"/>
  <c r="U443" i="1"/>
  <c r="S564" i="1"/>
  <c r="J448" i="1"/>
  <c r="L447" i="1"/>
  <c r="T327" i="1"/>
  <c r="V327" i="1"/>
  <c r="O447" i="1"/>
  <c r="S565" i="1"/>
  <c r="U444" i="1"/>
  <c r="T328" i="1"/>
  <c r="V328" i="1"/>
  <c r="O448" i="1"/>
  <c r="J449" i="1"/>
  <c r="L448" i="1"/>
  <c r="U445" i="1"/>
  <c r="S566" i="1"/>
  <c r="O449" i="1"/>
  <c r="J450" i="1"/>
  <c r="T329" i="1"/>
  <c r="V329" i="1"/>
  <c r="L449" i="1"/>
  <c r="S567" i="1"/>
  <c r="U446" i="1"/>
  <c r="T330" i="1"/>
  <c r="V330" i="1"/>
  <c r="L450" i="1"/>
  <c r="O450" i="1"/>
  <c r="J451" i="1"/>
  <c r="S568" i="1"/>
  <c r="U447" i="1"/>
  <c r="O451" i="1"/>
  <c r="J452" i="1"/>
  <c r="T331" i="1"/>
  <c r="V331" i="1"/>
  <c r="L451" i="1"/>
  <c r="U448" i="1"/>
  <c r="S569" i="1"/>
  <c r="J453" i="1"/>
  <c r="L452" i="1"/>
  <c r="O452" i="1"/>
  <c r="T332" i="1"/>
  <c r="V332" i="1"/>
  <c r="U449" i="1"/>
  <c r="S570" i="1"/>
  <c r="O453" i="1"/>
  <c r="J454" i="1"/>
  <c r="T333" i="1"/>
  <c r="V333" i="1"/>
  <c r="L453" i="1"/>
  <c r="U450" i="1"/>
  <c r="S571" i="1"/>
  <c r="O454" i="1"/>
  <c r="T334" i="1"/>
  <c r="V334" i="1"/>
  <c r="L454" i="1"/>
  <c r="J455" i="1"/>
  <c r="S572" i="1"/>
  <c r="U451" i="1"/>
  <c r="O455" i="1"/>
  <c r="J456" i="1"/>
  <c r="L455" i="1"/>
  <c r="T335" i="1"/>
  <c r="V335" i="1"/>
  <c r="S573" i="1"/>
  <c r="U452" i="1"/>
  <c r="T336" i="1"/>
  <c r="V336" i="1"/>
  <c r="J457" i="1"/>
  <c r="O456" i="1"/>
  <c r="L456" i="1"/>
  <c r="U453" i="1"/>
  <c r="S574" i="1"/>
  <c r="O457" i="1"/>
  <c r="L457" i="1"/>
  <c r="J458" i="1"/>
  <c r="T337" i="1"/>
  <c r="V337" i="1"/>
  <c r="U454" i="1"/>
  <c r="S575" i="1"/>
  <c r="J459" i="1"/>
  <c r="O458" i="1"/>
  <c r="T338" i="1"/>
  <c r="V338" i="1"/>
  <c r="L458" i="1"/>
  <c r="U455" i="1"/>
  <c r="S576" i="1"/>
  <c r="L459" i="1"/>
  <c r="J460" i="1"/>
  <c r="O459" i="1"/>
  <c r="T339" i="1"/>
  <c r="V339" i="1"/>
  <c r="S577" i="1"/>
  <c r="U456" i="1"/>
  <c r="O460" i="1"/>
  <c r="T340" i="1"/>
  <c r="V340" i="1"/>
  <c r="J461" i="1"/>
  <c r="L460" i="1"/>
  <c r="S578" i="1"/>
  <c r="U457" i="1"/>
  <c r="T341" i="1"/>
  <c r="V341" i="1"/>
  <c r="O461" i="1"/>
  <c r="J462" i="1"/>
  <c r="L461" i="1"/>
  <c r="S579" i="1"/>
  <c r="U458" i="1"/>
  <c r="J463" i="1"/>
  <c r="O462" i="1"/>
  <c r="T342" i="1"/>
  <c r="V342" i="1"/>
  <c r="L462" i="1"/>
  <c r="S580" i="1"/>
  <c r="U459" i="1"/>
  <c r="T343" i="1"/>
  <c r="V343" i="1"/>
  <c r="L463" i="1"/>
  <c r="O463" i="1"/>
  <c r="J464" i="1"/>
  <c r="S581" i="1"/>
  <c r="U460" i="1"/>
  <c r="J465" i="1"/>
  <c r="O464" i="1"/>
  <c r="T344" i="1"/>
  <c r="V344" i="1"/>
  <c r="L464" i="1"/>
  <c r="S582" i="1"/>
  <c r="U461" i="1"/>
  <c r="T345" i="1"/>
  <c r="V345" i="1"/>
  <c r="L465" i="1"/>
  <c r="O465" i="1"/>
  <c r="J466" i="1"/>
  <c r="U462" i="1"/>
  <c r="S583" i="1"/>
  <c r="T346" i="1"/>
  <c r="V346" i="1"/>
  <c r="O466" i="1"/>
  <c r="J467" i="1"/>
  <c r="L466" i="1"/>
  <c r="S584" i="1"/>
  <c r="U463" i="1"/>
  <c r="T347" i="1"/>
  <c r="V347" i="1"/>
  <c r="O467" i="1"/>
  <c r="L467" i="1"/>
  <c r="J468" i="1"/>
  <c r="U464" i="1"/>
  <c r="S585" i="1"/>
  <c r="O468" i="1"/>
  <c r="T348" i="1"/>
  <c r="V348" i="1"/>
  <c r="J469" i="1"/>
  <c r="L468" i="1"/>
  <c r="S586" i="1"/>
  <c r="U465" i="1"/>
  <c r="T349" i="1"/>
  <c r="V349" i="1"/>
  <c r="L469" i="1"/>
  <c r="O469" i="1"/>
  <c r="J470" i="1"/>
  <c r="S587" i="1"/>
  <c r="U466" i="1"/>
  <c r="O470" i="1"/>
  <c r="L470" i="1"/>
  <c r="J471" i="1"/>
  <c r="T350" i="1"/>
  <c r="V350" i="1"/>
  <c r="U467" i="1"/>
  <c r="S588" i="1"/>
  <c r="J472" i="1"/>
  <c r="L471" i="1"/>
  <c r="O471" i="1"/>
  <c r="T351" i="1"/>
  <c r="V351" i="1"/>
  <c r="S589" i="1"/>
  <c r="U468" i="1"/>
  <c r="T352" i="1"/>
  <c r="V352" i="1"/>
  <c r="J473" i="1"/>
  <c r="O472" i="1"/>
  <c r="L472" i="1"/>
  <c r="U469" i="1"/>
  <c r="S590" i="1"/>
  <c r="T353" i="1"/>
  <c r="V353" i="1"/>
  <c r="O473" i="1"/>
  <c r="J474" i="1"/>
  <c r="L473" i="1"/>
  <c r="S591" i="1"/>
  <c r="U470" i="1"/>
  <c r="O474" i="1"/>
  <c r="L474" i="1"/>
  <c r="J475" i="1"/>
  <c r="T354" i="1"/>
  <c r="V354" i="1"/>
  <c r="S592" i="1"/>
  <c r="U471" i="1"/>
  <c r="J476" i="1"/>
  <c r="L475" i="1"/>
  <c r="T355" i="1"/>
  <c r="V355" i="1"/>
  <c r="O475" i="1"/>
  <c r="U472" i="1"/>
  <c r="S593" i="1"/>
  <c r="O476" i="1"/>
  <c r="T356" i="1"/>
  <c r="V356" i="1"/>
  <c r="J477" i="1"/>
  <c r="L476" i="1"/>
  <c r="S594" i="1"/>
  <c r="U473" i="1"/>
  <c r="T357" i="1"/>
  <c r="V357" i="1"/>
  <c r="L477" i="1"/>
  <c r="O477" i="1"/>
  <c r="J478" i="1"/>
  <c r="U474" i="1"/>
  <c r="S595" i="1"/>
  <c r="O478" i="1"/>
  <c r="T358" i="1"/>
  <c r="V358" i="1"/>
  <c r="J479" i="1"/>
  <c r="L478" i="1"/>
  <c r="S596" i="1"/>
  <c r="U475" i="1"/>
  <c r="L479" i="1"/>
  <c r="J480" i="1"/>
  <c r="O479" i="1"/>
  <c r="T359" i="1"/>
  <c r="V359" i="1"/>
  <c r="U476" i="1"/>
  <c r="S597" i="1"/>
  <c r="T360" i="1"/>
  <c r="V360" i="1"/>
  <c r="L480" i="1"/>
  <c r="J481" i="1"/>
  <c r="O480" i="1"/>
  <c r="S598" i="1"/>
  <c r="U477" i="1"/>
  <c r="O481" i="1"/>
  <c r="T361" i="1"/>
  <c r="V361" i="1"/>
  <c r="J482" i="1"/>
  <c r="L481" i="1"/>
  <c r="U478" i="1"/>
  <c r="S599" i="1"/>
  <c r="J483" i="1"/>
  <c r="T362" i="1"/>
  <c r="V362" i="1"/>
  <c r="O482" i="1"/>
  <c r="L482" i="1"/>
  <c r="U479" i="1"/>
  <c r="S600" i="1"/>
  <c r="J484" i="1"/>
  <c r="L483" i="1"/>
  <c r="T363" i="1"/>
  <c r="V363" i="1"/>
  <c r="O483" i="1"/>
  <c r="U480" i="1"/>
  <c r="S601" i="1"/>
  <c r="T364" i="1"/>
  <c r="V364" i="1"/>
  <c r="L484" i="1"/>
  <c r="J485" i="1"/>
  <c r="O484" i="1"/>
  <c r="S602" i="1"/>
  <c r="U481" i="1"/>
  <c r="T365" i="1"/>
  <c r="V365" i="1"/>
  <c r="L485" i="1"/>
  <c r="J486" i="1"/>
  <c r="O485" i="1"/>
  <c r="U482" i="1"/>
  <c r="S603" i="1"/>
  <c r="T366" i="1"/>
  <c r="V366" i="1"/>
  <c r="J487" i="1"/>
  <c r="O486" i="1"/>
  <c r="L486" i="1"/>
  <c r="U483" i="1"/>
  <c r="S604" i="1"/>
  <c r="O487" i="1"/>
  <c r="L487" i="1"/>
  <c r="J488" i="1"/>
  <c r="T367" i="1"/>
  <c r="V367" i="1"/>
  <c r="U484" i="1"/>
  <c r="S605" i="1"/>
  <c r="J489" i="1"/>
  <c r="T368" i="1"/>
  <c r="V368" i="1"/>
  <c r="O488" i="1"/>
  <c r="L488" i="1"/>
  <c r="U485" i="1"/>
  <c r="S606" i="1"/>
  <c r="O489" i="1"/>
  <c r="L489" i="1"/>
  <c r="T369" i="1"/>
  <c r="V369" i="1"/>
  <c r="J490" i="1"/>
  <c r="U486" i="1"/>
  <c r="S607" i="1"/>
  <c r="O490" i="1"/>
  <c r="T370" i="1"/>
  <c r="V370" i="1"/>
  <c r="J491" i="1"/>
  <c r="L490" i="1"/>
  <c r="U487" i="1"/>
  <c r="S608" i="1"/>
  <c r="O491" i="1"/>
  <c r="L491" i="1"/>
  <c r="J492" i="1"/>
  <c r="T371" i="1"/>
  <c r="V371" i="1"/>
  <c r="S609" i="1"/>
  <c r="U488" i="1"/>
  <c r="J493" i="1"/>
  <c r="O492" i="1"/>
  <c r="L492" i="1"/>
  <c r="T372" i="1"/>
  <c r="V372" i="1"/>
  <c r="U489" i="1"/>
  <c r="S610" i="1"/>
  <c r="O493" i="1"/>
  <c r="J494" i="1"/>
  <c r="L493" i="1"/>
  <c r="T373" i="1"/>
  <c r="V373" i="1"/>
  <c r="S611" i="1"/>
  <c r="U490" i="1"/>
  <c r="O494" i="1"/>
  <c r="T374" i="1"/>
  <c r="V374" i="1"/>
  <c r="J495" i="1"/>
  <c r="L494" i="1"/>
  <c r="U491" i="1"/>
  <c r="S612" i="1"/>
  <c r="T375" i="1"/>
  <c r="V375" i="1"/>
  <c r="J496" i="1"/>
  <c r="O495" i="1"/>
  <c r="L495" i="1"/>
  <c r="S613" i="1"/>
  <c r="U492" i="1"/>
  <c r="J497" i="1"/>
  <c r="L496" i="1"/>
  <c r="O496" i="1"/>
  <c r="T376" i="1"/>
  <c r="V376" i="1"/>
  <c r="S614" i="1"/>
  <c r="U493" i="1"/>
  <c r="T377" i="1"/>
  <c r="V377" i="1"/>
  <c r="O497" i="1"/>
  <c r="L497" i="1"/>
  <c r="J498" i="1"/>
  <c r="U494" i="1"/>
  <c r="S615" i="1"/>
  <c r="T378" i="1"/>
  <c r="V378" i="1"/>
  <c r="O498" i="1"/>
  <c r="L498" i="1"/>
  <c r="J499" i="1"/>
  <c r="S616" i="1"/>
  <c r="U495" i="1"/>
  <c r="O499" i="1"/>
  <c r="J500" i="1"/>
  <c r="T379" i="1"/>
  <c r="V379" i="1"/>
  <c r="L499" i="1"/>
  <c r="U496" i="1"/>
  <c r="S617" i="1"/>
  <c r="T380" i="1"/>
  <c r="V380" i="1"/>
  <c r="L500" i="1"/>
  <c r="J501" i="1"/>
  <c r="O500" i="1"/>
  <c r="S618" i="1"/>
  <c r="U497" i="1"/>
  <c r="J502" i="1"/>
  <c r="T381" i="1"/>
  <c r="V381" i="1"/>
  <c r="O501" i="1"/>
  <c r="L501" i="1"/>
  <c r="U498" i="1"/>
  <c r="S619" i="1"/>
  <c r="J503" i="1"/>
  <c r="L502" i="1"/>
  <c r="T382" i="1"/>
  <c r="V382" i="1"/>
  <c r="O502" i="1"/>
  <c r="S620" i="1"/>
  <c r="U499" i="1"/>
  <c r="J504" i="1"/>
  <c r="O503" i="1"/>
  <c r="T383" i="1"/>
  <c r="V383" i="1"/>
  <c r="L503" i="1"/>
  <c r="S621" i="1"/>
  <c r="U500" i="1"/>
  <c r="O504" i="1"/>
  <c r="L504" i="1"/>
  <c r="J505" i="1"/>
  <c r="T384" i="1"/>
  <c r="V384" i="1"/>
  <c r="U501" i="1"/>
  <c r="S622" i="1"/>
  <c r="T385" i="1"/>
  <c r="V385" i="1"/>
  <c r="O505" i="1"/>
  <c r="L505" i="1"/>
  <c r="J506" i="1"/>
  <c r="U502" i="1"/>
  <c r="S623" i="1"/>
  <c r="T386" i="1"/>
  <c r="V386" i="1"/>
  <c r="L506" i="1"/>
  <c r="J507" i="1"/>
  <c r="O506" i="1"/>
  <c r="U503" i="1"/>
  <c r="S624" i="1"/>
  <c r="T387" i="1"/>
  <c r="V387" i="1"/>
  <c r="O507" i="1"/>
  <c r="J508" i="1"/>
  <c r="L507" i="1"/>
  <c r="U504" i="1"/>
  <c r="S625" i="1"/>
  <c r="J509" i="1"/>
  <c r="O508" i="1"/>
  <c r="T388" i="1"/>
  <c r="V388" i="1"/>
  <c r="L508" i="1"/>
  <c r="S626" i="1"/>
  <c r="U505" i="1"/>
  <c r="T389" i="1"/>
  <c r="V389" i="1"/>
  <c r="O509" i="1"/>
  <c r="L509" i="1"/>
  <c r="J510" i="1"/>
  <c r="S627" i="1"/>
  <c r="U506" i="1"/>
  <c r="T390" i="1"/>
  <c r="V390" i="1"/>
  <c r="O510" i="1"/>
  <c r="J511" i="1"/>
  <c r="L510" i="1"/>
  <c r="U507" i="1"/>
  <c r="S628" i="1"/>
  <c r="T391" i="1"/>
  <c r="V391" i="1"/>
  <c r="J512" i="1"/>
  <c r="O511" i="1"/>
  <c r="L511" i="1"/>
  <c r="S629" i="1"/>
  <c r="U508" i="1"/>
  <c r="J513" i="1"/>
  <c r="L512" i="1"/>
  <c r="O512" i="1"/>
  <c r="T392" i="1"/>
  <c r="V392" i="1"/>
  <c r="U509" i="1"/>
  <c r="S630" i="1"/>
  <c r="T393" i="1"/>
  <c r="V393" i="1"/>
  <c r="L513" i="1"/>
  <c r="J514" i="1"/>
  <c r="O513" i="1"/>
  <c r="U510" i="1"/>
  <c r="S631" i="1"/>
  <c r="T394" i="1"/>
  <c r="V394" i="1"/>
  <c r="J515" i="1"/>
  <c r="L514" i="1"/>
  <c r="O514" i="1"/>
  <c r="U511" i="1"/>
  <c r="S632" i="1"/>
  <c r="J516" i="1"/>
  <c r="L515" i="1"/>
  <c r="O515" i="1"/>
  <c r="T395" i="1"/>
  <c r="V395" i="1"/>
  <c r="S633" i="1"/>
  <c r="U512" i="1"/>
  <c r="O516" i="1"/>
  <c r="T396" i="1"/>
  <c r="V396" i="1"/>
  <c r="L516" i="1"/>
  <c r="J517" i="1"/>
  <c r="U513" i="1"/>
  <c r="S634" i="1"/>
  <c r="O517" i="1"/>
  <c r="J518" i="1"/>
  <c r="T397" i="1"/>
  <c r="V397" i="1"/>
  <c r="L517" i="1"/>
  <c r="U514" i="1"/>
  <c r="S635" i="1"/>
  <c r="J519" i="1"/>
  <c r="O518" i="1"/>
  <c r="T398" i="1"/>
  <c r="V398" i="1"/>
  <c r="L518" i="1"/>
  <c r="U515" i="1"/>
  <c r="S636" i="1"/>
  <c r="T399" i="1"/>
  <c r="V399" i="1"/>
  <c r="L519" i="1"/>
  <c r="O519" i="1"/>
  <c r="J520" i="1"/>
  <c r="S637" i="1"/>
  <c r="U516" i="1"/>
  <c r="J521" i="1"/>
  <c r="O520" i="1"/>
  <c r="T400" i="1"/>
  <c r="V400" i="1"/>
  <c r="L520" i="1"/>
  <c r="S638" i="1"/>
  <c r="U517" i="1"/>
  <c r="O521" i="1"/>
  <c r="L521" i="1"/>
  <c r="T401" i="1"/>
  <c r="V401" i="1"/>
  <c r="J522" i="1"/>
  <c r="S639" i="1"/>
  <c r="U518" i="1"/>
  <c r="T402" i="1"/>
  <c r="V402" i="1"/>
  <c r="O522" i="1"/>
  <c r="J523" i="1"/>
  <c r="L522" i="1"/>
  <c r="U519" i="1"/>
  <c r="S640" i="1"/>
  <c r="T403" i="1"/>
  <c r="V403" i="1"/>
  <c r="L523" i="1"/>
  <c r="J524" i="1"/>
  <c r="O523" i="1"/>
  <c r="S641" i="1"/>
  <c r="U520" i="1"/>
  <c r="O524" i="1"/>
  <c r="T404" i="1"/>
  <c r="V404" i="1"/>
  <c r="J525" i="1"/>
  <c r="L524" i="1"/>
  <c r="U521" i="1"/>
  <c r="S642" i="1"/>
  <c r="T405" i="1"/>
  <c r="V405" i="1"/>
  <c r="L525" i="1"/>
  <c r="J526" i="1"/>
  <c r="O525" i="1"/>
  <c r="S643" i="1"/>
  <c r="U522" i="1"/>
  <c r="O526" i="1"/>
  <c r="J527" i="1"/>
  <c r="T406" i="1"/>
  <c r="V406" i="1"/>
  <c r="L526" i="1"/>
  <c r="S644" i="1"/>
  <c r="U523" i="1"/>
  <c r="T407" i="1"/>
  <c r="V407" i="1"/>
  <c r="L527" i="1"/>
  <c r="J528" i="1"/>
  <c r="O527" i="1"/>
  <c r="S645" i="1"/>
  <c r="U524" i="1"/>
  <c r="L528" i="1"/>
  <c r="O528" i="1"/>
  <c r="J529" i="1"/>
  <c r="T408" i="1"/>
  <c r="V408" i="1"/>
  <c r="U525" i="1"/>
  <c r="S646" i="1"/>
  <c r="T409" i="1"/>
  <c r="V409" i="1"/>
  <c r="L529" i="1"/>
  <c r="O529" i="1"/>
  <c r="J530" i="1"/>
  <c r="U526" i="1"/>
  <c r="S647" i="1"/>
  <c r="O530" i="1"/>
  <c r="L530" i="1"/>
  <c r="J531" i="1"/>
  <c r="T410" i="1"/>
  <c r="V410" i="1"/>
  <c r="U527" i="1"/>
  <c r="S648" i="1"/>
  <c r="T411" i="1"/>
  <c r="V411" i="1"/>
  <c r="L531" i="1"/>
  <c r="O531" i="1"/>
  <c r="J532" i="1"/>
  <c r="S649" i="1"/>
  <c r="U528" i="1"/>
  <c r="T412" i="1"/>
  <c r="V412" i="1"/>
  <c r="O532" i="1"/>
  <c r="J533" i="1"/>
  <c r="L532" i="1"/>
  <c r="U529" i="1"/>
  <c r="S650" i="1"/>
  <c r="O533" i="1"/>
  <c r="L533" i="1"/>
  <c r="J534" i="1"/>
  <c r="T413" i="1"/>
  <c r="V413" i="1"/>
  <c r="U530" i="1"/>
  <c r="S651" i="1"/>
  <c r="T414" i="1"/>
  <c r="V414" i="1"/>
  <c r="O534" i="1"/>
  <c r="J535" i="1"/>
  <c r="L534" i="1"/>
  <c r="U531" i="1"/>
  <c r="S652" i="1"/>
  <c r="O535" i="1"/>
  <c r="L535" i="1"/>
  <c r="J536" i="1"/>
  <c r="T415" i="1"/>
  <c r="V415" i="1"/>
  <c r="S653" i="1"/>
  <c r="U532" i="1"/>
  <c r="O536" i="1"/>
  <c r="T416" i="1"/>
  <c r="V416" i="1"/>
  <c r="J537" i="1"/>
  <c r="L536" i="1"/>
  <c r="U533" i="1"/>
  <c r="S654" i="1"/>
  <c r="O537" i="1"/>
  <c r="L537" i="1"/>
  <c r="J538" i="1"/>
  <c r="T417" i="1"/>
  <c r="V417" i="1"/>
  <c r="S655" i="1"/>
  <c r="U534" i="1"/>
  <c r="T418" i="1"/>
  <c r="V418" i="1"/>
  <c r="L538" i="1"/>
  <c r="O538" i="1"/>
  <c r="J539" i="1"/>
  <c r="S656" i="1"/>
  <c r="U535" i="1"/>
  <c r="O539" i="1"/>
  <c r="L539" i="1"/>
  <c r="T419" i="1"/>
  <c r="V419" i="1"/>
  <c r="J540" i="1"/>
  <c r="U536" i="1"/>
  <c r="S657" i="1"/>
  <c r="J541" i="1"/>
  <c r="O540" i="1"/>
  <c r="T420" i="1"/>
  <c r="V420" i="1"/>
  <c r="L540" i="1"/>
  <c r="U537" i="1"/>
  <c r="S658" i="1"/>
  <c r="J542" i="1"/>
  <c r="O541" i="1"/>
  <c r="T421" i="1"/>
  <c r="V421" i="1"/>
  <c r="L541" i="1"/>
  <c r="S659" i="1"/>
  <c r="U538" i="1"/>
  <c r="J543" i="1"/>
  <c r="L542" i="1"/>
  <c r="O542" i="1"/>
  <c r="T422" i="1"/>
  <c r="V422" i="1"/>
  <c r="U539" i="1"/>
  <c r="S660" i="1"/>
  <c r="J544" i="1"/>
  <c r="O543" i="1"/>
  <c r="T423" i="1"/>
  <c r="V423" i="1"/>
  <c r="L543" i="1"/>
  <c r="S661" i="1"/>
  <c r="U540" i="1"/>
  <c r="J545" i="1"/>
  <c r="L544" i="1"/>
  <c r="O544" i="1"/>
  <c r="T424" i="1"/>
  <c r="V424" i="1"/>
  <c r="S662" i="1"/>
  <c r="U541" i="1"/>
  <c r="O545" i="1"/>
  <c r="J546" i="1"/>
  <c r="T425" i="1"/>
  <c r="V425" i="1"/>
  <c r="L545" i="1"/>
  <c r="S663" i="1"/>
  <c r="U542" i="1"/>
  <c r="O546" i="1"/>
  <c r="J547" i="1"/>
  <c r="T426" i="1"/>
  <c r="V426" i="1"/>
  <c r="L546" i="1"/>
  <c r="S664" i="1"/>
  <c r="U543" i="1"/>
  <c r="J548" i="1"/>
  <c r="O547" i="1"/>
  <c r="L547" i="1"/>
  <c r="T427" i="1"/>
  <c r="V427" i="1"/>
  <c r="S665" i="1"/>
  <c r="U544" i="1"/>
  <c r="T428" i="1"/>
  <c r="V428" i="1"/>
  <c r="J549" i="1"/>
  <c r="L548" i="1"/>
  <c r="O548" i="1"/>
  <c r="S666" i="1"/>
  <c r="U545" i="1"/>
  <c r="T429" i="1"/>
  <c r="V429" i="1"/>
  <c r="J550" i="1"/>
  <c r="L549" i="1"/>
  <c r="O549" i="1"/>
  <c r="S667" i="1"/>
  <c r="U546" i="1"/>
  <c r="L550" i="1"/>
  <c r="J551" i="1"/>
  <c r="T430" i="1"/>
  <c r="V430" i="1"/>
  <c r="O550" i="1"/>
  <c r="U547" i="1"/>
  <c r="S668" i="1"/>
  <c r="T431" i="1"/>
  <c r="V431" i="1"/>
  <c r="J552" i="1"/>
  <c r="O551" i="1"/>
  <c r="L551" i="1"/>
  <c r="U548" i="1"/>
  <c r="S669" i="1"/>
  <c r="T432" i="1"/>
  <c r="V432" i="1"/>
  <c r="L552" i="1"/>
  <c r="J553" i="1"/>
  <c r="O552" i="1"/>
  <c r="U549" i="1"/>
  <c r="S670" i="1"/>
  <c r="J554" i="1"/>
  <c r="T433" i="1"/>
  <c r="V433" i="1"/>
  <c r="O553" i="1"/>
  <c r="L553" i="1"/>
  <c r="U550" i="1"/>
  <c r="S671" i="1"/>
  <c r="O554" i="1"/>
  <c r="L554" i="1"/>
  <c r="J555" i="1"/>
  <c r="T434" i="1"/>
  <c r="V434" i="1"/>
  <c r="U551" i="1"/>
  <c r="S672" i="1"/>
  <c r="T435" i="1"/>
  <c r="V435" i="1"/>
  <c r="J556" i="1"/>
  <c r="O555" i="1"/>
  <c r="L555" i="1"/>
  <c r="U552" i="1"/>
  <c r="S673" i="1"/>
  <c r="O556" i="1"/>
  <c r="L556" i="1"/>
  <c r="T436" i="1"/>
  <c r="V436" i="1"/>
  <c r="J557" i="1"/>
  <c r="U553" i="1"/>
  <c r="S674" i="1"/>
  <c r="O557" i="1"/>
  <c r="T437" i="1"/>
  <c r="V437" i="1"/>
  <c r="J558" i="1"/>
  <c r="L557" i="1"/>
  <c r="U554" i="1"/>
  <c r="S675" i="1"/>
  <c r="O558" i="1"/>
  <c r="L558" i="1"/>
  <c r="J559" i="1"/>
  <c r="T438" i="1"/>
  <c r="V438" i="1"/>
  <c r="S676" i="1"/>
  <c r="U555" i="1"/>
  <c r="O559" i="1"/>
  <c r="T439" i="1"/>
  <c r="V439" i="1"/>
  <c r="J560" i="1"/>
  <c r="L559" i="1"/>
  <c r="S677" i="1"/>
  <c r="U556" i="1"/>
  <c r="T440" i="1"/>
  <c r="V440" i="1"/>
  <c r="J561" i="1"/>
  <c r="L560" i="1"/>
  <c r="O560" i="1"/>
  <c r="U557" i="1"/>
  <c r="S678" i="1"/>
  <c r="O561" i="1"/>
  <c r="T441" i="1"/>
  <c r="V441" i="1"/>
  <c r="J562" i="1"/>
  <c r="L561" i="1"/>
  <c r="S679" i="1"/>
  <c r="U558" i="1"/>
  <c r="O562" i="1"/>
  <c r="L562" i="1"/>
  <c r="T442" i="1"/>
  <c r="V442" i="1"/>
  <c r="J563" i="1"/>
  <c r="S680" i="1"/>
  <c r="U559" i="1"/>
  <c r="T443" i="1"/>
  <c r="V443" i="1"/>
  <c r="O563" i="1"/>
  <c r="L563" i="1"/>
  <c r="J564" i="1"/>
  <c r="S681" i="1"/>
  <c r="U560" i="1"/>
  <c r="T444" i="1"/>
  <c r="V444" i="1"/>
  <c r="J565" i="1"/>
  <c r="L564" i="1"/>
  <c r="O564" i="1"/>
  <c r="S682" i="1"/>
  <c r="U561" i="1"/>
  <c r="O565" i="1"/>
  <c r="T445" i="1"/>
  <c r="V445" i="1"/>
  <c r="J566" i="1"/>
  <c r="L565" i="1"/>
  <c r="S683" i="1"/>
  <c r="U562" i="1"/>
  <c r="O566" i="1"/>
  <c r="L566" i="1"/>
  <c r="T446" i="1"/>
  <c r="V446" i="1"/>
  <c r="J567" i="1"/>
  <c r="S684" i="1"/>
  <c r="U563" i="1"/>
  <c r="J568" i="1"/>
  <c r="T447" i="1"/>
  <c r="V447" i="1"/>
  <c r="O567" i="1"/>
  <c r="L567" i="1"/>
  <c r="U564" i="1"/>
  <c r="S685" i="1"/>
  <c r="J569" i="1"/>
  <c r="O568" i="1"/>
  <c r="L568" i="1"/>
  <c r="T448" i="1"/>
  <c r="V448" i="1"/>
  <c r="S686" i="1"/>
  <c r="U565" i="1"/>
  <c r="T449" i="1"/>
  <c r="V449" i="1"/>
  <c r="O569" i="1"/>
  <c r="J570" i="1"/>
  <c r="L569" i="1"/>
  <c r="U566" i="1"/>
  <c r="S687" i="1"/>
  <c r="T450" i="1"/>
  <c r="V450" i="1"/>
  <c r="L570" i="1"/>
  <c r="J571" i="1"/>
  <c r="O570" i="1"/>
  <c r="U567" i="1"/>
  <c r="S688" i="1"/>
  <c r="J572" i="1"/>
  <c r="L571" i="1"/>
  <c r="T451" i="1"/>
  <c r="V451" i="1"/>
  <c r="O571" i="1"/>
  <c r="U568" i="1"/>
  <c r="S689" i="1"/>
  <c r="T452" i="1"/>
  <c r="V452" i="1"/>
  <c r="L572" i="1"/>
  <c r="O572" i="1"/>
  <c r="J573" i="1"/>
  <c r="S690" i="1"/>
  <c r="U569" i="1"/>
  <c r="O573" i="1"/>
  <c r="J574" i="1"/>
  <c r="T453" i="1"/>
  <c r="V453" i="1"/>
  <c r="L573" i="1"/>
  <c r="S691" i="1"/>
  <c r="U570" i="1"/>
  <c r="O574" i="1"/>
  <c r="L574" i="1"/>
  <c r="J575" i="1"/>
  <c r="T454" i="1"/>
  <c r="V454" i="1"/>
  <c r="U571" i="1"/>
  <c r="S692" i="1"/>
  <c r="O575" i="1"/>
  <c r="T455" i="1"/>
  <c r="V455" i="1"/>
  <c r="L575" i="1"/>
  <c r="J576" i="1"/>
  <c r="U572" i="1"/>
  <c r="S693" i="1"/>
  <c r="J577" i="1"/>
  <c r="T456" i="1"/>
  <c r="V456" i="1"/>
  <c r="O576" i="1"/>
  <c r="L576" i="1"/>
  <c r="U573" i="1"/>
  <c r="S694" i="1"/>
  <c r="O577" i="1"/>
  <c r="L577" i="1"/>
  <c r="J578" i="1"/>
  <c r="T457" i="1"/>
  <c r="V457" i="1"/>
  <c r="U574" i="1"/>
  <c r="S695" i="1"/>
  <c r="O578" i="1"/>
  <c r="T458" i="1"/>
  <c r="V458" i="1"/>
  <c r="J579" i="1"/>
  <c r="L578" i="1"/>
  <c r="S696" i="1"/>
  <c r="U575" i="1"/>
  <c r="O579" i="1"/>
  <c r="L579" i="1"/>
  <c r="T459" i="1"/>
  <c r="V459" i="1"/>
  <c r="J580" i="1"/>
  <c r="U576" i="1"/>
  <c r="S697" i="1"/>
  <c r="L580" i="1"/>
  <c r="O580" i="1"/>
  <c r="J581" i="1"/>
  <c r="T460" i="1"/>
  <c r="V460" i="1"/>
  <c r="U577" i="1"/>
  <c r="S698" i="1"/>
  <c r="O581" i="1"/>
  <c r="J582" i="1"/>
  <c r="L581" i="1"/>
  <c r="T461" i="1"/>
  <c r="V461" i="1"/>
  <c r="U578" i="1"/>
  <c r="S699" i="1"/>
  <c r="O582" i="1"/>
  <c r="J583" i="1"/>
  <c r="T462" i="1"/>
  <c r="V462" i="1"/>
  <c r="L582" i="1"/>
  <c r="U579" i="1"/>
  <c r="S700" i="1"/>
  <c r="T463" i="1"/>
  <c r="V463" i="1"/>
  <c r="L583" i="1"/>
  <c r="O583" i="1"/>
  <c r="J584" i="1"/>
  <c r="U580" i="1"/>
  <c r="S701" i="1"/>
  <c r="J585" i="1"/>
  <c r="L584" i="1"/>
  <c r="O584" i="1"/>
  <c r="T464" i="1"/>
  <c r="V464" i="1"/>
  <c r="U581" i="1"/>
  <c r="S702" i="1"/>
  <c r="T465" i="1"/>
  <c r="V465" i="1"/>
  <c r="J586" i="1"/>
  <c r="L585" i="1"/>
  <c r="O585" i="1"/>
  <c r="U582" i="1"/>
  <c r="S703" i="1"/>
  <c r="O586" i="1"/>
  <c r="T466" i="1"/>
  <c r="V466" i="1"/>
  <c r="L586" i="1"/>
  <c r="J587" i="1"/>
  <c r="S704" i="1"/>
  <c r="U583" i="1"/>
  <c r="T467" i="1"/>
  <c r="V467" i="1"/>
  <c r="O587" i="1"/>
  <c r="J588" i="1"/>
  <c r="L587" i="1"/>
  <c r="U584" i="1"/>
  <c r="S705" i="1"/>
  <c r="T468" i="1"/>
  <c r="V468" i="1"/>
  <c r="J589" i="1"/>
  <c r="L588" i="1"/>
  <c r="O588" i="1"/>
  <c r="S706" i="1"/>
  <c r="U585" i="1"/>
  <c r="J590" i="1"/>
  <c r="O589" i="1"/>
  <c r="T469" i="1"/>
  <c r="V469" i="1"/>
  <c r="L589" i="1"/>
  <c r="U586" i="1"/>
  <c r="S707" i="1"/>
  <c r="J591" i="1"/>
  <c r="L590" i="1"/>
  <c r="O590" i="1"/>
  <c r="T470" i="1"/>
  <c r="V470" i="1"/>
  <c r="U587" i="1"/>
  <c r="S708" i="1"/>
  <c r="T471" i="1"/>
  <c r="V471" i="1"/>
  <c r="O591" i="1"/>
  <c r="J592" i="1"/>
  <c r="L591" i="1"/>
  <c r="S709" i="1"/>
  <c r="U588" i="1"/>
  <c r="J593" i="1"/>
  <c r="L592" i="1"/>
  <c r="T472" i="1"/>
  <c r="V472" i="1"/>
  <c r="O592" i="1"/>
  <c r="U589" i="1"/>
  <c r="S710" i="1"/>
  <c r="J594" i="1"/>
  <c r="L593" i="1"/>
  <c r="O593" i="1"/>
  <c r="T473" i="1"/>
  <c r="V473" i="1"/>
  <c r="S711" i="1"/>
  <c r="U590" i="1"/>
  <c r="T474" i="1"/>
  <c r="V474" i="1"/>
  <c r="L594" i="1"/>
  <c r="J595" i="1"/>
  <c r="O594" i="1"/>
  <c r="S712" i="1"/>
  <c r="U591" i="1"/>
  <c r="J596" i="1"/>
  <c r="T475" i="1"/>
  <c r="V475" i="1"/>
  <c r="O595" i="1"/>
  <c r="L595" i="1"/>
  <c r="S713" i="1"/>
  <c r="U592" i="1"/>
  <c r="O596" i="1"/>
  <c r="L596" i="1"/>
  <c r="T476" i="1"/>
  <c r="V476" i="1"/>
  <c r="J597" i="1"/>
  <c r="S714" i="1"/>
  <c r="U593" i="1"/>
  <c r="O597" i="1"/>
  <c r="L597" i="1"/>
  <c r="J598" i="1"/>
  <c r="T477" i="1"/>
  <c r="V477" i="1"/>
  <c r="S715" i="1"/>
  <c r="U594" i="1"/>
  <c r="T478" i="1"/>
  <c r="V478" i="1"/>
  <c r="L598" i="1"/>
  <c r="J599" i="1"/>
  <c r="O598" i="1"/>
  <c r="S716" i="1"/>
  <c r="U595" i="1"/>
  <c r="J600" i="1"/>
  <c r="T479" i="1"/>
  <c r="V479" i="1"/>
  <c r="O599" i="1"/>
  <c r="L599" i="1"/>
  <c r="S717" i="1"/>
  <c r="U596" i="1"/>
  <c r="T480" i="1"/>
  <c r="V480" i="1"/>
  <c r="O600" i="1"/>
  <c r="J601" i="1"/>
  <c r="L600" i="1"/>
  <c r="S718" i="1"/>
  <c r="U597" i="1"/>
  <c r="T481" i="1"/>
  <c r="V481" i="1"/>
  <c r="O601" i="1"/>
  <c r="J602" i="1"/>
  <c r="L601" i="1"/>
  <c r="S719" i="1"/>
  <c r="U598" i="1"/>
  <c r="J603" i="1"/>
  <c r="O602" i="1"/>
  <c r="T482" i="1"/>
  <c r="V482" i="1"/>
  <c r="L602" i="1"/>
  <c r="S720" i="1"/>
  <c r="U599" i="1"/>
  <c r="T483" i="1"/>
  <c r="V483" i="1"/>
  <c r="L603" i="1"/>
  <c r="O603" i="1"/>
  <c r="J604" i="1"/>
  <c r="S721" i="1"/>
  <c r="U600" i="1"/>
  <c r="J605" i="1"/>
  <c r="T484" i="1"/>
  <c r="V484" i="1"/>
  <c r="O604" i="1"/>
  <c r="L604" i="1"/>
  <c r="S722" i="1"/>
  <c r="U601" i="1"/>
  <c r="J606" i="1"/>
  <c r="L605" i="1"/>
  <c r="T485" i="1"/>
  <c r="V485" i="1"/>
  <c r="O605" i="1"/>
  <c r="U602" i="1"/>
  <c r="S723" i="1"/>
  <c r="L606" i="1"/>
  <c r="O606" i="1"/>
  <c r="T486" i="1"/>
  <c r="V486" i="1"/>
  <c r="J607" i="1"/>
  <c r="U603" i="1"/>
  <c r="S724" i="1"/>
  <c r="T487" i="1"/>
  <c r="V487" i="1"/>
  <c r="O607" i="1"/>
  <c r="J608" i="1"/>
  <c r="L607" i="1"/>
  <c r="S725" i="1"/>
  <c r="U604" i="1"/>
  <c r="O608" i="1"/>
  <c r="L608" i="1"/>
  <c r="T488" i="1"/>
  <c r="V488" i="1"/>
  <c r="J609" i="1"/>
  <c r="U605" i="1"/>
  <c r="S726" i="1"/>
  <c r="J610" i="1"/>
  <c r="T489" i="1"/>
  <c r="V489" i="1"/>
  <c r="O609" i="1"/>
  <c r="L609" i="1"/>
  <c r="S727" i="1"/>
  <c r="U606" i="1"/>
  <c r="T490" i="1"/>
  <c r="V490" i="1"/>
  <c r="J611" i="1"/>
  <c r="O610" i="1"/>
  <c r="L610" i="1"/>
  <c r="S728" i="1"/>
  <c r="U607" i="1"/>
  <c r="J612" i="1"/>
  <c r="O611" i="1"/>
  <c r="T491" i="1"/>
  <c r="V491" i="1"/>
  <c r="L611" i="1"/>
  <c r="S729" i="1"/>
  <c r="U608" i="1"/>
  <c r="J613" i="1"/>
  <c r="O612" i="1"/>
  <c r="L612" i="1"/>
  <c r="T492" i="1"/>
  <c r="V492" i="1"/>
  <c r="U609" i="1"/>
  <c r="S730" i="1"/>
  <c r="J614" i="1"/>
  <c r="L613" i="1"/>
  <c r="T493" i="1"/>
  <c r="V493" i="1"/>
  <c r="O613" i="1"/>
  <c r="S731" i="1"/>
  <c r="U610" i="1"/>
  <c r="J615" i="1"/>
  <c r="L614" i="1"/>
  <c r="T494" i="1"/>
  <c r="V494" i="1"/>
  <c r="O614" i="1"/>
  <c r="S732" i="1"/>
  <c r="U611" i="1"/>
  <c r="O615" i="1"/>
  <c r="T495" i="1"/>
  <c r="V495" i="1"/>
  <c r="J616" i="1"/>
  <c r="L615" i="1"/>
  <c r="S733" i="1"/>
  <c r="U612" i="1"/>
  <c r="T496" i="1"/>
  <c r="V496" i="1"/>
  <c r="L616" i="1"/>
  <c r="J617" i="1"/>
  <c r="O616" i="1"/>
  <c r="U613" i="1"/>
  <c r="S734" i="1"/>
  <c r="O617" i="1"/>
  <c r="T497" i="1"/>
  <c r="V497" i="1"/>
  <c r="J618" i="1"/>
  <c r="L617" i="1"/>
  <c r="S735" i="1"/>
  <c r="U614" i="1"/>
  <c r="J619" i="1"/>
  <c r="T498" i="1"/>
  <c r="V498" i="1"/>
  <c r="O618" i="1"/>
  <c r="L618" i="1"/>
  <c r="U615" i="1"/>
  <c r="S736" i="1"/>
  <c r="J620" i="1"/>
  <c r="O619" i="1"/>
  <c r="T499" i="1"/>
  <c r="V499" i="1"/>
  <c r="L619" i="1"/>
  <c r="S737" i="1"/>
  <c r="U616" i="1"/>
  <c r="O620" i="1"/>
  <c r="L620" i="1"/>
  <c r="T500" i="1"/>
  <c r="V500" i="1"/>
  <c r="J621" i="1"/>
  <c r="U617" i="1"/>
  <c r="S738" i="1"/>
  <c r="O621" i="1"/>
  <c r="J622" i="1"/>
  <c r="T501" i="1"/>
  <c r="V501" i="1"/>
  <c r="L621" i="1"/>
  <c r="S739" i="1"/>
  <c r="U618" i="1"/>
  <c r="O622" i="1"/>
  <c r="L622" i="1"/>
  <c r="T502" i="1"/>
  <c r="V502" i="1"/>
  <c r="J623" i="1"/>
  <c r="S740" i="1"/>
  <c r="U619" i="1"/>
  <c r="T503" i="1"/>
  <c r="V503" i="1"/>
  <c r="L623" i="1"/>
  <c r="J624" i="1"/>
  <c r="O623" i="1"/>
  <c r="U620" i="1"/>
  <c r="S741" i="1"/>
  <c r="J625" i="1"/>
  <c r="L624" i="1"/>
  <c r="T504" i="1"/>
  <c r="V504" i="1"/>
  <c r="O624" i="1"/>
  <c r="S742" i="1"/>
  <c r="U621" i="1"/>
  <c r="O625" i="1"/>
  <c r="T505" i="1"/>
  <c r="V505" i="1"/>
  <c r="J626" i="1"/>
  <c r="L625" i="1"/>
  <c r="U622" i="1"/>
  <c r="S743" i="1"/>
  <c r="J627" i="1"/>
  <c r="L626" i="1"/>
  <c r="O626" i="1"/>
  <c r="T506" i="1"/>
  <c r="V506" i="1"/>
  <c r="S744" i="1"/>
  <c r="U623" i="1"/>
  <c r="T507" i="1"/>
  <c r="V507" i="1"/>
  <c r="J628" i="1"/>
  <c r="O627" i="1"/>
  <c r="L627" i="1"/>
  <c r="U624" i="1"/>
  <c r="S745" i="1"/>
  <c r="T508" i="1"/>
  <c r="V508" i="1"/>
  <c r="J629" i="1"/>
  <c r="O628" i="1"/>
  <c r="L628" i="1"/>
  <c r="S746" i="1"/>
  <c r="U625" i="1"/>
  <c r="J630" i="1"/>
  <c r="L629" i="1"/>
  <c r="O629" i="1"/>
  <c r="T509" i="1"/>
  <c r="V509" i="1"/>
  <c r="U626" i="1"/>
  <c r="S747" i="1"/>
  <c r="L630" i="1"/>
  <c r="T510" i="1"/>
  <c r="V510" i="1"/>
  <c r="J631" i="1"/>
  <c r="O630" i="1"/>
  <c r="S748" i="1"/>
  <c r="U627" i="1"/>
  <c r="T511" i="1"/>
  <c r="V511" i="1"/>
  <c r="J632" i="1"/>
  <c r="O631" i="1"/>
  <c r="L631" i="1"/>
  <c r="U628" i="1"/>
  <c r="S749" i="1"/>
  <c r="J633" i="1"/>
  <c r="T512" i="1"/>
  <c r="V512" i="1"/>
  <c r="O632" i="1"/>
  <c r="L632" i="1"/>
  <c r="U629" i="1"/>
  <c r="S750" i="1"/>
  <c r="O633" i="1"/>
  <c r="L633" i="1"/>
  <c r="J634" i="1"/>
  <c r="T513" i="1"/>
  <c r="V513" i="1"/>
  <c r="U630" i="1"/>
  <c r="S751" i="1"/>
  <c r="T514" i="1"/>
  <c r="V514" i="1"/>
  <c r="J635" i="1"/>
  <c r="O634" i="1"/>
  <c r="L634" i="1"/>
  <c r="S752" i="1"/>
  <c r="U631" i="1"/>
  <c r="T515" i="1"/>
  <c r="V515" i="1"/>
  <c r="L635" i="1"/>
  <c r="J636" i="1"/>
  <c r="O635" i="1"/>
  <c r="S753" i="1"/>
  <c r="U632" i="1"/>
  <c r="J637" i="1"/>
  <c r="T516" i="1"/>
  <c r="V516" i="1"/>
  <c r="O636" i="1"/>
  <c r="L636" i="1"/>
  <c r="U633" i="1"/>
  <c r="S754" i="1"/>
  <c r="T517" i="1"/>
  <c r="V517" i="1"/>
  <c r="L637" i="1"/>
  <c r="O637" i="1"/>
  <c r="J638" i="1"/>
  <c r="S755" i="1"/>
  <c r="U634" i="1"/>
  <c r="O638" i="1"/>
  <c r="J639" i="1"/>
  <c r="T518" i="1"/>
  <c r="V518" i="1"/>
  <c r="L638" i="1"/>
  <c r="S756" i="1"/>
  <c r="U635" i="1"/>
  <c r="J640" i="1"/>
  <c r="L639" i="1"/>
  <c r="T519" i="1"/>
  <c r="V519" i="1"/>
  <c r="O639" i="1"/>
  <c r="S757" i="1"/>
  <c r="U636" i="1"/>
  <c r="J641" i="1"/>
  <c r="T520" i="1"/>
  <c r="V520" i="1"/>
  <c r="O640" i="1"/>
  <c r="L640" i="1"/>
  <c r="U637" i="1"/>
  <c r="S758" i="1"/>
  <c r="O641" i="1"/>
  <c r="L641" i="1"/>
  <c r="T521" i="1"/>
  <c r="V521" i="1"/>
  <c r="J642" i="1"/>
  <c r="S759" i="1"/>
  <c r="U638" i="1"/>
  <c r="J643" i="1"/>
  <c r="O642" i="1"/>
  <c r="T522" i="1"/>
  <c r="V522" i="1"/>
  <c r="L642" i="1"/>
  <c r="S760" i="1"/>
  <c r="U639" i="1"/>
  <c r="T523" i="1"/>
  <c r="V523" i="1"/>
  <c r="L643" i="1"/>
  <c r="O643" i="1"/>
  <c r="J644" i="1"/>
  <c r="U640" i="1"/>
  <c r="S761" i="1"/>
  <c r="O644" i="1"/>
  <c r="T524" i="1"/>
  <c r="V524" i="1"/>
  <c r="J645" i="1"/>
  <c r="L644" i="1"/>
  <c r="U641" i="1"/>
  <c r="S762" i="1"/>
  <c r="J646" i="1"/>
  <c r="T525" i="1"/>
  <c r="V525" i="1"/>
  <c r="O645" i="1"/>
  <c r="L645" i="1"/>
  <c r="U642" i="1"/>
  <c r="S763" i="1"/>
  <c r="T526" i="1"/>
  <c r="V526" i="1"/>
  <c r="L646" i="1"/>
  <c r="O646" i="1"/>
  <c r="J647" i="1"/>
  <c r="S764" i="1"/>
  <c r="U643" i="1"/>
  <c r="T527" i="1"/>
  <c r="V527" i="1"/>
  <c r="O647" i="1"/>
  <c r="J648" i="1"/>
  <c r="L647" i="1"/>
  <c r="S765" i="1"/>
  <c r="U644" i="1"/>
  <c r="O648" i="1"/>
  <c r="T528" i="1"/>
  <c r="V528" i="1"/>
  <c r="J649" i="1"/>
  <c r="L648" i="1"/>
  <c r="U645" i="1"/>
  <c r="S766" i="1"/>
  <c r="J650" i="1"/>
  <c r="L649" i="1"/>
  <c r="T529" i="1"/>
  <c r="V529" i="1"/>
  <c r="O649" i="1"/>
  <c r="U646" i="1"/>
  <c r="S767" i="1"/>
  <c r="T530" i="1"/>
  <c r="V530" i="1"/>
  <c r="L650" i="1"/>
  <c r="J651" i="1"/>
  <c r="O650" i="1"/>
  <c r="U647" i="1"/>
  <c r="S768" i="1"/>
  <c r="J652" i="1"/>
  <c r="L651" i="1"/>
  <c r="T531" i="1"/>
  <c r="V531" i="1"/>
  <c r="O651" i="1"/>
  <c r="U648" i="1"/>
  <c r="S769" i="1"/>
  <c r="T532" i="1"/>
  <c r="V532" i="1"/>
  <c r="J653" i="1"/>
  <c r="O652" i="1"/>
  <c r="L652" i="1"/>
  <c r="S770" i="1"/>
  <c r="U649" i="1"/>
  <c r="O653" i="1"/>
  <c r="T533" i="1"/>
  <c r="V533" i="1"/>
  <c r="J654" i="1"/>
  <c r="L653" i="1"/>
  <c r="S771" i="1"/>
  <c r="U650" i="1"/>
  <c r="O654" i="1"/>
  <c r="L654" i="1"/>
  <c r="J655" i="1"/>
  <c r="T534" i="1"/>
  <c r="V534" i="1"/>
  <c r="U651" i="1"/>
  <c r="S772" i="1"/>
  <c r="J656" i="1"/>
  <c r="L655" i="1"/>
  <c r="O655" i="1"/>
  <c r="T535" i="1"/>
  <c r="V535" i="1"/>
  <c r="S773" i="1"/>
  <c r="U652" i="1"/>
  <c r="O656" i="1"/>
  <c r="T536" i="1"/>
  <c r="V536" i="1"/>
  <c r="J657" i="1"/>
  <c r="L656" i="1"/>
  <c r="S774" i="1"/>
  <c r="U653" i="1"/>
  <c r="J658" i="1"/>
  <c r="L657" i="1"/>
  <c r="T537" i="1"/>
  <c r="V537" i="1"/>
  <c r="O657" i="1"/>
  <c r="S775" i="1"/>
  <c r="U654" i="1"/>
  <c r="J659" i="1"/>
  <c r="T538" i="1"/>
  <c r="V538" i="1"/>
  <c r="O658" i="1"/>
  <c r="L658" i="1"/>
  <c r="U655" i="1"/>
  <c r="S776" i="1"/>
  <c r="T539" i="1"/>
  <c r="V539" i="1"/>
  <c r="L659" i="1"/>
  <c r="O659" i="1"/>
  <c r="J660" i="1"/>
  <c r="U656" i="1"/>
  <c r="S777" i="1"/>
  <c r="T540" i="1"/>
  <c r="V540" i="1"/>
  <c r="J661" i="1"/>
  <c r="O660" i="1"/>
  <c r="L660" i="1"/>
  <c r="U657" i="1"/>
  <c r="S778" i="1"/>
  <c r="J662" i="1"/>
  <c r="L661" i="1"/>
  <c r="O661" i="1"/>
  <c r="T541" i="1"/>
  <c r="V541" i="1"/>
  <c r="S779" i="1"/>
  <c r="U658" i="1"/>
  <c r="J663" i="1"/>
  <c r="T542" i="1"/>
  <c r="V542" i="1"/>
  <c r="O662" i="1"/>
  <c r="L662" i="1"/>
  <c r="S780" i="1"/>
  <c r="U659" i="1"/>
  <c r="J664" i="1"/>
  <c r="L663" i="1"/>
  <c r="O663" i="1"/>
  <c r="T543" i="1"/>
  <c r="V543" i="1"/>
  <c r="U660" i="1"/>
  <c r="S781" i="1"/>
  <c r="O664" i="1"/>
  <c r="J665" i="1"/>
  <c r="T544" i="1"/>
  <c r="V544" i="1"/>
  <c r="L664" i="1"/>
  <c r="S782" i="1"/>
  <c r="U661" i="1"/>
  <c r="T545" i="1"/>
  <c r="V545" i="1"/>
  <c r="L665" i="1"/>
  <c r="J666" i="1"/>
  <c r="O665" i="1"/>
  <c r="S783" i="1"/>
  <c r="U662" i="1"/>
  <c r="O666" i="1"/>
  <c r="J667" i="1"/>
  <c r="T546" i="1"/>
  <c r="V546" i="1"/>
  <c r="L666" i="1"/>
  <c r="S784" i="1"/>
  <c r="U663" i="1"/>
  <c r="T547" i="1"/>
  <c r="V547" i="1"/>
  <c r="L667" i="1"/>
  <c r="J668" i="1"/>
  <c r="O667" i="1"/>
  <c r="U664" i="1"/>
  <c r="S785" i="1"/>
  <c r="T548" i="1"/>
  <c r="V548" i="1"/>
  <c r="J669" i="1"/>
  <c r="O668" i="1"/>
  <c r="L668" i="1"/>
  <c r="S786" i="1"/>
  <c r="U665" i="1"/>
  <c r="T549" i="1"/>
  <c r="V549" i="1"/>
  <c r="L669" i="1"/>
  <c r="O669" i="1"/>
  <c r="J670" i="1"/>
  <c r="U666" i="1"/>
  <c r="S787" i="1"/>
  <c r="J671" i="1"/>
  <c r="T550" i="1"/>
  <c r="V550" i="1"/>
  <c r="L670" i="1"/>
  <c r="O670" i="1"/>
  <c r="S788" i="1"/>
  <c r="U667" i="1"/>
  <c r="T551" i="1"/>
  <c r="V551" i="1"/>
  <c r="L671" i="1"/>
  <c r="J672" i="1"/>
  <c r="O671" i="1"/>
  <c r="S789" i="1"/>
  <c r="U668" i="1"/>
  <c r="J673" i="1"/>
  <c r="T552" i="1"/>
  <c r="V552" i="1"/>
  <c r="O672" i="1"/>
  <c r="L672" i="1"/>
  <c r="S790" i="1"/>
  <c r="U669" i="1"/>
  <c r="T553" i="1"/>
  <c r="V553" i="1"/>
  <c r="L673" i="1"/>
  <c r="O673" i="1"/>
  <c r="J674" i="1"/>
  <c r="S791" i="1"/>
  <c r="U670" i="1"/>
  <c r="J675" i="1"/>
  <c r="T554" i="1"/>
  <c r="V554" i="1"/>
  <c r="O674" i="1"/>
  <c r="L674" i="1"/>
  <c r="U671" i="1"/>
  <c r="S792" i="1"/>
  <c r="O675" i="1"/>
  <c r="L675" i="1"/>
  <c r="T555" i="1"/>
  <c r="V555" i="1"/>
  <c r="J676" i="1"/>
  <c r="S793" i="1"/>
  <c r="U672" i="1"/>
  <c r="J677" i="1"/>
  <c r="O676" i="1"/>
  <c r="T556" i="1"/>
  <c r="V556" i="1"/>
  <c r="L676" i="1"/>
  <c r="S794" i="1"/>
  <c r="U673" i="1"/>
  <c r="O677" i="1"/>
  <c r="L677" i="1"/>
  <c r="J678" i="1"/>
  <c r="T557" i="1"/>
  <c r="V557" i="1"/>
  <c r="S795" i="1"/>
  <c r="U674" i="1"/>
  <c r="T558" i="1"/>
  <c r="V558" i="1"/>
  <c r="J679" i="1"/>
  <c r="O678" i="1"/>
  <c r="L678" i="1"/>
  <c r="S796" i="1"/>
  <c r="U675" i="1"/>
  <c r="T559" i="1"/>
  <c r="V559" i="1"/>
  <c r="L679" i="1"/>
  <c r="J680" i="1"/>
  <c r="O679" i="1"/>
  <c r="U676" i="1"/>
  <c r="S797" i="1"/>
  <c r="O680" i="1"/>
  <c r="J681" i="1"/>
  <c r="T560" i="1"/>
  <c r="V560" i="1"/>
  <c r="L680" i="1"/>
  <c r="S798" i="1"/>
  <c r="U677" i="1"/>
  <c r="J682" i="1"/>
  <c r="O681" i="1"/>
  <c r="L681" i="1"/>
  <c r="T561" i="1"/>
  <c r="V561" i="1"/>
  <c r="S799" i="1"/>
  <c r="U678" i="1"/>
  <c r="J683" i="1"/>
  <c r="O682" i="1"/>
  <c r="T562" i="1"/>
  <c r="V562" i="1"/>
  <c r="L682" i="1"/>
  <c r="S800" i="1"/>
  <c r="U679" i="1"/>
  <c r="J684" i="1"/>
  <c r="T563" i="1"/>
  <c r="V563" i="1"/>
  <c r="O683" i="1"/>
  <c r="L683" i="1"/>
  <c r="U680" i="1"/>
  <c r="S801" i="1"/>
  <c r="J685" i="1"/>
  <c r="O684" i="1"/>
  <c r="T564" i="1"/>
  <c r="V564" i="1"/>
  <c r="L684" i="1"/>
  <c r="S802" i="1"/>
  <c r="U681" i="1"/>
  <c r="O685" i="1"/>
  <c r="L685" i="1"/>
  <c r="J686" i="1"/>
  <c r="T565" i="1"/>
  <c r="V565" i="1"/>
  <c r="S803" i="1"/>
  <c r="U682" i="1"/>
  <c r="J687" i="1"/>
  <c r="O686" i="1"/>
  <c r="T566" i="1"/>
  <c r="V566" i="1"/>
  <c r="L686" i="1"/>
  <c r="S804" i="1"/>
  <c r="U683" i="1"/>
  <c r="O687" i="1"/>
  <c r="J688" i="1"/>
  <c r="T567" i="1"/>
  <c r="V567" i="1"/>
  <c r="L687" i="1"/>
  <c r="S805" i="1"/>
  <c r="U684" i="1"/>
  <c r="O688" i="1"/>
  <c r="J689" i="1"/>
  <c r="T568" i="1"/>
  <c r="V568" i="1"/>
  <c r="L688" i="1"/>
  <c r="U685" i="1"/>
  <c r="S806" i="1"/>
  <c r="O689" i="1"/>
  <c r="L689" i="1"/>
  <c r="J690" i="1"/>
  <c r="T569" i="1"/>
  <c r="V569" i="1"/>
  <c r="S807" i="1"/>
  <c r="U686" i="1"/>
  <c r="O690" i="1"/>
  <c r="J691" i="1"/>
  <c r="T570" i="1"/>
  <c r="V570" i="1"/>
  <c r="L690" i="1"/>
  <c r="U687" i="1"/>
  <c r="S808" i="1"/>
  <c r="J692" i="1"/>
  <c r="L691" i="1"/>
  <c r="O691" i="1"/>
  <c r="T571" i="1"/>
  <c r="V571" i="1"/>
  <c r="S809" i="1"/>
  <c r="U688" i="1"/>
  <c r="T572" i="1"/>
  <c r="V572" i="1"/>
  <c r="O692" i="1"/>
  <c r="L692" i="1"/>
  <c r="J693" i="1"/>
  <c r="U689" i="1"/>
  <c r="S810" i="1"/>
  <c r="J694" i="1"/>
  <c r="O693" i="1"/>
  <c r="L693" i="1"/>
  <c r="T573" i="1"/>
  <c r="V573" i="1"/>
  <c r="U690" i="1"/>
  <c r="S811" i="1"/>
  <c r="T574" i="1"/>
  <c r="V574" i="1"/>
  <c r="L694" i="1"/>
  <c r="O694" i="1"/>
  <c r="J695" i="1"/>
  <c r="U691" i="1"/>
  <c r="S812" i="1"/>
  <c r="O695" i="1"/>
  <c r="L695" i="1"/>
  <c r="T575" i="1"/>
  <c r="V575" i="1"/>
  <c r="J696" i="1"/>
  <c r="U692" i="1"/>
  <c r="S813" i="1"/>
  <c r="O696" i="1"/>
  <c r="L696" i="1"/>
  <c r="J697" i="1"/>
  <c r="T576" i="1"/>
  <c r="V576" i="1"/>
  <c r="U693" i="1"/>
  <c r="S814" i="1"/>
  <c r="J698" i="1"/>
  <c r="L697" i="1"/>
  <c r="O697" i="1"/>
  <c r="T577" i="1"/>
  <c r="V577" i="1"/>
  <c r="S815" i="1"/>
  <c r="U694" i="1"/>
  <c r="J699" i="1"/>
  <c r="T578" i="1"/>
  <c r="V578" i="1"/>
  <c r="O698" i="1"/>
  <c r="L698" i="1"/>
  <c r="U695" i="1"/>
  <c r="S816" i="1"/>
  <c r="T579" i="1"/>
  <c r="V579" i="1"/>
  <c r="L699" i="1"/>
  <c r="J700" i="1"/>
  <c r="O699" i="1"/>
  <c r="S817" i="1"/>
  <c r="U696" i="1"/>
  <c r="O700" i="1"/>
  <c r="T580" i="1"/>
  <c r="V580" i="1"/>
  <c r="J701" i="1"/>
  <c r="L700" i="1"/>
  <c r="U697" i="1"/>
  <c r="S818" i="1"/>
  <c r="T581" i="1"/>
  <c r="V581" i="1"/>
  <c r="L701" i="1"/>
  <c r="O701" i="1"/>
  <c r="J702" i="1"/>
  <c r="U698" i="1"/>
  <c r="S819" i="1"/>
  <c r="T582" i="1"/>
  <c r="V582" i="1"/>
  <c r="O702" i="1"/>
  <c r="J703" i="1"/>
  <c r="L702" i="1"/>
  <c r="U699" i="1"/>
  <c r="S820" i="1"/>
  <c r="J704" i="1"/>
  <c r="L703" i="1"/>
  <c r="T583" i="1"/>
  <c r="V583" i="1"/>
  <c r="O703" i="1"/>
  <c r="U700" i="1"/>
  <c r="S821" i="1"/>
  <c r="O704" i="1"/>
  <c r="J705" i="1"/>
  <c r="T584" i="1"/>
  <c r="V584" i="1"/>
  <c r="L704" i="1"/>
  <c r="U701" i="1"/>
  <c r="S822" i="1"/>
  <c r="J706" i="1"/>
  <c r="L705" i="1"/>
  <c r="O705" i="1"/>
  <c r="T585" i="1"/>
  <c r="V585" i="1"/>
  <c r="S823" i="1"/>
  <c r="U702" i="1"/>
  <c r="O706" i="1"/>
  <c r="L706" i="1"/>
  <c r="T586" i="1"/>
  <c r="V586" i="1"/>
  <c r="J707" i="1"/>
  <c r="U703" i="1"/>
  <c r="S824" i="1"/>
  <c r="J708" i="1"/>
  <c r="L707" i="1"/>
  <c r="T587" i="1"/>
  <c r="V587" i="1"/>
  <c r="O707" i="1"/>
  <c r="S825" i="1"/>
  <c r="U704" i="1"/>
  <c r="J709" i="1"/>
  <c r="T588" i="1"/>
  <c r="V588" i="1"/>
  <c r="O708" i="1"/>
  <c r="L708" i="1"/>
  <c r="S826" i="1"/>
  <c r="U705" i="1"/>
  <c r="T589" i="1"/>
  <c r="V589" i="1"/>
  <c r="L709" i="1"/>
  <c r="J710" i="1"/>
  <c r="O709" i="1"/>
  <c r="U706" i="1"/>
  <c r="S827" i="1"/>
  <c r="T590" i="1"/>
  <c r="V590" i="1"/>
  <c r="J711" i="1"/>
  <c r="O710" i="1"/>
  <c r="L710" i="1"/>
  <c r="S828" i="1"/>
  <c r="U707" i="1"/>
  <c r="T591" i="1"/>
  <c r="V591" i="1"/>
  <c r="L711" i="1"/>
  <c r="J712" i="1"/>
  <c r="O711" i="1"/>
  <c r="U708" i="1"/>
  <c r="S829" i="1"/>
  <c r="J713" i="1"/>
  <c r="L712" i="1"/>
  <c r="T592" i="1"/>
  <c r="V592" i="1"/>
  <c r="O712" i="1"/>
  <c r="S830" i="1"/>
  <c r="U709" i="1"/>
  <c r="T593" i="1"/>
  <c r="V593" i="1"/>
  <c r="L713" i="1"/>
  <c r="J714" i="1"/>
  <c r="O713" i="1"/>
  <c r="S831" i="1"/>
  <c r="U710" i="1"/>
  <c r="J715" i="1"/>
  <c r="O714" i="1"/>
  <c r="T594" i="1"/>
  <c r="V594" i="1"/>
  <c r="L714" i="1"/>
  <c r="S832" i="1"/>
  <c r="U711" i="1"/>
  <c r="T595" i="1"/>
  <c r="V595" i="1"/>
  <c r="L715" i="1"/>
  <c r="J716" i="1"/>
  <c r="O715" i="1"/>
  <c r="U712" i="1"/>
  <c r="S833" i="1"/>
  <c r="T596" i="1"/>
  <c r="V596" i="1"/>
  <c r="O716" i="1"/>
  <c r="J717" i="1"/>
  <c r="L716" i="1"/>
  <c r="U713" i="1"/>
  <c r="S834" i="1"/>
  <c r="J718" i="1"/>
  <c r="L717" i="1"/>
  <c r="O717" i="1"/>
  <c r="T597" i="1"/>
  <c r="V597" i="1"/>
  <c r="S835" i="1"/>
  <c r="U714" i="1"/>
  <c r="J719" i="1"/>
  <c r="O718" i="1"/>
  <c r="T598" i="1"/>
  <c r="V598" i="1"/>
  <c r="L718" i="1"/>
  <c r="U715" i="1"/>
  <c r="S836" i="1"/>
  <c r="J720" i="1"/>
  <c r="L719" i="1"/>
  <c r="T599" i="1"/>
  <c r="V599" i="1"/>
  <c r="O719" i="1"/>
  <c r="S837" i="1"/>
  <c r="U716" i="1"/>
  <c r="J721" i="1"/>
  <c r="O720" i="1"/>
  <c r="T600" i="1"/>
  <c r="V600" i="1"/>
  <c r="L720" i="1"/>
  <c r="S838" i="1"/>
  <c r="U717" i="1"/>
  <c r="O721" i="1"/>
  <c r="L721" i="1"/>
  <c r="J722" i="1"/>
  <c r="T601" i="1"/>
  <c r="V601" i="1"/>
  <c r="S839" i="1"/>
  <c r="U718" i="1"/>
  <c r="J723" i="1"/>
  <c r="T602" i="1"/>
  <c r="V602" i="1"/>
  <c r="O722" i="1"/>
  <c r="L722" i="1"/>
  <c r="S840" i="1"/>
  <c r="U719" i="1"/>
  <c r="T603" i="1"/>
  <c r="V603" i="1"/>
  <c r="L723" i="1"/>
  <c r="O723" i="1"/>
  <c r="J724" i="1"/>
  <c r="U720" i="1"/>
  <c r="S841" i="1"/>
  <c r="T604" i="1"/>
  <c r="V604" i="1"/>
  <c r="L724" i="1"/>
  <c r="J725" i="1"/>
  <c r="O724" i="1"/>
  <c r="U721" i="1"/>
  <c r="S842" i="1"/>
  <c r="J726" i="1"/>
  <c r="L725" i="1"/>
  <c r="O725" i="1"/>
  <c r="T605" i="1"/>
  <c r="V605" i="1"/>
  <c r="S843" i="1"/>
  <c r="U722" i="1"/>
  <c r="J727" i="1"/>
  <c r="L726" i="1"/>
  <c r="O726" i="1"/>
  <c r="T606" i="1"/>
  <c r="V606" i="1"/>
  <c r="U723" i="1"/>
  <c r="S844" i="1"/>
  <c r="J728" i="1"/>
  <c r="L727" i="1"/>
  <c r="T607" i="1"/>
  <c r="V607" i="1"/>
  <c r="O727" i="1"/>
  <c r="U724" i="1"/>
  <c r="S845" i="1"/>
  <c r="T608" i="1"/>
  <c r="V608" i="1"/>
  <c r="J729" i="1"/>
  <c r="O728" i="1"/>
  <c r="L728" i="1"/>
  <c r="U725" i="1"/>
  <c r="S846" i="1"/>
  <c r="O729" i="1"/>
  <c r="L729" i="1"/>
  <c r="T609" i="1"/>
  <c r="V609" i="1"/>
  <c r="J730" i="1"/>
  <c r="U726" i="1"/>
  <c r="S847" i="1"/>
  <c r="O730" i="1"/>
  <c r="T610" i="1"/>
  <c r="V610" i="1"/>
  <c r="J731" i="1"/>
  <c r="L730" i="1"/>
  <c r="U727" i="1"/>
  <c r="S848" i="1"/>
  <c r="O731" i="1"/>
  <c r="L731" i="1"/>
  <c r="J732" i="1"/>
  <c r="T611" i="1"/>
  <c r="V611" i="1"/>
  <c r="U728" i="1"/>
  <c r="S849" i="1"/>
  <c r="L732" i="1"/>
  <c r="J733" i="1"/>
  <c r="T612" i="1"/>
  <c r="V612" i="1"/>
  <c r="O732" i="1"/>
  <c r="S850" i="1"/>
  <c r="U729" i="1"/>
  <c r="O733" i="1"/>
  <c r="L733" i="1"/>
  <c r="J734" i="1"/>
  <c r="T613" i="1"/>
  <c r="V613" i="1"/>
  <c r="U730" i="1"/>
  <c r="S851" i="1"/>
  <c r="J735" i="1"/>
  <c r="T614" i="1"/>
  <c r="V614" i="1"/>
  <c r="O734" i="1"/>
  <c r="L734" i="1"/>
  <c r="U731" i="1"/>
  <c r="S852" i="1"/>
  <c r="J736" i="1"/>
  <c r="L735" i="1"/>
  <c r="O735" i="1"/>
  <c r="T615" i="1"/>
  <c r="V615" i="1"/>
  <c r="S853" i="1"/>
  <c r="U732" i="1"/>
  <c r="O736" i="1"/>
  <c r="L736" i="1"/>
  <c r="T616" i="1"/>
  <c r="V616" i="1"/>
  <c r="J737" i="1"/>
  <c r="S854" i="1"/>
  <c r="U733" i="1"/>
  <c r="O737" i="1"/>
  <c r="L737" i="1"/>
  <c r="J738" i="1"/>
  <c r="T617" i="1"/>
  <c r="V617" i="1"/>
  <c r="S855" i="1"/>
  <c r="U734" i="1"/>
  <c r="O738" i="1"/>
  <c r="J739" i="1"/>
  <c r="T618" i="1"/>
  <c r="V618" i="1"/>
  <c r="L738" i="1"/>
  <c r="U735" i="1"/>
  <c r="S856" i="1"/>
  <c r="O739" i="1"/>
  <c r="L739" i="1"/>
  <c r="J740" i="1"/>
  <c r="T619" i="1"/>
  <c r="V619" i="1"/>
  <c r="S857" i="1"/>
  <c r="U736" i="1"/>
  <c r="O740" i="1"/>
  <c r="J741" i="1"/>
  <c r="T620" i="1"/>
  <c r="V620" i="1"/>
  <c r="L740" i="1"/>
  <c r="U737" i="1"/>
  <c r="S858" i="1"/>
  <c r="T621" i="1"/>
  <c r="V621" i="1"/>
  <c r="L741" i="1"/>
  <c r="J742" i="1"/>
  <c r="O741" i="1"/>
  <c r="S859" i="1"/>
  <c r="U738" i="1"/>
  <c r="T622" i="1"/>
  <c r="V622" i="1"/>
  <c r="J743" i="1"/>
  <c r="O742" i="1"/>
  <c r="L742" i="1"/>
  <c r="U739" i="1"/>
  <c r="S860" i="1"/>
  <c r="O743" i="1"/>
  <c r="L743" i="1"/>
  <c r="J744" i="1"/>
  <c r="T623" i="1"/>
  <c r="V623" i="1"/>
  <c r="S861" i="1"/>
  <c r="U740" i="1"/>
  <c r="J745" i="1"/>
  <c r="T624" i="1"/>
  <c r="V624" i="1"/>
  <c r="O744" i="1"/>
  <c r="L744" i="1"/>
  <c r="S862" i="1"/>
  <c r="U741" i="1"/>
  <c r="O745" i="1"/>
  <c r="L745" i="1"/>
  <c r="T625" i="1"/>
  <c r="V625" i="1"/>
  <c r="J746" i="1"/>
  <c r="U742" i="1"/>
  <c r="S863" i="1"/>
  <c r="O746" i="1"/>
  <c r="L746" i="1"/>
  <c r="J747" i="1"/>
  <c r="T626" i="1"/>
  <c r="V626" i="1"/>
  <c r="U743" i="1"/>
  <c r="S864" i="1"/>
  <c r="J748" i="1"/>
  <c r="L747" i="1"/>
  <c r="T627" i="1"/>
  <c r="V627" i="1"/>
  <c r="O747" i="1"/>
  <c r="U744" i="1"/>
  <c r="S865" i="1"/>
  <c r="T628" i="1"/>
  <c r="V628" i="1"/>
  <c r="L748" i="1"/>
  <c r="J749" i="1"/>
  <c r="O748" i="1"/>
  <c r="U745" i="1"/>
  <c r="S866" i="1"/>
  <c r="J750" i="1"/>
  <c r="L749" i="1"/>
  <c r="T629" i="1"/>
  <c r="V629" i="1"/>
  <c r="O749" i="1"/>
  <c r="U746" i="1"/>
  <c r="S867" i="1"/>
  <c r="J751" i="1"/>
  <c r="O750" i="1"/>
  <c r="T630" i="1"/>
  <c r="V630" i="1"/>
  <c r="L750" i="1"/>
  <c r="S868" i="1"/>
  <c r="U747" i="1"/>
  <c r="O751" i="1"/>
  <c r="T631" i="1"/>
  <c r="V631" i="1"/>
  <c r="L751" i="1"/>
  <c r="J752" i="1"/>
  <c r="S869" i="1"/>
  <c r="U748" i="1"/>
  <c r="O752" i="1"/>
  <c r="T632" i="1"/>
  <c r="V632" i="1"/>
  <c r="J753" i="1"/>
  <c r="L752" i="1"/>
  <c r="U749" i="1"/>
  <c r="S870" i="1"/>
  <c r="T633" i="1"/>
  <c r="V633" i="1"/>
  <c r="J754" i="1"/>
  <c r="O753" i="1"/>
  <c r="L753" i="1"/>
  <c r="S871" i="1"/>
  <c r="U750" i="1"/>
  <c r="J755" i="1"/>
  <c r="T634" i="1"/>
  <c r="V634" i="1"/>
  <c r="O754" i="1"/>
  <c r="L754" i="1"/>
  <c r="U751" i="1"/>
  <c r="S872" i="1"/>
  <c r="T635" i="1"/>
  <c r="V635" i="1"/>
  <c r="L755" i="1"/>
  <c r="J756" i="1"/>
  <c r="O755" i="1"/>
  <c r="U752" i="1"/>
  <c r="S873" i="1"/>
  <c r="O756" i="1"/>
  <c r="J757" i="1"/>
  <c r="T636" i="1"/>
  <c r="V636" i="1"/>
  <c r="L756" i="1"/>
  <c r="U753" i="1"/>
  <c r="S874" i="1"/>
  <c r="T637" i="1"/>
  <c r="V637" i="1"/>
  <c r="L757" i="1"/>
  <c r="O757" i="1"/>
  <c r="J758" i="1"/>
  <c r="S875" i="1"/>
  <c r="U754" i="1"/>
  <c r="T638" i="1"/>
  <c r="V638" i="1"/>
  <c r="J759" i="1"/>
  <c r="O758" i="1"/>
  <c r="L758" i="1"/>
  <c r="S876" i="1"/>
  <c r="U755" i="1"/>
  <c r="J760" i="1"/>
  <c r="O759" i="1"/>
  <c r="L759" i="1"/>
  <c r="T639" i="1"/>
  <c r="V639" i="1"/>
  <c r="U756" i="1"/>
  <c r="S877" i="1"/>
  <c r="O760" i="1"/>
  <c r="J761" i="1"/>
  <c r="T640" i="1"/>
  <c r="V640" i="1"/>
  <c r="L760" i="1"/>
  <c r="S878" i="1"/>
  <c r="U757" i="1"/>
  <c r="J762" i="1"/>
  <c r="L761" i="1"/>
  <c r="T641" i="1"/>
  <c r="V641" i="1"/>
  <c r="O761" i="1"/>
  <c r="S879" i="1"/>
  <c r="U758" i="1"/>
  <c r="J763" i="1"/>
  <c r="L762" i="1"/>
  <c r="O762" i="1"/>
  <c r="T642" i="1"/>
  <c r="V642" i="1"/>
  <c r="U759" i="1"/>
  <c r="S880" i="1"/>
  <c r="T643" i="1"/>
  <c r="V643" i="1"/>
  <c r="O763" i="1"/>
  <c r="J764" i="1"/>
  <c r="L763" i="1"/>
  <c r="S881" i="1"/>
  <c r="U760" i="1"/>
  <c r="J765" i="1"/>
  <c r="O764" i="1"/>
  <c r="T644" i="1"/>
  <c r="V644" i="1"/>
  <c r="L764" i="1"/>
  <c r="S882" i="1"/>
  <c r="U761" i="1"/>
  <c r="O765" i="1"/>
  <c r="J766" i="1"/>
  <c r="L765" i="1"/>
  <c r="T645" i="1"/>
  <c r="V645" i="1"/>
  <c r="S883" i="1"/>
  <c r="U762" i="1"/>
  <c r="O766" i="1"/>
  <c r="T646" i="1"/>
  <c r="V646" i="1"/>
  <c r="J767" i="1"/>
  <c r="L766" i="1"/>
  <c r="U763" i="1"/>
  <c r="S884" i="1"/>
  <c r="J768" i="1"/>
  <c r="L767" i="1"/>
  <c r="T647" i="1"/>
  <c r="V647" i="1"/>
  <c r="O767" i="1"/>
  <c r="U764" i="1"/>
  <c r="S885" i="1"/>
  <c r="J769" i="1"/>
  <c r="O768" i="1"/>
  <c r="T648" i="1"/>
  <c r="V648" i="1"/>
  <c r="L768" i="1"/>
  <c r="S886" i="1"/>
  <c r="U765" i="1"/>
  <c r="O769" i="1"/>
  <c r="T649" i="1"/>
  <c r="V649" i="1"/>
  <c r="L769" i="1"/>
  <c r="J770" i="1"/>
  <c r="U766" i="1"/>
  <c r="S887" i="1"/>
  <c r="J771" i="1"/>
  <c r="T650" i="1"/>
  <c r="V650" i="1"/>
  <c r="O770" i="1"/>
  <c r="L770" i="1"/>
  <c r="U767" i="1"/>
  <c r="S888" i="1"/>
  <c r="O771" i="1"/>
  <c r="L771" i="1"/>
  <c r="T651" i="1"/>
  <c r="V651" i="1"/>
  <c r="J772" i="1"/>
  <c r="U768" i="1"/>
  <c r="S889" i="1"/>
  <c r="O772" i="1"/>
  <c r="J773" i="1"/>
  <c r="T652" i="1"/>
  <c r="V652" i="1"/>
  <c r="L772" i="1"/>
  <c r="U769" i="1"/>
  <c r="S890" i="1"/>
  <c r="O773" i="1"/>
  <c r="L773" i="1"/>
  <c r="T653" i="1"/>
  <c r="V653" i="1"/>
  <c r="J774" i="1"/>
  <c r="U770" i="1"/>
  <c r="S891" i="1"/>
  <c r="J775" i="1"/>
  <c r="O774" i="1"/>
  <c r="L774" i="1"/>
  <c r="T654" i="1"/>
  <c r="V654" i="1"/>
  <c r="U771" i="1"/>
  <c r="S892" i="1"/>
  <c r="O775" i="1"/>
  <c r="T655" i="1"/>
  <c r="V655" i="1"/>
  <c r="L775" i="1"/>
  <c r="J776" i="1"/>
  <c r="S893" i="1"/>
  <c r="U772" i="1"/>
  <c r="T656" i="1"/>
  <c r="V656" i="1"/>
  <c r="O776" i="1"/>
  <c r="J777" i="1"/>
  <c r="L776" i="1"/>
  <c r="U773" i="1"/>
  <c r="S894" i="1"/>
  <c r="T657" i="1"/>
  <c r="V657" i="1"/>
  <c r="O777" i="1"/>
  <c r="J778" i="1"/>
  <c r="L777" i="1"/>
  <c r="S895" i="1"/>
  <c r="U774" i="1"/>
  <c r="J779" i="1"/>
  <c r="T658" i="1"/>
  <c r="V658" i="1"/>
  <c r="L778" i="1"/>
  <c r="O778" i="1"/>
  <c r="S896" i="1"/>
  <c r="U775" i="1"/>
  <c r="T659" i="1"/>
  <c r="V659" i="1"/>
  <c r="J780" i="1"/>
  <c r="L779" i="1"/>
  <c r="O779" i="1"/>
  <c r="S897" i="1"/>
  <c r="U776" i="1"/>
  <c r="T660" i="1"/>
  <c r="V660" i="1"/>
  <c r="L780" i="1"/>
  <c r="J781" i="1"/>
  <c r="O780" i="1"/>
  <c r="S898" i="1"/>
  <c r="U777" i="1"/>
  <c r="J782" i="1"/>
  <c r="O781" i="1"/>
  <c r="T661" i="1"/>
  <c r="V661" i="1"/>
  <c r="L781" i="1"/>
  <c r="S899" i="1"/>
  <c r="U778" i="1"/>
  <c r="J783" i="1"/>
  <c r="L782" i="1"/>
  <c r="T662" i="1"/>
  <c r="V662" i="1"/>
  <c r="O782" i="1"/>
  <c r="U779" i="1"/>
  <c r="S900" i="1"/>
  <c r="T663" i="1"/>
  <c r="V663" i="1"/>
  <c r="O783" i="1"/>
  <c r="J784" i="1"/>
  <c r="L783" i="1"/>
  <c r="S901" i="1"/>
  <c r="U780" i="1"/>
  <c r="T664" i="1"/>
  <c r="V664" i="1"/>
  <c r="J785" i="1"/>
  <c r="O784" i="1"/>
  <c r="L784" i="1"/>
  <c r="S902" i="1"/>
  <c r="U781" i="1"/>
  <c r="J786" i="1"/>
  <c r="L785" i="1"/>
  <c r="O785" i="1"/>
  <c r="T665" i="1"/>
  <c r="V665" i="1"/>
  <c r="U782" i="1"/>
  <c r="S903" i="1"/>
  <c r="T666" i="1"/>
  <c r="V666" i="1"/>
  <c r="J787" i="1"/>
  <c r="O786" i="1"/>
  <c r="L786" i="1"/>
  <c r="S904" i="1"/>
  <c r="U783" i="1"/>
  <c r="O787" i="1"/>
  <c r="T667" i="1"/>
  <c r="V667" i="1"/>
  <c r="L787" i="1"/>
  <c r="J788" i="1"/>
  <c r="U784" i="1"/>
  <c r="S905" i="1"/>
  <c r="J789" i="1"/>
  <c r="O788" i="1"/>
  <c r="T668" i="1"/>
  <c r="V668" i="1"/>
  <c r="L788" i="1"/>
  <c r="S906" i="1"/>
  <c r="U785" i="1"/>
  <c r="O789" i="1"/>
  <c r="T669" i="1"/>
  <c r="V669" i="1"/>
  <c r="L789" i="1"/>
  <c r="J790" i="1"/>
  <c r="U786" i="1"/>
  <c r="S907" i="1"/>
  <c r="T670" i="1"/>
  <c r="V670" i="1"/>
  <c r="O790" i="1"/>
  <c r="J791" i="1"/>
  <c r="L790" i="1"/>
  <c r="U787" i="1"/>
  <c r="S908" i="1"/>
  <c r="J792" i="1"/>
  <c r="L791" i="1"/>
  <c r="O791" i="1"/>
  <c r="T671" i="1"/>
  <c r="V671" i="1"/>
  <c r="S909" i="1"/>
  <c r="U788" i="1"/>
  <c r="L792" i="1"/>
  <c r="J793" i="1"/>
  <c r="O792" i="1"/>
  <c r="T672" i="1"/>
  <c r="V672" i="1"/>
  <c r="S910" i="1"/>
  <c r="U789" i="1"/>
  <c r="J794" i="1"/>
  <c r="L793" i="1"/>
  <c r="O793" i="1"/>
  <c r="T673" i="1"/>
  <c r="V673" i="1"/>
  <c r="S911" i="1"/>
  <c r="U790" i="1"/>
  <c r="J795" i="1"/>
  <c r="O794" i="1"/>
  <c r="T674" i="1"/>
  <c r="V674" i="1"/>
  <c r="L794" i="1"/>
  <c r="S912" i="1"/>
  <c r="U791" i="1"/>
  <c r="O795" i="1"/>
  <c r="L795" i="1"/>
  <c r="J796" i="1"/>
  <c r="T675" i="1"/>
  <c r="V675" i="1"/>
  <c r="U792" i="1"/>
  <c r="S913" i="1"/>
  <c r="O796" i="1"/>
  <c r="J797" i="1"/>
  <c r="L796" i="1"/>
  <c r="T676" i="1"/>
  <c r="V676" i="1"/>
  <c r="U793" i="1"/>
  <c r="S914" i="1"/>
  <c r="O797" i="1"/>
  <c r="L797" i="1"/>
  <c r="T677" i="1"/>
  <c r="V677" i="1"/>
  <c r="J798" i="1"/>
  <c r="U794" i="1"/>
  <c r="S915" i="1"/>
  <c r="J799" i="1"/>
  <c r="T678" i="1"/>
  <c r="V678" i="1"/>
  <c r="O798" i="1"/>
  <c r="L798" i="1"/>
  <c r="S916" i="1"/>
  <c r="U795" i="1"/>
  <c r="O799" i="1"/>
  <c r="L799" i="1"/>
  <c r="J800" i="1"/>
  <c r="T679" i="1"/>
  <c r="V679" i="1"/>
  <c r="S917" i="1"/>
  <c r="U796" i="1"/>
  <c r="T680" i="1"/>
  <c r="V680" i="1"/>
  <c r="L800" i="1"/>
  <c r="J801" i="1"/>
  <c r="O800" i="1"/>
  <c r="U797" i="1"/>
  <c r="S918" i="1"/>
  <c r="T681" i="1"/>
  <c r="V681" i="1"/>
  <c r="L801" i="1"/>
  <c r="O801" i="1"/>
  <c r="J802" i="1"/>
  <c r="S919" i="1"/>
  <c r="U798" i="1"/>
  <c r="J803" i="1"/>
  <c r="T682" i="1"/>
  <c r="V682" i="1"/>
  <c r="O802" i="1"/>
  <c r="L802" i="1"/>
  <c r="S920" i="1"/>
  <c r="U799" i="1"/>
  <c r="O803" i="1"/>
  <c r="J804" i="1"/>
  <c r="L803" i="1"/>
  <c r="T683" i="1"/>
  <c r="V683" i="1"/>
  <c r="S921" i="1"/>
  <c r="U800" i="1"/>
  <c r="J805" i="1"/>
  <c r="O804" i="1"/>
  <c r="T684" i="1"/>
  <c r="V684" i="1"/>
  <c r="L804" i="1"/>
  <c r="S922" i="1"/>
  <c r="U801" i="1"/>
  <c r="J806" i="1"/>
  <c r="T685" i="1"/>
  <c r="V685" i="1"/>
  <c r="L805" i="1"/>
  <c r="O805" i="1"/>
  <c r="U802" i="1"/>
  <c r="S923" i="1"/>
  <c r="O806" i="1"/>
  <c r="J807" i="1"/>
  <c r="T686" i="1"/>
  <c r="V686" i="1"/>
  <c r="L806" i="1"/>
  <c r="S924" i="1"/>
  <c r="U803" i="1"/>
  <c r="O807" i="1"/>
  <c r="L807" i="1"/>
  <c r="T687" i="1"/>
  <c r="V687" i="1"/>
  <c r="J808" i="1"/>
  <c r="S925" i="1"/>
  <c r="U804" i="1"/>
  <c r="O808" i="1"/>
  <c r="J809" i="1"/>
  <c r="T688" i="1"/>
  <c r="V688" i="1"/>
  <c r="L808" i="1"/>
  <c r="U805" i="1"/>
  <c r="S926" i="1"/>
  <c r="T689" i="1"/>
  <c r="V689" i="1"/>
  <c r="J810" i="1"/>
  <c r="O809" i="1"/>
  <c r="L809" i="1"/>
  <c r="S927" i="1"/>
  <c r="U806" i="1"/>
  <c r="O810" i="1"/>
  <c r="L810" i="1"/>
  <c r="J811" i="1"/>
  <c r="T690" i="1"/>
  <c r="V690" i="1"/>
  <c r="S928" i="1"/>
  <c r="U807" i="1"/>
  <c r="J812" i="1"/>
  <c r="L811" i="1"/>
  <c r="O811" i="1"/>
  <c r="T691" i="1"/>
  <c r="V691" i="1"/>
  <c r="U808" i="1"/>
  <c r="S929" i="1"/>
  <c r="J813" i="1"/>
  <c r="O812" i="1"/>
  <c r="T692" i="1"/>
  <c r="V692" i="1"/>
  <c r="L812" i="1"/>
  <c r="S930" i="1"/>
  <c r="U809" i="1"/>
  <c r="O813" i="1"/>
  <c r="T693" i="1"/>
  <c r="V693" i="1"/>
  <c r="L813" i="1"/>
  <c r="J814" i="1"/>
  <c r="S931" i="1"/>
  <c r="U810" i="1"/>
  <c r="O814" i="1"/>
  <c r="L814" i="1"/>
  <c r="J815" i="1"/>
  <c r="T694" i="1"/>
  <c r="V694" i="1"/>
  <c r="U811" i="1"/>
  <c r="S932" i="1"/>
  <c r="O815" i="1"/>
  <c r="L815" i="1"/>
  <c r="J816" i="1"/>
  <c r="T695" i="1"/>
  <c r="V695" i="1"/>
  <c r="U812" i="1"/>
  <c r="S933" i="1"/>
  <c r="L816" i="1"/>
  <c r="T696" i="1"/>
  <c r="V696" i="1"/>
  <c r="J817" i="1"/>
  <c r="O816" i="1"/>
  <c r="S934" i="1"/>
  <c r="U813" i="1"/>
  <c r="J818" i="1"/>
  <c r="L817" i="1"/>
  <c r="O817" i="1"/>
  <c r="T697" i="1"/>
  <c r="V697" i="1"/>
  <c r="S935" i="1"/>
  <c r="U814" i="1"/>
  <c r="T698" i="1"/>
  <c r="V698" i="1"/>
  <c r="O818" i="1"/>
  <c r="J819" i="1"/>
  <c r="L818" i="1"/>
  <c r="U815" i="1"/>
  <c r="S936" i="1"/>
  <c r="J820" i="1"/>
  <c r="O819" i="1"/>
  <c r="T699" i="1"/>
  <c r="V699" i="1"/>
  <c r="L819" i="1"/>
  <c r="U816" i="1"/>
  <c r="S937" i="1"/>
  <c r="T700" i="1"/>
  <c r="V700" i="1"/>
  <c r="J821" i="1"/>
  <c r="O820" i="1"/>
  <c r="L820" i="1"/>
  <c r="S938" i="1"/>
  <c r="U817" i="1"/>
  <c r="J822" i="1"/>
  <c r="L821" i="1"/>
  <c r="T701" i="1"/>
  <c r="V701" i="1"/>
  <c r="O821" i="1"/>
  <c r="U818" i="1"/>
  <c r="S939" i="1"/>
  <c r="J823" i="1"/>
  <c r="O822" i="1"/>
  <c r="T702" i="1"/>
  <c r="V702" i="1"/>
  <c r="L822" i="1"/>
  <c r="U819" i="1"/>
  <c r="S940" i="1"/>
  <c r="J824" i="1"/>
  <c r="L823" i="1"/>
  <c r="T703" i="1"/>
  <c r="V703" i="1"/>
  <c r="O823" i="1"/>
  <c r="S941" i="1"/>
  <c r="U820" i="1"/>
  <c r="J825" i="1"/>
  <c r="T704" i="1"/>
  <c r="V704" i="1"/>
  <c r="O824" i="1"/>
  <c r="L824" i="1"/>
  <c r="U821" i="1"/>
  <c r="S942" i="1"/>
  <c r="J826" i="1"/>
  <c r="L825" i="1"/>
  <c r="O825" i="1"/>
  <c r="T705" i="1"/>
  <c r="V705" i="1"/>
  <c r="S943" i="1"/>
  <c r="U822" i="1"/>
  <c r="O826" i="1"/>
  <c r="T706" i="1"/>
  <c r="V706" i="1"/>
  <c r="J827" i="1"/>
  <c r="L826" i="1"/>
  <c r="S944" i="1"/>
  <c r="U823" i="1"/>
  <c r="O827" i="1"/>
  <c r="L827" i="1"/>
  <c r="J828" i="1"/>
  <c r="T707" i="1"/>
  <c r="V707" i="1"/>
  <c r="U824" i="1"/>
  <c r="S945" i="1"/>
  <c r="J829" i="1"/>
  <c r="O828" i="1"/>
  <c r="T708" i="1"/>
  <c r="V708" i="1"/>
  <c r="L828" i="1"/>
  <c r="S946" i="1"/>
  <c r="U825" i="1"/>
  <c r="O829" i="1"/>
  <c r="L829" i="1"/>
  <c r="T709" i="1"/>
  <c r="V709" i="1"/>
  <c r="J830" i="1"/>
  <c r="S947" i="1"/>
  <c r="U826" i="1"/>
  <c r="L830" i="1"/>
  <c r="J831" i="1"/>
  <c r="O830" i="1"/>
  <c r="T710" i="1"/>
  <c r="V710" i="1"/>
  <c r="S948" i="1"/>
  <c r="U827" i="1"/>
  <c r="J832" i="1"/>
  <c r="L831" i="1"/>
  <c r="T711" i="1"/>
  <c r="V711" i="1"/>
  <c r="O831" i="1"/>
  <c r="S949" i="1"/>
  <c r="U828" i="1"/>
  <c r="J833" i="1"/>
  <c r="T712" i="1"/>
  <c r="V712" i="1"/>
  <c r="O832" i="1"/>
  <c r="L832" i="1"/>
  <c r="S950" i="1"/>
  <c r="U829" i="1"/>
  <c r="T713" i="1"/>
  <c r="V713" i="1"/>
  <c r="L833" i="1"/>
  <c r="O833" i="1"/>
  <c r="J834" i="1"/>
  <c r="U830" i="1"/>
  <c r="S951" i="1"/>
  <c r="T714" i="1"/>
  <c r="V714" i="1"/>
  <c r="J835" i="1"/>
  <c r="L834" i="1"/>
  <c r="O834" i="1"/>
  <c r="U831" i="1"/>
  <c r="S952" i="1"/>
  <c r="J836" i="1"/>
  <c r="O835" i="1"/>
  <c r="L835" i="1"/>
  <c r="T715" i="1"/>
  <c r="V715" i="1"/>
  <c r="S953" i="1"/>
  <c r="U832" i="1"/>
  <c r="J837" i="1"/>
  <c r="O836" i="1"/>
  <c r="T716" i="1"/>
  <c r="V716" i="1"/>
  <c r="L836" i="1"/>
  <c r="U833" i="1"/>
  <c r="S954" i="1"/>
  <c r="O837" i="1"/>
  <c r="L837" i="1"/>
  <c r="J838" i="1"/>
  <c r="T717" i="1"/>
  <c r="V717" i="1"/>
  <c r="U834" i="1"/>
  <c r="S955" i="1"/>
  <c r="O838" i="1"/>
  <c r="T718" i="1"/>
  <c r="V718" i="1"/>
  <c r="J839" i="1"/>
  <c r="L838" i="1"/>
  <c r="S956" i="1"/>
  <c r="U835" i="1"/>
  <c r="J840" i="1"/>
  <c r="L839" i="1"/>
  <c r="O839" i="1"/>
  <c r="T719" i="1"/>
  <c r="V719" i="1"/>
  <c r="S957" i="1"/>
  <c r="U836" i="1"/>
  <c r="T720" i="1"/>
  <c r="V720" i="1"/>
  <c r="O840" i="1"/>
  <c r="J841" i="1"/>
  <c r="L840" i="1"/>
  <c r="U837" i="1"/>
  <c r="S958" i="1"/>
  <c r="J842" i="1"/>
  <c r="L841" i="1"/>
  <c r="T721" i="1"/>
  <c r="V721" i="1"/>
  <c r="O841" i="1"/>
  <c r="S959" i="1"/>
  <c r="U838" i="1"/>
  <c r="T722" i="1"/>
  <c r="V722" i="1"/>
  <c r="O842" i="1"/>
  <c r="J843" i="1"/>
  <c r="L842" i="1"/>
  <c r="U839" i="1"/>
  <c r="S960" i="1"/>
  <c r="T723" i="1"/>
  <c r="V723" i="1"/>
  <c r="J844" i="1"/>
  <c r="O843" i="1"/>
  <c r="L843" i="1"/>
  <c r="U840" i="1"/>
  <c r="S961" i="1"/>
  <c r="T724" i="1"/>
  <c r="V724" i="1"/>
  <c r="O844" i="1"/>
  <c r="L844" i="1"/>
  <c r="J845" i="1"/>
  <c r="U841" i="1"/>
  <c r="S962" i="1"/>
  <c r="T725" i="1"/>
  <c r="V725" i="1"/>
  <c r="J846" i="1"/>
  <c r="O845" i="1"/>
  <c r="L845" i="1"/>
  <c r="U842" i="1"/>
  <c r="S963" i="1"/>
  <c r="O846" i="1"/>
  <c r="L846" i="1"/>
  <c r="T726" i="1"/>
  <c r="V726" i="1"/>
  <c r="J847" i="1"/>
  <c r="U843" i="1"/>
  <c r="S964" i="1"/>
  <c r="O847" i="1"/>
  <c r="J848" i="1"/>
  <c r="L847" i="1"/>
  <c r="T727" i="1"/>
  <c r="V727" i="1"/>
  <c r="S965" i="1"/>
  <c r="U844" i="1"/>
  <c r="J849" i="1"/>
  <c r="O848" i="1"/>
  <c r="T728" i="1"/>
  <c r="V728" i="1"/>
  <c r="L848" i="1"/>
  <c r="S966" i="1"/>
  <c r="U845" i="1"/>
  <c r="O849" i="1"/>
  <c r="L849" i="1"/>
  <c r="T729" i="1"/>
  <c r="V729" i="1"/>
  <c r="J850" i="1"/>
  <c r="S967" i="1"/>
  <c r="U846" i="1"/>
  <c r="J851" i="1"/>
  <c r="O850" i="1"/>
  <c r="T730" i="1"/>
  <c r="V730" i="1"/>
  <c r="L850" i="1"/>
  <c r="U847" i="1"/>
  <c r="S968" i="1"/>
  <c r="O851" i="1"/>
  <c r="L851" i="1"/>
  <c r="J852" i="1"/>
  <c r="T731" i="1"/>
  <c r="V731" i="1"/>
  <c r="S969" i="1"/>
  <c r="U848" i="1"/>
  <c r="J853" i="1"/>
  <c r="L852" i="1"/>
  <c r="T732" i="1"/>
  <c r="V732" i="1"/>
  <c r="O852" i="1"/>
  <c r="S970" i="1"/>
  <c r="U849" i="1"/>
  <c r="T733" i="1"/>
  <c r="V733" i="1"/>
  <c r="O853" i="1"/>
  <c r="J854" i="1"/>
  <c r="L853" i="1"/>
  <c r="S971" i="1"/>
  <c r="U850" i="1"/>
  <c r="O854" i="1"/>
  <c r="J855" i="1"/>
  <c r="T734" i="1"/>
  <c r="V734" i="1"/>
  <c r="L854" i="1"/>
  <c r="S972" i="1"/>
  <c r="U851" i="1"/>
  <c r="T735" i="1"/>
  <c r="V735" i="1"/>
  <c r="L855" i="1"/>
  <c r="O855" i="1"/>
  <c r="J856" i="1"/>
  <c r="U852" i="1"/>
  <c r="S973" i="1"/>
  <c r="L856" i="1"/>
  <c r="O856" i="1"/>
  <c r="J857" i="1"/>
  <c r="T736" i="1"/>
  <c r="V736" i="1"/>
  <c r="U853" i="1"/>
  <c r="S974" i="1"/>
  <c r="O857" i="1"/>
  <c r="J858" i="1"/>
  <c r="T737" i="1"/>
  <c r="V737" i="1"/>
  <c r="L857" i="1"/>
  <c r="U854" i="1"/>
  <c r="S975" i="1"/>
  <c r="O858" i="1"/>
  <c r="T738" i="1"/>
  <c r="V738" i="1"/>
  <c r="J859" i="1"/>
  <c r="L858" i="1"/>
  <c r="S976" i="1"/>
  <c r="U855" i="1"/>
  <c r="O859" i="1"/>
  <c r="T739" i="1"/>
  <c r="V739" i="1"/>
  <c r="J860" i="1"/>
  <c r="L859" i="1"/>
  <c r="S977" i="1"/>
  <c r="U856" i="1"/>
  <c r="O860" i="1"/>
  <c r="T740" i="1"/>
  <c r="V740" i="1"/>
  <c r="J861" i="1"/>
  <c r="L860" i="1"/>
  <c r="U857" i="1"/>
  <c r="S978" i="1"/>
  <c r="T741" i="1"/>
  <c r="V741" i="1"/>
  <c r="L861" i="1"/>
  <c r="J862" i="1"/>
  <c r="O861" i="1"/>
  <c r="U858" i="1"/>
  <c r="S979" i="1"/>
  <c r="O862" i="1"/>
  <c r="J863" i="1"/>
  <c r="T742" i="1"/>
  <c r="V742" i="1"/>
  <c r="L862" i="1"/>
  <c r="U859" i="1"/>
  <c r="S980" i="1"/>
  <c r="O863" i="1"/>
  <c r="L863" i="1"/>
  <c r="T743" i="1"/>
  <c r="V743" i="1"/>
  <c r="J864" i="1"/>
  <c r="U860" i="1"/>
  <c r="S981" i="1"/>
  <c r="J865" i="1"/>
  <c r="O864" i="1"/>
  <c r="T744" i="1"/>
  <c r="V744" i="1"/>
  <c r="L864" i="1"/>
  <c r="S982" i="1"/>
  <c r="U861" i="1"/>
  <c r="O865" i="1"/>
  <c r="J866" i="1"/>
  <c r="L865" i="1"/>
  <c r="T745" i="1"/>
  <c r="V745" i="1"/>
  <c r="S983" i="1"/>
  <c r="U862" i="1"/>
  <c r="T746" i="1"/>
  <c r="V746" i="1"/>
  <c r="J867" i="1"/>
  <c r="O866" i="1"/>
  <c r="L866" i="1"/>
  <c r="U863" i="1"/>
  <c r="S984" i="1"/>
  <c r="T747" i="1"/>
  <c r="V747" i="1"/>
  <c r="L867" i="1"/>
  <c r="J868" i="1"/>
  <c r="O867" i="1"/>
  <c r="U864" i="1"/>
  <c r="S985" i="1"/>
  <c r="L868" i="1"/>
  <c r="T748" i="1"/>
  <c r="V748" i="1"/>
  <c r="O868" i="1"/>
  <c r="J869" i="1"/>
  <c r="U865" i="1"/>
  <c r="S986" i="1"/>
  <c r="T749" i="1"/>
  <c r="V749" i="1"/>
  <c r="L869" i="1"/>
  <c r="O869" i="1"/>
  <c r="J870" i="1"/>
  <c r="U866" i="1"/>
  <c r="S987" i="1"/>
  <c r="T750" i="1"/>
  <c r="V750" i="1"/>
  <c r="J871" i="1"/>
  <c r="O870" i="1"/>
  <c r="L870" i="1"/>
  <c r="U867" i="1"/>
  <c r="S988" i="1"/>
  <c r="J872" i="1"/>
  <c r="T751" i="1"/>
  <c r="V751" i="1"/>
  <c r="O871" i="1"/>
  <c r="L871" i="1"/>
  <c r="U868" i="1"/>
  <c r="S989" i="1"/>
  <c r="O872" i="1"/>
  <c r="T752" i="1"/>
  <c r="V752" i="1"/>
  <c r="J873" i="1"/>
  <c r="L872" i="1"/>
  <c r="U869" i="1"/>
  <c r="S990" i="1"/>
  <c r="T753" i="1"/>
  <c r="V753" i="1"/>
  <c r="L873" i="1"/>
  <c r="J874" i="1"/>
  <c r="O873" i="1"/>
  <c r="U870" i="1"/>
  <c r="S991" i="1"/>
  <c r="T754" i="1"/>
  <c r="V754" i="1"/>
  <c r="J875" i="1"/>
  <c r="O874" i="1"/>
  <c r="L874" i="1"/>
  <c r="U871" i="1"/>
  <c r="S992" i="1"/>
  <c r="O875" i="1"/>
  <c r="L875" i="1"/>
  <c r="T755" i="1"/>
  <c r="V755" i="1"/>
  <c r="J876" i="1"/>
  <c r="S993" i="1"/>
  <c r="U872" i="1"/>
  <c r="T756" i="1"/>
  <c r="V756" i="1"/>
  <c r="O876" i="1"/>
  <c r="L876" i="1"/>
  <c r="J877" i="1"/>
  <c r="S994" i="1"/>
  <c r="U873" i="1"/>
  <c r="J878" i="1"/>
  <c r="L877" i="1"/>
  <c r="O877" i="1"/>
  <c r="T757" i="1"/>
  <c r="V757" i="1"/>
  <c r="U874" i="1"/>
  <c r="S995" i="1"/>
  <c r="T758" i="1"/>
  <c r="V758" i="1"/>
  <c r="O878" i="1"/>
  <c r="J879" i="1"/>
  <c r="L878" i="1"/>
  <c r="S996" i="1"/>
  <c r="U875" i="1"/>
  <c r="J880" i="1"/>
  <c r="L879" i="1"/>
  <c r="O879" i="1"/>
  <c r="T759" i="1"/>
  <c r="V759" i="1"/>
  <c r="S997" i="1"/>
  <c r="U876" i="1"/>
  <c r="J881" i="1"/>
  <c r="O880" i="1"/>
  <c r="L880" i="1"/>
  <c r="T760" i="1"/>
  <c r="V760" i="1"/>
  <c r="U877" i="1"/>
  <c r="S998" i="1"/>
  <c r="O881" i="1"/>
  <c r="L881" i="1"/>
  <c r="J882" i="1"/>
  <c r="T761" i="1"/>
  <c r="V761" i="1"/>
  <c r="S999" i="1"/>
  <c r="U878" i="1"/>
  <c r="J883" i="1"/>
  <c r="O882" i="1"/>
  <c r="T762" i="1"/>
  <c r="V762" i="1"/>
  <c r="L882" i="1"/>
  <c r="S1000" i="1"/>
  <c r="U879" i="1"/>
  <c r="T763" i="1"/>
  <c r="V763" i="1"/>
  <c r="L883" i="1"/>
  <c r="J884" i="1"/>
  <c r="O883" i="1"/>
  <c r="U880" i="1"/>
  <c r="S1001" i="1"/>
  <c r="J885" i="1"/>
  <c r="O884" i="1"/>
  <c r="T764" i="1"/>
  <c r="V764" i="1"/>
  <c r="L884" i="1"/>
  <c r="U881" i="1"/>
  <c r="S1002" i="1"/>
  <c r="T765" i="1"/>
  <c r="V765" i="1"/>
  <c r="L885" i="1"/>
  <c r="J886" i="1"/>
  <c r="O885" i="1"/>
  <c r="U882" i="1"/>
  <c r="S1003" i="1"/>
  <c r="O886" i="1"/>
  <c r="T766" i="1"/>
  <c r="V766" i="1"/>
  <c r="J887" i="1"/>
  <c r="L886" i="1"/>
  <c r="S1004" i="1"/>
  <c r="U883" i="1"/>
  <c r="O887" i="1"/>
  <c r="T767" i="1"/>
  <c r="V767" i="1"/>
  <c r="L887" i="1"/>
  <c r="J888" i="1"/>
  <c r="U884" i="1"/>
  <c r="S1005" i="1"/>
  <c r="J889" i="1"/>
  <c r="O888" i="1"/>
  <c r="T768" i="1"/>
  <c r="V768" i="1"/>
  <c r="L888" i="1"/>
  <c r="U885" i="1"/>
  <c r="S1006" i="1"/>
  <c r="T769" i="1"/>
  <c r="V769" i="1"/>
  <c r="L889" i="1"/>
  <c r="J890" i="1"/>
  <c r="O889" i="1"/>
  <c r="U886" i="1"/>
  <c r="S1007" i="1"/>
  <c r="O890" i="1"/>
  <c r="J891" i="1"/>
  <c r="T770" i="1"/>
  <c r="V770" i="1"/>
  <c r="L890" i="1"/>
  <c r="S1008" i="1"/>
  <c r="U887" i="1"/>
  <c r="O891" i="1"/>
  <c r="L891" i="1"/>
  <c r="J892" i="1"/>
  <c r="T771" i="1"/>
  <c r="V771" i="1"/>
  <c r="U888" i="1"/>
  <c r="S1009" i="1"/>
  <c r="J893" i="1"/>
  <c r="T772" i="1"/>
  <c r="V772" i="1"/>
  <c r="O892" i="1"/>
  <c r="L892" i="1"/>
  <c r="U889" i="1"/>
  <c r="S1010" i="1"/>
  <c r="O893" i="1"/>
  <c r="L893" i="1"/>
  <c r="J894" i="1"/>
  <c r="T773" i="1"/>
  <c r="V773" i="1"/>
  <c r="U890" i="1"/>
  <c r="S1011" i="1"/>
  <c r="T774" i="1"/>
  <c r="V774" i="1"/>
  <c r="L894" i="1"/>
  <c r="J895" i="1"/>
  <c r="O894" i="1"/>
  <c r="S1012" i="1"/>
  <c r="U891" i="1"/>
  <c r="O895" i="1"/>
  <c r="L895" i="1"/>
  <c r="J896" i="1"/>
  <c r="T775" i="1"/>
  <c r="V775" i="1"/>
  <c r="S1013" i="1"/>
  <c r="U892" i="1"/>
  <c r="T776" i="1"/>
  <c r="V776" i="1"/>
  <c r="L896" i="1"/>
  <c r="O896" i="1"/>
  <c r="J897" i="1"/>
  <c r="S1014" i="1"/>
  <c r="U893" i="1"/>
  <c r="O897" i="1"/>
  <c r="L897" i="1"/>
  <c r="T777" i="1"/>
  <c r="V777" i="1"/>
  <c r="J898" i="1"/>
  <c r="U894" i="1"/>
  <c r="S1015" i="1"/>
  <c r="T778" i="1"/>
  <c r="V778" i="1"/>
  <c r="O898" i="1"/>
  <c r="J899" i="1"/>
  <c r="L898" i="1"/>
  <c r="U895" i="1"/>
  <c r="S1016" i="1"/>
  <c r="O899" i="1"/>
  <c r="L899" i="1"/>
  <c r="J900" i="1"/>
  <c r="T779" i="1"/>
  <c r="V779" i="1"/>
  <c r="U896" i="1"/>
  <c r="S1017" i="1"/>
  <c r="O900" i="1"/>
  <c r="J901" i="1"/>
  <c r="T780" i="1"/>
  <c r="V780" i="1"/>
  <c r="L900" i="1"/>
  <c r="S1018" i="1"/>
  <c r="U897" i="1"/>
  <c r="O901" i="1"/>
  <c r="L901" i="1"/>
  <c r="T781" i="1"/>
  <c r="V781" i="1"/>
  <c r="J902" i="1"/>
  <c r="U898" i="1"/>
  <c r="S1019" i="1"/>
  <c r="J903" i="1"/>
  <c r="T782" i="1"/>
  <c r="V782" i="1"/>
  <c r="L902" i="1"/>
  <c r="O902" i="1"/>
  <c r="U899" i="1"/>
  <c r="S1020" i="1"/>
  <c r="L903" i="1"/>
  <c r="O903" i="1"/>
  <c r="T783" i="1"/>
  <c r="V783" i="1"/>
  <c r="J904" i="1"/>
  <c r="U900" i="1"/>
  <c r="S1021" i="1"/>
  <c r="J905" i="1"/>
  <c r="T784" i="1"/>
  <c r="V784" i="1"/>
  <c r="L904" i="1"/>
  <c r="O904" i="1"/>
  <c r="U901" i="1"/>
  <c r="S1022" i="1"/>
  <c r="T785" i="1"/>
  <c r="V785" i="1"/>
  <c r="J906" i="1"/>
  <c r="L905" i="1"/>
  <c r="O905" i="1"/>
  <c r="S1023" i="1"/>
  <c r="U902" i="1"/>
  <c r="J907" i="1"/>
  <c r="O906" i="1"/>
  <c r="T786" i="1"/>
  <c r="V786" i="1"/>
  <c r="L906" i="1"/>
  <c r="S1024" i="1"/>
  <c r="U903" i="1"/>
  <c r="T787" i="1"/>
  <c r="V787" i="1"/>
  <c r="L907" i="1"/>
  <c r="J908" i="1"/>
  <c r="O907" i="1"/>
  <c r="U904" i="1"/>
  <c r="S1025" i="1"/>
  <c r="O908" i="1"/>
  <c r="T788" i="1"/>
  <c r="V788" i="1"/>
  <c r="J909" i="1"/>
  <c r="L908" i="1"/>
  <c r="U905" i="1"/>
  <c r="S1026" i="1"/>
  <c r="T789" i="1"/>
  <c r="V789" i="1"/>
  <c r="O909" i="1"/>
  <c r="J910" i="1"/>
  <c r="L909" i="1"/>
  <c r="U906" i="1"/>
  <c r="S1027" i="1"/>
  <c r="O910" i="1"/>
  <c r="L910" i="1"/>
  <c r="T790" i="1"/>
  <c r="V790" i="1"/>
  <c r="J911" i="1"/>
  <c r="U907" i="1"/>
  <c r="S1028" i="1"/>
  <c r="O911" i="1"/>
  <c r="J912" i="1"/>
  <c r="L911" i="1"/>
  <c r="T791" i="1"/>
  <c r="V791" i="1"/>
  <c r="U908" i="1"/>
  <c r="S1029" i="1"/>
  <c r="T792" i="1"/>
  <c r="V792" i="1"/>
  <c r="O912" i="1"/>
  <c r="J913" i="1"/>
  <c r="L912" i="1"/>
  <c r="S1030" i="1"/>
  <c r="U909" i="1"/>
  <c r="T793" i="1"/>
  <c r="V793" i="1"/>
  <c r="O913" i="1"/>
  <c r="J914" i="1"/>
  <c r="L913" i="1"/>
  <c r="S1031" i="1"/>
  <c r="U910" i="1"/>
  <c r="J915" i="1"/>
  <c r="T794" i="1"/>
  <c r="V794" i="1"/>
  <c r="O914" i="1"/>
  <c r="L914" i="1"/>
  <c r="S1032" i="1"/>
  <c r="U911" i="1"/>
  <c r="O915" i="1"/>
  <c r="J916" i="1"/>
  <c r="T795" i="1"/>
  <c r="V795" i="1"/>
  <c r="L915" i="1"/>
  <c r="S1033" i="1"/>
  <c r="U912" i="1"/>
  <c r="T796" i="1"/>
  <c r="V796" i="1"/>
  <c r="L916" i="1"/>
  <c r="O916" i="1"/>
  <c r="J917" i="1"/>
  <c r="S1034" i="1"/>
  <c r="U913" i="1"/>
  <c r="T797" i="1"/>
  <c r="V797" i="1"/>
  <c r="O917" i="1"/>
  <c r="J918" i="1"/>
  <c r="L917" i="1"/>
  <c r="U914" i="1"/>
  <c r="S1035" i="1"/>
  <c r="J919" i="1"/>
  <c r="T798" i="1"/>
  <c r="V798" i="1"/>
  <c r="O918" i="1"/>
  <c r="L918" i="1"/>
  <c r="S1036" i="1"/>
  <c r="U915" i="1"/>
  <c r="J920" i="1"/>
  <c r="T799" i="1"/>
  <c r="V799" i="1"/>
  <c r="L919" i="1"/>
  <c r="O919" i="1"/>
  <c r="U916" i="1"/>
  <c r="S1037" i="1"/>
  <c r="J921" i="1"/>
  <c r="O920" i="1"/>
  <c r="L920" i="1"/>
  <c r="T800" i="1"/>
  <c r="V800" i="1"/>
  <c r="S1038" i="1"/>
  <c r="U917" i="1"/>
  <c r="O921" i="1"/>
  <c r="T801" i="1"/>
  <c r="V801" i="1"/>
  <c r="J922" i="1"/>
  <c r="L921" i="1"/>
  <c r="U918" i="1"/>
  <c r="S1039" i="1"/>
  <c r="O922" i="1"/>
  <c r="J923" i="1"/>
  <c r="T802" i="1"/>
  <c r="V802" i="1"/>
  <c r="L922" i="1"/>
  <c r="U919" i="1"/>
  <c r="S1040" i="1"/>
  <c r="O923" i="1"/>
  <c r="L923" i="1"/>
  <c r="J924" i="1"/>
  <c r="T803" i="1"/>
  <c r="V803" i="1"/>
  <c r="S1041" i="1"/>
  <c r="U920" i="1"/>
  <c r="J925" i="1"/>
  <c r="O924" i="1"/>
  <c r="T804" i="1"/>
  <c r="V804" i="1"/>
  <c r="L924" i="1"/>
  <c r="S1042" i="1"/>
  <c r="U921" i="1"/>
  <c r="T805" i="1"/>
  <c r="V805" i="1"/>
  <c r="L925" i="1"/>
  <c r="J926" i="1"/>
  <c r="O925" i="1"/>
  <c r="S1043" i="1"/>
  <c r="U922" i="1"/>
  <c r="O926" i="1"/>
  <c r="T806" i="1"/>
  <c r="V806" i="1"/>
  <c r="J927" i="1"/>
  <c r="L926" i="1"/>
  <c r="S1044" i="1"/>
  <c r="U923" i="1"/>
  <c r="O927" i="1"/>
  <c r="T807" i="1"/>
  <c r="V807" i="1"/>
  <c r="L927" i="1"/>
  <c r="J928" i="1"/>
  <c r="S1045" i="1"/>
  <c r="U924" i="1"/>
  <c r="O928" i="1"/>
  <c r="L928" i="1"/>
  <c r="J929" i="1"/>
  <c r="T808" i="1"/>
  <c r="V808" i="1"/>
  <c r="S1046" i="1"/>
  <c r="U925" i="1"/>
  <c r="T809" i="1"/>
  <c r="V809" i="1"/>
  <c r="L929" i="1"/>
  <c r="J930" i="1"/>
  <c r="O929" i="1"/>
  <c r="S1047" i="1"/>
  <c r="U926" i="1"/>
  <c r="O930" i="1"/>
  <c r="T810" i="1"/>
  <c r="V810" i="1"/>
  <c r="J931" i="1"/>
  <c r="L930" i="1"/>
  <c r="S1048" i="1"/>
  <c r="U927" i="1"/>
  <c r="T811" i="1"/>
  <c r="V811" i="1"/>
  <c r="L931" i="1"/>
  <c r="J932" i="1"/>
  <c r="O931" i="1"/>
  <c r="U928" i="1"/>
  <c r="S1049" i="1"/>
  <c r="L932" i="1"/>
  <c r="J933" i="1"/>
  <c r="O932" i="1"/>
  <c r="T812" i="1"/>
  <c r="V812" i="1"/>
  <c r="U929" i="1"/>
  <c r="S1050" i="1"/>
  <c r="J934" i="1"/>
  <c r="L933" i="1"/>
  <c r="T813" i="1"/>
  <c r="V813" i="1"/>
  <c r="O933" i="1"/>
  <c r="S1051" i="1"/>
  <c r="U930" i="1"/>
  <c r="T814" i="1"/>
  <c r="V814" i="1"/>
  <c r="J935" i="1"/>
  <c r="O934" i="1"/>
  <c r="L934" i="1"/>
  <c r="U931" i="1"/>
  <c r="S1052" i="1"/>
  <c r="O935" i="1"/>
  <c r="L935" i="1"/>
  <c r="T815" i="1"/>
  <c r="V815" i="1"/>
  <c r="J936" i="1"/>
  <c r="S1053" i="1"/>
  <c r="U932" i="1"/>
  <c r="J937" i="1"/>
  <c r="T816" i="1"/>
  <c r="V816" i="1"/>
  <c r="O936" i="1"/>
  <c r="L936" i="1"/>
  <c r="S1054" i="1"/>
  <c r="U933" i="1"/>
  <c r="T817" i="1"/>
  <c r="V817" i="1"/>
  <c r="L937" i="1"/>
  <c r="J938" i="1"/>
  <c r="O937" i="1"/>
  <c r="S1055" i="1"/>
  <c r="U934" i="1"/>
  <c r="T818" i="1"/>
  <c r="V818" i="1"/>
  <c r="J939" i="1"/>
  <c r="O938" i="1"/>
  <c r="L938" i="1"/>
  <c r="S1056" i="1"/>
  <c r="U935" i="1"/>
  <c r="J940" i="1"/>
  <c r="L939" i="1"/>
  <c r="O939" i="1"/>
  <c r="T819" i="1"/>
  <c r="V819" i="1"/>
  <c r="U936" i="1"/>
  <c r="S1057" i="1"/>
  <c r="J941" i="1"/>
  <c r="T820" i="1"/>
  <c r="V820" i="1"/>
  <c r="O940" i="1"/>
  <c r="L940" i="1"/>
  <c r="S1058" i="1"/>
  <c r="U937" i="1"/>
  <c r="O941" i="1"/>
  <c r="L941" i="1"/>
  <c r="T821" i="1"/>
  <c r="V821" i="1"/>
  <c r="J942" i="1"/>
  <c r="U938" i="1"/>
  <c r="S1059" i="1"/>
  <c r="J943" i="1"/>
  <c r="T822" i="1"/>
  <c r="V822" i="1"/>
  <c r="L942" i="1"/>
  <c r="O942" i="1"/>
  <c r="U939" i="1"/>
  <c r="S1060" i="1"/>
  <c r="O943" i="1"/>
  <c r="L943" i="1"/>
  <c r="J944" i="1"/>
  <c r="T823" i="1"/>
  <c r="V823" i="1"/>
  <c r="S1061" i="1"/>
  <c r="U940" i="1"/>
  <c r="O944" i="1"/>
  <c r="T824" i="1"/>
  <c r="V824" i="1"/>
  <c r="J945" i="1"/>
  <c r="L944" i="1"/>
  <c r="S1062" i="1"/>
  <c r="U941" i="1"/>
  <c r="J946" i="1"/>
  <c r="L945" i="1"/>
  <c r="O945" i="1"/>
  <c r="T825" i="1"/>
  <c r="V825" i="1"/>
  <c r="U942" i="1"/>
  <c r="S1063" i="1"/>
  <c r="T826" i="1"/>
  <c r="V826" i="1"/>
  <c r="J947" i="1"/>
  <c r="L946" i="1"/>
  <c r="O946" i="1"/>
  <c r="S1064" i="1"/>
  <c r="U943" i="1"/>
  <c r="O947" i="1"/>
  <c r="T827" i="1"/>
  <c r="V827" i="1"/>
  <c r="L947" i="1"/>
  <c r="J948" i="1"/>
  <c r="S1065" i="1"/>
  <c r="U944" i="1"/>
  <c r="J949" i="1"/>
  <c r="T828" i="1"/>
  <c r="V828" i="1"/>
  <c r="O948" i="1"/>
  <c r="L948" i="1"/>
  <c r="S1066" i="1"/>
  <c r="U945" i="1"/>
  <c r="O949" i="1"/>
  <c r="L949" i="1"/>
  <c r="J950" i="1"/>
  <c r="T829" i="1"/>
  <c r="V829" i="1"/>
  <c r="S1067" i="1"/>
  <c r="U946" i="1"/>
  <c r="T830" i="1"/>
  <c r="V830" i="1"/>
  <c r="J951" i="1"/>
  <c r="O950" i="1"/>
  <c r="L950" i="1"/>
  <c r="S1068" i="1"/>
  <c r="U947" i="1"/>
  <c r="O951" i="1"/>
  <c r="L951" i="1"/>
  <c r="J952" i="1"/>
  <c r="T831" i="1"/>
  <c r="V831" i="1"/>
  <c r="S1069" i="1"/>
  <c r="U948" i="1"/>
  <c r="J953" i="1"/>
  <c r="O952" i="1"/>
  <c r="T832" i="1"/>
  <c r="V832" i="1"/>
  <c r="L952" i="1"/>
  <c r="S1070" i="1"/>
  <c r="U949" i="1"/>
  <c r="J954" i="1"/>
  <c r="L953" i="1"/>
  <c r="T833" i="1"/>
  <c r="V833" i="1"/>
  <c r="O953" i="1"/>
  <c r="U950" i="1"/>
  <c r="S1071" i="1"/>
  <c r="T834" i="1"/>
  <c r="V834" i="1"/>
  <c r="O954" i="1"/>
  <c r="J955" i="1"/>
  <c r="L954" i="1"/>
  <c r="U951" i="1"/>
  <c r="S1072" i="1"/>
  <c r="J956" i="1"/>
  <c r="L955" i="1"/>
  <c r="T835" i="1"/>
  <c r="V835" i="1"/>
  <c r="O955" i="1"/>
  <c r="U952" i="1"/>
  <c r="S1073" i="1"/>
  <c r="J957" i="1"/>
  <c r="T836" i="1"/>
  <c r="V836" i="1"/>
  <c r="O956" i="1"/>
  <c r="L956" i="1"/>
  <c r="S1074" i="1"/>
  <c r="U953" i="1"/>
  <c r="T837" i="1"/>
  <c r="V837" i="1"/>
  <c r="L957" i="1"/>
  <c r="O957" i="1"/>
  <c r="J958" i="1"/>
  <c r="U954" i="1"/>
  <c r="S1075" i="1"/>
  <c r="O958" i="1"/>
  <c r="T838" i="1"/>
  <c r="V838" i="1"/>
  <c r="J959" i="1"/>
  <c r="L958" i="1"/>
  <c r="S1076" i="1"/>
  <c r="U955" i="1"/>
  <c r="J960" i="1"/>
  <c r="L959" i="1"/>
  <c r="T839" i="1"/>
  <c r="V839" i="1"/>
  <c r="O959" i="1"/>
  <c r="S1077" i="1"/>
  <c r="U956" i="1"/>
  <c r="J961" i="1"/>
  <c r="T840" i="1"/>
  <c r="V840" i="1"/>
  <c r="O960" i="1"/>
  <c r="L960" i="1"/>
  <c r="S1078" i="1"/>
  <c r="U957" i="1"/>
  <c r="J962" i="1"/>
  <c r="L961" i="1"/>
  <c r="T841" i="1"/>
  <c r="V841" i="1"/>
  <c r="O961" i="1"/>
  <c r="S1079" i="1"/>
  <c r="U958" i="1"/>
  <c r="J963" i="1"/>
  <c r="O962" i="1"/>
  <c r="L962" i="1"/>
  <c r="T842" i="1"/>
  <c r="V842" i="1"/>
  <c r="U959" i="1"/>
  <c r="S1080" i="1"/>
  <c r="J964" i="1"/>
  <c r="L963" i="1"/>
  <c r="O963" i="1"/>
  <c r="T843" i="1"/>
  <c r="V843" i="1"/>
  <c r="S1081" i="1"/>
  <c r="U960" i="1"/>
  <c r="T844" i="1"/>
  <c r="V844" i="1"/>
  <c r="J965" i="1"/>
  <c r="O964" i="1"/>
  <c r="L964" i="1"/>
  <c r="U961" i="1"/>
  <c r="S1082" i="1"/>
  <c r="T845" i="1"/>
  <c r="V845" i="1"/>
  <c r="L965" i="1"/>
  <c r="J966" i="1"/>
  <c r="O965" i="1"/>
  <c r="S1083" i="1"/>
  <c r="U962" i="1"/>
  <c r="J967" i="1"/>
  <c r="L966" i="1"/>
  <c r="O966" i="1"/>
  <c r="T846" i="1"/>
  <c r="V846" i="1"/>
  <c r="S1084" i="1"/>
  <c r="U963" i="1"/>
  <c r="J968" i="1"/>
  <c r="L967" i="1"/>
  <c r="T847" i="1"/>
  <c r="V847" i="1"/>
  <c r="O967" i="1"/>
  <c r="U964" i="1"/>
  <c r="S1085" i="1"/>
  <c r="L968" i="1"/>
  <c r="O968" i="1"/>
  <c r="T848" i="1"/>
  <c r="V848" i="1"/>
  <c r="J969" i="1"/>
  <c r="S1086" i="1"/>
  <c r="U965" i="1"/>
  <c r="O969" i="1"/>
  <c r="L969" i="1"/>
  <c r="J970" i="1"/>
  <c r="T849" i="1"/>
  <c r="V849" i="1"/>
  <c r="U966" i="1"/>
  <c r="S1087" i="1"/>
  <c r="J971" i="1"/>
  <c r="T850" i="1"/>
  <c r="V850" i="1"/>
  <c r="L970" i="1"/>
  <c r="O970" i="1"/>
  <c r="U967" i="1"/>
  <c r="S1088" i="1"/>
  <c r="T851" i="1"/>
  <c r="V851" i="1"/>
  <c r="L971" i="1"/>
  <c r="O971" i="1"/>
  <c r="J972" i="1"/>
  <c r="U968" i="1"/>
  <c r="S1089" i="1"/>
  <c r="J973" i="1"/>
  <c r="O972" i="1"/>
  <c r="T852" i="1"/>
  <c r="V852" i="1"/>
  <c r="L972" i="1"/>
  <c r="U969" i="1"/>
  <c r="S1090" i="1"/>
  <c r="T853" i="1"/>
  <c r="V853" i="1"/>
  <c r="L973" i="1"/>
  <c r="J974" i="1"/>
  <c r="O973" i="1"/>
  <c r="U970" i="1"/>
  <c r="S1091" i="1"/>
  <c r="T854" i="1"/>
  <c r="V854" i="1"/>
  <c r="O974" i="1"/>
  <c r="L974" i="1"/>
  <c r="J975" i="1"/>
  <c r="U971" i="1"/>
  <c r="S1092" i="1"/>
  <c r="J976" i="1"/>
  <c r="L975" i="1"/>
  <c r="O975" i="1"/>
  <c r="T855" i="1"/>
  <c r="V855" i="1"/>
  <c r="U972" i="1"/>
  <c r="S1093" i="1"/>
  <c r="J977" i="1"/>
  <c r="O976" i="1"/>
  <c r="T856" i="1"/>
  <c r="V856" i="1"/>
  <c r="L976" i="1"/>
  <c r="U973" i="1"/>
  <c r="S1094" i="1"/>
  <c r="T857" i="1"/>
  <c r="V857" i="1"/>
  <c r="L977" i="1"/>
  <c r="J978" i="1"/>
  <c r="O977" i="1"/>
  <c r="U974" i="1"/>
  <c r="S1095" i="1"/>
  <c r="O978" i="1"/>
  <c r="J979" i="1"/>
  <c r="T858" i="1"/>
  <c r="V858" i="1"/>
  <c r="L978" i="1"/>
  <c r="S1096" i="1"/>
  <c r="U975" i="1"/>
  <c r="O979" i="1"/>
  <c r="L979" i="1"/>
  <c r="J980" i="1"/>
  <c r="T859" i="1"/>
  <c r="V859" i="1"/>
  <c r="U976" i="1"/>
  <c r="S1097" i="1"/>
  <c r="T860" i="1"/>
  <c r="V860" i="1"/>
  <c r="O980" i="1"/>
  <c r="J981" i="1"/>
  <c r="L980" i="1"/>
  <c r="U977" i="1"/>
  <c r="S1098" i="1"/>
  <c r="T861" i="1"/>
  <c r="V861" i="1"/>
  <c r="O981" i="1"/>
  <c r="J982" i="1"/>
  <c r="L981" i="1"/>
  <c r="U978" i="1"/>
  <c r="S1099" i="1"/>
  <c r="O982" i="1"/>
  <c r="J983" i="1"/>
  <c r="L982" i="1"/>
  <c r="T862" i="1"/>
  <c r="V862" i="1"/>
  <c r="S1100" i="1"/>
  <c r="U979" i="1"/>
  <c r="T863" i="1"/>
  <c r="V863" i="1"/>
  <c r="O983" i="1"/>
  <c r="L983" i="1"/>
  <c r="J984" i="1"/>
  <c r="S1101" i="1"/>
  <c r="U980" i="1"/>
  <c r="T864" i="1"/>
  <c r="V864" i="1"/>
  <c r="O984" i="1"/>
  <c r="L984" i="1"/>
  <c r="J985" i="1"/>
  <c r="U981" i="1"/>
  <c r="S1102" i="1"/>
  <c r="T865" i="1"/>
  <c r="V865" i="1"/>
  <c r="L985" i="1"/>
  <c r="O985" i="1"/>
  <c r="J986" i="1"/>
  <c r="S1103" i="1"/>
  <c r="U982" i="1"/>
  <c r="O986" i="1"/>
  <c r="L986" i="1"/>
  <c r="J987" i="1"/>
  <c r="T866" i="1"/>
  <c r="V866" i="1"/>
  <c r="S1104" i="1"/>
  <c r="U983" i="1"/>
  <c r="J988" i="1"/>
  <c r="T867" i="1"/>
  <c r="V867" i="1"/>
  <c r="O987" i="1"/>
  <c r="L987" i="1"/>
  <c r="S1105" i="1"/>
  <c r="U984" i="1"/>
  <c r="J989" i="1"/>
  <c r="O988" i="1"/>
  <c r="L988" i="1"/>
  <c r="T868" i="1"/>
  <c r="V868" i="1"/>
  <c r="S1106" i="1"/>
  <c r="U985" i="1"/>
  <c r="O989" i="1"/>
  <c r="J990" i="1"/>
  <c r="T869" i="1"/>
  <c r="V869" i="1"/>
  <c r="L989" i="1"/>
  <c r="S1107" i="1"/>
  <c r="U986" i="1"/>
  <c r="O990" i="1"/>
  <c r="L990" i="1"/>
  <c r="T870" i="1"/>
  <c r="V870" i="1"/>
  <c r="J991" i="1"/>
  <c r="S1108" i="1"/>
  <c r="U987" i="1"/>
  <c r="O991" i="1"/>
  <c r="T871" i="1"/>
  <c r="V871" i="1"/>
  <c r="J992" i="1"/>
  <c r="L991" i="1"/>
  <c r="S1109" i="1"/>
  <c r="U988" i="1"/>
  <c r="L992" i="1"/>
  <c r="J993" i="1"/>
  <c r="T872" i="1"/>
  <c r="V872" i="1"/>
  <c r="O992" i="1"/>
  <c r="U989" i="1"/>
  <c r="S1110" i="1"/>
  <c r="J994" i="1"/>
  <c r="O993" i="1"/>
  <c r="L993" i="1"/>
  <c r="T873" i="1"/>
  <c r="V873" i="1"/>
  <c r="S1111" i="1"/>
  <c r="U990" i="1"/>
  <c r="O994" i="1"/>
  <c r="J995" i="1"/>
  <c r="L994" i="1"/>
  <c r="T874" i="1"/>
  <c r="V874" i="1"/>
  <c r="S1112" i="1"/>
  <c r="U991" i="1"/>
  <c r="O995" i="1"/>
  <c r="L995" i="1"/>
  <c r="J996" i="1"/>
  <c r="T875" i="1"/>
  <c r="V875" i="1"/>
  <c r="U992" i="1"/>
  <c r="S1113" i="1"/>
  <c r="O996" i="1"/>
  <c r="T876" i="1"/>
  <c r="V876" i="1"/>
  <c r="J997" i="1"/>
  <c r="L996" i="1"/>
  <c r="U993" i="1"/>
  <c r="S1114" i="1"/>
  <c r="T877" i="1"/>
  <c r="V877" i="1"/>
  <c r="O997" i="1"/>
  <c r="L997" i="1"/>
  <c r="J998" i="1"/>
  <c r="S1115" i="1"/>
  <c r="U994" i="1"/>
  <c r="J999" i="1"/>
  <c r="T878" i="1"/>
  <c r="V878" i="1"/>
  <c r="O998" i="1"/>
  <c r="L998" i="1"/>
  <c r="U995" i="1"/>
  <c r="S1116" i="1"/>
  <c r="O999" i="1"/>
  <c r="J1000" i="1"/>
  <c r="T879" i="1"/>
  <c r="V879" i="1"/>
  <c r="L999" i="1"/>
  <c r="U996" i="1"/>
  <c r="S1117" i="1"/>
  <c r="O1000" i="1"/>
  <c r="T880" i="1"/>
  <c r="V880" i="1"/>
  <c r="J1001" i="1"/>
  <c r="L1000" i="1"/>
  <c r="S1118" i="1"/>
  <c r="U997" i="1"/>
  <c r="T881" i="1"/>
  <c r="V881" i="1"/>
  <c r="J1002" i="1"/>
  <c r="O1001" i="1"/>
  <c r="L1001" i="1"/>
  <c r="U998" i="1"/>
  <c r="S1119" i="1"/>
  <c r="T882" i="1"/>
  <c r="V882" i="1"/>
  <c r="L1002" i="1"/>
  <c r="O1002" i="1"/>
  <c r="J1003" i="1"/>
  <c r="U999" i="1"/>
  <c r="S1120" i="1"/>
  <c r="O1003" i="1"/>
  <c r="T883" i="1"/>
  <c r="V883" i="1"/>
  <c r="L1003" i="1"/>
  <c r="J1004" i="1"/>
  <c r="S1121" i="1"/>
  <c r="U1000" i="1"/>
  <c r="O1004" i="1"/>
  <c r="L1004" i="1"/>
  <c r="T884" i="1"/>
  <c r="V884" i="1"/>
  <c r="J1005" i="1"/>
  <c r="U1001" i="1"/>
  <c r="S1122" i="1"/>
  <c r="O1005" i="1"/>
  <c r="T885" i="1"/>
  <c r="V885" i="1"/>
  <c r="J1006" i="1"/>
  <c r="L1005" i="1"/>
  <c r="S1123" i="1"/>
  <c r="U1002" i="1"/>
  <c r="J1007" i="1"/>
  <c r="L1006" i="1"/>
  <c r="O1006" i="1"/>
  <c r="T886" i="1"/>
  <c r="V886" i="1"/>
  <c r="U1003" i="1"/>
  <c r="S1124" i="1"/>
  <c r="T887" i="1"/>
  <c r="V887" i="1"/>
  <c r="J1008" i="1"/>
  <c r="O1007" i="1"/>
  <c r="L1007" i="1"/>
  <c r="S1125" i="1"/>
  <c r="U1004" i="1"/>
  <c r="T888" i="1"/>
  <c r="V888" i="1"/>
  <c r="L1008" i="1"/>
  <c r="O1008" i="1"/>
  <c r="J1009" i="1"/>
  <c r="S1126" i="1"/>
  <c r="U1005" i="1"/>
  <c r="T889" i="1"/>
  <c r="V889" i="1"/>
  <c r="J1010" i="1"/>
  <c r="O1009" i="1"/>
  <c r="L1009" i="1"/>
  <c r="U1006" i="1"/>
  <c r="S1127" i="1"/>
  <c r="T890" i="1"/>
  <c r="V890" i="1"/>
  <c r="J1011" i="1"/>
  <c r="L1010" i="1"/>
  <c r="O1010" i="1"/>
  <c r="S1128" i="1"/>
  <c r="U1007" i="1"/>
  <c r="T891" i="1"/>
  <c r="V891" i="1"/>
  <c r="O1011" i="1"/>
  <c r="L1011" i="1"/>
  <c r="J1012" i="1"/>
  <c r="U1008" i="1"/>
  <c r="S1129" i="1"/>
  <c r="O1012" i="1"/>
  <c r="L1012" i="1"/>
  <c r="T892" i="1"/>
  <c r="V892" i="1"/>
  <c r="J1013" i="1"/>
  <c r="S1130" i="1"/>
  <c r="U1009" i="1"/>
  <c r="O1013" i="1"/>
  <c r="T893" i="1"/>
  <c r="V893" i="1"/>
  <c r="J1014" i="1"/>
  <c r="L1013" i="1"/>
  <c r="S1131" i="1"/>
  <c r="U1010" i="1"/>
  <c r="T894" i="1"/>
  <c r="V894" i="1"/>
  <c r="L1014" i="1"/>
  <c r="J1015" i="1"/>
  <c r="O1014" i="1"/>
  <c r="S1132" i="1"/>
  <c r="U1011" i="1"/>
  <c r="J1016" i="1"/>
  <c r="T895" i="1"/>
  <c r="V895" i="1"/>
  <c r="O1015" i="1"/>
  <c r="L1015" i="1"/>
  <c r="S1133" i="1"/>
  <c r="U1012" i="1"/>
  <c r="J1017" i="1"/>
  <c r="L1016" i="1"/>
  <c r="O1016" i="1"/>
  <c r="T896" i="1"/>
  <c r="V896" i="1"/>
  <c r="S1134" i="1"/>
  <c r="U1013" i="1"/>
  <c r="J1018" i="1"/>
  <c r="O1017" i="1"/>
  <c r="T897" i="1"/>
  <c r="V897" i="1"/>
  <c r="L1017" i="1"/>
  <c r="S1135" i="1"/>
  <c r="U1014" i="1"/>
  <c r="T898" i="1"/>
  <c r="V898" i="1"/>
  <c r="J1019" i="1"/>
  <c r="O1018" i="1"/>
  <c r="L1018" i="1"/>
  <c r="U1015" i="1"/>
  <c r="S1136" i="1"/>
  <c r="T899" i="1"/>
  <c r="V899" i="1"/>
  <c r="O1019" i="1"/>
  <c r="J1020" i="1"/>
  <c r="L1019" i="1"/>
  <c r="U1016" i="1"/>
  <c r="S1137" i="1"/>
  <c r="L1020" i="1"/>
  <c r="T900" i="1"/>
  <c r="V900" i="1"/>
  <c r="J1021" i="1"/>
  <c r="O1020" i="1"/>
  <c r="S1138" i="1"/>
  <c r="U1017" i="1"/>
  <c r="J1022" i="1"/>
  <c r="L1021" i="1"/>
  <c r="T901" i="1"/>
  <c r="V901" i="1"/>
  <c r="O1021" i="1"/>
  <c r="U1018" i="1"/>
  <c r="S1139" i="1"/>
  <c r="J1023" i="1"/>
  <c r="T902" i="1"/>
  <c r="V902" i="1"/>
  <c r="O1022" i="1"/>
  <c r="L1022" i="1"/>
  <c r="S1140" i="1"/>
  <c r="U1019" i="1"/>
  <c r="J1024" i="1"/>
  <c r="L1023" i="1"/>
  <c r="O1023" i="1"/>
  <c r="T903" i="1"/>
  <c r="V903" i="1"/>
  <c r="U1020" i="1"/>
  <c r="S1141" i="1"/>
  <c r="J1025" i="1"/>
  <c r="T904" i="1"/>
  <c r="V904" i="1"/>
  <c r="O1024" i="1"/>
  <c r="L1024" i="1"/>
  <c r="U1021" i="1"/>
  <c r="S1142" i="1"/>
  <c r="O1025" i="1"/>
  <c r="L1025" i="1"/>
  <c r="J1026" i="1"/>
  <c r="T905" i="1"/>
  <c r="V905" i="1"/>
  <c r="U1022" i="1"/>
  <c r="S1143" i="1"/>
  <c r="L1026" i="1"/>
  <c r="O1026" i="1"/>
  <c r="J1027" i="1"/>
  <c r="T906" i="1"/>
  <c r="V906" i="1"/>
  <c r="S1144" i="1"/>
  <c r="U1023" i="1"/>
  <c r="J1028" i="1"/>
  <c r="L1027" i="1"/>
  <c r="O1027" i="1"/>
  <c r="T907" i="1"/>
  <c r="V907" i="1"/>
  <c r="U1024" i="1"/>
  <c r="S1145" i="1"/>
  <c r="T908" i="1"/>
  <c r="V908" i="1"/>
  <c r="O1028" i="1"/>
  <c r="J1029" i="1"/>
  <c r="L1028" i="1"/>
  <c r="S1146" i="1"/>
  <c r="U1025" i="1"/>
  <c r="J1030" i="1"/>
  <c r="L1029" i="1"/>
  <c r="T909" i="1"/>
  <c r="V909" i="1"/>
  <c r="O1029" i="1"/>
  <c r="U1026" i="1"/>
  <c r="S1147" i="1"/>
  <c r="O1030" i="1"/>
  <c r="J1031" i="1"/>
  <c r="L1030" i="1"/>
  <c r="T910" i="1"/>
  <c r="V910" i="1"/>
  <c r="S1148" i="1"/>
  <c r="U1027" i="1"/>
  <c r="T911" i="1"/>
  <c r="V911" i="1"/>
  <c r="L1031" i="1"/>
  <c r="O1031" i="1"/>
  <c r="J1032" i="1"/>
  <c r="S1149" i="1"/>
  <c r="U1028" i="1"/>
  <c r="T912" i="1"/>
  <c r="V912" i="1"/>
  <c r="O1032" i="1"/>
  <c r="J1033" i="1"/>
  <c r="L1032" i="1"/>
  <c r="U1029" i="1"/>
  <c r="S1150" i="1"/>
  <c r="J1034" i="1"/>
  <c r="L1033" i="1"/>
  <c r="T913" i="1"/>
  <c r="V913" i="1"/>
  <c r="O1033" i="1"/>
  <c r="S1151" i="1"/>
  <c r="U1030" i="1"/>
  <c r="O1034" i="1"/>
  <c r="J1035" i="1"/>
  <c r="T914" i="1"/>
  <c r="V914" i="1"/>
  <c r="L1034" i="1"/>
  <c r="S1152" i="1"/>
  <c r="U1031" i="1"/>
  <c r="O1035" i="1"/>
  <c r="L1035" i="1"/>
  <c r="J1036" i="1"/>
  <c r="T915" i="1"/>
  <c r="V915" i="1"/>
  <c r="S1153" i="1"/>
  <c r="U1032" i="1"/>
  <c r="J1037" i="1"/>
  <c r="L1036" i="1"/>
  <c r="T916" i="1"/>
  <c r="V916" i="1"/>
  <c r="O1036" i="1"/>
  <c r="S1154" i="1"/>
  <c r="U1033" i="1"/>
  <c r="J1038" i="1"/>
  <c r="L1037" i="1"/>
  <c r="O1037" i="1"/>
  <c r="T917" i="1"/>
  <c r="V917" i="1"/>
  <c r="U1034" i="1"/>
  <c r="S1155" i="1"/>
  <c r="J1039" i="1"/>
  <c r="O1038" i="1"/>
  <c r="T918" i="1"/>
  <c r="V918" i="1"/>
  <c r="L1038" i="1"/>
  <c r="S1156" i="1"/>
  <c r="U1035" i="1"/>
  <c r="T919" i="1"/>
  <c r="V919" i="1"/>
  <c r="L1039" i="1"/>
  <c r="J1040" i="1"/>
  <c r="O1039" i="1"/>
  <c r="S1157" i="1"/>
  <c r="U1036" i="1"/>
  <c r="L1040" i="1"/>
  <c r="T920" i="1"/>
  <c r="V920" i="1"/>
  <c r="O1040" i="1"/>
  <c r="J1041" i="1"/>
  <c r="U1037" i="1"/>
  <c r="S1158" i="1"/>
  <c r="L1041" i="1"/>
  <c r="O1041" i="1"/>
  <c r="T921" i="1"/>
  <c r="V921" i="1"/>
  <c r="J1042" i="1"/>
  <c r="S1159" i="1"/>
  <c r="U1038" i="1"/>
  <c r="T922" i="1"/>
  <c r="V922" i="1"/>
  <c r="J1043" i="1"/>
  <c r="O1042" i="1"/>
  <c r="L1042" i="1"/>
  <c r="S1160" i="1"/>
  <c r="U1039" i="1"/>
  <c r="J1044" i="1"/>
  <c r="L1043" i="1"/>
  <c r="O1043" i="1"/>
  <c r="T923" i="1"/>
  <c r="V923" i="1"/>
  <c r="S1161" i="1"/>
  <c r="U1040" i="1"/>
  <c r="O1044" i="1"/>
  <c r="J1045" i="1"/>
  <c r="T924" i="1"/>
  <c r="V924" i="1"/>
  <c r="L1044" i="1"/>
  <c r="U1041" i="1"/>
  <c r="S1162" i="1"/>
  <c r="J1046" i="1"/>
  <c r="L1045" i="1"/>
  <c r="O1045" i="1"/>
  <c r="T925" i="1"/>
  <c r="V925" i="1"/>
  <c r="U1042" i="1"/>
  <c r="S1163" i="1"/>
  <c r="O1046" i="1"/>
  <c r="J1047" i="1"/>
  <c r="T926" i="1"/>
  <c r="V926" i="1"/>
  <c r="L1046" i="1"/>
  <c r="U1043" i="1"/>
  <c r="S1164" i="1"/>
  <c r="T927" i="1"/>
  <c r="V927" i="1"/>
  <c r="L1047" i="1"/>
  <c r="J1048" i="1"/>
  <c r="O1047" i="1"/>
  <c r="U1044" i="1"/>
  <c r="S1165" i="1"/>
  <c r="O1048" i="1"/>
  <c r="J1049" i="1"/>
  <c r="T928" i="1"/>
  <c r="V928" i="1"/>
  <c r="L1048" i="1"/>
  <c r="S1166" i="1"/>
  <c r="U1045" i="1"/>
  <c r="J1050" i="1"/>
  <c r="L1049" i="1"/>
  <c r="T929" i="1"/>
  <c r="V929" i="1"/>
  <c r="O1049" i="1"/>
  <c r="S1167" i="1"/>
  <c r="U1046" i="1"/>
  <c r="T930" i="1"/>
  <c r="V930" i="1"/>
  <c r="J1051" i="1"/>
  <c r="L1050" i="1"/>
  <c r="O1050" i="1"/>
  <c r="U1047" i="1"/>
  <c r="S1168" i="1"/>
  <c r="O1051" i="1"/>
  <c r="L1051" i="1"/>
  <c r="T931" i="1"/>
  <c r="V931" i="1"/>
  <c r="J1052" i="1"/>
  <c r="S1169" i="1"/>
  <c r="U1048" i="1"/>
  <c r="J1053" i="1"/>
  <c r="T932" i="1"/>
  <c r="V932" i="1"/>
  <c r="O1052" i="1"/>
  <c r="L1052" i="1"/>
  <c r="U1049" i="1"/>
  <c r="S1170" i="1"/>
  <c r="T933" i="1"/>
  <c r="V933" i="1"/>
  <c r="L1053" i="1"/>
  <c r="O1053" i="1"/>
  <c r="J1054" i="1"/>
  <c r="S1171" i="1"/>
  <c r="U1050" i="1"/>
  <c r="J1055" i="1"/>
  <c r="O1054" i="1"/>
  <c r="T934" i="1"/>
  <c r="V934" i="1"/>
  <c r="L1054" i="1"/>
  <c r="S1172" i="1"/>
  <c r="U1051" i="1"/>
  <c r="T935" i="1"/>
  <c r="V935" i="1"/>
  <c r="L1055" i="1"/>
  <c r="O1055" i="1"/>
  <c r="J1056" i="1"/>
  <c r="S1173" i="1"/>
  <c r="U1052" i="1"/>
  <c r="O1056" i="1"/>
  <c r="J1057" i="1"/>
  <c r="T936" i="1"/>
  <c r="V936" i="1"/>
  <c r="L1056" i="1"/>
  <c r="S1174" i="1"/>
  <c r="U1053" i="1"/>
  <c r="L1057" i="1"/>
  <c r="O1057" i="1"/>
  <c r="T937" i="1"/>
  <c r="V937" i="1"/>
  <c r="J1058" i="1"/>
  <c r="U1054" i="1"/>
  <c r="S1175" i="1"/>
  <c r="T938" i="1"/>
  <c r="V938" i="1"/>
  <c r="O1058" i="1"/>
  <c r="J1059" i="1"/>
  <c r="L1058" i="1"/>
  <c r="U1055" i="1"/>
  <c r="S1176" i="1"/>
  <c r="T939" i="1"/>
  <c r="V939" i="1"/>
  <c r="L1059" i="1"/>
  <c r="J1060" i="1"/>
  <c r="O1059" i="1"/>
  <c r="S1177" i="1"/>
  <c r="U1056" i="1"/>
  <c r="T940" i="1"/>
  <c r="V940" i="1"/>
  <c r="O1060" i="1"/>
  <c r="J1061" i="1"/>
  <c r="L1060" i="1"/>
  <c r="U1057" i="1"/>
  <c r="S1178" i="1"/>
  <c r="T941" i="1"/>
  <c r="V941" i="1"/>
  <c r="J1062" i="1"/>
  <c r="O1061" i="1"/>
  <c r="L1061" i="1"/>
  <c r="U1058" i="1"/>
  <c r="S1179" i="1"/>
  <c r="J1063" i="1"/>
  <c r="L1062" i="1"/>
  <c r="O1062" i="1"/>
  <c r="T942" i="1"/>
  <c r="V942" i="1"/>
  <c r="U1059" i="1"/>
  <c r="S1180" i="1"/>
  <c r="O1063" i="1"/>
  <c r="T943" i="1"/>
  <c r="V943" i="1"/>
  <c r="J1064" i="1"/>
  <c r="L1063" i="1"/>
  <c r="S1181" i="1"/>
  <c r="U1060" i="1"/>
  <c r="O1064" i="1"/>
  <c r="L1064" i="1"/>
  <c r="J1065" i="1"/>
  <c r="T944" i="1"/>
  <c r="V944" i="1"/>
  <c r="S1182" i="1"/>
  <c r="U1061" i="1"/>
  <c r="T945" i="1"/>
  <c r="V945" i="1"/>
  <c r="J1066" i="1"/>
  <c r="O1065" i="1"/>
  <c r="L1065" i="1"/>
  <c r="S1183" i="1"/>
  <c r="U1062" i="1"/>
  <c r="O1066" i="1"/>
  <c r="L1066" i="1"/>
  <c r="T946" i="1"/>
  <c r="V946" i="1"/>
  <c r="J1067" i="1"/>
  <c r="U1063" i="1"/>
  <c r="S1184" i="1"/>
  <c r="J1068" i="1"/>
  <c r="O1067" i="1"/>
  <c r="T947" i="1"/>
  <c r="V947" i="1"/>
  <c r="L1067" i="1"/>
  <c r="U1064" i="1"/>
  <c r="S1185" i="1"/>
  <c r="T948" i="1"/>
  <c r="V948" i="1"/>
  <c r="L1068" i="1"/>
  <c r="O1068" i="1"/>
  <c r="J1069" i="1"/>
  <c r="U1065" i="1"/>
  <c r="S1186" i="1"/>
  <c r="J1070" i="1"/>
  <c r="T949" i="1"/>
  <c r="V949" i="1"/>
  <c r="O1069" i="1"/>
  <c r="L1069" i="1"/>
  <c r="S1187" i="1"/>
  <c r="U1066" i="1"/>
  <c r="L1070" i="1"/>
  <c r="O1070" i="1"/>
  <c r="T950" i="1"/>
  <c r="V950" i="1"/>
  <c r="J1071" i="1"/>
  <c r="S1188" i="1"/>
  <c r="U1067" i="1"/>
  <c r="J1072" i="1"/>
  <c r="O1071" i="1"/>
  <c r="T951" i="1"/>
  <c r="V951" i="1"/>
  <c r="L1071" i="1"/>
  <c r="U1068" i="1"/>
  <c r="S1189" i="1"/>
  <c r="L1072" i="1"/>
  <c r="O1072" i="1"/>
  <c r="J1073" i="1"/>
  <c r="T952" i="1"/>
  <c r="V952" i="1"/>
  <c r="S1190" i="1"/>
  <c r="U1069" i="1"/>
  <c r="O1073" i="1"/>
  <c r="T953" i="1"/>
  <c r="V953" i="1"/>
  <c r="J1074" i="1"/>
  <c r="L1073" i="1"/>
  <c r="U1070" i="1"/>
  <c r="S1191" i="1"/>
  <c r="T954" i="1"/>
  <c r="V954" i="1"/>
  <c r="J1075" i="1"/>
  <c r="O1074" i="1"/>
  <c r="L1074" i="1"/>
  <c r="S1192" i="1"/>
  <c r="U1071" i="1"/>
  <c r="O1075" i="1"/>
  <c r="T955" i="1"/>
  <c r="V955" i="1"/>
  <c r="J1076" i="1"/>
  <c r="L1075" i="1"/>
  <c r="S1193" i="1"/>
  <c r="U1072" i="1"/>
  <c r="T956" i="1"/>
  <c r="V956" i="1"/>
  <c r="J1077" i="1"/>
  <c r="O1076" i="1"/>
  <c r="L1076" i="1"/>
  <c r="S1194" i="1"/>
  <c r="U1073" i="1"/>
  <c r="J1078" i="1"/>
  <c r="T957" i="1"/>
  <c r="V957" i="1"/>
  <c r="L1077" i="1"/>
  <c r="O1077" i="1"/>
  <c r="U1074" i="1"/>
  <c r="S1195" i="1"/>
  <c r="L1078" i="1"/>
  <c r="T958" i="1"/>
  <c r="V958" i="1"/>
  <c r="J1079" i="1"/>
  <c r="O1078" i="1"/>
  <c r="U1075" i="1"/>
  <c r="S1196" i="1"/>
  <c r="O1079" i="1"/>
  <c r="L1079" i="1"/>
  <c r="J1080" i="1"/>
  <c r="T959" i="1"/>
  <c r="V959" i="1"/>
  <c r="U1076" i="1"/>
  <c r="S1197" i="1"/>
  <c r="O1080" i="1"/>
  <c r="T960" i="1"/>
  <c r="V960" i="1"/>
  <c r="J1081" i="1"/>
  <c r="L1080" i="1"/>
  <c r="U1077" i="1"/>
  <c r="S1198" i="1"/>
  <c r="J1082" i="1"/>
  <c r="L1081" i="1"/>
  <c r="T961" i="1"/>
  <c r="V961" i="1"/>
  <c r="O1081" i="1"/>
  <c r="S1199" i="1"/>
  <c r="U1078" i="1"/>
  <c r="O1082" i="1"/>
  <c r="T962" i="1"/>
  <c r="V962" i="1"/>
  <c r="L1082" i="1"/>
  <c r="J1083" i="1"/>
  <c r="U1079" i="1"/>
  <c r="S1200" i="1"/>
  <c r="T963" i="1"/>
  <c r="V963" i="1"/>
  <c r="L1083" i="1"/>
  <c r="O1083" i="1"/>
  <c r="J1084" i="1"/>
  <c r="U1080" i="1"/>
  <c r="S1201" i="1"/>
  <c r="O1084" i="1"/>
  <c r="J1085" i="1"/>
  <c r="L1084" i="1"/>
  <c r="T964" i="1"/>
  <c r="V964" i="1"/>
  <c r="S1202" i="1"/>
  <c r="U1081" i="1"/>
  <c r="T965" i="1"/>
  <c r="V965" i="1"/>
  <c r="O1085" i="1"/>
  <c r="L1085" i="1"/>
  <c r="J1086" i="1"/>
  <c r="S1203" i="1"/>
  <c r="U1082" i="1"/>
  <c r="T966" i="1"/>
  <c r="V966" i="1"/>
  <c r="O1086" i="1"/>
  <c r="J1087" i="1"/>
  <c r="L1086" i="1"/>
  <c r="U1083" i="1"/>
  <c r="S1204" i="1"/>
  <c r="J1088" i="1"/>
  <c r="L1087" i="1"/>
  <c r="T967" i="1"/>
  <c r="V967" i="1"/>
  <c r="O1087" i="1"/>
  <c r="S1205" i="1"/>
  <c r="U1084" i="1"/>
  <c r="O1088" i="1"/>
  <c r="J1089" i="1"/>
  <c r="T968" i="1"/>
  <c r="V968" i="1"/>
  <c r="L1088" i="1"/>
  <c r="U1085" i="1"/>
  <c r="S1206" i="1"/>
  <c r="O1089" i="1"/>
  <c r="L1089" i="1"/>
  <c r="T969" i="1"/>
  <c r="V969" i="1"/>
  <c r="J1090" i="1"/>
  <c r="S1207" i="1"/>
  <c r="U1086" i="1"/>
  <c r="O1090" i="1"/>
  <c r="J1091" i="1"/>
  <c r="L1090" i="1"/>
  <c r="T970" i="1"/>
  <c r="V970" i="1"/>
  <c r="S1208" i="1"/>
  <c r="U1087" i="1"/>
  <c r="O1091" i="1"/>
  <c r="L1091" i="1"/>
  <c r="T971" i="1"/>
  <c r="V971" i="1"/>
  <c r="J1092" i="1"/>
  <c r="U1088" i="1"/>
  <c r="S1209" i="1"/>
  <c r="J1093" i="1"/>
  <c r="L1092" i="1"/>
  <c r="O1092" i="1"/>
  <c r="T972" i="1"/>
  <c r="V972" i="1"/>
  <c r="U1089" i="1"/>
  <c r="S1210" i="1"/>
  <c r="J1094" i="1"/>
  <c r="L1093" i="1"/>
  <c r="O1093" i="1"/>
  <c r="T973" i="1"/>
  <c r="V973" i="1"/>
  <c r="U1090" i="1"/>
  <c r="S1211" i="1"/>
  <c r="J1095" i="1"/>
  <c r="O1094" i="1"/>
  <c r="T974" i="1"/>
  <c r="V974" i="1"/>
  <c r="L1094" i="1"/>
  <c r="U1091" i="1"/>
  <c r="S1212" i="1"/>
  <c r="T975" i="1"/>
  <c r="V975" i="1"/>
  <c r="L1095" i="1"/>
  <c r="J1096" i="1"/>
  <c r="O1095" i="1"/>
  <c r="S1213" i="1"/>
  <c r="U1092" i="1"/>
  <c r="J1097" i="1"/>
  <c r="O1096" i="1"/>
  <c r="T976" i="1"/>
  <c r="V976" i="1"/>
  <c r="L1096" i="1"/>
  <c r="U1093" i="1"/>
  <c r="S1214" i="1"/>
  <c r="O1097" i="1"/>
  <c r="L1097" i="1"/>
  <c r="J1098" i="1"/>
  <c r="T977" i="1"/>
  <c r="V977" i="1"/>
  <c r="S1215" i="1"/>
  <c r="U1094" i="1"/>
  <c r="T978" i="1"/>
  <c r="V978" i="1"/>
  <c r="O1098" i="1"/>
  <c r="J1099" i="1"/>
  <c r="L1098" i="1"/>
  <c r="S1216" i="1"/>
  <c r="U1095" i="1"/>
  <c r="T979" i="1"/>
  <c r="V979" i="1"/>
  <c r="L1099" i="1"/>
  <c r="J1100" i="1"/>
  <c r="O1099" i="1"/>
  <c r="S1217" i="1"/>
  <c r="U1096" i="1"/>
  <c r="O1100" i="1"/>
  <c r="T980" i="1"/>
  <c r="V980" i="1"/>
  <c r="J1101" i="1"/>
  <c r="L1100" i="1"/>
  <c r="U1097" i="1"/>
  <c r="S1218" i="1"/>
  <c r="T981" i="1"/>
  <c r="V981" i="1"/>
  <c r="L1101" i="1"/>
  <c r="O1101" i="1"/>
  <c r="J1102" i="1"/>
  <c r="U1098" i="1"/>
  <c r="S1219" i="1"/>
  <c r="T982" i="1"/>
  <c r="V982" i="1"/>
  <c r="L1102" i="1"/>
  <c r="J1103" i="1"/>
  <c r="O1102" i="1"/>
  <c r="U1099" i="1"/>
  <c r="S1220" i="1"/>
  <c r="J1104" i="1"/>
  <c r="L1103" i="1"/>
  <c r="T983" i="1"/>
  <c r="V983" i="1"/>
  <c r="O1103" i="1"/>
  <c r="S1221" i="1"/>
  <c r="U1100" i="1"/>
  <c r="T984" i="1"/>
  <c r="V984" i="1"/>
  <c r="J1105" i="1"/>
  <c r="O1104" i="1"/>
  <c r="L1104" i="1"/>
  <c r="U1101" i="1"/>
  <c r="S1222" i="1"/>
  <c r="L1105" i="1"/>
  <c r="O1105" i="1"/>
  <c r="T985" i="1"/>
  <c r="V985" i="1"/>
  <c r="J1106" i="1"/>
  <c r="S1223" i="1"/>
  <c r="U1102" i="1"/>
  <c r="L1106" i="1"/>
  <c r="J1107" i="1"/>
  <c r="O1106" i="1"/>
  <c r="T986" i="1"/>
  <c r="V986" i="1"/>
  <c r="S1224" i="1"/>
  <c r="U1103" i="1"/>
  <c r="T987" i="1"/>
  <c r="V987" i="1"/>
  <c r="L1107" i="1"/>
  <c r="J1108" i="1"/>
  <c r="O1107" i="1"/>
  <c r="S1225" i="1"/>
  <c r="U1104" i="1"/>
  <c r="O1108" i="1"/>
  <c r="T988" i="1"/>
  <c r="V988" i="1"/>
  <c r="J1109" i="1"/>
  <c r="L1108" i="1"/>
  <c r="S1226" i="1"/>
  <c r="U1105" i="1"/>
  <c r="T989" i="1"/>
  <c r="V989" i="1"/>
  <c r="L1109" i="1"/>
  <c r="O1109" i="1"/>
  <c r="J1110" i="1"/>
  <c r="U1106" i="1"/>
  <c r="S1227" i="1"/>
  <c r="J1111" i="1"/>
  <c r="O1110" i="1"/>
  <c r="T990" i="1"/>
  <c r="V990" i="1"/>
  <c r="L1110" i="1"/>
  <c r="S1228" i="1"/>
  <c r="U1107" i="1"/>
  <c r="T991" i="1"/>
  <c r="V991" i="1"/>
  <c r="O1111" i="1"/>
  <c r="L1111" i="1"/>
  <c r="J1112" i="1"/>
  <c r="S1229" i="1"/>
  <c r="U1108" i="1"/>
  <c r="O1112" i="1"/>
  <c r="T992" i="1"/>
  <c r="V992" i="1"/>
  <c r="J1113" i="1"/>
  <c r="L1112" i="1"/>
  <c r="S1230" i="1"/>
  <c r="U1109" i="1"/>
  <c r="O1113" i="1"/>
  <c r="T993" i="1"/>
  <c r="V993" i="1"/>
  <c r="J1114" i="1"/>
  <c r="L1113" i="1"/>
  <c r="S1231" i="1"/>
  <c r="U1110" i="1"/>
  <c r="T994" i="1"/>
  <c r="V994" i="1"/>
  <c r="J1115" i="1"/>
  <c r="L1114" i="1"/>
  <c r="O1114" i="1"/>
  <c r="S1232" i="1"/>
  <c r="U1111" i="1"/>
  <c r="J1116" i="1"/>
  <c r="L1115" i="1"/>
  <c r="T995" i="1"/>
  <c r="V995" i="1"/>
  <c r="O1115" i="1"/>
  <c r="S1233" i="1"/>
  <c r="U1112" i="1"/>
  <c r="O1116" i="1"/>
  <c r="T996" i="1"/>
  <c r="V996" i="1"/>
  <c r="J1117" i="1"/>
  <c r="L1116" i="1"/>
  <c r="S1234" i="1"/>
  <c r="U1113" i="1"/>
  <c r="L1117" i="1"/>
  <c r="J1118" i="1"/>
  <c r="O1117" i="1"/>
  <c r="T997" i="1"/>
  <c r="V997" i="1"/>
  <c r="S1235" i="1"/>
  <c r="U1114" i="1"/>
  <c r="J1119" i="1"/>
  <c r="T998" i="1"/>
  <c r="V998" i="1"/>
  <c r="L1118" i="1"/>
  <c r="O1118" i="1"/>
  <c r="S1236" i="1"/>
  <c r="U1115" i="1"/>
  <c r="J1120" i="1"/>
  <c r="O1119" i="1"/>
  <c r="T999" i="1"/>
  <c r="V999" i="1"/>
  <c r="L1119" i="1"/>
  <c r="U1116" i="1"/>
  <c r="S1237" i="1"/>
  <c r="J1121" i="1"/>
  <c r="O1120" i="1"/>
  <c r="T1000" i="1"/>
  <c r="V1000" i="1"/>
  <c r="L1120" i="1"/>
  <c r="U1117" i="1"/>
  <c r="S1238" i="1"/>
  <c r="J1122" i="1"/>
  <c r="L1121" i="1"/>
  <c r="T1001" i="1"/>
  <c r="V1001" i="1"/>
  <c r="O1121" i="1"/>
  <c r="U1118" i="1"/>
  <c r="S1239" i="1"/>
  <c r="J1123" i="1"/>
  <c r="T1002" i="1"/>
  <c r="V1002" i="1"/>
  <c r="O1122" i="1"/>
  <c r="L1122" i="1"/>
  <c r="S1240" i="1"/>
  <c r="U1119" i="1"/>
  <c r="J1124" i="1"/>
  <c r="L1123" i="1"/>
  <c r="O1123" i="1"/>
  <c r="T1003" i="1"/>
  <c r="V1003" i="1"/>
  <c r="S1241" i="1"/>
  <c r="U1120" i="1"/>
  <c r="O1124" i="1"/>
  <c r="J1125" i="1"/>
  <c r="T1004" i="1"/>
  <c r="V1004" i="1"/>
  <c r="L1124" i="1"/>
  <c r="S1242" i="1"/>
  <c r="U1121" i="1"/>
  <c r="T1005" i="1"/>
  <c r="V1005" i="1"/>
  <c r="L1125" i="1"/>
  <c r="O1125" i="1"/>
  <c r="J1126" i="1"/>
  <c r="S1243" i="1"/>
  <c r="U1122" i="1"/>
  <c r="O1126" i="1"/>
  <c r="J1127" i="1"/>
  <c r="T1006" i="1"/>
  <c r="V1006" i="1"/>
  <c r="L1126" i="1"/>
  <c r="S1244" i="1"/>
  <c r="U1123" i="1"/>
  <c r="T1007" i="1"/>
  <c r="V1007" i="1"/>
  <c r="J1128" i="1"/>
  <c r="O1127" i="1"/>
  <c r="L1127" i="1"/>
  <c r="U1124" i="1"/>
  <c r="S1245" i="1"/>
  <c r="T1008" i="1"/>
  <c r="V1008" i="1"/>
  <c r="L1128" i="1"/>
  <c r="O1128" i="1"/>
  <c r="J1129" i="1"/>
  <c r="U1125" i="1"/>
  <c r="S1246" i="1"/>
  <c r="J1130" i="1"/>
  <c r="O1129" i="1"/>
  <c r="T1009" i="1"/>
  <c r="V1009" i="1"/>
  <c r="L1129" i="1"/>
  <c r="S1247" i="1"/>
  <c r="U1126" i="1"/>
  <c r="O1130" i="1"/>
  <c r="L1130" i="1"/>
  <c r="T1010" i="1"/>
  <c r="V1010" i="1"/>
  <c r="J1131" i="1"/>
  <c r="U1127" i="1"/>
  <c r="S1248" i="1"/>
  <c r="T1011" i="1"/>
  <c r="V1011" i="1"/>
  <c r="O1131" i="1"/>
  <c r="J1132" i="1"/>
  <c r="L1131" i="1"/>
  <c r="S1249" i="1"/>
  <c r="U1128" i="1"/>
  <c r="O1132" i="1"/>
  <c r="L1132" i="1"/>
  <c r="T1012" i="1"/>
  <c r="V1012" i="1"/>
  <c r="J1133" i="1"/>
  <c r="U1129" i="1"/>
  <c r="S1250" i="1"/>
  <c r="O1133" i="1"/>
  <c r="J1134" i="1"/>
  <c r="T1013" i="1"/>
  <c r="V1013" i="1"/>
  <c r="L1133" i="1"/>
  <c r="S1251" i="1"/>
  <c r="U1130" i="1"/>
  <c r="O1134" i="1"/>
  <c r="L1134" i="1"/>
  <c r="T1014" i="1"/>
  <c r="V1014" i="1"/>
  <c r="J1135" i="1"/>
  <c r="U1131" i="1"/>
  <c r="S1252" i="1"/>
  <c r="J1136" i="1"/>
  <c r="L1135" i="1"/>
  <c r="T1015" i="1"/>
  <c r="V1015" i="1"/>
  <c r="O1135" i="1"/>
  <c r="S1253" i="1"/>
  <c r="U1132" i="1"/>
  <c r="J1137" i="1"/>
  <c r="O1136" i="1"/>
  <c r="L1136" i="1"/>
  <c r="T1016" i="1"/>
  <c r="V1016" i="1"/>
  <c r="U1133" i="1"/>
  <c r="S1254" i="1"/>
  <c r="O1137" i="1"/>
  <c r="L1137" i="1"/>
  <c r="J1138" i="1"/>
  <c r="T1017" i="1"/>
  <c r="V1017" i="1"/>
  <c r="S1255" i="1"/>
  <c r="U1134" i="1"/>
  <c r="T1018" i="1"/>
  <c r="V1018" i="1"/>
  <c r="L1138" i="1"/>
  <c r="O1138" i="1"/>
  <c r="J1139" i="1"/>
  <c r="S1256" i="1"/>
  <c r="U1135" i="1"/>
  <c r="J1140" i="1"/>
  <c r="L1139" i="1"/>
  <c r="T1019" i="1"/>
  <c r="V1019" i="1"/>
  <c r="O1139" i="1"/>
  <c r="S1257" i="1"/>
  <c r="U1136" i="1"/>
  <c r="O1140" i="1"/>
  <c r="L1140" i="1"/>
  <c r="J1141" i="1"/>
  <c r="T1020" i="1"/>
  <c r="V1020" i="1"/>
  <c r="U1137" i="1"/>
  <c r="S1258" i="1"/>
  <c r="T1021" i="1"/>
  <c r="V1021" i="1"/>
  <c r="L1141" i="1"/>
  <c r="J1142" i="1"/>
  <c r="O1141" i="1"/>
  <c r="U1138" i="1"/>
  <c r="S1259" i="1"/>
  <c r="L1142" i="1"/>
  <c r="T1022" i="1"/>
  <c r="V1022" i="1"/>
  <c r="J1143" i="1"/>
  <c r="O1142" i="1"/>
  <c r="S1260" i="1"/>
  <c r="U1139" i="1"/>
  <c r="J1144" i="1"/>
  <c r="L1143" i="1"/>
  <c r="T1023" i="1"/>
  <c r="V1023" i="1"/>
  <c r="O1143" i="1"/>
  <c r="U1140" i="1"/>
  <c r="S1261" i="1"/>
  <c r="T1024" i="1"/>
  <c r="V1024" i="1"/>
  <c r="J1145" i="1"/>
  <c r="O1144" i="1"/>
  <c r="L1144" i="1"/>
  <c r="U1141" i="1"/>
  <c r="S1262" i="1"/>
  <c r="T1025" i="1"/>
  <c r="V1025" i="1"/>
  <c r="O1145" i="1"/>
  <c r="J1146" i="1"/>
  <c r="L1145" i="1"/>
  <c r="U1142" i="1"/>
  <c r="S1263" i="1"/>
  <c r="O1146" i="1"/>
  <c r="J1147" i="1"/>
  <c r="L1146" i="1"/>
  <c r="T1026" i="1"/>
  <c r="V1026" i="1"/>
  <c r="S1264" i="1"/>
  <c r="U1143" i="1"/>
  <c r="T1027" i="1"/>
  <c r="V1027" i="1"/>
  <c r="J1148" i="1"/>
  <c r="O1147" i="1"/>
  <c r="L1147" i="1"/>
  <c r="S1265" i="1"/>
  <c r="U1144" i="1"/>
  <c r="O1148" i="1"/>
  <c r="L1148" i="1"/>
  <c r="J1149" i="1"/>
  <c r="T1028" i="1"/>
  <c r="V1028" i="1"/>
  <c r="U1145" i="1"/>
  <c r="S1266" i="1"/>
  <c r="J1150" i="1"/>
  <c r="T1029" i="1"/>
  <c r="V1029" i="1"/>
  <c r="L1149" i="1"/>
  <c r="O1149" i="1"/>
  <c r="S1267" i="1"/>
  <c r="U1146" i="1"/>
  <c r="O1150" i="1"/>
  <c r="L1150" i="1"/>
  <c r="T1030" i="1"/>
  <c r="V1030" i="1"/>
  <c r="J1151" i="1"/>
  <c r="S1268" i="1"/>
  <c r="U1147" i="1"/>
  <c r="O1151" i="1"/>
  <c r="J1152" i="1"/>
  <c r="T1031" i="1"/>
  <c r="V1031" i="1"/>
  <c r="L1151" i="1"/>
  <c r="S1269" i="1"/>
  <c r="U1148" i="1"/>
  <c r="T1032" i="1"/>
  <c r="V1032" i="1"/>
  <c r="L1152" i="1"/>
  <c r="J1153" i="1"/>
  <c r="O1152" i="1"/>
  <c r="S1270" i="1"/>
  <c r="U1149" i="1"/>
  <c r="T1033" i="1"/>
  <c r="V1033" i="1"/>
  <c r="J1154" i="1"/>
  <c r="O1153" i="1"/>
  <c r="L1153" i="1"/>
  <c r="S1271" i="1"/>
  <c r="U1150" i="1"/>
  <c r="J1155" i="1"/>
  <c r="T1034" i="1"/>
  <c r="V1034" i="1"/>
  <c r="L1154" i="1"/>
  <c r="O1154" i="1"/>
  <c r="U1151" i="1"/>
  <c r="S1272" i="1"/>
  <c r="J1156" i="1"/>
  <c r="O1155" i="1"/>
  <c r="T1035" i="1"/>
  <c r="V1035" i="1"/>
  <c r="L1155" i="1"/>
  <c r="U1152" i="1"/>
  <c r="S1273" i="1"/>
  <c r="O1156" i="1"/>
  <c r="J1157" i="1"/>
  <c r="L1156" i="1"/>
  <c r="T1036" i="1"/>
  <c r="V1036" i="1"/>
  <c r="S1274" i="1"/>
  <c r="U1153" i="1"/>
  <c r="O1157" i="1"/>
  <c r="J1158" i="1"/>
  <c r="T1037" i="1"/>
  <c r="V1037" i="1"/>
  <c r="L1157" i="1"/>
  <c r="U1154" i="1"/>
  <c r="S1275" i="1"/>
  <c r="J1159" i="1"/>
  <c r="L1158" i="1"/>
  <c r="O1158" i="1"/>
  <c r="T1038" i="1"/>
  <c r="V1038" i="1"/>
  <c r="U1155" i="1"/>
  <c r="S1276" i="1"/>
  <c r="T1039" i="1"/>
  <c r="V1039" i="1"/>
  <c r="O1159" i="1"/>
  <c r="L1159" i="1"/>
  <c r="J1160" i="1"/>
  <c r="S1277" i="1"/>
  <c r="U1156" i="1"/>
  <c r="J1161" i="1"/>
  <c r="O1160" i="1"/>
  <c r="T1040" i="1"/>
  <c r="V1040" i="1"/>
  <c r="L1160" i="1"/>
  <c r="U1157" i="1"/>
  <c r="S1278" i="1"/>
  <c r="O1161" i="1"/>
  <c r="T1041" i="1"/>
  <c r="V1041" i="1"/>
  <c r="L1161" i="1"/>
  <c r="J1162" i="1"/>
  <c r="S1279" i="1"/>
  <c r="U1158" i="1"/>
  <c r="T1042" i="1"/>
  <c r="V1042" i="1"/>
  <c r="L1162" i="1"/>
  <c r="J1163" i="1"/>
  <c r="O1162" i="1"/>
  <c r="U1159" i="1"/>
  <c r="S1280" i="1"/>
  <c r="T1043" i="1"/>
  <c r="V1043" i="1"/>
  <c r="L1163" i="1"/>
  <c r="J1164" i="1"/>
  <c r="O1163" i="1"/>
  <c r="S1281" i="1"/>
  <c r="U1160" i="1"/>
  <c r="T1044" i="1"/>
  <c r="V1044" i="1"/>
  <c r="J1165" i="1"/>
  <c r="O1164" i="1"/>
  <c r="L1164" i="1"/>
  <c r="U1161" i="1"/>
  <c r="S1282" i="1"/>
  <c r="T1045" i="1"/>
  <c r="V1045" i="1"/>
  <c r="O1165" i="1"/>
  <c r="J1166" i="1"/>
  <c r="L1165" i="1"/>
  <c r="S1283" i="1"/>
  <c r="U1162" i="1"/>
  <c r="J1167" i="1"/>
  <c r="L1166" i="1"/>
  <c r="O1166" i="1"/>
  <c r="T1046" i="1"/>
  <c r="V1046" i="1"/>
  <c r="S1284" i="1"/>
  <c r="U1163" i="1"/>
  <c r="O1167" i="1"/>
  <c r="J1168" i="1"/>
  <c r="L1167" i="1"/>
  <c r="T1047" i="1"/>
  <c r="V1047" i="1"/>
  <c r="U1164" i="1"/>
  <c r="S1285" i="1"/>
  <c r="J1169" i="1"/>
  <c r="O1168" i="1"/>
  <c r="T1048" i="1"/>
  <c r="V1048" i="1"/>
  <c r="L1168" i="1"/>
  <c r="S1286" i="1"/>
  <c r="U1165" i="1"/>
  <c r="O1169" i="1"/>
  <c r="L1169" i="1"/>
  <c r="T1049" i="1"/>
  <c r="V1049" i="1"/>
  <c r="J1170" i="1"/>
  <c r="S1287" i="1"/>
  <c r="U1166" i="1"/>
  <c r="J1171" i="1"/>
  <c r="T1050" i="1"/>
  <c r="V1050" i="1"/>
  <c r="O1170" i="1"/>
  <c r="L1170" i="1"/>
  <c r="U1167" i="1"/>
  <c r="S1288" i="1"/>
  <c r="T1051" i="1"/>
  <c r="V1051" i="1"/>
  <c r="L1171" i="1"/>
  <c r="J1172" i="1"/>
  <c r="O1171" i="1"/>
  <c r="S1289" i="1"/>
  <c r="U1168" i="1"/>
  <c r="J1173" i="1"/>
  <c r="O1172" i="1"/>
  <c r="T1052" i="1"/>
  <c r="V1052" i="1"/>
  <c r="L1172" i="1"/>
  <c r="U1169" i="1"/>
  <c r="S1290" i="1"/>
  <c r="T1053" i="1"/>
  <c r="V1053" i="1"/>
  <c r="L1173" i="1"/>
  <c r="O1173" i="1"/>
  <c r="J1174" i="1"/>
  <c r="S1291" i="1"/>
  <c r="U1170" i="1"/>
  <c r="J1175" i="1"/>
  <c r="O1174" i="1"/>
  <c r="L1174" i="1"/>
  <c r="T1054" i="1"/>
  <c r="V1054" i="1"/>
  <c r="S1292" i="1"/>
  <c r="U1171" i="1"/>
  <c r="J1176" i="1"/>
  <c r="O1175" i="1"/>
  <c r="T1055" i="1"/>
  <c r="V1055" i="1"/>
  <c r="L1175" i="1"/>
  <c r="S1293" i="1"/>
  <c r="U1172" i="1"/>
  <c r="O1176" i="1"/>
  <c r="J1177" i="1"/>
  <c r="T1056" i="1"/>
  <c r="V1056" i="1"/>
  <c r="L1176" i="1"/>
  <c r="U1173" i="1"/>
  <c r="S1294" i="1"/>
  <c r="T1057" i="1"/>
  <c r="V1057" i="1"/>
  <c r="L1177" i="1"/>
  <c r="J1178" i="1"/>
  <c r="O1177" i="1"/>
  <c r="S1295" i="1"/>
  <c r="U1174" i="1"/>
  <c r="J1179" i="1"/>
  <c r="T1058" i="1"/>
  <c r="V1058" i="1"/>
  <c r="O1178" i="1"/>
  <c r="L1178" i="1"/>
  <c r="S1296" i="1"/>
  <c r="U1175" i="1"/>
  <c r="J1180" i="1"/>
  <c r="L1179" i="1"/>
  <c r="T1059" i="1"/>
  <c r="V1059" i="1"/>
  <c r="O1179" i="1"/>
  <c r="U1176" i="1"/>
  <c r="S1297" i="1"/>
  <c r="O1180" i="1"/>
  <c r="T1060" i="1"/>
  <c r="V1060" i="1"/>
  <c r="J1181" i="1"/>
  <c r="L1180" i="1"/>
  <c r="S1298" i="1"/>
  <c r="U1177" i="1"/>
  <c r="L1181" i="1"/>
  <c r="J1182" i="1"/>
  <c r="O1181" i="1"/>
  <c r="T1061" i="1"/>
  <c r="V1061" i="1"/>
  <c r="S1299" i="1"/>
  <c r="U1178" i="1"/>
  <c r="J1183" i="1"/>
  <c r="L1182" i="1"/>
  <c r="T1062" i="1"/>
  <c r="V1062" i="1"/>
  <c r="O1182" i="1"/>
  <c r="U1179" i="1"/>
  <c r="S1300" i="1"/>
  <c r="T1063" i="1"/>
  <c r="V1063" i="1"/>
  <c r="J1184" i="1"/>
  <c r="O1183" i="1"/>
  <c r="L1183" i="1"/>
  <c r="S1301" i="1"/>
  <c r="U1180" i="1"/>
  <c r="O1184" i="1"/>
  <c r="L1184" i="1"/>
  <c r="J1185" i="1"/>
  <c r="T1064" i="1"/>
  <c r="V1064" i="1"/>
  <c r="U1181" i="1"/>
  <c r="S1302" i="1"/>
  <c r="O1185" i="1"/>
  <c r="J1186" i="1"/>
  <c r="T1065" i="1"/>
  <c r="V1065" i="1"/>
  <c r="L1185" i="1"/>
  <c r="S1303" i="1"/>
  <c r="U1182" i="1"/>
  <c r="J1187" i="1"/>
  <c r="L1186" i="1"/>
  <c r="T1066" i="1"/>
  <c r="V1066" i="1"/>
  <c r="O1186" i="1"/>
  <c r="S1304" i="1"/>
  <c r="U1183" i="1"/>
  <c r="T1067" i="1"/>
  <c r="V1067" i="1"/>
  <c r="J1188" i="1"/>
  <c r="O1187" i="1"/>
  <c r="L1187" i="1"/>
  <c r="S1305" i="1"/>
  <c r="U1184" i="1"/>
  <c r="J1189" i="1"/>
  <c r="L1188" i="1"/>
  <c r="O1188" i="1"/>
  <c r="T1068" i="1"/>
  <c r="V1068" i="1"/>
  <c r="S1306" i="1"/>
  <c r="U1185" i="1"/>
  <c r="O1189" i="1"/>
  <c r="J1190" i="1"/>
  <c r="T1069" i="1"/>
  <c r="V1069" i="1"/>
  <c r="L1189" i="1"/>
  <c r="S1307" i="1"/>
  <c r="U1186" i="1"/>
  <c r="O1190" i="1"/>
  <c r="L1190" i="1"/>
  <c r="T1070" i="1"/>
  <c r="V1070" i="1"/>
  <c r="J1191" i="1"/>
  <c r="S1308" i="1"/>
  <c r="U1187" i="1"/>
  <c r="T1071" i="1"/>
  <c r="V1071" i="1"/>
  <c r="J1192" i="1"/>
  <c r="O1191" i="1"/>
  <c r="L1191" i="1"/>
  <c r="S1309" i="1"/>
  <c r="U1188" i="1"/>
  <c r="T1072" i="1"/>
  <c r="V1072" i="1"/>
  <c r="L1192" i="1"/>
  <c r="J1193" i="1"/>
  <c r="O1192" i="1"/>
  <c r="U1189" i="1"/>
  <c r="S1310" i="1"/>
  <c r="O1193" i="1"/>
  <c r="T1073" i="1"/>
  <c r="V1073" i="1"/>
  <c r="J1194" i="1"/>
  <c r="L1193" i="1"/>
  <c r="U1190" i="1"/>
  <c r="S1311" i="1"/>
  <c r="T1074" i="1"/>
  <c r="V1074" i="1"/>
  <c r="J1195" i="1"/>
  <c r="L1194" i="1"/>
  <c r="O1194" i="1"/>
  <c r="S1312" i="1"/>
  <c r="U1191" i="1"/>
  <c r="J1196" i="1"/>
  <c r="L1195" i="1"/>
  <c r="O1195" i="1"/>
  <c r="T1075" i="1"/>
  <c r="V1075" i="1"/>
  <c r="U1192" i="1"/>
  <c r="S1313" i="1"/>
  <c r="J1197" i="1"/>
  <c r="O1196" i="1"/>
  <c r="T1076" i="1"/>
  <c r="V1076" i="1"/>
  <c r="L1196" i="1"/>
  <c r="S1314" i="1"/>
  <c r="U1193" i="1"/>
  <c r="T1077" i="1"/>
  <c r="V1077" i="1"/>
  <c r="O1197" i="1"/>
  <c r="J1198" i="1"/>
  <c r="L1197" i="1"/>
  <c r="S1315" i="1"/>
  <c r="U1194" i="1"/>
  <c r="T1078" i="1"/>
  <c r="V1078" i="1"/>
  <c r="L1198" i="1"/>
  <c r="J1199" i="1"/>
  <c r="O1198" i="1"/>
  <c r="S1316" i="1"/>
  <c r="U1195" i="1"/>
  <c r="J1200" i="1"/>
  <c r="L1199" i="1"/>
  <c r="O1199" i="1"/>
  <c r="T1079" i="1"/>
  <c r="V1079" i="1"/>
  <c r="U1196" i="1"/>
  <c r="S1317" i="1"/>
  <c r="O1200" i="1"/>
  <c r="J1201" i="1"/>
  <c r="L1200" i="1"/>
  <c r="T1080" i="1"/>
  <c r="V1080" i="1"/>
  <c r="S1318" i="1"/>
  <c r="U1197" i="1"/>
  <c r="O1201" i="1"/>
  <c r="L1201" i="1"/>
  <c r="J1202" i="1"/>
  <c r="T1081" i="1"/>
  <c r="V1081" i="1"/>
  <c r="U1198" i="1"/>
  <c r="S1319" i="1"/>
  <c r="T1082" i="1"/>
  <c r="V1082" i="1"/>
  <c r="O1202" i="1"/>
  <c r="J1203" i="1"/>
  <c r="L1202" i="1"/>
  <c r="U1199" i="1"/>
  <c r="S1320" i="1"/>
  <c r="T1083" i="1"/>
  <c r="V1083" i="1"/>
  <c r="L1203" i="1"/>
  <c r="J1204" i="1"/>
  <c r="O1203" i="1"/>
  <c r="U1200" i="1"/>
  <c r="S1321" i="1"/>
  <c r="J1205" i="1"/>
  <c r="O1204" i="1"/>
  <c r="T1084" i="1"/>
  <c r="V1084" i="1"/>
  <c r="L1204" i="1"/>
  <c r="U1201" i="1"/>
  <c r="S1322" i="1"/>
  <c r="T1085" i="1"/>
  <c r="V1085" i="1"/>
  <c r="J1206" i="1"/>
  <c r="O1205" i="1"/>
  <c r="L1205" i="1"/>
  <c r="U1202" i="1"/>
  <c r="S1323" i="1"/>
  <c r="L1206" i="1"/>
  <c r="J1207" i="1"/>
  <c r="O1206" i="1"/>
  <c r="T1086" i="1"/>
  <c r="V1086" i="1"/>
  <c r="S1324" i="1"/>
  <c r="U1203" i="1"/>
  <c r="O1207" i="1"/>
  <c r="J1208" i="1"/>
  <c r="L1207" i="1"/>
  <c r="T1087" i="1"/>
  <c r="V1087" i="1"/>
  <c r="S1325" i="1"/>
  <c r="U1204" i="1"/>
  <c r="O1208" i="1"/>
  <c r="T1088" i="1"/>
  <c r="V1088" i="1"/>
  <c r="J1209" i="1"/>
  <c r="L1208" i="1"/>
  <c r="U1205" i="1"/>
  <c r="S1326" i="1"/>
  <c r="J1210" i="1"/>
  <c r="L1209" i="1"/>
  <c r="T1089" i="1"/>
  <c r="V1089" i="1"/>
  <c r="O1209" i="1"/>
  <c r="S1327" i="1"/>
  <c r="U1206" i="1"/>
  <c r="J1211" i="1"/>
  <c r="O1210" i="1"/>
  <c r="L1210" i="1"/>
  <c r="T1090" i="1"/>
  <c r="V1090" i="1"/>
  <c r="U1207" i="1"/>
  <c r="S1328" i="1"/>
  <c r="T1091" i="1"/>
  <c r="V1091" i="1"/>
  <c r="O1211" i="1"/>
  <c r="L1211" i="1"/>
  <c r="J1212" i="1"/>
  <c r="U1208" i="1"/>
  <c r="S1329" i="1"/>
  <c r="O1212" i="1"/>
  <c r="T1092" i="1"/>
  <c r="V1092" i="1"/>
  <c r="J1213" i="1"/>
  <c r="L1212" i="1"/>
  <c r="S1330" i="1"/>
  <c r="U1209" i="1"/>
  <c r="T1093" i="1"/>
  <c r="V1093" i="1"/>
  <c r="J1214" i="1"/>
  <c r="L1213" i="1"/>
  <c r="O1213" i="1"/>
  <c r="U1210" i="1"/>
  <c r="S1331" i="1"/>
  <c r="L1214" i="1"/>
  <c r="J1215" i="1"/>
  <c r="T1094" i="1"/>
  <c r="V1094" i="1"/>
  <c r="O1214" i="1"/>
  <c r="S1332" i="1"/>
  <c r="U1211" i="1"/>
  <c r="J1216" i="1"/>
  <c r="T1095" i="1"/>
  <c r="V1095" i="1"/>
  <c r="O1215" i="1"/>
  <c r="L1215" i="1"/>
  <c r="U1212" i="1"/>
  <c r="S1333" i="1"/>
  <c r="T1096" i="1"/>
  <c r="V1096" i="1"/>
  <c r="L1216" i="1"/>
  <c r="O1216" i="1"/>
  <c r="J1217" i="1"/>
  <c r="S1334" i="1"/>
  <c r="U1213" i="1"/>
  <c r="J1218" i="1"/>
  <c r="L1217" i="1"/>
  <c r="O1217" i="1"/>
  <c r="T1097" i="1"/>
  <c r="V1097" i="1"/>
  <c r="S1335" i="1"/>
  <c r="U1214" i="1"/>
  <c r="T1098" i="1"/>
  <c r="V1098" i="1"/>
  <c r="L1218" i="1"/>
  <c r="O1218" i="1"/>
  <c r="J1219" i="1"/>
  <c r="U1215" i="1"/>
  <c r="S1336" i="1"/>
  <c r="O1219" i="1"/>
  <c r="T1099" i="1"/>
  <c r="V1099" i="1"/>
  <c r="J1220" i="1"/>
  <c r="L1219" i="1"/>
  <c r="S1337" i="1"/>
  <c r="U1216" i="1"/>
  <c r="T1100" i="1"/>
  <c r="V1100" i="1"/>
  <c r="L1220" i="1"/>
  <c r="O1220" i="1"/>
  <c r="J1221" i="1"/>
  <c r="U1217" i="1"/>
  <c r="S1338" i="1"/>
  <c r="J1222" i="1"/>
  <c r="O1221" i="1"/>
  <c r="T1101" i="1"/>
  <c r="V1101" i="1"/>
  <c r="L1221" i="1"/>
  <c r="S1339" i="1"/>
  <c r="U1218" i="1"/>
  <c r="O1222" i="1"/>
  <c r="L1222" i="1"/>
  <c r="J1223" i="1"/>
  <c r="T1102" i="1"/>
  <c r="V1102" i="1"/>
  <c r="U1219" i="1"/>
  <c r="S1340" i="1"/>
  <c r="O1223" i="1"/>
  <c r="T1103" i="1"/>
  <c r="V1103" i="1"/>
  <c r="J1224" i="1"/>
  <c r="L1223" i="1"/>
  <c r="U1220" i="1"/>
  <c r="S1341" i="1"/>
  <c r="J1225" i="1"/>
  <c r="T1104" i="1"/>
  <c r="V1104" i="1"/>
  <c r="O1224" i="1"/>
  <c r="L1224" i="1"/>
  <c r="S1342" i="1"/>
  <c r="U1221" i="1"/>
  <c r="O1225" i="1"/>
  <c r="L1225" i="1"/>
  <c r="J1226" i="1"/>
  <c r="T1105" i="1"/>
  <c r="V1105" i="1"/>
  <c r="S1343" i="1"/>
  <c r="U1222" i="1"/>
  <c r="O1226" i="1"/>
  <c r="J1227" i="1"/>
  <c r="T1106" i="1"/>
  <c r="V1106" i="1"/>
  <c r="L1226" i="1"/>
  <c r="S1344" i="1"/>
  <c r="U1223" i="1"/>
  <c r="O1227" i="1"/>
  <c r="L1227" i="1"/>
  <c r="J1228" i="1"/>
  <c r="T1107" i="1"/>
  <c r="V1107" i="1"/>
  <c r="U1224" i="1"/>
  <c r="S1345" i="1"/>
  <c r="O1228" i="1"/>
  <c r="L1228" i="1"/>
  <c r="T1108" i="1"/>
  <c r="V1108" i="1"/>
  <c r="J1229" i="1"/>
  <c r="U1225" i="1"/>
  <c r="S1346" i="1"/>
  <c r="T1109" i="1"/>
  <c r="V1109" i="1"/>
  <c r="L1229" i="1"/>
  <c r="O1229" i="1"/>
  <c r="J1230" i="1"/>
  <c r="S1347" i="1"/>
  <c r="U1226" i="1"/>
  <c r="O1230" i="1"/>
  <c r="T1110" i="1"/>
  <c r="V1110" i="1"/>
  <c r="J1231" i="1"/>
  <c r="L1230" i="1"/>
  <c r="S1348" i="1"/>
  <c r="U1227" i="1"/>
  <c r="O1231" i="1"/>
  <c r="T1111" i="1"/>
  <c r="V1111" i="1"/>
  <c r="L1231" i="1"/>
  <c r="J1232" i="1"/>
  <c r="U1228" i="1"/>
  <c r="S1349" i="1"/>
  <c r="T1112" i="1"/>
  <c r="V1112" i="1"/>
  <c r="O1232" i="1"/>
  <c r="J1233" i="1"/>
  <c r="L1232" i="1"/>
  <c r="S1350" i="1"/>
  <c r="U1229" i="1"/>
  <c r="O1233" i="1"/>
  <c r="J1234" i="1"/>
  <c r="T1113" i="1"/>
  <c r="V1113" i="1"/>
  <c r="L1233" i="1"/>
  <c r="S1351" i="1"/>
  <c r="U1230" i="1"/>
  <c r="O1234" i="1"/>
  <c r="J1235" i="1"/>
  <c r="T1114" i="1"/>
  <c r="V1114" i="1"/>
  <c r="L1234" i="1"/>
  <c r="U1231" i="1"/>
  <c r="S1352" i="1"/>
  <c r="O1235" i="1"/>
  <c r="L1235" i="1"/>
  <c r="J1236" i="1"/>
  <c r="T1115" i="1"/>
  <c r="V1115" i="1"/>
  <c r="U1232" i="1"/>
  <c r="S1353" i="1"/>
  <c r="O1236" i="1"/>
  <c r="T1116" i="1"/>
  <c r="V1116" i="1"/>
  <c r="J1237" i="1"/>
  <c r="L1236" i="1"/>
  <c r="S1354" i="1"/>
  <c r="U1233" i="1"/>
  <c r="O1237" i="1"/>
  <c r="L1237" i="1"/>
  <c r="T1117" i="1"/>
  <c r="V1117" i="1"/>
  <c r="J1238" i="1"/>
  <c r="S1355" i="1"/>
  <c r="U1234" i="1"/>
  <c r="O1238" i="1"/>
  <c r="J1239" i="1"/>
  <c r="T1118" i="1"/>
  <c r="V1118" i="1"/>
  <c r="L1238" i="1"/>
  <c r="S1356" i="1"/>
  <c r="U1235" i="1"/>
  <c r="T1119" i="1"/>
  <c r="V1119" i="1"/>
  <c r="L1239" i="1"/>
  <c r="J1240" i="1"/>
  <c r="O1239" i="1"/>
  <c r="U1236" i="1"/>
  <c r="S1357" i="1"/>
  <c r="L1240" i="1"/>
  <c r="J1241" i="1"/>
  <c r="T1120" i="1"/>
  <c r="V1120" i="1"/>
  <c r="O1240" i="1"/>
  <c r="U1237" i="1"/>
  <c r="S1358" i="1"/>
  <c r="O1241" i="1"/>
  <c r="L1241" i="1"/>
  <c r="T1121" i="1"/>
  <c r="V1121" i="1"/>
  <c r="J1242" i="1"/>
  <c r="S1359" i="1"/>
  <c r="U1238" i="1"/>
  <c r="L1242" i="1"/>
  <c r="O1242" i="1"/>
  <c r="J1243" i="1"/>
  <c r="T1122" i="1"/>
  <c r="V1122" i="1"/>
  <c r="S1360" i="1"/>
  <c r="U1239" i="1"/>
  <c r="T1123" i="1"/>
  <c r="V1123" i="1"/>
  <c r="L1243" i="1"/>
  <c r="J1244" i="1"/>
  <c r="O1243" i="1"/>
  <c r="S1361" i="1"/>
  <c r="U1240" i="1"/>
  <c r="L1244" i="1"/>
  <c r="O1244" i="1"/>
  <c r="T1124" i="1"/>
  <c r="V1124" i="1"/>
  <c r="J1245" i="1"/>
  <c r="S1362" i="1"/>
  <c r="U1241" i="1"/>
  <c r="J1246" i="1"/>
  <c r="O1245" i="1"/>
  <c r="T1125" i="1"/>
  <c r="V1125" i="1"/>
  <c r="L1245" i="1"/>
  <c r="S1363" i="1"/>
  <c r="U1242" i="1"/>
  <c r="T1126" i="1"/>
  <c r="V1126" i="1"/>
  <c r="L1246" i="1"/>
  <c r="O1246" i="1"/>
  <c r="J1247" i="1"/>
  <c r="S1364" i="1"/>
  <c r="U1243" i="1"/>
  <c r="T1127" i="1"/>
  <c r="V1127" i="1"/>
  <c r="O1247" i="1"/>
  <c r="J1248" i="1"/>
  <c r="L1247" i="1"/>
  <c r="U1244" i="1"/>
  <c r="S1365" i="1"/>
  <c r="T1128" i="1"/>
  <c r="V1128" i="1"/>
  <c r="O1248" i="1"/>
  <c r="L1248" i="1"/>
  <c r="J1249" i="1"/>
  <c r="U1245" i="1"/>
  <c r="S1366" i="1"/>
  <c r="O1249" i="1"/>
  <c r="T1129" i="1"/>
  <c r="V1129" i="1"/>
  <c r="J1250" i="1"/>
  <c r="L1249" i="1"/>
  <c r="U1246" i="1"/>
  <c r="S1367" i="1"/>
  <c r="J1251" i="1"/>
  <c r="L1250" i="1"/>
  <c r="T1130" i="1"/>
  <c r="V1130" i="1"/>
  <c r="O1250" i="1"/>
  <c r="S1368" i="1"/>
  <c r="U1247" i="1"/>
  <c r="O1251" i="1"/>
  <c r="J1252" i="1"/>
  <c r="T1131" i="1"/>
  <c r="V1131" i="1"/>
  <c r="L1251" i="1"/>
  <c r="U1248" i="1"/>
  <c r="S1369" i="1"/>
  <c r="O1252" i="1"/>
  <c r="L1252" i="1"/>
  <c r="J1253" i="1"/>
  <c r="T1132" i="1"/>
  <c r="V1132" i="1"/>
  <c r="U1249" i="1"/>
  <c r="S1370" i="1"/>
  <c r="O1253" i="1"/>
  <c r="J1254" i="1"/>
  <c r="T1133" i="1"/>
  <c r="V1133" i="1"/>
  <c r="L1253" i="1"/>
  <c r="S1371" i="1"/>
  <c r="U1250" i="1"/>
  <c r="J1255" i="1"/>
  <c r="T1134" i="1"/>
  <c r="V1134" i="1"/>
  <c r="O1254" i="1"/>
  <c r="L1254" i="1"/>
  <c r="U1251" i="1"/>
  <c r="S1372" i="1"/>
  <c r="O1255" i="1"/>
  <c r="L1255" i="1"/>
  <c r="J1256" i="1"/>
  <c r="T1135" i="1"/>
  <c r="V1135" i="1"/>
  <c r="S1373" i="1"/>
  <c r="U1252" i="1"/>
  <c r="J1257" i="1"/>
  <c r="O1256" i="1"/>
  <c r="T1136" i="1"/>
  <c r="V1136" i="1"/>
  <c r="L1256" i="1"/>
  <c r="U1253" i="1"/>
  <c r="S1374" i="1"/>
  <c r="T1137" i="1"/>
  <c r="V1137" i="1"/>
  <c r="L1257" i="1"/>
  <c r="O1257" i="1"/>
  <c r="J1258" i="1"/>
  <c r="S1375" i="1"/>
  <c r="U1254" i="1"/>
  <c r="T1138" i="1"/>
  <c r="V1138" i="1"/>
  <c r="J1259" i="1"/>
  <c r="L1258" i="1"/>
  <c r="O1258" i="1"/>
  <c r="U1255" i="1"/>
  <c r="S1376" i="1"/>
  <c r="O1259" i="1"/>
  <c r="J1260" i="1"/>
  <c r="T1139" i="1"/>
  <c r="V1139" i="1"/>
  <c r="L1259" i="1"/>
  <c r="U1256" i="1"/>
  <c r="S1377" i="1"/>
  <c r="T1140" i="1"/>
  <c r="V1140" i="1"/>
  <c r="O1260" i="1"/>
  <c r="J1261" i="1"/>
  <c r="L1260" i="1"/>
  <c r="S1378" i="1"/>
  <c r="U1257" i="1"/>
  <c r="L1261" i="1"/>
  <c r="T1141" i="1"/>
  <c r="V1141" i="1"/>
  <c r="O1261" i="1"/>
  <c r="J1262" i="1"/>
  <c r="S1379" i="1"/>
  <c r="U1258" i="1"/>
  <c r="J1263" i="1"/>
  <c r="L1262" i="1"/>
  <c r="T1142" i="1"/>
  <c r="V1142" i="1"/>
  <c r="O1262" i="1"/>
  <c r="S1380" i="1"/>
  <c r="U1259" i="1"/>
  <c r="O1263" i="1"/>
  <c r="L1263" i="1"/>
  <c r="T1143" i="1"/>
  <c r="V1143" i="1"/>
  <c r="J1264" i="1"/>
  <c r="S1381" i="1"/>
  <c r="U1260" i="1"/>
  <c r="T1144" i="1"/>
  <c r="V1144" i="1"/>
  <c r="O1264" i="1"/>
  <c r="J1265" i="1"/>
  <c r="L1264" i="1"/>
  <c r="S1382" i="1"/>
  <c r="U1261" i="1"/>
  <c r="J1266" i="1"/>
  <c r="L1265" i="1"/>
  <c r="O1265" i="1"/>
  <c r="T1145" i="1"/>
  <c r="V1145" i="1"/>
  <c r="S1383" i="1"/>
  <c r="U1262" i="1"/>
  <c r="J1267" i="1"/>
  <c r="O1266" i="1"/>
  <c r="T1146" i="1"/>
  <c r="V1146" i="1"/>
  <c r="L1266" i="1"/>
  <c r="S1384" i="1"/>
  <c r="U1263" i="1"/>
  <c r="O1267" i="1"/>
  <c r="L1267" i="1"/>
  <c r="J1268" i="1"/>
  <c r="T1147" i="1"/>
  <c r="V1147" i="1"/>
  <c r="U1264" i="1"/>
  <c r="S1385" i="1"/>
  <c r="J1269" i="1"/>
  <c r="T1148" i="1"/>
  <c r="V1148" i="1"/>
  <c r="O1268" i="1"/>
  <c r="L1268" i="1"/>
  <c r="S1386" i="1"/>
  <c r="U1265" i="1"/>
  <c r="T1149" i="1"/>
  <c r="V1149" i="1"/>
  <c r="J1270" i="1"/>
  <c r="L1269" i="1"/>
  <c r="O1269" i="1"/>
  <c r="U1266" i="1"/>
  <c r="S1387" i="1"/>
  <c r="T1150" i="1"/>
  <c r="V1150" i="1"/>
  <c r="L1270" i="1"/>
  <c r="J1271" i="1"/>
  <c r="O1270" i="1"/>
  <c r="U1267" i="1"/>
  <c r="S1388" i="1"/>
  <c r="J1272" i="1"/>
  <c r="L1271" i="1"/>
  <c r="T1151" i="1"/>
  <c r="V1151" i="1"/>
  <c r="O1271" i="1"/>
  <c r="S1389" i="1"/>
  <c r="U1268" i="1"/>
  <c r="T1152" i="1"/>
  <c r="V1152" i="1"/>
  <c r="J1273" i="1"/>
  <c r="O1272" i="1"/>
  <c r="L1272" i="1"/>
  <c r="S1390" i="1"/>
  <c r="U1269" i="1"/>
  <c r="L1273" i="1"/>
  <c r="O1273" i="1"/>
  <c r="T1153" i="1"/>
  <c r="V1153" i="1"/>
  <c r="J1274" i="1"/>
  <c r="U1270" i="1"/>
  <c r="S1391" i="1"/>
  <c r="T1154" i="1"/>
  <c r="V1154" i="1"/>
  <c r="O1274" i="1"/>
  <c r="J1275" i="1"/>
  <c r="L1274" i="1"/>
  <c r="U1271" i="1"/>
  <c r="S1392" i="1"/>
  <c r="O1275" i="1"/>
  <c r="L1275" i="1"/>
  <c r="J1276" i="1"/>
  <c r="T1155" i="1"/>
  <c r="V1155" i="1"/>
  <c r="U1272" i="1"/>
  <c r="S1393" i="1"/>
  <c r="O1276" i="1"/>
  <c r="J1277" i="1"/>
  <c r="T1156" i="1"/>
  <c r="V1156" i="1"/>
  <c r="L1276" i="1"/>
  <c r="S1394" i="1"/>
  <c r="U1273" i="1"/>
  <c r="T1157" i="1"/>
  <c r="V1157" i="1"/>
  <c r="L1277" i="1"/>
  <c r="J1278" i="1"/>
  <c r="O1277" i="1"/>
  <c r="S1395" i="1"/>
  <c r="U1274" i="1"/>
  <c r="O1278" i="1"/>
  <c r="J1279" i="1"/>
  <c r="T1158" i="1"/>
  <c r="V1158" i="1"/>
  <c r="L1278" i="1"/>
  <c r="U1275" i="1"/>
  <c r="S1396" i="1"/>
  <c r="O1279" i="1"/>
  <c r="L1279" i="1"/>
  <c r="T1159" i="1"/>
  <c r="V1159" i="1"/>
  <c r="J1280" i="1"/>
  <c r="U1276" i="1"/>
  <c r="S1397" i="1"/>
  <c r="O1280" i="1"/>
  <c r="J1281" i="1"/>
  <c r="T1160" i="1"/>
  <c r="V1160" i="1"/>
  <c r="L1280" i="1"/>
  <c r="U1277" i="1"/>
  <c r="S1398" i="1"/>
  <c r="J1282" i="1"/>
  <c r="L1281" i="1"/>
  <c r="O1281" i="1"/>
  <c r="T1161" i="1"/>
  <c r="V1161" i="1"/>
  <c r="U1278" i="1"/>
  <c r="S1399" i="1"/>
  <c r="J1283" i="1"/>
  <c r="T1162" i="1"/>
  <c r="V1162" i="1"/>
  <c r="L1282" i="1"/>
  <c r="O1282" i="1"/>
  <c r="S1400" i="1"/>
  <c r="U1279" i="1"/>
  <c r="J1284" i="1"/>
  <c r="L1283" i="1"/>
  <c r="O1283" i="1"/>
  <c r="T1163" i="1"/>
  <c r="V1163" i="1"/>
  <c r="S1401" i="1"/>
  <c r="U1280" i="1"/>
  <c r="O1284" i="1"/>
  <c r="L1284" i="1"/>
  <c r="J1285" i="1"/>
  <c r="T1164" i="1"/>
  <c r="V1164" i="1"/>
  <c r="S1402" i="1"/>
  <c r="U1281" i="1"/>
  <c r="T1165" i="1"/>
  <c r="V1165" i="1"/>
  <c r="L1285" i="1"/>
  <c r="J1286" i="1"/>
  <c r="O1285" i="1"/>
  <c r="U1282" i="1"/>
  <c r="S1403" i="1"/>
  <c r="O1286" i="1"/>
  <c r="J1287" i="1"/>
  <c r="L1286" i="1"/>
  <c r="T1166" i="1"/>
  <c r="V1166" i="1"/>
  <c r="U1283" i="1"/>
  <c r="S1404" i="1"/>
  <c r="T1167" i="1"/>
  <c r="V1167" i="1"/>
  <c r="O1287" i="1"/>
  <c r="L1287" i="1"/>
  <c r="J1288" i="1"/>
  <c r="S1405" i="1"/>
  <c r="U1284" i="1"/>
  <c r="T1168" i="1"/>
  <c r="V1168" i="1"/>
  <c r="O1288" i="1"/>
  <c r="J1289" i="1"/>
  <c r="L1288" i="1"/>
  <c r="S1406" i="1"/>
  <c r="U1285" i="1"/>
  <c r="J1290" i="1"/>
  <c r="L1289" i="1"/>
  <c r="T1169" i="1"/>
  <c r="V1169" i="1"/>
  <c r="O1289" i="1"/>
  <c r="U1286" i="1"/>
  <c r="S1407" i="1"/>
  <c r="O1290" i="1"/>
  <c r="L1290" i="1"/>
  <c r="J1291" i="1"/>
  <c r="T1170" i="1"/>
  <c r="V1170" i="1"/>
  <c r="U1287" i="1"/>
  <c r="S1408" i="1"/>
  <c r="O1291" i="1"/>
  <c r="L1291" i="1"/>
  <c r="J1292" i="1"/>
  <c r="T1171" i="1"/>
  <c r="V1171" i="1"/>
  <c r="S1409" i="1"/>
  <c r="U1288" i="1"/>
  <c r="T1172" i="1"/>
  <c r="V1172" i="1"/>
  <c r="L1292" i="1"/>
  <c r="J1293" i="1"/>
  <c r="O1292" i="1"/>
  <c r="S1410" i="1"/>
  <c r="U1289" i="1"/>
  <c r="O1293" i="1"/>
  <c r="L1293" i="1"/>
  <c r="J1294" i="1"/>
  <c r="T1173" i="1"/>
  <c r="V1173" i="1"/>
  <c r="S1411" i="1"/>
  <c r="U1290" i="1"/>
  <c r="O1294" i="1"/>
  <c r="L1294" i="1"/>
  <c r="J1295" i="1"/>
  <c r="T1174" i="1"/>
  <c r="V1174" i="1"/>
  <c r="U1291" i="1"/>
  <c r="S1412" i="1"/>
  <c r="T1175" i="1"/>
  <c r="V1175" i="1"/>
  <c r="L1295" i="1"/>
  <c r="O1295" i="1"/>
  <c r="J1296" i="1"/>
  <c r="S1413" i="1"/>
  <c r="U1292" i="1"/>
  <c r="J1297" i="1"/>
  <c r="O1296" i="1"/>
  <c r="L1296" i="1"/>
  <c r="T1176" i="1"/>
  <c r="V1176" i="1"/>
  <c r="S1414" i="1"/>
  <c r="U1293" i="1"/>
  <c r="T1177" i="1"/>
  <c r="V1177" i="1"/>
  <c r="L1297" i="1"/>
  <c r="O1297" i="1"/>
  <c r="J1298" i="1"/>
  <c r="U1294" i="1"/>
  <c r="S1415" i="1"/>
  <c r="T1178" i="1"/>
  <c r="V1178" i="1"/>
  <c r="J1299" i="1"/>
  <c r="O1298" i="1"/>
  <c r="L1298" i="1"/>
  <c r="S1416" i="1"/>
  <c r="U1295" i="1"/>
  <c r="J1300" i="1"/>
  <c r="L1299" i="1"/>
  <c r="O1299" i="1"/>
  <c r="T1179" i="1"/>
  <c r="V1179" i="1"/>
  <c r="U1296" i="1"/>
  <c r="S1417" i="1"/>
  <c r="J1301" i="1"/>
  <c r="T1180" i="1"/>
  <c r="V1180" i="1"/>
  <c r="L1300" i="1"/>
  <c r="O1300" i="1"/>
  <c r="U1297" i="1"/>
  <c r="S1418" i="1"/>
  <c r="J1302" i="1"/>
  <c r="L1301" i="1"/>
  <c r="T1181" i="1"/>
  <c r="V1181" i="1"/>
  <c r="O1301" i="1"/>
  <c r="U1298" i="1"/>
  <c r="S1419" i="1"/>
  <c r="L1302" i="1"/>
  <c r="J1303" i="1"/>
  <c r="T1182" i="1"/>
  <c r="V1182" i="1"/>
  <c r="O1302" i="1"/>
  <c r="S1420" i="1"/>
  <c r="U1299" i="1"/>
  <c r="T1183" i="1"/>
  <c r="V1183" i="1"/>
  <c r="L1303" i="1"/>
  <c r="J1304" i="1"/>
  <c r="O1303" i="1"/>
  <c r="U1300" i="1"/>
  <c r="S1421" i="1"/>
  <c r="O1304" i="1"/>
  <c r="T1184" i="1"/>
  <c r="V1184" i="1"/>
  <c r="J1305" i="1"/>
  <c r="L1304" i="1"/>
  <c r="S1422" i="1"/>
  <c r="U1301" i="1"/>
  <c r="O1305" i="1"/>
  <c r="T1185" i="1"/>
  <c r="V1185" i="1"/>
  <c r="J1306" i="1"/>
  <c r="L1305" i="1"/>
  <c r="U1302" i="1"/>
  <c r="S1423" i="1"/>
  <c r="O1306" i="1"/>
  <c r="L1306" i="1"/>
  <c r="J1307" i="1"/>
  <c r="T1186" i="1"/>
  <c r="V1186" i="1"/>
  <c r="S1424" i="1"/>
  <c r="U1303" i="1"/>
  <c r="O1307" i="1"/>
  <c r="T1187" i="1"/>
  <c r="V1187" i="1"/>
  <c r="J1308" i="1"/>
  <c r="L1307" i="1"/>
  <c r="U1304" i="1"/>
  <c r="S1425" i="1"/>
  <c r="T1188" i="1"/>
  <c r="V1188" i="1"/>
  <c r="L1308" i="1"/>
  <c r="J1309" i="1"/>
  <c r="O1308" i="1"/>
  <c r="U1305" i="1"/>
  <c r="S1426" i="1"/>
  <c r="J1310" i="1"/>
  <c r="O1309" i="1"/>
  <c r="T1189" i="1"/>
  <c r="V1189" i="1"/>
  <c r="L1309" i="1"/>
  <c r="U1306" i="1"/>
  <c r="S1427" i="1"/>
  <c r="O1310" i="1"/>
  <c r="L1310" i="1"/>
  <c r="J1311" i="1"/>
  <c r="T1190" i="1"/>
  <c r="V1190" i="1"/>
  <c r="S1428" i="1"/>
  <c r="U1307" i="1"/>
  <c r="J1312" i="1"/>
  <c r="T1191" i="1"/>
  <c r="V1191" i="1"/>
  <c r="L1311" i="1"/>
  <c r="O1311" i="1"/>
  <c r="S1429" i="1"/>
  <c r="U1308" i="1"/>
  <c r="T1192" i="1"/>
  <c r="V1192" i="1"/>
  <c r="L1312" i="1"/>
  <c r="J1313" i="1"/>
  <c r="O1312" i="1"/>
  <c r="U1309" i="1"/>
  <c r="S1430" i="1"/>
  <c r="J1314" i="1"/>
  <c r="T1193" i="1"/>
  <c r="V1193" i="1"/>
  <c r="O1313" i="1"/>
  <c r="L1313" i="1"/>
  <c r="U1310" i="1"/>
  <c r="S1431" i="1"/>
  <c r="O1314" i="1"/>
  <c r="L1314" i="1"/>
  <c r="J1315" i="1"/>
  <c r="T1194" i="1"/>
  <c r="V1194" i="1"/>
  <c r="S1432" i="1"/>
  <c r="U1311" i="1"/>
  <c r="O1315" i="1"/>
  <c r="J1316" i="1"/>
  <c r="T1195" i="1"/>
  <c r="V1195" i="1"/>
  <c r="L1315" i="1"/>
  <c r="U1312" i="1"/>
  <c r="S1433" i="1"/>
  <c r="T1196" i="1"/>
  <c r="V1196" i="1"/>
  <c r="L1316" i="1"/>
  <c r="J1317" i="1"/>
  <c r="O1316" i="1"/>
  <c r="U1313" i="1"/>
  <c r="S1434" i="1"/>
  <c r="O1317" i="1"/>
  <c r="L1317" i="1"/>
  <c r="J1318" i="1"/>
  <c r="T1197" i="1"/>
  <c r="V1197" i="1"/>
  <c r="U1314" i="1"/>
  <c r="S1435" i="1"/>
  <c r="J1319" i="1"/>
  <c r="L1318" i="1"/>
  <c r="T1198" i="1"/>
  <c r="V1198" i="1"/>
  <c r="O1318" i="1"/>
  <c r="U1315" i="1"/>
  <c r="S1436" i="1"/>
  <c r="T1199" i="1"/>
  <c r="V1199" i="1"/>
  <c r="O1319" i="1"/>
  <c r="L1319" i="1"/>
  <c r="J1320" i="1"/>
  <c r="S1437" i="1"/>
  <c r="U1316" i="1"/>
  <c r="T1200" i="1"/>
  <c r="V1200" i="1"/>
  <c r="L1320" i="1"/>
  <c r="J1321" i="1"/>
  <c r="O1320" i="1"/>
  <c r="U1317" i="1"/>
  <c r="S1438" i="1"/>
  <c r="J1322" i="1"/>
  <c r="L1321" i="1"/>
  <c r="O1321" i="1"/>
  <c r="T1201" i="1"/>
  <c r="V1201" i="1"/>
  <c r="U1318" i="1"/>
  <c r="S1439" i="1"/>
  <c r="T1202" i="1"/>
  <c r="V1202" i="1"/>
  <c r="L1322" i="1"/>
  <c r="J1323" i="1"/>
  <c r="O1322" i="1"/>
  <c r="S1440" i="1"/>
  <c r="U1319" i="1"/>
  <c r="J1324" i="1"/>
  <c r="L1323" i="1"/>
  <c r="O1323" i="1"/>
  <c r="T1203" i="1"/>
  <c r="V1203" i="1"/>
  <c r="S1441" i="1"/>
  <c r="U1320" i="1"/>
  <c r="O1324" i="1"/>
  <c r="L1324" i="1"/>
  <c r="T1204" i="1"/>
  <c r="V1204" i="1"/>
  <c r="J1325" i="1"/>
  <c r="S1442" i="1"/>
  <c r="U1321" i="1"/>
  <c r="J1326" i="1"/>
  <c r="T1205" i="1"/>
  <c r="V1205" i="1"/>
  <c r="L1325" i="1"/>
  <c r="O1325" i="1"/>
  <c r="U1322" i="1"/>
  <c r="S1443" i="1"/>
  <c r="T1206" i="1"/>
  <c r="V1206" i="1"/>
  <c r="L1326" i="1"/>
  <c r="J1327" i="1"/>
  <c r="O1326" i="1"/>
  <c r="U1323" i="1"/>
  <c r="S1444" i="1"/>
  <c r="J1328" i="1"/>
  <c r="T1207" i="1"/>
  <c r="V1207" i="1"/>
  <c r="O1327" i="1"/>
  <c r="L1327" i="1"/>
  <c r="U1324" i="1"/>
  <c r="S1445" i="1"/>
  <c r="J1329" i="1"/>
  <c r="L1328" i="1"/>
  <c r="T1208" i="1"/>
  <c r="V1208" i="1"/>
  <c r="O1328" i="1"/>
  <c r="S1446" i="1"/>
  <c r="U1325" i="1"/>
  <c r="T1209" i="1"/>
  <c r="V1209" i="1"/>
  <c r="O1329" i="1"/>
  <c r="J1330" i="1"/>
  <c r="L1329" i="1"/>
  <c r="S1447" i="1"/>
  <c r="U1326" i="1"/>
  <c r="O1330" i="1"/>
  <c r="J1331" i="1"/>
  <c r="L1330" i="1"/>
  <c r="T1210" i="1"/>
  <c r="V1210" i="1"/>
  <c r="U1327" i="1"/>
  <c r="S1448" i="1"/>
  <c r="J1332" i="1"/>
  <c r="O1331" i="1"/>
  <c r="T1211" i="1"/>
  <c r="V1211" i="1"/>
  <c r="L1331" i="1"/>
  <c r="U1328" i="1"/>
  <c r="S1449" i="1"/>
  <c r="T1212" i="1"/>
  <c r="V1212" i="1"/>
  <c r="L1332" i="1"/>
  <c r="O1332" i="1"/>
  <c r="J1333" i="1"/>
  <c r="S1450" i="1"/>
  <c r="U1329" i="1"/>
  <c r="J1334" i="1"/>
  <c r="O1333" i="1"/>
  <c r="T1213" i="1"/>
  <c r="V1213" i="1"/>
  <c r="L1333" i="1"/>
  <c r="U1330" i="1"/>
  <c r="S1451" i="1"/>
  <c r="O1334" i="1"/>
  <c r="L1334" i="1"/>
  <c r="J1335" i="1"/>
  <c r="T1214" i="1"/>
  <c r="V1214" i="1"/>
  <c r="S1452" i="1"/>
  <c r="U1331" i="1"/>
  <c r="J1336" i="1"/>
  <c r="T1215" i="1"/>
  <c r="V1215" i="1"/>
  <c r="O1335" i="1"/>
  <c r="L1335" i="1"/>
  <c r="S1453" i="1"/>
  <c r="U1332" i="1"/>
  <c r="J1337" i="1"/>
  <c r="L1336" i="1"/>
  <c r="T1216" i="1"/>
  <c r="V1216" i="1"/>
  <c r="O1336" i="1"/>
  <c r="S1454" i="1"/>
  <c r="U1333" i="1"/>
  <c r="O1337" i="1"/>
  <c r="J1338" i="1"/>
  <c r="T1217" i="1"/>
  <c r="V1217" i="1"/>
  <c r="L1337" i="1"/>
  <c r="U1334" i="1"/>
  <c r="S1455" i="1"/>
  <c r="T1218" i="1"/>
  <c r="V1218" i="1"/>
  <c r="L1338" i="1"/>
  <c r="O1338" i="1"/>
  <c r="J1339" i="1"/>
  <c r="U1335" i="1"/>
  <c r="S1456" i="1"/>
  <c r="T1219" i="1"/>
  <c r="V1219" i="1"/>
  <c r="O1339" i="1"/>
  <c r="J1340" i="1"/>
  <c r="L1339" i="1"/>
  <c r="S1457" i="1"/>
  <c r="U1336" i="1"/>
  <c r="O1340" i="1"/>
  <c r="J1341" i="1"/>
  <c r="L1340" i="1"/>
  <c r="T1220" i="1"/>
  <c r="V1220" i="1"/>
  <c r="S1458" i="1"/>
  <c r="U1337" i="1"/>
  <c r="T1221" i="1"/>
  <c r="V1221" i="1"/>
  <c r="L1341" i="1"/>
  <c r="O1341" i="1"/>
  <c r="J1342" i="1"/>
  <c r="U1338" i="1"/>
  <c r="S1459" i="1"/>
  <c r="J1343" i="1"/>
  <c r="T1222" i="1"/>
  <c r="V1222" i="1"/>
  <c r="O1342" i="1"/>
  <c r="L1342" i="1"/>
  <c r="U1339" i="1"/>
  <c r="S1460" i="1"/>
  <c r="T1223" i="1"/>
  <c r="V1223" i="1"/>
  <c r="J1344" i="1"/>
  <c r="L1343" i="1"/>
  <c r="O1343" i="1"/>
  <c r="U1340" i="1"/>
  <c r="S1461" i="1"/>
  <c r="O1344" i="1"/>
  <c r="T1224" i="1"/>
  <c r="V1224" i="1"/>
  <c r="J1345" i="1"/>
  <c r="L1344" i="1"/>
  <c r="S1462" i="1"/>
  <c r="U1341" i="1"/>
  <c r="O1345" i="1"/>
  <c r="L1345" i="1"/>
  <c r="J1346" i="1"/>
  <c r="T1225" i="1"/>
  <c r="V1225" i="1"/>
  <c r="S1463" i="1"/>
  <c r="U1342" i="1"/>
  <c r="L1346" i="1"/>
  <c r="J1347" i="1"/>
  <c r="T1226" i="1"/>
  <c r="V1226" i="1"/>
  <c r="O1346" i="1"/>
  <c r="S1464" i="1"/>
  <c r="U1343" i="1"/>
  <c r="J1348" i="1"/>
  <c r="L1347" i="1"/>
  <c r="T1227" i="1"/>
  <c r="V1227" i="1"/>
  <c r="O1347" i="1"/>
  <c r="S1465" i="1"/>
  <c r="U1344" i="1"/>
  <c r="L1348" i="1"/>
  <c r="O1348" i="1"/>
  <c r="J1349" i="1"/>
  <c r="T1228" i="1"/>
  <c r="V1228" i="1"/>
  <c r="U1345" i="1"/>
  <c r="S1466" i="1"/>
  <c r="T1229" i="1"/>
  <c r="V1229" i="1"/>
  <c r="O1349" i="1"/>
  <c r="J1350" i="1"/>
  <c r="L1349" i="1"/>
  <c r="S1467" i="1"/>
  <c r="U1346" i="1"/>
  <c r="T1230" i="1"/>
  <c r="V1230" i="1"/>
  <c r="L1350" i="1"/>
  <c r="O1350" i="1"/>
  <c r="J1351" i="1"/>
  <c r="U1347" i="1"/>
  <c r="S1468" i="1"/>
  <c r="J1352" i="1"/>
  <c r="O1351" i="1"/>
  <c r="L1351" i="1"/>
  <c r="T1231" i="1"/>
  <c r="V1231" i="1"/>
  <c r="S1469" i="1"/>
  <c r="U1348" i="1"/>
  <c r="J1353" i="1"/>
  <c r="T1232" i="1"/>
  <c r="V1232" i="1"/>
  <c r="O1352" i="1"/>
  <c r="L1352" i="1"/>
  <c r="S1470" i="1"/>
  <c r="U1349" i="1"/>
  <c r="O1353" i="1"/>
  <c r="L1353" i="1"/>
  <c r="J1354" i="1"/>
  <c r="T1233" i="1"/>
  <c r="V1233" i="1"/>
  <c r="S1471" i="1"/>
  <c r="U1350" i="1"/>
  <c r="J1355" i="1"/>
  <c r="T1234" i="1"/>
  <c r="V1234" i="1"/>
  <c r="O1354" i="1"/>
  <c r="L1354" i="1"/>
  <c r="S1472" i="1"/>
  <c r="U1351" i="1"/>
  <c r="T1235" i="1"/>
  <c r="V1235" i="1"/>
  <c r="L1355" i="1"/>
  <c r="O1355" i="1"/>
  <c r="J1356" i="1"/>
  <c r="U1352" i="1"/>
  <c r="S1473" i="1"/>
  <c r="J1357" i="1"/>
  <c r="T1236" i="1"/>
  <c r="V1236" i="1"/>
  <c r="O1356" i="1"/>
  <c r="L1356" i="1"/>
  <c r="S1474" i="1"/>
  <c r="U1353" i="1"/>
  <c r="T1237" i="1"/>
  <c r="V1237" i="1"/>
  <c r="L1357" i="1"/>
  <c r="J1358" i="1"/>
  <c r="O1357" i="1"/>
  <c r="U1354" i="1"/>
  <c r="S1475" i="1"/>
  <c r="O1358" i="1"/>
  <c r="J1359" i="1"/>
  <c r="T1238" i="1"/>
  <c r="V1238" i="1"/>
  <c r="L1358" i="1"/>
  <c r="S1476" i="1"/>
  <c r="U1355" i="1"/>
  <c r="O1359" i="1"/>
  <c r="L1359" i="1"/>
  <c r="T1239" i="1"/>
  <c r="V1239" i="1"/>
  <c r="J1360" i="1"/>
  <c r="S1477" i="1"/>
  <c r="U1356" i="1"/>
  <c r="J1361" i="1"/>
  <c r="O1360" i="1"/>
  <c r="T1240" i="1"/>
  <c r="V1240" i="1"/>
  <c r="L1360" i="1"/>
  <c r="U1357" i="1"/>
  <c r="S1478" i="1"/>
  <c r="O1361" i="1"/>
  <c r="L1361" i="1"/>
  <c r="T1241" i="1"/>
  <c r="V1241" i="1"/>
  <c r="J1362" i="1"/>
  <c r="U1358" i="1"/>
  <c r="S1479" i="1"/>
  <c r="O1362" i="1"/>
  <c r="T1242" i="1"/>
  <c r="V1242" i="1"/>
  <c r="J1363" i="1"/>
  <c r="L1362" i="1"/>
  <c r="S1480" i="1"/>
  <c r="U1359" i="1"/>
  <c r="O1363" i="1"/>
  <c r="L1363" i="1"/>
  <c r="J1364" i="1"/>
  <c r="T1243" i="1"/>
  <c r="V1243" i="1"/>
  <c r="U1360" i="1"/>
  <c r="S1481" i="1"/>
  <c r="T1244" i="1"/>
  <c r="V1244" i="1"/>
  <c r="O1364" i="1"/>
  <c r="J1365" i="1"/>
  <c r="L1364" i="1"/>
  <c r="U1361" i="1"/>
  <c r="S1482" i="1"/>
  <c r="J1366" i="1"/>
  <c r="L1365" i="1"/>
  <c r="O1365" i="1"/>
  <c r="T1245" i="1"/>
  <c r="V1245" i="1"/>
  <c r="U1362" i="1"/>
  <c r="S1483" i="1"/>
  <c r="O1366" i="1"/>
  <c r="J1367" i="1"/>
  <c r="T1246" i="1"/>
  <c r="V1246" i="1"/>
  <c r="L1366" i="1"/>
  <c r="S1484" i="1"/>
  <c r="U1363" i="1"/>
  <c r="J1368" i="1"/>
  <c r="L1367" i="1"/>
  <c r="T1247" i="1"/>
  <c r="V1247" i="1"/>
  <c r="O1367" i="1"/>
  <c r="U1364" i="1"/>
  <c r="S1485" i="1"/>
  <c r="T1248" i="1"/>
  <c r="V1248" i="1"/>
  <c r="O1368" i="1"/>
  <c r="L1368" i="1"/>
  <c r="J1369" i="1"/>
  <c r="U1365" i="1"/>
  <c r="S1486" i="1"/>
  <c r="T1249" i="1"/>
  <c r="V1249" i="1"/>
  <c r="O1369" i="1"/>
  <c r="J1370" i="1"/>
  <c r="L1369" i="1"/>
  <c r="U1366" i="1"/>
  <c r="S1487" i="1"/>
  <c r="T1250" i="1"/>
  <c r="V1250" i="1"/>
  <c r="L1370" i="1"/>
  <c r="O1370" i="1"/>
  <c r="J1371" i="1"/>
  <c r="S1488" i="1"/>
  <c r="U1367" i="1"/>
  <c r="T1251" i="1"/>
  <c r="V1251" i="1"/>
  <c r="O1371" i="1"/>
  <c r="J1372" i="1"/>
  <c r="L1371" i="1"/>
  <c r="S1489" i="1"/>
  <c r="U1368" i="1"/>
  <c r="O1372" i="1"/>
  <c r="J1373" i="1"/>
  <c r="L1372" i="1"/>
  <c r="T1252" i="1"/>
  <c r="V1252" i="1"/>
  <c r="S1490" i="1"/>
  <c r="U1369" i="1"/>
  <c r="O1373" i="1"/>
  <c r="T1253" i="1"/>
  <c r="V1253" i="1"/>
  <c r="J1374" i="1"/>
  <c r="L1373" i="1"/>
  <c r="U1370" i="1"/>
  <c r="S1491" i="1"/>
  <c r="J1375" i="1"/>
  <c r="L1374" i="1"/>
  <c r="O1374" i="1"/>
  <c r="T1254" i="1"/>
  <c r="V1254" i="1"/>
  <c r="S1492" i="1"/>
  <c r="U1371" i="1"/>
  <c r="J1376" i="1"/>
  <c r="O1375" i="1"/>
  <c r="T1255" i="1"/>
  <c r="V1255" i="1"/>
  <c r="L1375" i="1"/>
  <c r="S1493" i="1"/>
  <c r="U1372" i="1"/>
  <c r="T1256" i="1"/>
  <c r="V1256" i="1"/>
  <c r="L1376" i="1"/>
  <c r="O1376" i="1"/>
  <c r="J1377" i="1"/>
  <c r="U1373" i="1"/>
  <c r="S1494" i="1"/>
  <c r="T1257" i="1"/>
  <c r="V1257" i="1"/>
  <c r="J1378" i="1"/>
  <c r="O1377" i="1"/>
  <c r="L1377" i="1"/>
  <c r="S1495" i="1"/>
  <c r="U1374" i="1"/>
  <c r="J1379" i="1"/>
  <c r="L1378" i="1"/>
  <c r="O1378" i="1"/>
  <c r="T1258" i="1"/>
  <c r="V1258" i="1"/>
  <c r="U1375" i="1"/>
  <c r="S1496" i="1"/>
  <c r="L1379" i="1"/>
  <c r="T1259" i="1"/>
  <c r="V1259" i="1"/>
  <c r="J1380" i="1"/>
  <c r="O1379" i="1"/>
  <c r="U1376" i="1"/>
  <c r="S1497" i="1"/>
  <c r="T1260" i="1"/>
  <c r="V1260" i="1"/>
  <c r="L1380" i="1"/>
  <c r="J1381" i="1"/>
  <c r="O1380" i="1"/>
  <c r="S1498" i="1"/>
  <c r="U1377" i="1"/>
  <c r="O1381" i="1"/>
  <c r="L1381" i="1"/>
  <c r="J1382" i="1"/>
  <c r="T1261" i="1"/>
  <c r="V1261" i="1"/>
  <c r="U1378" i="1"/>
  <c r="S1499" i="1"/>
  <c r="J1383" i="1"/>
  <c r="L1382" i="1"/>
  <c r="O1382" i="1"/>
  <c r="T1262" i="1"/>
  <c r="V1262" i="1"/>
  <c r="U1379" i="1"/>
  <c r="S1500" i="1"/>
  <c r="T1263" i="1"/>
  <c r="V1263" i="1"/>
  <c r="J1384" i="1"/>
  <c r="O1383" i="1"/>
  <c r="L1383" i="1"/>
  <c r="S1501" i="1"/>
  <c r="U1380" i="1"/>
  <c r="O1384" i="1"/>
  <c r="L1384" i="1"/>
  <c r="J1385" i="1"/>
  <c r="T1264" i="1"/>
  <c r="V1264" i="1"/>
  <c r="U1381" i="1"/>
  <c r="S1502" i="1"/>
  <c r="O1385" i="1"/>
  <c r="T1265" i="1"/>
  <c r="V1265" i="1"/>
  <c r="J1386" i="1"/>
  <c r="L1385" i="1"/>
  <c r="U1382" i="1"/>
  <c r="S1503" i="1"/>
  <c r="J1387" i="1"/>
  <c r="L1386" i="1"/>
  <c r="O1386" i="1"/>
  <c r="T1266" i="1"/>
  <c r="V1266" i="1"/>
  <c r="U1383" i="1"/>
  <c r="S1504" i="1"/>
  <c r="J1388" i="1"/>
  <c r="O1387" i="1"/>
  <c r="T1267" i="1"/>
  <c r="V1267" i="1"/>
  <c r="L1387" i="1"/>
  <c r="S1505" i="1"/>
  <c r="U1384" i="1"/>
  <c r="O1388" i="1"/>
  <c r="L1388" i="1"/>
  <c r="T1268" i="1"/>
  <c r="V1268" i="1"/>
  <c r="J1389" i="1"/>
  <c r="S1506" i="1"/>
  <c r="U1385" i="1"/>
  <c r="O1389" i="1"/>
  <c r="J1390" i="1"/>
  <c r="T1269" i="1"/>
  <c r="V1269" i="1"/>
  <c r="L1389" i="1"/>
  <c r="S1507" i="1"/>
  <c r="U1386" i="1"/>
  <c r="T1270" i="1"/>
  <c r="V1270" i="1"/>
  <c r="L1390" i="1"/>
  <c r="J1391" i="1"/>
  <c r="O1390" i="1"/>
  <c r="U1387" i="1"/>
  <c r="S1508" i="1"/>
  <c r="O1391" i="1"/>
  <c r="T1271" i="1"/>
  <c r="V1271" i="1"/>
  <c r="J1392" i="1"/>
  <c r="L1391" i="1"/>
  <c r="S1509" i="1"/>
  <c r="U1388" i="1"/>
  <c r="T1272" i="1"/>
  <c r="V1272" i="1"/>
  <c r="L1392" i="1"/>
  <c r="J1393" i="1"/>
  <c r="O1392" i="1"/>
  <c r="S1510" i="1"/>
  <c r="U1389" i="1"/>
  <c r="J1394" i="1"/>
  <c r="L1393" i="1"/>
  <c r="T1273" i="1"/>
  <c r="V1273" i="1"/>
  <c r="O1393" i="1"/>
  <c r="S1511" i="1"/>
  <c r="U1390" i="1"/>
  <c r="T1274" i="1"/>
  <c r="V1274" i="1"/>
  <c r="L1394" i="1"/>
  <c r="J1395" i="1"/>
  <c r="O1394" i="1"/>
  <c r="U1391" i="1"/>
  <c r="S1512" i="1"/>
  <c r="O1395" i="1"/>
  <c r="T1275" i="1"/>
  <c r="V1275" i="1"/>
  <c r="J1396" i="1"/>
  <c r="L1395" i="1"/>
  <c r="S1513" i="1"/>
  <c r="U1392" i="1"/>
  <c r="J1397" i="1"/>
  <c r="L1396" i="1"/>
  <c r="T1276" i="1"/>
  <c r="V1276" i="1"/>
  <c r="O1396" i="1"/>
  <c r="U1393" i="1"/>
  <c r="S1514" i="1"/>
  <c r="T1277" i="1"/>
  <c r="V1277" i="1"/>
  <c r="L1397" i="1"/>
  <c r="J1398" i="1"/>
  <c r="O1397" i="1"/>
  <c r="S1515" i="1"/>
  <c r="U1394" i="1"/>
  <c r="O1398" i="1"/>
  <c r="T1278" i="1"/>
  <c r="V1278" i="1"/>
  <c r="J1399" i="1"/>
  <c r="L1398" i="1"/>
  <c r="U1395" i="1"/>
  <c r="S1516" i="1"/>
  <c r="T1279" i="1"/>
  <c r="V1279" i="1"/>
  <c r="O1399" i="1"/>
  <c r="J1400" i="1"/>
  <c r="L1399" i="1"/>
  <c r="S1517" i="1"/>
  <c r="U1396" i="1"/>
  <c r="J1401" i="1"/>
  <c r="T1280" i="1"/>
  <c r="V1280" i="1"/>
  <c r="O1400" i="1"/>
  <c r="L1400" i="1"/>
  <c r="S1518" i="1"/>
  <c r="U1397" i="1"/>
  <c r="T1281" i="1"/>
  <c r="V1281" i="1"/>
  <c r="L1401" i="1"/>
  <c r="O1401" i="1"/>
  <c r="J1402" i="1"/>
  <c r="U1398" i="1"/>
  <c r="S1519" i="1"/>
  <c r="J1403" i="1"/>
  <c r="T1282" i="1"/>
  <c r="V1282" i="1"/>
  <c r="O1402" i="1"/>
  <c r="L1402" i="1"/>
  <c r="U1399" i="1"/>
  <c r="S1520" i="1"/>
  <c r="O1403" i="1"/>
  <c r="L1403" i="1"/>
  <c r="T1283" i="1"/>
  <c r="V1283" i="1"/>
  <c r="J1404" i="1"/>
  <c r="U1400" i="1"/>
  <c r="S1521" i="1"/>
  <c r="J1405" i="1"/>
  <c r="T1284" i="1"/>
  <c r="V1284" i="1"/>
  <c r="O1404" i="1"/>
  <c r="L1404" i="1"/>
  <c r="U1401" i="1"/>
  <c r="S1522" i="1"/>
  <c r="T1285" i="1"/>
  <c r="V1285" i="1"/>
  <c r="O1405" i="1"/>
  <c r="L1405" i="1"/>
  <c r="J1406" i="1"/>
  <c r="S1523" i="1"/>
  <c r="U1402" i="1"/>
  <c r="J1407" i="1"/>
  <c r="O1406" i="1"/>
  <c r="L1406" i="1"/>
  <c r="T1286" i="1"/>
  <c r="V1286" i="1"/>
  <c r="S1524" i="1"/>
  <c r="U1403" i="1"/>
  <c r="T1287" i="1"/>
  <c r="V1287" i="1"/>
  <c r="L1407" i="1"/>
  <c r="J1408" i="1"/>
  <c r="O1407" i="1"/>
  <c r="S1525" i="1"/>
  <c r="U1404" i="1"/>
  <c r="J1409" i="1"/>
  <c r="O1408" i="1"/>
  <c r="T1288" i="1"/>
  <c r="V1288" i="1"/>
  <c r="L1408" i="1"/>
  <c r="S1526" i="1"/>
  <c r="U1405" i="1"/>
  <c r="O1409" i="1"/>
  <c r="J1410" i="1"/>
  <c r="L1409" i="1"/>
  <c r="T1289" i="1"/>
  <c r="V1289" i="1"/>
  <c r="S1527" i="1"/>
  <c r="U1406" i="1"/>
  <c r="J1411" i="1"/>
  <c r="T1290" i="1"/>
  <c r="V1290" i="1"/>
  <c r="O1410" i="1"/>
  <c r="L1410" i="1"/>
  <c r="U1407" i="1"/>
  <c r="S1528" i="1"/>
  <c r="O1411" i="1"/>
  <c r="L1411" i="1"/>
  <c r="T1291" i="1"/>
  <c r="V1291" i="1"/>
  <c r="J1412" i="1"/>
  <c r="S1529" i="1"/>
  <c r="U1408" i="1"/>
  <c r="T1292" i="1"/>
  <c r="V1292" i="1"/>
  <c r="J1413" i="1"/>
  <c r="O1412" i="1"/>
  <c r="L1412" i="1"/>
  <c r="S1530" i="1"/>
  <c r="U1409" i="1"/>
  <c r="T1293" i="1"/>
  <c r="V1293" i="1"/>
  <c r="L1413" i="1"/>
  <c r="O1413" i="1"/>
  <c r="J1414" i="1"/>
  <c r="S1531" i="1"/>
  <c r="U1410" i="1"/>
  <c r="T1294" i="1"/>
  <c r="V1294" i="1"/>
  <c r="J1415" i="1"/>
  <c r="O1414" i="1"/>
  <c r="L1414" i="1"/>
  <c r="U1411" i="1"/>
  <c r="S1532" i="1"/>
  <c r="O1415" i="1"/>
  <c r="L1415" i="1"/>
  <c r="J1416" i="1"/>
  <c r="T1295" i="1"/>
  <c r="V1295" i="1"/>
  <c r="S1533" i="1"/>
  <c r="U1412" i="1"/>
  <c r="O1416" i="1"/>
  <c r="T1296" i="1"/>
  <c r="V1296" i="1"/>
  <c r="L1416" i="1"/>
  <c r="J1417" i="1"/>
  <c r="U1413" i="1"/>
  <c r="S1534" i="1"/>
  <c r="O1417" i="1"/>
  <c r="L1417" i="1"/>
  <c r="T1297" i="1"/>
  <c r="V1297" i="1"/>
  <c r="J1418" i="1"/>
  <c r="S1535" i="1"/>
  <c r="U1414" i="1"/>
  <c r="J1419" i="1"/>
  <c r="T1298" i="1"/>
  <c r="V1298" i="1"/>
  <c r="L1418" i="1"/>
  <c r="O1418" i="1"/>
  <c r="S1536" i="1"/>
  <c r="U1415" i="1"/>
  <c r="T1299" i="1"/>
  <c r="V1299" i="1"/>
  <c r="L1419" i="1"/>
  <c r="J1420" i="1"/>
  <c r="O1419" i="1"/>
  <c r="U1416" i="1"/>
  <c r="S1537" i="1"/>
  <c r="T1300" i="1"/>
  <c r="V1300" i="1"/>
  <c r="O1420" i="1"/>
  <c r="J1421" i="1"/>
  <c r="L1420" i="1"/>
  <c r="S1538" i="1"/>
  <c r="U1417" i="1"/>
  <c r="J1422" i="1"/>
  <c r="T1301" i="1"/>
  <c r="V1301" i="1"/>
  <c r="L1421" i="1"/>
  <c r="O1421" i="1"/>
  <c r="S1539" i="1"/>
  <c r="U1418" i="1"/>
  <c r="T1302" i="1"/>
  <c r="V1302" i="1"/>
  <c r="O1422" i="1"/>
  <c r="J1423" i="1"/>
  <c r="L1422" i="1"/>
  <c r="S1540" i="1"/>
  <c r="U1419" i="1"/>
  <c r="J1424" i="1"/>
  <c r="L1423" i="1"/>
  <c r="T1303" i="1"/>
  <c r="V1303" i="1"/>
  <c r="O1423" i="1"/>
  <c r="S1541" i="1"/>
  <c r="U1420" i="1"/>
  <c r="T1304" i="1"/>
  <c r="V1304" i="1"/>
  <c r="J1425" i="1"/>
  <c r="O1424" i="1"/>
  <c r="L1424" i="1"/>
  <c r="S1542" i="1"/>
  <c r="U1421" i="1"/>
  <c r="J1426" i="1"/>
  <c r="L1425" i="1"/>
  <c r="T1305" i="1"/>
  <c r="V1305" i="1"/>
  <c r="O1425" i="1"/>
  <c r="U1422" i="1"/>
  <c r="S1543" i="1"/>
  <c r="T1306" i="1"/>
  <c r="V1306" i="1"/>
  <c r="J1427" i="1"/>
  <c r="O1426" i="1"/>
  <c r="L1426" i="1"/>
  <c r="U1423" i="1"/>
  <c r="S1544" i="1"/>
  <c r="O1427" i="1"/>
  <c r="L1427" i="1"/>
  <c r="T1307" i="1"/>
  <c r="V1307" i="1"/>
  <c r="J1428" i="1"/>
  <c r="S1545" i="1"/>
  <c r="U1424" i="1"/>
  <c r="O1428" i="1"/>
  <c r="T1308" i="1"/>
  <c r="V1308" i="1"/>
  <c r="J1429" i="1"/>
  <c r="L1428" i="1"/>
  <c r="S1546" i="1"/>
  <c r="U1425" i="1"/>
  <c r="T1309" i="1"/>
  <c r="V1309" i="1"/>
  <c r="L1429" i="1"/>
  <c r="J1430" i="1"/>
  <c r="O1429" i="1"/>
  <c r="U1426" i="1"/>
  <c r="S1547" i="1"/>
  <c r="O1430" i="1"/>
  <c r="T1310" i="1"/>
  <c r="V1310" i="1"/>
  <c r="J1431" i="1"/>
  <c r="L1430" i="1"/>
  <c r="S1548" i="1"/>
  <c r="U1427" i="1"/>
  <c r="J1432" i="1"/>
  <c r="L1431" i="1"/>
  <c r="T1311" i="1"/>
  <c r="V1311" i="1"/>
  <c r="O1431" i="1"/>
  <c r="U1428" i="1"/>
  <c r="S1549" i="1"/>
  <c r="O1432" i="1"/>
  <c r="T1312" i="1"/>
  <c r="V1312" i="1"/>
  <c r="J1433" i="1"/>
  <c r="L1432" i="1"/>
  <c r="U1429" i="1"/>
  <c r="S1550" i="1"/>
  <c r="O1433" i="1"/>
  <c r="T1313" i="1"/>
  <c r="V1313" i="1"/>
  <c r="J1434" i="1"/>
  <c r="L1433" i="1"/>
  <c r="S1551" i="1"/>
  <c r="U1430" i="1"/>
  <c r="J1435" i="1"/>
  <c r="O1434" i="1"/>
  <c r="T1314" i="1"/>
  <c r="V1314" i="1"/>
  <c r="L1434" i="1"/>
  <c r="U1431" i="1"/>
  <c r="S1552" i="1"/>
  <c r="T1315" i="1"/>
  <c r="V1315" i="1"/>
  <c r="J1436" i="1"/>
  <c r="O1435" i="1"/>
  <c r="L1435" i="1"/>
  <c r="S1553" i="1"/>
  <c r="U1432" i="1"/>
  <c r="J1437" i="1"/>
  <c r="L1436" i="1"/>
  <c r="O1436" i="1"/>
  <c r="T1316" i="1"/>
  <c r="V1316" i="1"/>
  <c r="S1554" i="1"/>
  <c r="U1433" i="1"/>
  <c r="J1438" i="1"/>
  <c r="T1317" i="1"/>
  <c r="V1317" i="1"/>
  <c r="L1437" i="1"/>
  <c r="O1437" i="1"/>
  <c r="U1434" i="1"/>
  <c r="S1555" i="1"/>
  <c r="O1438" i="1"/>
  <c r="J1439" i="1"/>
  <c r="T1318" i="1"/>
  <c r="V1318" i="1"/>
  <c r="L1438" i="1"/>
  <c r="S1556" i="1"/>
  <c r="U1435" i="1"/>
  <c r="O1439" i="1"/>
  <c r="T1319" i="1"/>
  <c r="V1319" i="1"/>
  <c r="J1440" i="1"/>
  <c r="L1439" i="1"/>
  <c r="U1436" i="1"/>
  <c r="S1557" i="1"/>
  <c r="J1441" i="1"/>
  <c r="T1320" i="1"/>
  <c r="V1320" i="1"/>
  <c r="O1440" i="1"/>
  <c r="L1440" i="1"/>
  <c r="S1558" i="1"/>
  <c r="U1437" i="1"/>
  <c r="T1321" i="1"/>
  <c r="V1321" i="1"/>
  <c r="O1441" i="1"/>
  <c r="J1442" i="1"/>
  <c r="L1441" i="1"/>
  <c r="U1438" i="1"/>
  <c r="S1559" i="1"/>
  <c r="L1442" i="1"/>
  <c r="J1443" i="1"/>
  <c r="T1322" i="1"/>
  <c r="V1322" i="1"/>
  <c r="O1442" i="1"/>
  <c r="U1439" i="1"/>
  <c r="S1560" i="1"/>
  <c r="J1444" i="1"/>
  <c r="L1443" i="1"/>
  <c r="T1323" i="1"/>
  <c r="V1323" i="1"/>
  <c r="O1443" i="1"/>
  <c r="U1440" i="1"/>
  <c r="S1561" i="1"/>
  <c r="O1444" i="1"/>
  <c r="T1324" i="1"/>
  <c r="V1324" i="1"/>
  <c r="J1445" i="1"/>
  <c r="L1444" i="1"/>
  <c r="S1562" i="1"/>
  <c r="U1441" i="1"/>
  <c r="O1445" i="1"/>
  <c r="L1445" i="1"/>
  <c r="J1446" i="1"/>
  <c r="T1325" i="1"/>
  <c r="V1325" i="1"/>
  <c r="S1563" i="1"/>
  <c r="U1442" i="1"/>
  <c r="T1326" i="1"/>
  <c r="V1326" i="1"/>
  <c r="O1446" i="1"/>
  <c r="J1447" i="1"/>
  <c r="L1446" i="1"/>
  <c r="S1564" i="1"/>
  <c r="U1443" i="1"/>
  <c r="O1447" i="1"/>
  <c r="L1447" i="1"/>
  <c r="J1448" i="1"/>
  <c r="T1327" i="1"/>
  <c r="V1327" i="1"/>
  <c r="S1565" i="1"/>
  <c r="U1444" i="1"/>
  <c r="T1328" i="1"/>
  <c r="V1328" i="1"/>
  <c r="J1449" i="1"/>
  <c r="O1448" i="1"/>
  <c r="L1448" i="1"/>
  <c r="U1445" i="1"/>
  <c r="S1566" i="1"/>
  <c r="O1449" i="1"/>
  <c r="L1449" i="1"/>
  <c r="J1450" i="1"/>
  <c r="T1329" i="1"/>
  <c r="V1329" i="1"/>
  <c r="S1567" i="1"/>
  <c r="U1446" i="1"/>
  <c r="L1450" i="1"/>
  <c r="J1451" i="1"/>
  <c r="O1450" i="1"/>
  <c r="T1330" i="1"/>
  <c r="V1330" i="1"/>
  <c r="U1447" i="1"/>
  <c r="S1568" i="1"/>
  <c r="T1331" i="1"/>
  <c r="V1331" i="1"/>
  <c r="O1451" i="1"/>
  <c r="L1451" i="1"/>
  <c r="J1452" i="1"/>
  <c r="U1448" i="1"/>
  <c r="S1569" i="1"/>
  <c r="T1332" i="1"/>
  <c r="V1332" i="1"/>
  <c r="O1452" i="1"/>
  <c r="J1453" i="1"/>
  <c r="L1452" i="1"/>
  <c r="S1570" i="1"/>
  <c r="U1449" i="1"/>
  <c r="J1454" i="1"/>
  <c r="T1333" i="1"/>
  <c r="V1333" i="1"/>
  <c r="O1453" i="1"/>
  <c r="L1453" i="1"/>
  <c r="S1571" i="1"/>
  <c r="U1450" i="1"/>
  <c r="J1455" i="1"/>
  <c r="T1334" i="1"/>
  <c r="V1334" i="1"/>
  <c r="O1454" i="1"/>
  <c r="L1454" i="1"/>
  <c r="S1572" i="1"/>
  <c r="U1451" i="1"/>
  <c r="O1455" i="1"/>
  <c r="L1455" i="1"/>
  <c r="T1335" i="1"/>
  <c r="V1335" i="1"/>
  <c r="J1456" i="1"/>
  <c r="S1573" i="1"/>
  <c r="U1452" i="1"/>
  <c r="J1457" i="1"/>
  <c r="T1336" i="1"/>
  <c r="V1336" i="1"/>
  <c r="L1456" i="1"/>
  <c r="O1456" i="1"/>
  <c r="U1453" i="1"/>
  <c r="S1574" i="1"/>
  <c r="T1337" i="1"/>
  <c r="V1337" i="1"/>
  <c r="L1457" i="1"/>
  <c r="O1457" i="1"/>
  <c r="J1458" i="1"/>
  <c r="S1575" i="1"/>
  <c r="U1454" i="1"/>
  <c r="L1458" i="1"/>
  <c r="O1458" i="1"/>
  <c r="J1459" i="1"/>
  <c r="T1338" i="1"/>
  <c r="V1338" i="1"/>
  <c r="S1576" i="1"/>
  <c r="U1455" i="1"/>
  <c r="T1339" i="1"/>
  <c r="V1339" i="1"/>
  <c r="L1459" i="1"/>
  <c r="O1459" i="1"/>
  <c r="J1460" i="1"/>
  <c r="S1577" i="1"/>
  <c r="U1456" i="1"/>
  <c r="O1460" i="1"/>
  <c r="T1340" i="1"/>
  <c r="V1340" i="1"/>
  <c r="J1461" i="1"/>
  <c r="L1460" i="1"/>
  <c r="U1457" i="1"/>
  <c r="S1578" i="1"/>
  <c r="J1462" i="1"/>
  <c r="T1341" i="1"/>
  <c r="V1341" i="1"/>
  <c r="O1461" i="1"/>
  <c r="L1461" i="1"/>
  <c r="U1458" i="1"/>
  <c r="S1579" i="1"/>
  <c r="T1342" i="1"/>
  <c r="V1342" i="1"/>
  <c r="L1462" i="1"/>
  <c r="J1463" i="1"/>
  <c r="O1462" i="1"/>
  <c r="U1459" i="1"/>
  <c r="S1580" i="1"/>
  <c r="L1463" i="1"/>
  <c r="O1463" i="1"/>
  <c r="J1464" i="1"/>
  <c r="T1343" i="1"/>
  <c r="V1343" i="1"/>
  <c r="U1460" i="1"/>
  <c r="S1581" i="1"/>
  <c r="T1344" i="1"/>
  <c r="V1344" i="1"/>
  <c r="L1464" i="1"/>
  <c r="J1465" i="1"/>
  <c r="O1464" i="1"/>
  <c r="U1461" i="1"/>
  <c r="S1582" i="1"/>
  <c r="O1465" i="1"/>
  <c r="J1466" i="1"/>
  <c r="T1345" i="1"/>
  <c r="V1345" i="1"/>
  <c r="L1465" i="1"/>
  <c r="S1583" i="1"/>
  <c r="U1462" i="1"/>
  <c r="T1346" i="1"/>
  <c r="V1346" i="1"/>
  <c r="L1466" i="1"/>
  <c r="J1467" i="1"/>
  <c r="O1466" i="1"/>
  <c r="S1584" i="1"/>
  <c r="U1463" i="1"/>
  <c r="T1347" i="1"/>
  <c r="V1347" i="1"/>
  <c r="J1468" i="1"/>
  <c r="O1467" i="1"/>
  <c r="L1467" i="1"/>
  <c r="U1464" i="1"/>
  <c r="S1585" i="1"/>
  <c r="J1469" i="1"/>
  <c r="L1468" i="1"/>
  <c r="T1348" i="1"/>
  <c r="V1348" i="1"/>
  <c r="O1468" i="1"/>
  <c r="S1586" i="1"/>
  <c r="U1465" i="1"/>
  <c r="J1470" i="1"/>
  <c r="L1469" i="1"/>
  <c r="T1349" i="1"/>
  <c r="V1349" i="1"/>
  <c r="O1469" i="1"/>
  <c r="U1466" i="1"/>
  <c r="S1587" i="1"/>
  <c r="T1350" i="1"/>
  <c r="V1350" i="1"/>
  <c r="O1470" i="1"/>
  <c r="L1470" i="1"/>
  <c r="J1471" i="1"/>
  <c r="U1467" i="1"/>
  <c r="S1588" i="1"/>
  <c r="T1351" i="1"/>
  <c r="V1351" i="1"/>
  <c r="J1472" i="1"/>
  <c r="L1471" i="1"/>
  <c r="O1471" i="1"/>
  <c r="S1589" i="1"/>
  <c r="U1468" i="1"/>
  <c r="O1472" i="1"/>
  <c r="L1472" i="1"/>
  <c r="J1473" i="1"/>
  <c r="T1352" i="1"/>
  <c r="V1352" i="1"/>
  <c r="S1590" i="1"/>
  <c r="U1469" i="1"/>
  <c r="J1474" i="1"/>
  <c r="O1473" i="1"/>
  <c r="T1353" i="1"/>
  <c r="V1353" i="1"/>
  <c r="L1473" i="1"/>
  <c r="U1470" i="1"/>
  <c r="S1591" i="1"/>
  <c r="T1354" i="1"/>
  <c r="V1354" i="1"/>
  <c r="L1474" i="1"/>
  <c r="O1474" i="1"/>
  <c r="J1475" i="1"/>
  <c r="S1592" i="1"/>
  <c r="U1471" i="1"/>
  <c r="T1355" i="1"/>
  <c r="V1355" i="1"/>
  <c r="J1476" i="1"/>
  <c r="O1475" i="1"/>
  <c r="L1475" i="1"/>
  <c r="U1472" i="1"/>
  <c r="S1593" i="1"/>
  <c r="J1477" i="1"/>
  <c r="L1476" i="1"/>
  <c r="T1356" i="1"/>
  <c r="V1356" i="1"/>
  <c r="O1476" i="1"/>
  <c r="U1473" i="1"/>
  <c r="S1594" i="1"/>
  <c r="J1478" i="1"/>
  <c r="O1477" i="1"/>
  <c r="L1477" i="1"/>
  <c r="T1357" i="1"/>
  <c r="V1357" i="1"/>
  <c r="S1595" i="1"/>
  <c r="U1474" i="1"/>
  <c r="T1358" i="1"/>
  <c r="V1358" i="1"/>
  <c r="J1479" i="1"/>
  <c r="O1478" i="1"/>
  <c r="L1478" i="1"/>
  <c r="U1475" i="1"/>
  <c r="S1596" i="1"/>
  <c r="O1479" i="1"/>
  <c r="L1479" i="1"/>
  <c r="J1480" i="1"/>
  <c r="T1359" i="1"/>
  <c r="V1359" i="1"/>
  <c r="S1597" i="1"/>
  <c r="U1476" i="1"/>
  <c r="J1481" i="1"/>
  <c r="T1360" i="1"/>
  <c r="V1360" i="1"/>
  <c r="O1480" i="1"/>
  <c r="L1480" i="1"/>
  <c r="S1598" i="1"/>
  <c r="U1477" i="1"/>
  <c r="T1361" i="1"/>
  <c r="V1361" i="1"/>
  <c r="L1481" i="1"/>
  <c r="O1481" i="1"/>
  <c r="J1482" i="1"/>
  <c r="S1599" i="1"/>
  <c r="U1478" i="1"/>
  <c r="T1362" i="1"/>
  <c r="V1362" i="1"/>
  <c r="L1482" i="1"/>
  <c r="O1482" i="1"/>
  <c r="J1483" i="1"/>
  <c r="S1600" i="1"/>
  <c r="U1479" i="1"/>
  <c r="T1363" i="1"/>
  <c r="V1363" i="1"/>
  <c r="J1484" i="1"/>
  <c r="O1483" i="1"/>
  <c r="L1483" i="1"/>
  <c r="U1480" i="1"/>
  <c r="S1601" i="1"/>
  <c r="O1484" i="1"/>
  <c r="J1485" i="1"/>
  <c r="T1364" i="1"/>
  <c r="V1364" i="1"/>
  <c r="L1484" i="1"/>
  <c r="U1481" i="1"/>
  <c r="S1602" i="1"/>
  <c r="T1365" i="1"/>
  <c r="V1365" i="1"/>
  <c r="L1485" i="1"/>
  <c r="J1486" i="1"/>
  <c r="O1485" i="1"/>
  <c r="U1482" i="1"/>
  <c r="S1603" i="1"/>
  <c r="J1487" i="1"/>
  <c r="T1366" i="1"/>
  <c r="V1366" i="1"/>
  <c r="O1486" i="1"/>
  <c r="L1486" i="1"/>
  <c r="S1604" i="1"/>
  <c r="U1483" i="1"/>
  <c r="T1367" i="1"/>
  <c r="V1367" i="1"/>
  <c r="L1487" i="1"/>
  <c r="O1487" i="1"/>
  <c r="J1488" i="1"/>
  <c r="U1484" i="1"/>
  <c r="S1605" i="1"/>
  <c r="O1488" i="1"/>
  <c r="T1368" i="1"/>
  <c r="V1368" i="1"/>
  <c r="J1489" i="1"/>
  <c r="L1488" i="1"/>
  <c r="S1606" i="1"/>
  <c r="U1485" i="1"/>
  <c r="J1490" i="1"/>
  <c r="O1489" i="1"/>
  <c r="T1369" i="1"/>
  <c r="V1369" i="1"/>
  <c r="L1489" i="1"/>
  <c r="U1486" i="1"/>
  <c r="S1607" i="1"/>
  <c r="J1491" i="1"/>
  <c r="L1490" i="1"/>
  <c r="O1490" i="1"/>
  <c r="T1370" i="1"/>
  <c r="V1370" i="1"/>
  <c r="S1608" i="1"/>
  <c r="U1487" i="1"/>
  <c r="O1491" i="1"/>
  <c r="J1492" i="1"/>
  <c r="T1371" i="1"/>
  <c r="V1371" i="1"/>
  <c r="L1491" i="1"/>
  <c r="S1609" i="1"/>
  <c r="U1488" i="1"/>
  <c r="J1493" i="1"/>
  <c r="L1492" i="1"/>
  <c r="T1372" i="1"/>
  <c r="V1372" i="1"/>
  <c r="O1492" i="1"/>
  <c r="U1489" i="1"/>
  <c r="S1610" i="1"/>
  <c r="T1373" i="1"/>
  <c r="V1373" i="1"/>
  <c r="O1493" i="1"/>
  <c r="J1494" i="1"/>
  <c r="L1493" i="1"/>
  <c r="U1490" i="1"/>
  <c r="S1611" i="1"/>
  <c r="J1495" i="1"/>
  <c r="L1494" i="1"/>
  <c r="O1494" i="1"/>
  <c r="T1374" i="1"/>
  <c r="V1374" i="1"/>
  <c r="U1491" i="1"/>
  <c r="S1612" i="1"/>
  <c r="J1496" i="1"/>
  <c r="T1375" i="1"/>
  <c r="V1375" i="1"/>
  <c r="L1495" i="1"/>
  <c r="O1495" i="1"/>
  <c r="U1492" i="1"/>
  <c r="S1613" i="1"/>
  <c r="J1497" i="1"/>
  <c r="L1496" i="1"/>
  <c r="T1376" i="1"/>
  <c r="V1376" i="1"/>
  <c r="O1496" i="1"/>
  <c r="U1493" i="1"/>
  <c r="S1614" i="1"/>
  <c r="O1497" i="1"/>
  <c r="T1377" i="1"/>
  <c r="V1377" i="1"/>
  <c r="J1498" i="1"/>
  <c r="L1497" i="1"/>
  <c r="U1494" i="1"/>
  <c r="S1615" i="1"/>
  <c r="J1499" i="1"/>
  <c r="O1498" i="1"/>
  <c r="T1378" i="1"/>
  <c r="V1378" i="1"/>
  <c r="L1498" i="1"/>
  <c r="U1495" i="1"/>
  <c r="S1616" i="1"/>
  <c r="T1379" i="1"/>
  <c r="V1379" i="1"/>
  <c r="O1499" i="1"/>
  <c r="J1500" i="1"/>
  <c r="L1499" i="1"/>
  <c r="S1617" i="1"/>
  <c r="U1496" i="1"/>
  <c r="J1501" i="1"/>
  <c r="O1500" i="1"/>
  <c r="T1380" i="1"/>
  <c r="V1380" i="1"/>
  <c r="L1500" i="1"/>
  <c r="S1618" i="1"/>
  <c r="U1497" i="1"/>
  <c r="J1502" i="1"/>
  <c r="O1501" i="1"/>
  <c r="L1501" i="1"/>
  <c r="T1381" i="1"/>
  <c r="V1381" i="1"/>
  <c r="U1498" i="1"/>
  <c r="S1619" i="1"/>
  <c r="J1503" i="1"/>
  <c r="O1502" i="1"/>
  <c r="T1382" i="1"/>
  <c r="V1382" i="1"/>
  <c r="L1502" i="1"/>
  <c r="U1499" i="1"/>
  <c r="S1620" i="1"/>
  <c r="J1504" i="1"/>
  <c r="L1503" i="1"/>
  <c r="O1503" i="1"/>
  <c r="T1383" i="1"/>
  <c r="V1383" i="1"/>
  <c r="S1621" i="1"/>
  <c r="U1500" i="1"/>
  <c r="O1504" i="1"/>
  <c r="J1505" i="1"/>
  <c r="T1384" i="1"/>
  <c r="V1384" i="1"/>
  <c r="L1504" i="1"/>
  <c r="S1622" i="1"/>
  <c r="U1501" i="1"/>
  <c r="O1505" i="1"/>
  <c r="J1506" i="1"/>
  <c r="L1505" i="1"/>
  <c r="T1385" i="1"/>
  <c r="V1385" i="1"/>
  <c r="U1502" i="1"/>
  <c r="S1623" i="1"/>
  <c r="J1507" i="1"/>
  <c r="L1506" i="1"/>
  <c r="O1506" i="1"/>
  <c r="T1386" i="1"/>
  <c r="V1386" i="1"/>
  <c r="U1503" i="1"/>
  <c r="S1624" i="1"/>
  <c r="O1507" i="1"/>
  <c r="L1507" i="1"/>
  <c r="J1508" i="1"/>
  <c r="T1387" i="1"/>
  <c r="V1387" i="1"/>
  <c r="U1504" i="1"/>
  <c r="S1625" i="1"/>
  <c r="T1388" i="1"/>
  <c r="V1388" i="1"/>
  <c r="L1508" i="1"/>
  <c r="O1508" i="1"/>
  <c r="J1509" i="1"/>
  <c r="U1505" i="1"/>
  <c r="S1626" i="1"/>
  <c r="T1389" i="1"/>
  <c r="V1389" i="1"/>
  <c r="O1509" i="1"/>
  <c r="J1510" i="1"/>
  <c r="L1509" i="1"/>
  <c r="U1506" i="1"/>
  <c r="S1627" i="1"/>
  <c r="J1511" i="1"/>
  <c r="L1510" i="1"/>
  <c r="T1390" i="1"/>
  <c r="V1390" i="1"/>
  <c r="O1510" i="1"/>
  <c r="S1628" i="1"/>
  <c r="U1507" i="1"/>
  <c r="T1391" i="1"/>
  <c r="V1391" i="1"/>
  <c r="O1511" i="1"/>
  <c r="J1512" i="1"/>
  <c r="L1511" i="1"/>
  <c r="U1508" i="1"/>
  <c r="S1629" i="1"/>
  <c r="J1513" i="1"/>
  <c r="T1392" i="1"/>
  <c r="V1392" i="1"/>
  <c r="O1512" i="1"/>
  <c r="L1512" i="1"/>
  <c r="S1630" i="1"/>
  <c r="U1509" i="1"/>
  <c r="T1393" i="1"/>
  <c r="V1393" i="1"/>
  <c r="L1513" i="1"/>
  <c r="O1513" i="1"/>
  <c r="J1514" i="1"/>
  <c r="S1631" i="1"/>
  <c r="U1510" i="1"/>
  <c r="J1515" i="1"/>
  <c r="T1394" i="1"/>
  <c r="V1394" i="1"/>
  <c r="O1514" i="1"/>
  <c r="L1514" i="1"/>
  <c r="U1511" i="1"/>
  <c r="S1632" i="1"/>
  <c r="O1515" i="1"/>
  <c r="T1395" i="1"/>
  <c r="V1395" i="1"/>
  <c r="L1515" i="1"/>
  <c r="J1516" i="1"/>
  <c r="U1512" i="1"/>
  <c r="S1633" i="1"/>
  <c r="J1517" i="1"/>
  <c r="O1516" i="1"/>
  <c r="T1396" i="1"/>
  <c r="V1396" i="1"/>
  <c r="L1516" i="1"/>
  <c r="U1513" i="1"/>
  <c r="S1634" i="1"/>
  <c r="O1517" i="1"/>
  <c r="L1517" i="1"/>
  <c r="T1397" i="1"/>
  <c r="V1397" i="1"/>
  <c r="J1518" i="1"/>
  <c r="S1635" i="1"/>
  <c r="U1514" i="1"/>
  <c r="J1519" i="1"/>
  <c r="O1518" i="1"/>
  <c r="T1398" i="1"/>
  <c r="V1398" i="1"/>
  <c r="L1518" i="1"/>
  <c r="S1636" i="1"/>
  <c r="U1515" i="1"/>
  <c r="J1520" i="1"/>
  <c r="L1519" i="1"/>
  <c r="T1399" i="1"/>
  <c r="V1399" i="1"/>
  <c r="O1519" i="1"/>
  <c r="S1637" i="1"/>
  <c r="U1516" i="1"/>
  <c r="O1520" i="1"/>
  <c r="T1400" i="1"/>
  <c r="V1400" i="1"/>
  <c r="J1521" i="1"/>
  <c r="L1520" i="1"/>
  <c r="S1638" i="1"/>
  <c r="U1517" i="1"/>
  <c r="O1521" i="1"/>
  <c r="J1522" i="1"/>
  <c r="T1401" i="1"/>
  <c r="V1401" i="1"/>
  <c r="L1521" i="1"/>
  <c r="S1639" i="1"/>
  <c r="U1518" i="1"/>
  <c r="O1522" i="1"/>
  <c r="J1523" i="1"/>
  <c r="T1402" i="1"/>
  <c r="V1402" i="1"/>
  <c r="L1522" i="1"/>
  <c r="S1640" i="1"/>
  <c r="U1519" i="1"/>
  <c r="T1403" i="1"/>
  <c r="V1403" i="1"/>
  <c r="J1524" i="1"/>
  <c r="L1523" i="1"/>
  <c r="O1523" i="1"/>
  <c r="U1520" i="1"/>
  <c r="S1641" i="1"/>
  <c r="J1525" i="1"/>
  <c r="L1524" i="1"/>
  <c r="T1404" i="1"/>
  <c r="V1404" i="1"/>
  <c r="O1524" i="1"/>
  <c r="S1642" i="1"/>
  <c r="U1521" i="1"/>
  <c r="O1525" i="1"/>
  <c r="L1525" i="1"/>
  <c r="J1526" i="1"/>
  <c r="T1405" i="1"/>
  <c r="V1405" i="1"/>
  <c r="S1643" i="1"/>
  <c r="U1522" i="1"/>
  <c r="J1527" i="1"/>
  <c r="O1526" i="1"/>
  <c r="T1406" i="1"/>
  <c r="V1406" i="1"/>
  <c r="L1526" i="1"/>
  <c r="U1523" i="1"/>
  <c r="S1644" i="1"/>
  <c r="J1528" i="1"/>
  <c r="L1527" i="1"/>
  <c r="T1407" i="1"/>
  <c r="V1407" i="1"/>
  <c r="O1527" i="1"/>
  <c r="S1645" i="1"/>
  <c r="U1524" i="1"/>
  <c r="O1528" i="1"/>
  <c r="T1408" i="1"/>
  <c r="V1408" i="1"/>
  <c r="J1529" i="1"/>
  <c r="L1528" i="1"/>
  <c r="S1646" i="1"/>
  <c r="U1525" i="1"/>
  <c r="J1530" i="1"/>
  <c r="L1529" i="1"/>
  <c r="T1409" i="1"/>
  <c r="V1409" i="1"/>
  <c r="O1529" i="1"/>
  <c r="S1647" i="1"/>
  <c r="U1526" i="1"/>
  <c r="O1530" i="1"/>
  <c r="J1531" i="1"/>
  <c r="T1410" i="1"/>
  <c r="V1410" i="1"/>
  <c r="L1530" i="1"/>
  <c r="U1527" i="1"/>
  <c r="S1648" i="1"/>
  <c r="O1531" i="1"/>
  <c r="L1531" i="1"/>
  <c r="J1532" i="1"/>
  <c r="T1411" i="1"/>
  <c r="V1411" i="1"/>
  <c r="U1528" i="1"/>
  <c r="S1649" i="1"/>
  <c r="O1532" i="1"/>
  <c r="L1532" i="1"/>
  <c r="J1533" i="1"/>
  <c r="T1412" i="1"/>
  <c r="V1412" i="1"/>
  <c r="S1650" i="1"/>
  <c r="U1529" i="1"/>
  <c r="O1533" i="1"/>
  <c r="J1534" i="1"/>
  <c r="L1533" i="1"/>
  <c r="T1413" i="1"/>
  <c r="V1413" i="1"/>
  <c r="U1530" i="1"/>
  <c r="S1651" i="1"/>
  <c r="J1535" i="1"/>
  <c r="L1534" i="1"/>
  <c r="O1534" i="1"/>
  <c r="T1414" i="1"/>
  <c r="V1414" i="1"/>
  <c r="U1531" i="1"/>
  <c r="S1652" i="1"/>
  <c r="O1535" i="1"/>
  <c r="J1536" i="1"/>
  <c r="T1415" i="1"/>
  <c r="V1415" i="1"/>
  <c r="L1535" i="1"/>
  <c r="U1532" i="1"/>
  <c r="S1653" i="1"/>
  <c r="O1536" i="1"/>
  <c r="L1536" i="1"/>
  <c r="T1416" i="1"/>
  <c r="V1416" i="1"/>
  <c r="J1537" i="1"/>
  <c r="U1533" i="1"/>
  <c r="S1654" i="1"/>
  <c r="O1537" i="1"/>
  <c r="J1538" i="1"/>
  <c r="L1537" i="1"/>
  <c r="T1417" i="1"/>
  <c r="V1417" i="1"/>
  <c r="S1655" i="1"/>
  <c r="U1534" i="1"/>
  <c r="T1418" i="1"/>
  <c r="V1418" i="1"/>
  <c r="O1538" i="1"/>
  <c r="L1538" i="1"/>
  <c r="J1539" i="1"/>
  <c r="U1535" i="1"/>
  <c r="S1656" i="1"/>
  <c r="T1419" i="1"/>
  <c r="V1419" i="1"/>
  <c r="O1539" i="1"/>
  <c r="J1540" i="1"/>
  <c r="L1539" i="1"/>
  <c r="U1536" i="1"/>
  <c r="S1657" i="1"/>
  <c r="T1420" i="1"/>
  <c r="V1420" i="1"/>
  <c r="L1540" i="1"/>
  <c r="J1541" i="1"/>
  <c r="O1540" i="1"/>
  <c r="S1658" i="1"/>
  <c r="U1537" i="1"/>
  <c r="J1542" i="1"/>
  <c r="O1541" i="1"/>
  <c r="L1541" i="1"/>
  <c r="T1421" i="1"/>
  <c r="V1421" i="1"/>
  <c r="S1659" i="1"/>
  <c r="U1538" i="1"/>
  <c r="T1422" i="1"/>
  <c r="V1422" i="1"/>
  <c r="L1542" i="1"/>
  <c r="O1542" i="1"/>
  <c r="J1543" i="1"/>
  <c r="S1660" i="1"/>
  <c r="U1539" i="1"/>
  <c r="J1544" i="1"/>
  <c r="T1423" i="1"/>
  <c r="V1423" i="1"/>
  <c r="L1543" i="1"/>
  <c r="O1543" i="1"/>
  <c r="U1540" i="1"/>
  <c r="S1661" i="1"/>
  <c r="J1545" i="1"/>
  <c r="T1424" i="1"/>
  <c r="V1424" i="1"/>
  <c r="O1544" i="1"/>
  <c r="L1544" i="1"/>
  <c r="S1662" i="1"/>
  <c r="U1541" i="1"/>
  <c r="T1425" i="1"/>
  <c r="V1425" i="1"/>
  <c r="O1545" i="1"/>
  <c r="J1546" i="1"/>
  <c r="L1545" i="1"/>
  <c r="S1663" i="1"/>
  <c r="U1542" i="1"/>
  <c r="O1546" i="1"/>
  <c r="T1426" i="1"/>
  <c r="V1426" i="1"/>
  <c r="J1547" i="1"/>
  <c r="L1546" i="1"/>
  <c r="S1664" i="1"/>
  <c r="U1543" i="1"/>
  <c r="J1548" i="1"/>
  <c r="L1547" i="1"/>
  <c r="O1547" i="1"/>
  <c r="T1427" i="1"/>
  <c r="V1427" i="1"/>
  <c r="S1665" i="1"/>
  <c r="U1544" i="1"/>
  <c r="O1548" i="1"/>
  <c r="T1428" i="1"/>
  <c r="V1428" i="1"/>
  <c r="J1549" i="1"/>
  <c r="L1548" i="1"/>
  <c r="U1545" i="1"/>
  <c r="S1666" i="1"/>
  <c r="T1429" i="1"/>
  <c r="V1429" i="1"/>
  <c r="L1549" i="1"/>
  <c r="O1549" i="1"/>
  <c r="J1550" i="1"/>
  <c r="U1546" i="1"/>
  <c r="S1667" i="1"/>
  <c r="O1550" i="1"/>
  <c r="J1551" i="1"/>
  <c r="T1430" i="1"/>
  <c r="V1430" i="1"/>
  <c r="L1550" i="1"/>
  <c r="U1547" i="1"/>
  <c r="S1668" i="1"/>
  <c r="J1552" i="1"/>
  <c r="T1431" i="1"/>
  <c r="V1431" i="1"/>
  <c r="O1551" i="1"/>
  <c r="L1551" i="1"/>
  <c r="S1669" i="1"/>
  <c r="U1548" i="1"/>
  <c r="J1553" i="1"/>
  <c r="T1432" i="1"/>
  <c r="V1432" i="1"/>
  <c r="L1552" i="1"/>
  <c r="O1552" i="1"/>
  <c r="U1549" i="1"/>
  <c r="S1670" i="1"/>
  <c r="T1433" i="1"/>
  <c r="V1433" i="1"/>
  <c r="O1553" i="1"/>
  <c r="L1553" i="1"/>
  <c r="J1554" i="1"/>
  <c r="S1671" i="1"/>
  <c r="U1550" i="1"/>
  <c r="L1554" i="1"/>
  <c r="J1555" i="1"/>
  <c r="O1554" i="1"/>
  <c r="T1434" i="1"/>
  <c r="V1434" i="1"/>
  <c r="U1551" i="1"/>
  <c r="S1672" i="1"/>
  <c r="O1555" i="1"/>
  <c r="J1556" i="1"/>
  <c r="T1435" i="1"/>
  <c r="V1435" i="1"/>
  <c r="L1555" i="1"/>
  <c r="U1552" i="1"/>
  <c r="S1673" i="1"/>
  <c r="J1557" i="1"/>
  <c r="L1556" i="1"/>
  <c r="O1556" i="1"/>
  <c r="T1436" i="1"/>
  <c r="V1436" i="1"/>
  <c r="U1553" i="1"/>
  <c r="S1674" i="1"/>
  <c r="T1437" i="1"/>
  <c r="V1437" i="1"/>
  <c r="L1557" i="1"/>
  <c r="O1557" i="1"/>
  <c r="J1558" i="1"/>
  <c r="U1554" i="1"/>
  <c r="S1675" i="1"/>
  <c r="J1559" i="1"/>
  <c r="O1558" i="1"/>
  <c r="T1438" i="1"/>
  <c r="V1438" i="1"/>
  <c r="L1558" i="1"/>
  <c r="U1555" i="1"/>
  <c r="S1676" i="1"/>
  <c r="J1560" i="1"/>
  <c r="L1559" i="1"/>
  <c r="O1559" i="1"/>
  <c r="T1439" i="1"/>
  <c r="V1439" i="1"/>
  <c r="S1677" i="1"/>
  <c r="U1556" i="1"/>
  <c r="L1560" i="1"/>
  <c r="O1560" i="1"/>
  <c r="T1440" i="1"/>
  <c r="V1440" i="1"/>
  <c r="J1561" i="1"/>
  <c r="S1678" i="1"/>
  <c r="U1557" i="1"/>
  <c r="L1561" i="1"/>
  <c r="J1562" i="1"/>
  <c r="O1561" i="1"/>
  <c r="T1441" i="1"/>
  <c r="V1441" i="1"/>
  <c r="S1679" i="1"/>
  <c r="U1558" i="1"/>
  <c r="J1563" i="1"/>
  <c r="O1562" i="1"/>
  <c r="T1442" i="1"/>
  <c r="V1442" i="1"/>
  <c r="L1562" i="1"/>
  <c r="U1559" i="1"/>
  <c r="S1680" i="1"/>
  <c r="O1563" i="1"/>
  <c r="L1563" i="1"/>
  <c r="J1564" i="1"/>
  <c r="T1443" i="1"/>
  <c r="V1443" i="1"/>
  <c r="S1681" i="1"/>
  <c r="U1560" i="1"/>
  <c r="J1565" i="1"/>
  <c r="L1564" i="1"/>
  <c r="O1564" i="1"/>
  <c r="T1444" i="1"/>
  <c r="V1444" i="1"/>
  <c r="U1561" i="1"/>
  <c r="S1682" i="1"/>
  <c r="T1445" i="1"/>
  <c r="V1445" i="1"/>
  <c r="L1565" i="1"/>
  <c r="J1566" i="1"/>
  <c r="O1565" i="1"/>
  <c r="U1562" i="1"/>
  <c r="S1683" i="1"/>
  <c r="T1446" i="1"/>
  <c r="V1446" i="1"/>
  <c r="O1566" i="1"/>
  <c r="L1566" i="1"/>
  <c r="J1567" i="1"/>
  <c r="U1563" i="1"/>
  <c r="S1684" i="1"/>
  <c r="T1447" i="1"/>
  <c r="V1447" i="1"/>
  <c r="J1568" i="1"/>
  <c r="L1567" i="1"/>
  <c r="O1567" i="1"/>
  <c r="S1685" i="1"/>
  <c r="U1564" i="1"/>
  <c r="O1568" i="1"/>
  <c r="T1448" i="1"/>
  <c r="V1448" i="1"/>
  <c r="J1569" i="1"/>
  <c r="L1568" i="1"/>
  <c r="U1565" i="1"/>
  <c r="S1686" i="1"/>
  <c r="T1449" i="1"/>
  <c r="V1449" i="1"/>
  <c r="J1570" i="1"/>
  <c r="O1569" i="1"/>
  <c r="L1569" i="1"/>
  <c r="U1566" i="1"/>
  <c r="S1687" i="1"/>
  <c r="T1450" i="1"/>
  <c r="V1450" i="1"/>
  <c r="L1570" i="1"/>
  <c r="J1571" i="1"/>
  <c r="O1570" i="1"/>
  <c r="U1567" i="1"/>
  <c r="S1688" i="1"/>
  <c r="J1572" i="1"/>
  <c r="T1451" i="1"/>
  <c r="V1451" i="1"/>
  <c r="O1571" i="1"/>
  <c r="L1571" i="1"/>
  <c r="S1689" i="1"/>
  <c r="U1568" i="1"/>
  <c r="T1452" i="1"/>
  <c r="V1452" i="1"/>
  <c r="O1572" i="1"/>
  <c r="J1573" i="1"/>
  <c r="L1572" i="1"/>
  <c r="U1569" i="1"/>
  <c r="S1690" i="1"/>
  <c r="J1574" i="1"/>
  <c r="O1573" i="1"/>
  <c r="L1573" i="1"/>
  <c r="T1453" i="1"/>
  <c r="V1453" i="1"/>
  <c r="U1570" i="1"/>
  <c r="S1691" i="1"/>
  <c r="O1574" i="1"/>
  <c r="L1574" i="1"/>
  <c r="T1454" i="1"/>
  <c r="V1454" i="1"/>
  <c r="J1575" i="1"/>
  <c r="U1571" i="1"/>
  <c r="S1692" i="1"/>
  <c r="O1575" i="1"/>
  <c r="T1455" i="1"/>
  <c r="V1455" i="1"/>
  <c r="J1576" i="1"/>
  <c r="L1575" i="1"/>
  <c r="U1572" i="1"/>
  <c r="S1693" i="1"/>
  <c r="O1576" i="1"/>
  <c r="L1576" i="1"/>
  <c r="J1577" i="1"/>
  <c r="T1456" i="1"/>
  <c r="V1456" i="1"/>
  <c r="S1694" i="1"/>
  <c r="U1573" i="1"/>
  <c r="J1578" i="1"/>
  <c r="O1577" i="1"/>
  <c r="T1457" i="1"/>
  <c r="V1457" i="1"/>
  <c r="L1577" i="1"/>
  <c r="U1574" i="1"/>
  <c r="S1695" i="1"/>
  <c r="L1578" i="1"/>
  <c r="T1458" i="1"/>
  <c r="V1458" i="1"/>
  <c r="J1579" i="1"/>
  <c r="O1578" i="1"/>
  <c r="S1696" i="1"/>
  <c r="U1575" i="1"/>
  <c r="T1459" i="1"/>
  <c r="V1459" i="1"/>
  <c r="J1580" i="1"/>
  <c r="O1579" i="1"/>
  <c r="L1579" i="1"/>
  <c r="S1697" i="1"/>
  <c r="U1576" i="1"/>
  <c r="J1581" i="1"/>
  <c r="L1580" i="1"/>
  <c r="O1580" i="1"/>
  <c r="T1460" i="1"/>
  <c r="V1460" i="1"/>
  <c r="S1698" i="1"/>
  <c r="U1577" i="1"/>
  <c r="O1581" i="1"/>
  <c r="J1582" i="1"/>
  <c r="T1461" i="1"/>
  <c r="V1461" i="1"/>
  <c r="L1581" i="1"/>
  <c r="U1578" i="1"/>
  <c r="S1699" i="1"/>
  <c r="J1583" i="1"/>
  <c r="L1582" i="1"/>
  <c r="O1582" i="1"/>
  <c r="T1462" i="1"/>
  <c r="V1462" i="1"/>
  <c r="S1700" i="1"/>
  <c r="U1579" i="1"/>
  <c r="O1583" i="1"/>
  <c r="L1583" i="1"/>
  <c r="T1463" i="1"/>
  <c r="V1463" i="1"/>
  <c r="J1584" i="1"/>
  <c r="S1701" i="1"/>
  <c r="U1580" i="1"/>
  <c r="T1464" i="1"/>
  <c r="V1464" i="1"/>
  <c r="L1584" i="1"/>
  <c r="J1585" i="1"/>
  <c r="O1584" i="1"/>
  <c r="U1581" i="1"/>
  <c r="S1702" i="1"/>
  <c r="T1465" i="1"/>
  <c r="V1465" i="1"/>
  <c r="L1585" i="1"/>
  <c r="J1586" i="1"/>
  <c r="O1585" i="1"/>
  <c r="S1703" i="1"/>
  <c r="U1582" i="1"/>
  <c r="O1586" i="1"/>
  <c r="L1586" i="1"/>
  <c r="T1466" i="1"/>
  <c r="V1466" i="1"/>
  <c r="J1587" i="1"/>
  <c r="U1583" i="1"/>
  <c r="S1704" i="1"/>
  <c r="O1587" i="1"/>
  <c r="T1467" i="1"/>
  <c r="V1467" i="1"/>
  <c r="J1588" i="1"/>
  <c r="L1587" i="1"/>
  <c r="U1584" i="1"/>
  <c r="S1705" i="1"/>
  <c r="J1589" i="1"/>
  <c r="O1588" i="1"/>
  <c r="L1588" i="1"/>
  <c r="T1468" i="1"/>
  <c r="V1468" i="1"/>
  <c r="U1585" i="1"/>
  <c r="S1706" i="1"/>
  <c r="T1469" i="1"/>
  <c r="V1469" i="1"/>
  <c r="O1589" i="1"/>
  <c r="J1590" i="1"/>
  <c r="L1589" i="1"/>
  <c r="S1707" i="1"/>
  <c r="U1586" i="1"/>
  <c r="T1470" i="1"/>
  <c r="V1470" i="1"/>
  <c r="O1590" i="1"/>
  <c r="L1590" i="1"/>
  <c r="J1591" i="1"/>
  <c r="S1708" i="1"/>
  <c r="U1587" i="1"/>
  <c r="J1592" i="1"/>
  <c r="O1591" i="1"/>
  <c r="L1591" i="1"/>
  <c r="T1471" i="1"/>
  <c r="V1471" i="1"/>
  <c r="U1588" i="1"/>
  <c r="S1709" i="1"/>
  <c r="J1593" i="1"/>
  <c r="L1592" i="1"/>
  <c r="T1472" i="1"/>
  <c r="V1472" i="1"/>
  <c r="O1592" i="1"/>
  <c r="U1589" i="1"/>
  <c r="S1710" i="1"/>
  <c r="J1594" i="1"/>
  <c r="O1593" i="1"/>
  <c r="T1473" i="1"/>
  <c r="V1473" i="1"/>
  <c r="L1593" i="1"/>
  <c r="S1711" i="1"/>
  <c r="U1590" i="1"/>
  <c r="O1594" i="1"/>
  <c r="T1474" i="1"/>
  <c r="V1474" i="1"/>
  <c r="L1594" i="1"/>
  <c r="J1595" i="1"/>
  <c r="S1712" i="1"/>
  <c r="U1591" i="1"/>
  <c r="O1595" i="1"/>
  <c r="L1595" i="1"/>
  <c r="T1475" i="1"/>
  <c r="V1475" i="1"/>
  <c r="J1596" i="1"/>
  <c r="U1592" i="1"/>
  <c r="S1713" i="1"/>
  <c r="L1596" i="1"/>
  <c r="O1596" i="1"/>
  <c r="J1597" i="1"/>
  <c r="T1476" i="1"/>
  <c r="V1476" i="1"/>
  <c r="U1593" i="1"/>
  <c r="S1714" i="1"/>
  <c r="J1598" i="1"/>
  <c r="T1477" i="1"/>
  <c r="V1477" i="1"/>
  <c r="L1597" i="1"/>
  <c r="O1597" i="1"/>
  <c r="U1594" i="1"/>
  <c r="S1715" i="1"/>
  <c r="O1598" i="1"/>
  <c r="T1478" i="1"/>
  <c r="V1478" i="1"/>
  <c r="J1599" i="1"/>
  <c r="L1598" i="1"/>
  <c r="U1595" i="1"/>
  <c r="S1716" i="1"/>
  <c r="T1479" i="1"/>
  <c r="V1479" i="1"/>
  <c r="L1599" i="1"/>
  <c r="J1600" i="1"/>
  <c r="O1599" i="1"/>
  <c r="S1717" i="1"/>
  <c r="U1596" i="1"/>
  <c r="O1600" i="1"/>
  <c r="T1480" i="1"/>
  <c r="V1480" i="1"/>
  <c r="J1601" i="1"/>
  <c r="L1600" i="1"/>
  <c r="U1597" i="1"/>
  <c r="S1718" i="1"/>
  <c r="T1481" i="1"/>
  <c r="V1481" i="1"/>
  <c r="O1601" i="1"/>
  <c r="L1601" i="1"/>
  <c r="J1602" i="1"/>
  <c r="S1719" i="1"/>
  <c r="U1598" i="1"/>
  <c r="J1603" i="1"/>
  <c r="L1602" i="1"/>
  <c r="T1482" i="1"/>
  <c r="V1482" i="1"/>
  <c r="O1602" i="1"/>
  <c r="U1599" i="1"/>
  <c r="S1720" i="1"/>
  <c r="T1483" i="1"/>
  <c r="V1483" i="1"/>
  <c r="L1603" i="1"/>
  <c r="J1604" i="1"/>
  <c r="O1603" i="1"/>
  <c r="S1721" i="1"/>
  <c r="U1600" i="1"/>
  <c r="J1605" i="1"/>
  <c r="T1484" i="1"/>
  <c r="V1484" i="1"/>
  <c r="L1604" i="1"/>
  <c r="O1604" i="1"/>
  <c r="S1722" i="1"/>
  <c r="U1601" i="1"/>
  <c r="O1605" i="1"/>
  <c r="L1605" i="1"/>
  <c r="T1485" i="1"/>
  <c r="V1485" i="1"/>
  <c r="J1606" i="1"/>
  <c r="S1723" i="1"/>
  <c r="U1602" i="1"/>
  <c r="T1486" i="1"/>
  <c r="V1486" i="1"/>
  <c r="O1606" i="1"/>
  <c r="L1606" i="1"/>
  <c r="J1607" i="1"/>
  <c r="U1603" i="1"/>
  <c r="S1724" i="1"/>
  <c r="O1607" i="1"/>
  <c r="T1487" i="1"/>
  <c r="V1487" i="1"/>
  <c r="L1607" i="1"/>
  <c r="J1608" i="1"/>
  <c r="S1725" i="1"/>
  <c r="U1604" i="1"/>
  <c r="T1488" i="1"/>
  <c r="V1488" i="1"/>
  <c r="J1609" i="1"/>
  <c r="O1608" i="1"/>
  <c r="L1608" i="1"/>
  <c r="U1605" i="1"/>
  <c r="S1726" i="1"/>
  <c r="L1609" i="1"/>
  <c r="J1610" i="1"/>
  <c r="O1609" i="1"/>
  <c r="T1489" i="1"/>
  <c r="V1489" i="1"/>
  <c r="U1606" i="1"/>
  <c r="S1727" i="1"/>
  <c r="O1610" i="1"/>
  <c r="L1610" i="1"/>
  <c r="T1490" i="1"/>
  <c r="V1490" i="1"/>
  <c r="J1611" i="1"/>
  <c r="S1728" i="1"/>
  <c r="U1607" i="1"/>
  <c r="J1612" i="1"/>
  <c r="L1611" i="1"/>
  <c r="O1611" i="1"/>
  <c r="T1491" i="1"/>
  <c r="V1491" i="1"/>
  <c r="S1729" i="1"/>
  <c r="U1608" i="1"/>
  <c r="T1492" i="1"/>
  <c r="V1492" i="1"/>
  <c r="O1612" i="1"/>
  <c r="L1612" i="1"/>
  <c r="J1613" i="1"/>
  <c r="U1609" i="1"/>
  <c r="S1730" i="1"/>
  <c r="O1613" i="1"/>
  <c r="L1613" i="1"/>
  <c r="J1614" i="1"/>
  <c r="T1493" i="1"/>
  <c r="V1493" i="1"/>
  <c r="S1731" i="1"/>
  <c r="U1610" i="1"/>
  <c r="T1494" i="1"/>
  <c r="V1494" i="1"/>
  <c r="L1614" i="1"/>
  <c r="O1614" i="1"/>
  <c r="J1615" i="1"/>
  <c r="S1732" i="1"/>
  <c r="U1611" i="1"/>
  <c r="O1615" i="1"/>
  <c r="T1495" i="1"/>
  <c r="V1495" i="1"/>
  <c r="L1615" i="1"/>
  <c r="J1616" i="1"/>
  <c r="S1733" i="1"/>
  <c r="U1612" i="1"/>
  <c r="O1616" i="1"/>
  <c r="L1616" i="1"/>
  <c r="J1617" i="1"/>
  <c r="T1496" i="1"/>
  <c r="V1496" i="1"/>
  <c r="S1734" i="1"/>
  <c r="U1613" i="1"/>
  <c r="T1497" i="1"/>
  <c r="V1497" i="1"/>
  <c r="J1618" i="1"/>
  <c r="O1617" i="1"/>
  <c r="L1617" i="1"/>
  <c r="U1614" i="1"/>
  <c r="S1735" i="1"/>
  <c r="J1619" i="1"/>
  <c r="O1618" i="1"/>
  <c r="T1498" i="1"/>
  <c r="V1498" i="1"/>
  <c r="L1618" i="1"/>
  <c r="U1615" i="1"/>
  <c r="S1736" i="1"/>
  <c r="O1619" i="1"/>
  <c r="L1619" i="1"/>
  <c r="T1499" i="1"/>
  <c r="V1499" i="1"/>
  <c r="J1620" i="1"/>
  <c r="S1737" i="1"/>
  <c r="U1616" i="1"/>
  <c r="T1500" i="1"/>
  <c r="V1500" i="1"/>
  <c r="O1620" i="1"/>
  <c r="J1621" i="1"/>
  <c r="L1620" i="1"/>
  <c r="U1617" i="1"/>
  <c r="S1738" i="1"/>
  <c r="J1622" i="1"/>
  <c r="T1501" i="1"/>
  <c r="V1501" i="1"/>
  <c r="L1621" i="1"/>
  <c r="O1621" i="1"/>
  <c r="S1739" i="1"/>
  <c r="U1618" i="1"/>
  <c r="L1622" i="1"/>
  <c r="T1502" i="1"/>
  <c r="V1502" i="1"/>
  <c r="J1623" i="1"/>
  <c r="O1622" i="1"/>
  <c r="S1740" i="1"/>
  <c r="U1619" i="1"/>
  <c r="J1624" i="1"/>
  <c r="O1623" i="1"/>
  <c r="L1623" i="1"/>
  <c r="T1503" i="1"/>
  <c r="V1503" i="1"/>
  <c r="U1620" i="1"/>
  <c r="S1741" i="1"/>
  <c r="O1624" i="1"/>
  <c r="J1625" i="1"/>
  <c r="T1504" i="1"/>
  <c r="V1504" i="1"/>
  <c r="L1624" i="1"/>
  <c r="S1742" i="1"/>
  <c r="U1621" i="1"/>
  <c r="T1505" i="1"/>
  <c r="V1505" i="1"/>
  <c r="J1626" i="1"/>
  <c r="O1625" i="1"/>
  <c r="L1625" i="1"/>
  <c r="U1622" i="1"/>
  <c r="S1743" i="1"/>
  <c r="T1506" i="1"/>
  <c r="V1506" i="1"/>
  <c r="O1626" i="1"/>
  <c r="L1626" i="1"/>
  <c r="J1627" i="1"/>
  <c r="U1623" i="1"/>
  <c r="S1744" i="1"/>
  <c r="T1507" i="1"/>
  <c r="V1507" i="1"/>
  <c r="L1627" i="1"/>
  <c r="J1628" i="1"/>
  <c r="O1627" i="1"/>
  <c r="S1745" i="1"/>
  <c r="U1624" i="1"/>
  <c r="O1628" i="1"/>
  <c r="T1508" i="1"/>
  <c r="V1508" i="1"/>
  <c r="J1629" i="1"/>
  <c r="L1628" i="1"/>
  <c r="S1746" i="1"/>
  <c r="U1625" i="1"/>
  <c r="T1509" i="1"/>
  <c r="V1509" i="1"/>
  <c r="L1629" i="1"/>
  <c r="O1629" i="1"/>
  <c r="J1630" i="1"/>
  <c r="S1747" i="1"/>
  <c r="U1626" i="1"/>
  <c r="O1630" i="1"/>
  <c r="T1510" i="1"/>
  <c r="V1510" i="1"/>
  <c r="J1631" i="1"/>
  <c r="L1630" i="1"/>
  <c r="U1627" i="1"/>
  <c r="S1748" i="1"/>
  <c r="O1631" i="1"/>
  <c r="L1631" i="1"/>
  <c r="T1511" i="1"/>
  <c r="V1511" i="1"/>
  <c r="J1632" i="1"/>
  <c r="U1628" i="1"/>
  <c r="S1749" i="1"/>
  <c r="J1633" i="1"/>
  <c r="T1512" i="1"/>
  <c r="V1512" i="1"/>
  <c r="O1632" i="1"/>
  <c r="L1632" i="1"/>
  <c r="S1750" i="1"/>
  <c r="U1629" i="1"/>
  <c r="L1633" i="1"/>
  <c r="O1633" i="1"/>
  <c r="T1513" i="1"/>
  <c r="V1513" i="1"/>
  <c r="J1634" i="1"/>
  <c r="S1751" i="1"/>
  <c r="U1630" i="1"/>
  <c r="O1634" i="1"/>
  <c r="L1634" i="1"/>
  <c r="T1514" i="1"/>
  <c r="V1514" i="1"/>
  <c r="J1635" i="1"/>
  <c r="U1631" i="1"/>
  <c r="S1752" i="1"/>
  <c r="L1635" i="1"/>
  <c r="O1635" i="1"/>
  <c r="T1515" i="1"/>
  <c r="V1515" i="1"/>
  <c r="J1636" i="1"/>
  <c r="U1632" i="1"/>
  <c r="S1753" i="1"/>
  <c r="T1516" i="1"/>
  <c r="V1516" i="1"/>
  <c r="L1636" i="1"/>
  <c r="J1637" i="1"/>
  <c r="O1636" i="1"/>
  <c r="U1633" i="1"/>
  <c r="S1754" i="1"/>
  <c r="T1517" i="1"/>
  <c r="V1517" i="1"/>
  <c r="L1637" i="1"/>
  <c r="O1637" i="1"/>
  <c r="J1638" i="1"/>
  <c r="S1755" i="1"/>
  <c r="U1634" i="1"/>
  <c r="J1639" i="1"/>
  <c r="O1638" i="1"/>
  <c r="T1518" i="1"/>
  <c r="V1518" i="1"/>
  <c r="L1638" i="1"/>
  <c r="U1635" i="1"/>
  <c r="S1756" i="1"/>
  <c r="T1519" i="1"/>
  <c r="V1519" i="1"/>
  <c r="O1639" i="1"/>
  <c r="J1640" i="1"/>
  <c r="L1639" i="1"/>
  <c r="S1757" i="1"/>
  <c r="U1636" i="1"/>
  <c r="O1640" i="1"/>
  <c r="L1640" i="1"/>
  <c r="J1641" i="1"/>
  <c r="T1520" i="1"/>
  <c r="V1520" i="1"/>
  <c r="S1758" i="1"/>
  <c r="U1637" i="1"/>
  <c r="O1641" i="1"/>
  <c r="T1521" i="1"/>
  <c r="V1521" i="1"/>
  <c r="L1641" i="1"/>
  <c r="J1642" i="1"/>
  <c r="U1638" i="1"/>
  <c r="S1759" i="1"/>
  <c r="O1642" i="1"/>
  <c r="T1522" i="1"/>
  <c r="V1522" i="1"/>
  <c r="J1643" i="1"/>
  <c r="L1642" i="1"/>
  <c r="U1639" i="1"/>
  <c r="S1760" i="1"/>
  <c r="T1523" i="1"/>
  <c r="V1523" i="1"/>
  <c r="L1643" i="1"/>
  <c r="J1644" i="1"/>
  <c r="O1643" i="1"/>
  <c r="U1640" i="1"/>
  <c r="S1761" i="1"/>
  <c r="T1524" i="1"/>
  <c r="V1524" i="1"/>
  <c r="L1644" i="1"/>
  <c r="O1644" i="1"/>
  <c r="J1645" i="1"/>
  <c r="U1641" i="1"/>
  <c r="S1762" i="1"/>
  <c r="O1645" i="1"/>
  <c r="T1525" i="1"/>
  <c r="V1525" i="1"/>
  <c r="J1646" i="1"/>
  <c r="L1645" i="1"/>
  <c r="U1642" i="1"/>
  <c r="S1763" i="1"/>
  <c r="O1646" i="1"/>
  <c r="J1647" i="1"/>
  <c r="T1526" i="1"/>
  <c r="V1526" i="1"/>
  <c r="L1646" i="1"/>
  <c r="U1643" i="1"/>
  <c r="S1764" i="1"/>
  <c r="J1648" i="1"/>
  <c r="L1647" i="1"/>
  <c r="T1527" i="1"/>
  <c r="V1527" i="1"/>
  <c r="O1647" i="1"/>
  <c r="S1765" i="1"/>
  <c r="U1644" i="1"/>
  <c r="O1648" i="1"/>
  <c r="L1648" i="1"/>
  <c r="T1528" i="1"/>
  <c r="V1528" i="1"/>
  <c r="J1649" i="1"/>
  <c r="S1766" i="1"/>
  <c r="U1645" i="1"/>
  <c r="J1650" i="1"/>
  <c r="O1649" i="1"/>
  <c r="T1529" i="1"/>
  <c r="V1529" i="1"/>
  <c r="L1649" i="1"/>
  <c r="U1646" i="1"/>
  <c r="S1767" i="1"/>
  <c r="L1650" i="1"/>
  <c r="O1650" i="1"/>
  <c r="T1530" i="1"/>
  <c r="V1530" i="1"/>
  <c r="J1651" i="1"/>
  <c r="U1647" i="1"/>
  <c r="S1768" i="1"/>
  <c r="L1651" i="1"/>
  <c r="O1651" i="1"/>
  <c r="J1652" i="1"/>
  <c r="T1531" i="1"/>
  <c r="V1531" i="1"/>
  <c r="U1648" i="1"/>
  <c r="S1769" i="1"/>
  <c r="O1652" i="1"/>
  <c r="J1653" i="1"/>
  <c r="T1532" i="1"/>
  <c r="V1532" i="1"/>
  <c r="L1652" i="1"/>
  <c r="U1649" i="1"/>
  <c r="S1770" i="1"/>
  <c r="J1654" i="1"/>
  <c r="O1653" i="1"/>
  <c r="T1533" i="1"/>
  <c r="V1533" i="1"/>
  <c r="L1653" i="1"/>
  <c r="U1650" i="1"/>
  <c r="S1771" i="1"/>
  <c r="T1534" i="1"/>
  <c r="V1534" i="1"/>
  <c r="L1654" i="1"/>
  <c r="J1655" i="1"/>
  <c r="O1654" i="1"/>
  <c r="U1651" i="1"/>
  <c r="S1772" i="1"/>
  <c r="T1535" i="1"/>
  <c r="V1535" i="1"/>
  <c r="J1656" i="1"/>
  <c r="L1655" i="1"/>
  <c r="O1655" i="1"/>
  <c r="S1773" i="1"/>
  <c r="U1652" i="1"/>
  <c r="O1656" i="1"/>
  <c r="T1536" i="1"/>
  <c r="V1536" i="1"/>
  <c r="J1657" i="1"/>
  <c r="L1656" i="1"/>
  <c r="S1774" i="1"/>
  <c r="U1653" i="1"/>
  <c r="L1657" i="1"/>
  <c r="T1537" i="1"/>
  <c r="V1537" i="1"/>
  <c r="O1657" i="1"/>
  <c r="J1658" i="1"/>
  <c r="U1654" i="1"/>
  <c r="S1775" i="1"/>
  <c r="J1659" i="1"/>
  <c r="T1538" i="1"/>
  <c r="V1538" i="1"/>
  <c r="O1658" i="1"/>
  <c r="L1658" i="1"/>
  <c r="U1655" i="1"/>
  <c r="S1776" i="1"/>
  <c r="T1539" i="1"/>
  <c r="V1539" i="1"/>
  <c r="O1659" i="1"/>
  <c r="J1660" i="1"/>
  <c r="L1659" i="1"/>
  <c r="U1656" i="1"/>
  <c r="S1777" i="1"/>
  <c r="L1660" i="1"/>
  <c r="J1661" i="1"/>
  <c r="O1660" i="1"/>
  <c r="T1540" i="1"/>
  <c r="V1540" i="1"/>
  <c r="S1778" i="1"/>
  <c r="U1657" i="1"/>
  <c r="T1541" i="1"/>
  <c r="V1541" i="1"/>
  <c r="L1661" i="1"/>
  <c r="J1662" i="1"/>
  <c r="O1661" i="1"/>
  <c r="U1658" i="1"/>
  <c r="S1779" i="1"/>
  <c r="T1542" i="1"/>
  <c r="V1542" i="1"/>
  <c r="J1663" i="1"/>
  <c r="O1662" i="1"/>
  <c r="L1662" i="1"/>
  <c r="U1659" i="1"/>
  <c r="S1780" i="1"/>
  <c r="O1663" i="1"/>
  <c r="J1664" i="1"/>
  <c r="L1663" i="1"/>
  <c r="T1543" i="1"/>
  <c r="V1543" i="1"/>
  <c r="S1781" i="1"/>
  <c r="U1660" i="1"/>
  <c r="T1544" i="1"/>
  <c r="V1544" i="1"/>
  <c r="J1665" i="1"/>
  <c r="O1664" i="1"/>
  <c r="L1664" i="1"/>
  <c r="S1782" i="1"/>
  <c r="U1661" i="1"/>
  <c r="O1665" i="1"/>
  <c r="J1666" i="1"/>
  <c r="T1545" i="1"/>
  <c r="V1545" i="1"/>
  <c r="L1665" i="1"/>
  <c r="U1662" i="1"/>
  <c r="S1783" i="1"/>
  <c r="L1666" i="1"/>
  <c r="T1546" i="1"/>
  <c r="V1546" i="1"/>
  <c r="J1667" i="1"/>
  <c r="O1666" i="1"/>
  <c r="U1663" i="1"/>
  <c r="S1784" i="1"/>
  <c r="T1547" i="1"/>
  <c r="V1547" i="1"/>
  <c r="L1667" i="1"/>
  <c r="J1668" i="1"/>
  <c r="O1667" i="1"/>
  <c r="S1785" i="1"/>
  <c r="U1664" i="1"/>
  <c r="J1669" i="1"/>
  <c r="T1548" i="1"/>
  <c r="V1548" i="1"/>
  <c r="O1668" i="1"/>
  <c r="L1668" i="1"/>
  <c r="S1786" i="1"/>
  <c r="U1665" i="1"/>
  <c r="J1670" i="1"/>
  <c r="T1549" i="1"/>
  <c r="V1549" i="1"/>
  <c r="L1669" i="1"/>
  <c r="O1669" i="1"/>
  <c r="S1787" i="1"/>
  <c r="U1666" i="1"/>
  <c r="T1550" i="1"/>
  <c r="V1550" i="1"/>
  <c r="O1670" i="1"/>
  <c r="J1671" i="1"/>
  <c r="L1670" i="1"/>
  <c r="S1788" i="1"/>
  <c r="U1667" i="1"/>
  <c r="L1671" i="1"/>
  <c r="O1671" i="1"/>
  <c r="T1551" i="1"/>
  <c r="V1551" i="1"/>
  <c r="J1672" i="1"/>
  <c r="S1789" i="1"/>
  <c r="U1668" i="1"/>
  <c r="T1552" i="1"/>
  <c r="V1552" i="1"/>
  <c r="L1672" i="1"/>
  <c r="O1672" i="1"/>
  <c r="J1673" i="1"/>
  <c r="S1790" i="1"/>
  <c r="U1669" i="1"/>
  <c r="J1674" i="1"/>
  <c r="O1673" i="1"/>
  <c r="T1553" i="1"/>
  <c r="V1553" i="1"/>
  <c r="L1673" i="1"/>
  <c r="U1670" i="1"/>
  <c r="S1791" i="1"/>
  <c r="O1674" i="1"/>
  <c r="L1674" i="1"/>
  <c r="T1554" i="1"/>
  <c r="V1554" i="1"/>
  <c r="J1675" i="1"/>
  <c r="S1792" i="1"/>
  <c r="U1671" i="1"/>
  <c r="J1676" i="1"/>
  <c r="L1675" i="1"/>
  <c r="T1555" i="1"/>
  <c r="V1555" i="1"/>
  <c r="O1675" i="1"/>
  <c r="S1793" i="1"/>
  <c r="U1672" i="1"/>
  <c r="J1677" i="1"/>
  <c r="T1556" i="1"/>
  <c r="V1556" i="1"/>
  <c r="L1676" i="1"/>
  <c r="O1676" i="1"/>
  <c r="U1673" i="1"/>
  <c r="S1794" i="1"/>
  <c r="O1677" i="1"/>
  <c r="T1557" i="1"/>
  <c r="V1557" i="1"/>
  <c r="L1677" i="1"/>
  <c r="J1678" i="1"/>
  <c r="S1795" i="1"/>
  <c r="U1674" i="1"/>
  <c r="T1558" i="1"/>
  <c r="V1558" i="1"/>
  <c r="L1678" i="1"/>
  <c r="O1678" i="1"/>
  <c r="J1679" i="1"/>
  <c r="S1796" i="1"/>
  <c r="U1675" i="1"/>
  <c r="J1680" i="1"/>
  <c r="T1559" i="1"/>
  <c r="V1559" i="1"/>
  <c r="O1679" i="1"/>
  <c r="L1679" i="1"/>
  <c r="S1797" i="1"/>
  <c r="U1676" i="1"/>
  <c r="T1560" i="1"/>
  <c r="V1560" i="1"/>
  <c r="L1680" i="1"/>
  <c r="J1681" i="1"/>
  <c r="O1680" i="1"/>
  <c r="U1677" i="1"/>
  <c r="S1798" i="1"/>
  <c r="T1561" i="1"/>
  <c r="V1561" i="1"/>
  <c r="J1682" i="1"/>
  <c r="L1681" i="1"/>
  <c r="O1681" i="1"/>
  <c r="U1678" i="1"/>
  <c r="S1799" i="1"/>
  <c r="O1682" i="1"/>
  <c r="L1682" i="1"/>
  <c r="J1683" i="1"/>
  <c r="T1562" i="1"/>
  <c r="V1562" i="1"/>
  <c r="S1800" i="1"/>
  <c r="U1679" i="1"/>
  <c r="O1683" i="1"/>
  <c r="J1684" i="1"/>
  <c r="T1563" i="1"/>
  <c r="V1563" i="1"/>
  <c r="L1683" i="1"/>
  <c r="U1680" i="1"/>
  <c r="S1801" i="1"/>
  <c r="O1684" i="1"/>
  <c r="L1684" i="1"/>
  <c r="J1685" i="1"/>
  <c r="T1564" i="1"/>
  <c r="V1564" i="1"/>
  <c r="S1802" i="1"/>
  <c r="U1681" i="1"/>
  <c r="O1685" i="1"/>
  <c r="J1686" i="1"/>
  <c r="T1565" i="1"/>
  <c r="V1565" i="1"/>
  <c r="L1685" i="1"/>
  <c r="U1682" i="1"/>
  <c r="S1803" i="1"/>
  <c r="J1687" i="1"/>
  <c r="L1686" i="1"/>
  <c r="O1686" i="1"/>
  <c r="T1566" i="1"/>
  <c r="V1566" i="1"/>
  <c r="S1804" i="1"/>
  <c r="U1683" i="1"/>
  <c r="L1687" i="1"/>
  <c r="T1567" i="1"/>
  <c r="V1567" i="1"/>
  <c r="J1688" i="1"/>
  <c r="O1687" i="1"/>
  <c r="S1805" i="1"/>
  <c r="U1684" i="1"/>
  <c r="T1568" i="1"/>
  <c r="V1568" i="1"/>
  <c r="L1688" i="1"/>
  <c r="O1688" i="1"/>
  <c r="J1689" i="1"/>
  <c r="U1685" i="1"/>
  <c r="S1806" i="1"/>
  <c r="O1689" i="1"/>
  <c r="T1569" i="1"/>
  <c r="V1569" i="1"/>
  <c r="J1690" i="1"/>
  <c r="L1689" i="1"/>
  <c r="S1807" i="1"/>
  <c r="U1686" i="1"/>
  <c r="O1690" i="1"/>
  <c r="L1690" i="1"/>
  <c r="T1570" i="1"/>
  <c r="V1570" i="1"/>
  <c r="J1691" i="1"/>
  <c r="S1808" i="1"/>
  <c r="U1687" i="1"/>
  <c r="J1692" i="1"/>
  <c r="L1691" i="1"/>
  <c r="O1691" i="1"/>
  <c r="T1571" i="1"/>
  <c r="V1571" i="1"/>
  <c r="U1688" i="1"/>
  <c r="S1809" i="1"/>
  <c r="J1693" i="1"/>
  <c r="L1692" i="1"/>
  <c r="O1692" i="1"/>
  <c r="T1572" i="1"/>
  <c r="V1572" i="1"/>
  <c r="U1689" i="1"/>
  <c r="S1810" i="1"/>
  <c r="J1694" i="1"/>
  <c r="O1693" i="1"/>
  <c r="L1693" i="1"/>
  <c r="T1573" i="1"/>
  <c r="V1573" i="1"/>
  <c r="U1690" i="1"/>
  <c r="S1811" i="1"/>
  <c r="J1695" i="1"/>
  <c r="L1694" i="1"/>
  <c r="T1574" i="1"/>
  <c r="V1574" i="1"/>
  <c r="O1694" i="1"/>
  <c r="S1812" i="1"/>
  <c r="U1691" i="1"/>
  <c r="J1696" i="1"/>
  <c r="L1695" i="1"/>
  <c r="O1695" i="1"/>
  <c r="T1575" i="1"/>
  <c r="V1575" i="1"/>
  <c r="U1692" i="1"/>
  <c r="S1813" i="1"/>
  <c r="T1576" i="1"/>
  <c r="V1576" i="1"/>
  <c r="J1697" i="1"/>
  <c r="O1696" i="1"/>
  <c r="L1696" i="1"/>
  <c r="S1814" i="1"/>
  <c r="U1693" i="1"/>
  <c r="T1577" i="1"/>
  <c r="V1577" i="1"/>
  <c r="O1697" i="1"/>
  <c r="J1698" i="1"/>
  <c r="L1697" i="1"/>
  <c r="S1815" i="1"/>
  <c r="U1694" i="1"/>
  <c r="J1699" i="1"/>
  <c r="O1698" i="1"/>
  <c r="T1578" i="1"/>
  <c r="V1578" i="1"/>
  <c r="L1698" i="1"/>
  <c r="S1816" i="1"/>
  <c r="U1695" i="1"/>
  <c r="O1699" i="1"/>
  <c r="L1699" i="1"/>
  <c r="J1700" i="1"/>
  <c r="T1579" i="1"/>
  <c r="V1579" i="1"/>
  <c r="S1817" i="1"/>
  <c r="U1696" i="1"/>
  <c r="J1701" i="1"/>
  <c r="O1700" i="1"/>
  <c r="T1580" i="1"/>
  <c r="V1580" i="1"/>
  <c r="L1700" i="1"/>
  <c r="S1818" i="1"/>
  <c r="U1697" i="1"/>
  <c r="O1701" i="1"/>
  <c r="T1581" i="1"/>
  <c r="V1581" i="1"/>
  <c r="J1702" i="1"/>
  <c r="L1701" i="1"/>
  <c r="U1698" i="1"/>
  <c r="S1819" i="1"/>
  <c r="O1702" i="1"/>
  <c r="L1702" i="1"/>
  <c r="J1703" i="1"/>
  <c r="T1582" i="1"/>
  <c r="V1582" i="1"/>
  <c r="S1820" i="1"/>
  <c r="U1699" i="1"/>
  <c r="O1703" i="1"/>
  <c r="L1703" i="1"/>
  <c r="T1583" i="1"/>
  <c r="V1583" i="1"/>
  <c r="J1704" i="1"/>
  <c r="U1700" i="1"/>
  <c r="S1821" i="1"/>
  <c r="J1705" i="1"/>
  <c r="O1704" i="1"/>
  <c r="T1584" i="1"/>
  <c r="V1584" i="1"/>
  <c r="L1704" i="1"/>
  <c r="S1822" i="1"/>
  <c r="U1701" i="1"/>
  <c r="L1705" i="1"/>
  <c r="J1706" i="1"/>
  <c r="T1585" i="1"/>
  <c r="V1585" i="1"/>
  <c r="O1705" i="1"/>
  <c r="S1823" i="1"/>
  <c r="U1702" i="1"/>
  <c r="T1586" i="1"/>
  <c r="V1586" i="1"/>
  <c r="J1707" i="1"/>
  <c r="L1706" i="1"/>
  <c r="O1706" i="1"/>
  <c r="U1703" i="1"/>
  <c r="S1824" i="1"/>
  <c r="T1587" i="1"/>
  <c r="V1587" i="1"/>
  <c r="L1707" i="1"/>
  <c r="O1707" i="1"/>
  <c r="J1708" i="1"/>
  <c r="S1825" i="1"/>
  <c r="U1704" i="1"/>
  <c r="T1588" i="1"/>
  <c r="V1588" i="1"/>
  <c r="J1709" i="1"/>
  <c r="O1708" i="1"/>
  <c r="L1708" i="1"/>
  <c r="S1826" i="1"/>
  <c r="U1705" i="1"/>
  <c r="T1589" i="1"/>
  <c r="V1589" i="1"/>
  <c r="L1709" i="1"/>
  <c r="O1709" i="1"/>
  <c r="J1710" i="1"/>
  <c r="U1706" i="1"/>
  <c r="S1827" i="1"/>
  <c r="O1710" i="1"/>
  <c r="L1710" i="1"/>
  <c r="T1590" i="1"/>
  <c r="V1590" i="1"/>
  <c r="J1711" i="1"/>
  <c r="U1707" i="1"/>
  <c r="S1828" i="1"/>
  <c r="J1712" i="1"/>
  <c r="O1711" i="1"/>
  <c r="L1711" i="1"/>
  <c r="T1591" i="1"/>
  <c r="V1591" i="1"/>
  <c r="U1708" i="1"/>
  <c r="S1829" i="1"/>
  <c r="T1592" i="1"/>
  <c r="V1592" i="1"/>
  <c r="O1712" i="1"/>
  <c r="L1712" i="1"/>
  <c r="J1713" i="1"/>
  <c r="S1830" i="1"/>
  <c r="U1709" i="1"/>
  <c r="L1713" i="1"/>
  <c r="T1593" i="1"/>
  <c r="V1593" i="1"/>
  <c r="O1713" i="1"/>
  <c r="J1714" i="1"/>
  <c r="S1831" i="1"/>
  <c r="U1710" i="1"/>
  <c r="O1714" i="1"/>
  <c r="J1715" i="1"/>
  <c r="T1594" i="1"/>
  <c r="V1594" i="1"/>
  <c r="L1714" i="1"/>
  <c r="U1711" i="1"/>
  <c r="S1832" i="1"/>
  <c r="J1716" i="1"/>
  <c r="L1715" i="1"/>
  <c r="T1595" i="1"/>
  <c r="V1595" i="1"/>
  <c r="O1715" i="1"/>
  <c r="U1712" i="1"/>
  <c r="S1833" i="1"/>
  <c r="J1717" i="1"/>
  <c r="O1716" i="1"/>
  <c r="T1596" i="1"/>
  <c r="V1596" i="1"/>
  <c r="L1716" i="1"/>
  <c r="S1834" i="1"/>
  <c r="U1713" i="1"/>
  <c r="O1717" i="1"/>
  <c r="T1597" i="1"/>
  <c r="V1597" i="1"/>
  <c r="L1717" i="1"/>
  <c r="J1718" i="1"/>
  <c r="U1714" i="1"/>
  <c r="S1835" i="1"/>
  <c r="J1719" i="1"/>
  <c r="T1598" i="1"/>
  <c r="V1598" i="1"/>
  <c r="O1718" i="1"/>
  <c r="L1718" i="1"/>
  <c r="U1715" i="1"/>
  <c r="S1836" i="1"/>
  <c r="J1720" i="1"/>
  <c r="T1599" i="1"/>
  <c r="V1599" i="1"/>
  <c r="L1719" i="1"/>
  <c r="O1719" i="1"/>
  <c r="U1716" i="1"/>
  <c r="S1837" i="1"/>
  <c r="U1717" i="1"/>
  <c r="S1838" i="1"/>
  <c r="O1720" i="1"/>
  <c r="J1721" i="1"/>
  <c r="T1600" i="1"/>
  <c r="V1600" i="1"/>
  <c r="L1720" i="1"/>
  <c r="O1721" i="1"/>
  <c r="L1721" i="1"/>
  <c r="T1601" i="1"/>
  <c r="V1601" i="1"/>
  <c r="J1722" i="1"/>
  <c r="J1723" i="1"/>
  <c r="T1602" i="1"/>
  <c r="V1602" i="1"/>
  <c r="O1722" i="1"/>
  <c r="L1722" i="1"/>
  <c r="T1603" i="1"/>
  <c r="V1603" i="1"/>
  <c r="O1723" i="1"/>
  <c r="L1723" i="1"/>
  <c r="J1724" i="1"/>
  <c r="O1724" i="1"/>
  <c r="J1725" i="1"/>
  <c r="L1724" i="1"/>
  <c r="T1604" i="1"/>
  <c r="V1604" i="1"/>
  <c r="L1725" i="1"/>
  <c r="T1605" i="1"/>
  <c r="V1605" i="1"/>
  <c r="J1726" i="1"/>
  <c r="O1725" i="1"/>
  <c r="O1726" i="1"/>
  <c r="T1606" i="1"/>
  <c r="V1606" i="1"/>
  <c r="J1727" i="1"/>
  <c r="L1726" i="1"/>
  <c r="T1607" i="1"/>
  <c r="V1607" i="1"/>
  <c r="O1727" i="1"/>
  <c r="J1728" i="1"/>
  <c r="L1727" i="1"/>
  <c r="J1729" i="1"/>
  <c r="T1608" i="1"/>
  <c r="V1608" i="1"/>
  <c r="O1728" i="1"/>
  <c r="L1728" i="1"/>
  <c r="J1730" i="1"/>
  <c r="T1609" i="1"/>
  <c r="V1609" i="1"/>
  <c r="O1729" i="1"/>
  <c r="L1729" i="1"/>
  <c r="O1730" i="1"/>
  <c r="J1731" i="1"/>
  <c r="L1730" i="1"/>
  <c r="T1610" i="1"/>
  <c r="V1610" i="1"/>
  <c r="L1731" i="1"/>
  <c r="O1731" i="1"/>
  <c r="T1611" i="1"/>
  <c r="V1611" i="1"/>
  <c r="J1732" i="1"/>
  <c r="O1732" i="1"/>
  <c r="L1732" i="1"/>
  <c r="J1733" i="1"/>
  <c r="T1612" i="1"/>
  <c r="V1612" i="1"/>
  <c r="T1613" i="1"/>
  <c r="V1613" i="1"/>
  <c r="J1734" i="1"/>
  <c r="O1733" i="1"/>
  <c r="L1733" i="1"/>
  <c r="T1614" i="1"/>
  <c r="V1614" i="1"/>
  <c r="O1734" i="1"/>
  <c r="J1735" i="1"/>
  <c r="L1734" i="1"/>
  <c r="T1615" i="1"/>
  <c r="V1615" i="1"/>
  <c r="L1735" i="1"/>
  <c r="J1736" i="1"/>
  <c r="O1735" i="1"/>
  <c r="J1737" i="1"/>
  <c r="O1736" i="1"/>
  <c r="T1616" i="1"/>
  <c r="V1616" i="1"/>
  <c r="L1736" i="1"/>
  <c r="J1738" i="1"/>
  <c r="L1737" i="1"/>
  <c r="O1737" i="1"/>
  <c r="T1617" i="1"/>
  <c r="V1617" i="1"/>
  <c r="O1738" i="1"/>
  <c r="L1738" i="1"/>
  <c r="J1739" i="1"/>
  <c r="T1618" i="1"/>
  <c r="V1618" i="1"/>
  <c r="T1619" i="1"/>
  <c r="V1619" i="1"/>
  <c r="J1740" i="1"/>
  <c r="O1739" i="1"/>
  <c r="L1739" i="1"/>
  <c r="O1740" i="1"/>
  <c r="J1741" i="1"/>
  <c r="T1620" i="1"/>
  <c r="V1620" i="1"/>
  <c r="L1740" i="1"/>
  <c r="T1621" i="1"/>
  <c r="V1621" i="1"/>
  <c r="L1741" i="1"/>
  <c r="J1742" i="1"/>
  <c r="O1741" i="1"/>
  <c r="T1622" i="1"/>
  <c r="V1622" i="1"/>
  <c r="O1742" i="1"/>
  <c r="J1743" i="1"/>
  <c r="L1742" i="1"/>
  <c r="L1743" i="1"/>
  <c r="T1623" i="1"/>
  <c r="V1623" i="1"/>
  <c r="J1744" i="1"/>
  <c r="O1743" i="1"/>
  <c r="O1744" i="1"/>
  <c r="J1745" i="1"/>
  <c r="T1624" i="1"/>
  <c r="V1624" i="1"/>
  <c r="L1744" i="1"/>
  <c r="L1745" i="1"/>
  <c r="T1625" i="1"/>
  <c r="V1625" i="1"/>
  <c r="O1745" i="1"/>
  <c r="J1746" i="1"/>
  <c r="J1747" i="1"/>
  <c r="O1746" i="1"/>
  <c r="T1626" i="1"/>
  <c r="V1626" i="1"/>
  <c r="L1746" i="1"/>
  <c r="J1748" i="1"/>
  <c r="O1747" i="1"/>
  <c r="T1627" i="1"/>
  <c r="V1627" i="1"/>
  <c r="L1747" i="1"/>
  <c r="O1748" i="1"/>
  <c r="T1628" i="1"/>
  <c r="V1628" i="1"/>
  <c r="J1749" i="1"/>
  <c r="L1748" i="1"/>
  <c r="J1750" i="1"/>
  <c r="L1749" i="1"/>
  <c r="O1749" i="1"/>
  <c r="T1629" i="1"/>
  <c r="V1629" i="1"/>
  <c r="T1630" i="1"/>
  <c r="V1630" i="1"/>
  <c r="O1750" i="1"/>
  <c r="L1750" i="1"/>
  <c r="J1751" i="1"/>
  <c r="T1631" i="1"/>
  <c r="V1631" i="1"/>
  <c r="L1751" i="1"/>
  <c r="J1752" i="1"/>
  <c r="O1751" i="1"/>
  <c r="O1752" i="1"/>
  <c r="J1753" i="1"/>
  <c r="T1632" i="1"/>
  <c r="V1632" i="1"/>
  <c r="L1752" i="1"/>
  <c r="J1754" i="1"/>
  <c r="L1753" i="1"/>
  <c r="T1633" i="1"/>
  <c r="V1633" i="1"/>
  <c r="O1753" i="1"/>
  <c r="O1754" i="1"/>
  <c r="L1754" i="1"/>
  <c r="T1634" i="1"/>
  <c r="V1634" i="1"/>
  <c r="J1755" i="1"/>
  <c r="O1755" i="1"/>
  <c r="T1635" i="1"/>
  <c r="V1635" i="1"/>
  <c r="L1755" i="1"/>
  <c r="J1756" i="1"/>
  <c r="J1757" i="1"/>
  <c r="L1756" i="1"/>
  <c r="T1636" i="1"/>
  <c r="V1636" i="1"/>
  <c r="O1756" i="1"/>
  <c r="J1758" i="1"/>
  <c r="O1757" i="1"/>
  <c r="T1637" i="1"/>
  <c r="V1637" i="1"/>
  <c r="L1757" i="1"/>
  <c r="O1758" i="1"/>
  <c r="T1638" i="1"/>
  <c r="V1638" i="1"/>
  <c r="L1758" i="1"/>
  <c r="J1759" i="1"/>
  <c r="L1759" i="1"/>
  <c r="O1759" i="1"/>
  <c r="T1639" i="1"/>
  <c r="V1639" i="1"/>
  <c r="J1760" i="1"/>
  <c r="O1760" i="1"/>
  <c r="T1640" i="1"/>
  <c r="V1640" i="1"/>
  <c r="J1761" i="1"/>
  <c r="L1760" i="1"/>
  <c r="O1761" i="1"/>
  <c r="T1641" i="1"/>
  <c r="V1641" i="1"/>
  <c r="J1762" i="1"/>
  <c r="L1761" i="1"/>
  <c r="T1642" i="1"/>
  <c r="V1642" i="1"/>
  <c r="O1762" i="1"/>
  <c r="J1763" i="1"/>
  <c r="L1762" i="1"/>
  <c r="O1763" i="1"/>
  <c r="J1764" i="1"/>
  <c r="T1643" i="1"/>
  <c r="V1643" i="1"/>
  <c r="L1763" i="1"/>
  <c r="O1764" i="1"/>
  <c r="J1765" i="1"/>
  <c r="T1644" i="1"/>
  <c r="V1644" i="1"/>
  <c r="L1764" i="1"/>
  <c r="L1765" i="1"/>
  <c r="J1766" i="1"/>
  <c r="O1765" i="1"/>
  <c r="T1645" i="1"/>
  <c r="V1645" i="1"/>
  <c r="J1767" i="1"/>
  <c r="L1766" i="1"/>
  <c r="T1646" i="1"/>
  <c r="V1646" i="1"/>
  <c r="O1766" i="1"/>
  <c r="O1767" i="1"/>
  <c r="J1768" i="1"/>
  <c r="L1767" i="1"/>
  <c r="T1647" i="1"/>
  <c r="V1647" i="1"/>
  <c r="T1648" i="1"/>
  <c r="V1648" i="1"/>
  <c r="O1768" i="1"/>
  <c r="L1768" i="1"/>
  <c r="J1769" i="1"/>
  <c r="J1770" i="1"/>
  <c r="O1769" i="1"/>
  <c r="L1769" i="1"/>
  <c r="T1649" i="1"/>
  <c r="V1649" i="1"/>
  <c r="O1770" i="1"/>
  <c r="T1650" i="1"/>
  <c r="V1650" i="1"/>
  <c r="J1771" i="1"/>
  <c r="L1770" i="1"/>
  <c r="T1651" i="1"/>
  <c r="V1651" i="1"/>
  <c r="L1771" i="1"/>
  <c r="O1771" i="1"/>
  <c r="J1772" i="1"/>
  <c r="J1773" i="1"/>
  <c r="T1652" i="1"/>
  <c r="V1652" i="1"/>
  <c r="O1772" i="1"/>
  <c r="L1772" i="1"/>
  <c r="T1653" i="1"/>
  <c r="V1653" i="1"/>
  <c r="L1773" i="1"/>
  <c r="J1774" i="1"/>
  <c r="O1773" i="1"/>
  <c r="T1654" i="1"/>
  <c r="V1654" i="1"/>
  <c r="J1775" i="1"/>
  <c r="O1774" i="1"/>
  <c r="L1774" i="1"/>
  <c r="O1775" i="1"/>
  <c r="J1776" i="1"/>
  <c r="T1655" i="1"/>
  <c r="V1655" i="1"/>
  <c r="L1775" i="1"/>
  <c r="J1777" i="1"/>
  <c r="T1656" i="1"/>
  <c r="V1656" i="1"/>
  <c r="O1776" i="1"/>
  <c r="L1776" i="1"/>
  <c r="O1777" i="1"/>
  <c r="J1778" i="1"/>
  <c r="T1657" i="1"/>
  <c r="V1657" i="1"/>
  <c r="L1777" i="1"/>
  <c r="J1779" i="1"/>
  <c r="T1658" i="1"/>
  <c r="V1658" i="1"/>
  <c r="O1778" i="1"/>
  <c r="L1778" i="1"/>
  <c r="O1779" i="1"/>
  <c r="T1659" i="1"/>
  <c r="V1659" i="1"/>
  <c r="J1780" i="1"/>
  <c r="L1779" i="1"/>
  <c r="O1780" i="1"/>
  <c r="J1781" i="1"/>
  <c r="T1660" i="1"/>
  <c r="V1660" i="1"/>
  <c r="L1780" i="1"/>
  <c r="J1782" i="1"/>
  <c r="T1661" i="1"/>
  <c r="V1661" i="1"/>
  <c r="L1781" i="1"/>
  <c r="O1781" i="1"/>
  <c r="J1783" i="1"/>
  <c r="O1782" i="1"/>
  <c r="T1662" i="1"/>
  <c r="V1662" i="1"/>
  <c r="L1782" i="1"/>
  <c r="L1783" i="1"/>
  <c r="J1784" i="1"/>
  <c r="O1783" i="1"/>
  <c r="T1663" i="1"/>
  <c r="V1663" i="1"/>
  <c r="O1784" i="1"/>
  <c r="J1785" i="1"/>
  <c r="T1664" i="1"/>
  <c r="V1664" i="1"/>
  <c r="L1784" i="1"/>
  <c r="T1665" i="1"/>
  <c r="V1665" i="1"/>
  <c r="O1785" i="1"/>
  <c r="L1785" i="1"/>
  <c r="J1786" i="1"/>
  <c r="J1787" i="1"/>
  <c r="O1786" i="1"/>
  <c r="L1786" i="1"/>
  <c r="T1666" i="1"/>
  <c r="V1666" i="1"/>
  <c r="O1787" i="1"/>
  <c r="J1788" i="1"/>
  <c r="T1667" i="1"/>
  <c r="V1667" i="1"/>
  <c r="L1787" i="1"/>
  <c r="L1788" i="1"/>
  <c r="O1788" i="1"/>
  <c r="J1789" i="1"/>
  <c r="T1668" i="1"/>
  <c r="V1668" i="1"/>
  <c r="T1669" i="1"/>
  <c r="V1669" i="1"/>
  <c r="J1790" i="1"/>
  <c r="O1789" i="1"/>
  <c r="L1789" i="1"/>
  <c r="J1791" i="1"/>
  <c r="L1790" i="1"/>
  <c r="O1790" i="1"/>
  <c r="T1670" i="1"/>
  <c r="V1670" i="1"/>
  <c r="J1792" i="1"/>
  <c r="T1671" i="1"/>
  <c r="V1671" i="1"/>
  <c r="O1791" i="1"/>
  <c r="L1791" i="1"/>
  <c r="J1793" i="1"/>
  <c r="T1672" i="1"/>
  <c r="V1672" i="1"/>
  <c r="O1792" i="1"/>
  <c r="L1792" i="1"/>
  <c r="J1794" i="1"/>
  <c r="L1793" i="1"/>
  <c r="O1793" i="1"/>
  <c r="T1673" i="1"/>
  <c r="V1673" i="1"/>
  <c r="T1674" i="1"/>
  <c r="V1674" i="1"/>
  <c r="O1794" i="1"/>
  <c r="L1794" i="1"/>
  <c r="J1795" i="1"/>
  <c r="O1795" i="1"/>
  <c r="J1796" i="1"/>
  <c r="T1675" i="1"/>
  <c r="V1675" i="1"/>
  <c r="L1795" i="1"/>
  <c r="J1797" i="1"/>
  <c r="L1796" i="1"/>
  <c r="O1796" i="1"/>
  <c r="T1676" i="1"/>
  <c r="V1676" i="1"/>
  <c r="T1677" i="1"/>
  <c r="V1677" i="1"/>
  <c r="O1797" i="1"/>
  <c r="J1798" i="1"/>
  <c r="L1797" i="1"/>
  <c r="O1798" i="1"/>
  <c r="J1799" i="1"/>
  <c r="T1678" i="1"/>
  <c r="V1678" i="1"/>
  <c r="L1798" i="1"/>
  <c r="J1800" i="1"/>
  <c r="T1679" i="1"/>
  <c r="V1679" i="1"/>
  <c r="L1799" i="1"/>
  <c r="O1799" i="1"/>
  <c r="O1800" i="1"/>
  <c r="L1800" i="1"/>
  <c r="T1680" i="1"/>
  <c r="V1680" i="1"/>
  <c r="J1801" i="1"/>
  <c r="T1681" i="1"/>
  <c r="V1681" i="1"/>
  <c r="J1802" i="1"/>
  <c r="O1801" i="1"/>
  <c r="L1801" i="1"/>
  <c r="T1682" i="1"/>
  <c r="V1682" i="1"/>
  <c r="L1802" i="1"/>
  <c r="J1803" i="1"/>
  <c r="O1802" i="1"/>
  <c r="J1804" i="1"/>
  <c r="O1803" i="1"/>
  <c r="T1683" i="1"/>
  <c r="V1683" i="1"/>
  <c r="L1803" i="1"/>
  <c r="J1805" i="1"/>
  <c r="L1804" i="1"/>
  <c r="O1804" i="1"/>
  <c r="T1684" i="1"/>
  <c r="V1684" i="1"/>
  <c r="T1685" i="1"/>
  <c r="V1685" i="1"/>
  <c r="J1806" i="1"/>
  <c r="O1805" i="1"/>
  <c r="L1805" i="1"/>
  <c r="J1807" i="1"/>
  <c r="L1806" i="1"/>
  <c r="T1686" i="1"/>
  <c r="V1686" i="1"/>
  <c r="O1806" i="1"/>
  <c r="O1807" i="1"/>
  <c r="J1808" i="1"/>
  <c r="L1807" i="1"/>
  <c r="T1687" i="1"/>
  <c r="V1687" i="1"/>
  <c r="T1688" i="1"/>
  <c r="V1688" i="1"/>
  <c r="J1809" i="1"/>
  <c r="O1808" i="1"/>
  <c r="L1808" i="1"/>
  <c r="J1810" i="1"/>
  <c r="L1809" i="1"/>
  <c r="O1809" i="1"/>
  <c r="T1689" i="1"/>
  <c r="V1689" i="1"/>
  <c r="J1811" i="1"/>
  <c r="T1690" i="1"/>
  <c r="V1690" i="1"/>
  <c r="O1810" i="1"/>
  <c r="L1810" i="1"/>
  <c r="J1812" i="1"/>
  <c r="O1811" i="1"/>
  <c r="T1691" i="1"/>
  <c r="V1691" i="1"/>
  <c r="L1811" i="1"/>
  <c r="J1813" i="1"/>
  <c r="T1692" i="1"/>
  <c r="V1692" i="1"/>
  <c r="O1812" i="1"/>
  <c r="L1812" i="1"/>
  <c r="T1693" i="1"/>
  <c r="V1693" i="1"/>
  <c r="J1814" i="1"/>
  <c r="O1813" i="1"/>
  <c r="L1813" i="1"/>
  <c r="J1815" i="1"/>
  <c r="T1694" i="1"/>
  <c r="V1694" i="1"/>
  <c r="O1814" i="1"/>
  <c r="L1814" i="1"/>
  <c r="O1815" i="1"/>
  <c r="J1816" i="1"/>
  <c r="T1695" i="1"/>
  <c r="V1695" i="1"/>
  <c r="L1815" i="1"/>
  <c r="J1817" i="1"/>
  <c r="O1816" i="1"/>
  <c r="T1696" i="1"/>
  <c r="V1696" i="1"/>
  <c r="L1816" i="1"/>
  <c r="J1818" i="1"/>
  <c r="O1817" i="1"/>
  <c r="T1697" i="1"/>
  <c r="V1697" i="1"/>
  <c r="L1817" i="1"/>
  <c r="J1819" i="1"/>
  <c r="T1698" i="1"/>
  <c r="V1698" i="1"/>
  <c r="O1818" i="1"/>
  <c r="L1818" i="1"/>
  <c r="L1819" i="1"/>
  <c r="T1699" i="1"/>
  <c r="V1699" i="1"/>
  <c r="O1819" i="1"/>
  <c r="J1820" i="1"/>
  <c r="O1820" i="1"/>
  <c r="J1821" i="1"/>
  <c r="T1700" i="1"/>
  <c r="V1700" i="1"/>
  <c r="L1820" i="1"/>
  <c r="T1701" i="1"/>
  <c r="V1701" i="1"/>
  <c r="O1821" i="1"/>
  <c r="J1822" i="1"/>
  <c r="L1821" i="1"/>
  <c r="T1702" i="1"/>
  <c r="V1702" i="1"/>
  <c r="J1823" i="1"/>
  <c r="O1822" i="1"/>
  <c r="L1822" i="1"/>
  <c r="J1824" i="1"/>
  <c r="L1823" i="1"/>
  <c r="T1703" i="1"/>
  <c r="V1703" i="1"/>
  <c r="O1823" i="1"/>
  <c r="J1825" i="1"/>
  <c r="O1824" i="1"/>
  <c r="T1704" i="1"/>
  <c r="V1704" i="1"/>
  <c r="L1824" i="1"/>
  <c r="J1826" i="1"/>
  <c r="O1825" i="1"/>
  <c r="T1705" i="1"/>
  <c r="V1705" i="1"/>
  <c r="L1825" i="1"/>
  <c r="T1706" i="1"/>
  <c r="V1706" i="1"/>
  <c r="O1826" i="1"/>
  <c r="J1827" i="1"/>
  <c r="L1826" i="1"/>
  <c r="O1827" i="1"/>
  <c r="T1707" i="1"/>
  <c r="V1707" i="1"/>
  <c r="J1828" i="1"/>
  <c r="L1827" i="1"/>
  <c r="T1708" i="1"/>
  <c r="V1708" i="1"/>
  <c r="L1828" i="1"/>
  <c r="O1828" i="1"/>
  <c r="J1829" i="1"/>
  <c r="T1709" i="1"/>
  <c r="V1709" i="1"/>
  <c r="J1830" i="1"/>
  <c r="O1829" i="1"/>
  <c r="L1829" i="1"/>
  <c r="T1710" i="1"/>
  <c r="V1710" i="1"/>
  <c r="O1830" i="1"/>
  <c r="J1831" i="1"/>
  <c r="L1830" i="1"/>
  <c r="L1831" i="1"/>
  <c r="J1832" i="1"/>
  <c r="T1711" i="1"/>
  <c r="V1711" i="1"/>
  <c r="O1831" i="1"/>
  <c r="J1833" i="1"/>
  <c r="T1712" i="1"/>
  <c r="V1712" i="1"/>
  <c r="O1832" i="1"/>
  <c r="L1832" i="1"/>
  <c r="J1834" i="1"/>
  <c r="L1833" i="1"/>
  <c r="O1833" i="1"/>
  <c r="T1713" i="1"/>
  <c r="V1713" i="1"/>
  <c r="O1834" i="1"/>
  <c r="L1834" i="1"/>
  <c r="J1835" i="1"/>
  <c r="T1714" i="1"/>
  <c r="V1714" i="1"/>
  <c r="T1715" i="1"/>
  <c r="V1715" i="1"/>
  <c r="O1835" i="1"/>
  <c r="J1836" i="1"/>
  <c r="L1835" i="1"/>
  <c r="J1837" i="1"/>
  <c r="J1838" i="1"/>
  <c r="O1838" i="1"/>
  <c r="O1836" i="1"/>
  <c r="T1716" i="1"/>
  <c r="V1716" i="1"/>
  <c r="T1717" i="1"/>
  <c r="V1717" i="1"/>
  <c r="O1837" i="1"/>
  <c r="U326" i="16" l="1"/>
  <c r="W1615" i="16"/>
  <c r="W1614" i="16"/>
  <c r="W1613" i="16"/>
  <c r="S1545" i="16"/>
  <c r="R1556" i="16"/>
  <c r="S791" i="16"/>
  <c r="Q910" i="16"/>
  <c r="R802" i="16"/>
  <c r="S1249" i="16"/>
  <c r="R1260" i="16"/>
  <c r="Q1368" i="16"/>
  <c r="R1132" i="16"/>
  <c r="S1121" i="16"/>
  <c r="Q1240" i="16"/>
  <c r="S266" i="16"/>
  <c r="R277" i="16"/>
  <c r="Q385" i="16"/>
  <c r="R453" i="16"/>
  <c r="S442" i="16"/>
  <c r="Q561" i="16"/>
  <c r="R1490" i="16"/>
  <c r="Q1598" i="16"/>
  <c r="S1479" i="16"/>
  <c r="S263" i="16"/>
  <c r="Q382" i="16"/>
  <c r="R274" i="16"/>
  <c r="S433" i="16"/>
  <c r="Q552" i="16"/>
  <c r="R444" i="16"/>
  <c r="S529" i="16"/>
  <c r="R540" i="16"/>
  <c r="Q648" i="16"/>
  <c r="Q766" i="16"/>
  <c r="S647" i="16"/>
  <c r="R658" i="16"/>
  <c r="Q901" i="16"/>
  <c r="R793" i="16"/>
  <c r="S782" i="16"/>
  <c r="R774" i="16"/>
  <c r="Q882" i="16"/>
  <c r="S763" i="16"/>
  <c r="Q1591" i="16"/>
  <c r="R1483" i="16"/>
  <c r="S1472" i="16"/>
  <c r="Q1511" i="16"/>
  <c r="S1392" i="16"/>
  <c r="R1403" i="16"/>
  <c r="S792" i="16"/>
  <c r="R803" i="16"/>
  <c r="Q911" i="16"/>
  <c r="Q902" i="16"/>
  <c r="R794" i="16"/>
  <c r="S783" i="16"/>
  <c r="R371" i="16"/>
  <c r="S360" i="16"/>
  <c r="Q479" i="16"/>
  <c r="S434" i="16"/>
  <c r="R445" i="16"/>
  <c r="Q553" i="16"/>
  <c r="R448" i="16"/>
  <c r="Q556" i="16"/>
  <c r="S437" i="16"/>
  <c r="S536" i="16"/>
  <c r="Q655" i="16"/>
  <c r="R547" i="16"/>
  <c r="S1542" i="16"/>
  <c r="R1553" i="16"/>
  <c r="S1478" i="16"/>
  <c r="R1489" i="16"/>
  <c r="Q1597" i="16"/>
  <c r="Q881" i="16"/>
  <c r="S762" i="16"/>
  <c r="R773" i="16"/>
  <c r="Q343" i="16"/>
  <c r="R235" i="16"/>
  <c r="S272" i="16"/>
  <c r="Q391" i="16"/>
  <c r="R283" i="16"/>
  <c r="W1545" i="16"/>
  <c r="V1556" i="16"/>
  <c r="H1600" i="16"/>
  <c r="H1520" i="16"/>
  <c r="H1440" i="16"/>
  <c r="H1376" i="16"/>
  <c r="H1296" i="16"/>
  <c r="H1200" i="16"/>
  <c r="H1120" i="16"/>
  <c r="H1056" i="16"/>
  <c r="H992" i="16"/>
  <c r="H912" i="16"/>
  <c r="H832" i="16"/>
  <c r="H768" i="16"/>
  <c r="H688" i="16"/>
  <c r="H624" i="16"/>
  <c r="H544" i="16"/>
  <c r="H480" i="16"/>
  <c r="H416" i="16"/>
  <c r="H244" i="16"/>
  <c r="U244" i="16"/>
  <c r="H340" i="16"/>
  <c r="R1515" i="16"/>
  <c r="S1504" i="16"/>
  <c r="Q1575" i="16"/>
  <c r="S1456" i="16"/>
  <c r="R1467" i="16"/>
  <c r="Q1559" i="16"/>
  <c r="R1451" i="16"/>
  <c r="S1440" i="16"/>
  <c r="H1583" i="16"/>
  <c r="W1591" i="16"/>
  <c r="V1602" i="16"/>
  <c r="S1558" i="16"/>
  <c r="R1569" i="16"/>
  <c r="S1526" i="16"/>
  <c r="R1537" i="16"/>
  <c r="Q1581" i="16"/>
  <c r="R1473" i="16"/>
  <c r="S1462" i="16"/>
  <c r="S1430" i="16"/>
  <c r="R1441" i="16"/>
  <c r="Q1549" i="16"/>
  <c r="H1533" i="16"/>
  <c r="H1469" i="16"/>
  <c r="H1405" i="16"/>
  <c r="H1309" i="16"/>
  <c r="H1245" i="16"/>
  <c r="H1197" i="16"/>
  <c r="V1025" i="16"/>
  <c r="W1014" i="16"/>
  <c r="U1133" i="16"/>
  <c r="H1101" i="16"/>
  <c r="H1053" i="16"/>
  <c r="H1005" i="16"/>
  <c r="H957" i="16"/>
  <c r="H925" i="16"/>
  <c r="H861" i="16"/>
  <c r="H813" i="16"/>
  <c r="H749" i="16"/>
  <c r="H701" i="16"/>
  <c r="H653" i="16"/>
  <c r="H605" i="16"/>
  <c r="H541" i="16"/>
  <c r="H493" i="16"/>
  <c r="H461" i="16"/>
  <c r="H429" i="16"/>
  <c r="H381" i="16"/>
  <c r="H247" i="16"/>
  <c r="U247" i="16"/>
  <c r="H295" i="16"/>
  <c r="U295" i="16"/>
  <c r="H343" i="16"/>
  <c r="V293" i="16"/>
  <c r="U401" i="16"/>
  <c r="W282" i="16"/>
  <c r="S1234" i="16"/>
  <c r="Q1353" i="16"/>
  <c r="R1245" i="16"/>
  <c r="R1143" i="16"/>
  <c r="Q1251" i="16"/>
  <c r="S1132" i="16"/>
  <c r="S1177" i="16"/>
  <c r="R1188" i="16"/>
  <c r="Q1296" i="16"/>
  <c r="R941" i="16"/>
  <c r="Q1049" i="16"/>
  <c r="S930" i="16"/>
  <c r="S709" i="16"/>
  <c r="R720" i="16"/>
  <c r="R465" i="16"/>
  <c r="Q573" i="16"/>
  <c r="S454" i="16"/>
  <c r="S1365" i="16"/>
  <c r="R1376" i="16"/>
  <c r="Q1484" i="16"/>
  <c r="S1157" i="16"/>
  <c r="R1168" i="16"/>
  <c r="Q1276" i="16"/>
  <c r="R960" i="16"/>
  <c r="Q1068" i="16"/>
  <c r="S949" i="16"/>
  <c r="S1176" i="16"/>
  <c r="R1187" i="16"/>
  <c r="Q1295" i="16"/>
  <c r="S913" i="16"/>
  <c r="R924" i="16"/>
  <c r="Q1032" i="16"/>
  <c r="S653" i="16"/>
  <c r="Q772" i="16"/>
  <c r="R664" i="16"/>
  <c r="R757" i="16"/>
  <c r="Q865" i="16"/>
  <c r="S746" i="16"/>
  <c r="S726" i="16"/>
  <c r="R737" i="16"/>
  <c r="Q845" i="16"/>
  <c r="S240" i="16"/>
  <c r="Q359" i="16"/>
  <c r="R251" i="16"/>
  <c r="S288" i="16"/>
  <c r="Q407" i="16"/>
  <c r="R299" i="16"/>
  <c r="S304" i="16"/>
  <c r="Q423" i="16"/>
  <c r="R315" i="16"/>
  <c r="S320" i="16"/>
  <c r="Q439" i="16"/>
  <c r="R331" i="16"/>
  <c r="S352" i="16"/>
  <c r="Q471" i="16"/>
  <c r="R363" i="16"/>
  <c r="S368" i="16"/>
  <c r="Q487" i="16"/>
  <c r="R379" i="16"/>
  <c r="S384" i="16"/>
  <c r="Q503" i="16"/>
  <c r="R395" i="16"/>
  <c r="R1293" i="16"/>
  <c r="Q1401" i="16"/>
  <c r="S1282" i="16"/>
  <c r="Q1173" i="16"/>
  <c r="R1065" i="16"/>
  <c r="S1054" i="16"/>
  <c r="S705" i="16"/>
  <c r="R716" i="16"/>
  <c r="Q824" i="16"/>
  <c r="Q769" i="16"/>
  <c r="S650" i="16"/>
  <c r="R661" i="16"/>
  <c r="R455" i="16"/>
  <c r="S444" i="16"/>
  <c r="Q563" i="16"/>
  <c r="W1616" i="16"/>
  <c r="H1607" i="16"/>
  <c r="H1591" i="16"/>
  <c r="H1575" i="16"/>
  <c r="H1559" i="16"/>
  <c r="H1543" i="16"/>
  <c r="H1527" i="16"/>
  <c r="H1511" i="16"/>
  <c r="H1495" i="16"/>
  <c r="H1479" i="16"/>
  <c r="H1463" i="16"/>
  <c r="H1447" i="16"/>
  <c r="H1431" i="16"/>
  <c r="H1415" i="16"/>
  <c r="H1399" i="16"/>
  <c r="H1383" i="16"/>
  <c r="H1367" i="16"/>
  <c r="H1351" i="16"/>
  <c r="H1335" i="16"/>
  <c r="H1319" i="16"/>
  <c r="H1303" i="16"/>
  <c r="H1287" i="16"/>
  <c r="H1271" i="16"/>
  <c r="H1255" i="16"/>
  <c r="H1239" i="16"/>
  <c r="H1223" i="16"/>
  <c r="H1207" i="16"/>
  <c r="H1191" i="16"/>
  <c r="H1175" i="16"/>
  <c r="H1159" i="16"/>
  <c r="H1143" i="16"/>
  <c r="H1127" i="16"/>
  <c r="H1111" i="16"/>
  <c r="H1095" i="16"/>
  <c r="H1079" i="16"/>
  <c r="H1063" i="16"/>
  <c r="H1047" i="16"/>
  <c r="H1031" i="16"/>
  <c r="H1015" i="16"/>
  <c r="H999" i="16"/>
  <c r="H983" i="16"/>
  <c r="H967" i="16"/>
  <c r="H951" i="16"/>
  <c r="H935" i="16"/>
  <c r="H919" i="16"/>
  <c r="H903" i="16"/>
  <c r="H887" i="16"/>
  <c r="H871" i="16"/>
  <c r="H855" i="16"/>
  <c r="H839" i="16"/>
  <c r="H823" i="16"/>
  <c r="H807" i="16"/>
  <c r="H791" i="16"/>
  <c r="H775" i="16"/>
  <c r="H759" i="16"/>
  <c r="H743" i="16"/>
  <c r="H727" i="16"/>
  <c r="H711" i="16"/>
  <c r="H695" i="16"/>
  <c r="H679" i="16"/>
  <c r="H663" i="16"/>
  <c r="H647" i="16"/>
  <c r="H631" i="16"/>
  <c r="H615" i="16"/>
  <c r="H599" i="16"/>
  <c r="H583" i="16"/>
  <c r="H567" i="16"/>
  <c r="H551" i="16"/>
  <c r="H535" i="16"/>
  <c r="H519" i="16"/>
  <c r="H503" i="16"/>
  <c r="H487" i="16"/>
  <c r="H471" i="16"/>
  <c r="H455" i="16"/>
  <c r="H439" i="16"/>
  <c r="H423" i="16"/>
  <c r="H407" i="16"/>
  <c r="H391" i="16"/>
  <c r="H375" i="16"/>
  <c r="H359" i="16"/>
  <c r="H237" i="16"/>
  <c r="U237" i="16"/>
  <c r="H253" i="16"/>
  <c r="U253" i="16"/>
  <c r="H269" i="16"/>
  <c r="U269" i="16"/>
  <c r="H285" i="16"/>
  <c r="U285" i="16"/>
  <c r="H301" i="16"/>
  <c r="U301" i="16"/>
  <c r="H317" i="16"/>
  <c r="U317" i="16"/>
  <c r="H333" i="16"/>
  <c r="U333" i="16"/>
  <c r="H349" i="16"/>
  <c r="P1594" i="16"/>
  <c r="P1578" i="16"/>
  <c r="P1562" i="16"/>
  <c r="P1546" i="16"/>
  <c r="S1531" i="16"/>
  <c r="R1542" i="16"/>
  <c r="S1515" i="16"/>
  <c r="R1526" i="16"/>
  <c r="S1435" i="16"/>
  <c r="R1446" i="16"/>
  <c r="Q1554" i="16"/>
  <c r="S1387" i="16"/>
  <c r="R1398" i="16"/>
  <c r="Q1506" i="16"/>
  <c r="S1291" i="16"/>
  <c r="R1302" i="16"/>
  <c r="Q1410" i="16"/>
  <c r="P1162" i="16"/>
  <c r="S1083" i="16"/>
  <c r="R1094" i="16"/>
  <c r="Q1202" i="16"/>
  <c r="S1019" i="16"/>
  <c r="R1030" i="16"/>
  <c r="Q1138" i="16"/>
  <c r="H326" i="16"/>
  <c r="P742" i="16"/>
  <c r="P758" i="16"/>
  <c r="P774" i="16"/>
  <c r="P806" i="16"/>
  <c r="P822" i="16"/>
  <c r="P722" i="16"/>
  <c r="P124" i="16"/>
  <c r="Q244" i="16" s="1"/>
  <c r="P156" i="16"/>
  <c r="Q276" i="16" s="1"/>
  <c r="P172" i="16"/>
  <c r="Q292" i="16" s="1"/>
  <c r="P188" i="16"/>
  <c r="Q308" i="16" s="1"/>
  <c r="P236" i="16"/>
  <c r="Q372" i="16"/>
  <c r="R264" i="16"/>
  <c r="S253" i="16"/>
  <c r="R280" i="16"/>
  <c r="Q388" i="16"/>
  <c r="S269" i="16"/>
  <c r="P284" i="16"/>
  <c r="Q420" i="16"/>
  <c r="S301" i="16"/>
  <c r="R312" i="16"/>
  <c r="P316" i="16"/>
  <c r="P332" i="16"/>
  <c r="P348" i="16"/>
  <c r="P364" i="16"/>
  <c r="P380" i="16"/>
  <c r="R408" i="16"/>
  <c r="S397" i="16"/>
  <c r="Q516" i="16"/>
  <c r="S413" i="16"/>
  <c r="R424" i="16"/>
  <c r="Q532" i="16"/>
  <c r="Q548" i="16"/>
  <c r="R440" i="16"/>
  <c r="S429" i="16"/>
  <c r="S445" i="16"/>
  <c r="Q564" i="16"/>
  <c r="R456" i="16"/>
  <c r="S461" i="16"/>
  <c r="Q580" i="16"/>
  <c r="R472" i="16"/>
  <c r="Q596" i="16"/>
  <c r="S477" i="16"/>
  <c r="R488" i="16"/>
  <c r="R504" i="16"/>
  <c r="S493" i="16"/>
  <c r="Q628" i="16"/>
  <c r="S509" i="16"/>
  <c r="R520" i="16"/>
  <c r="S525" i="16"/>
  <c r="Q644" i="16"/>
  <c r="R536" i="16"/>
  <c r="S541" i="16"/>
  <c r="Q660" i="16"/>
  <c r="R552" i="16"/>
  <c r="R568" i="16"/>
  <c r="S557" i="16"/>
  <c r="Q676" i="16"/>
  <c r="S573" i="16"/>
  <c r="Q692" i="16"/>
  <c r="R584" i="16"/>
  <c r="Q756" i="16"/>
  <c r="S637" i="16"/>
  <c r="R648" i="16"/>
  <c r="Q1398" i="16"/>
  <c r="R1290" i="16"/>
  <c r="S1279" i="16"/>
  <c r="S1053" i="16"/>
  <c r="Q1172" i="16"/>
  <c r="R1064" i="16"/>
  <c r="R1001" i="16"/>
  <c r="S990" i="16"/>
  <c r="Q1109" i="16"/>
  <c r="R918" i="16"/>
  <c r="S907" i="16"/>
  <c r="Q1026" i="16"/>
  <c r="Q340" i="16"/>
  <c r="Q1527" i="16"/>
  <c r="S1408" i="16"/>
  <c r="R1419" i="16"/>
  <c r="Q1495" i="16"/>
  <c r="R1387" i="16"/>
  <c r="S1376" i="16"/>
  <c r="V1587" i="16"/>
  <c r="W1576" i="16"/>
  <c r="V1523" i="16"/>
  <c r="W1512" i="16"/>
  <c r="H1551" i="16"/>
  <c r="H1423" i="16"/>
  <c r="H1359" i="16"/>
  <c r="H1295" i="16"/>
  <c r="H1231" i="16"/>
  <c r="H1151" i="16"/>
  <c r="H1071" i="16"/>
  <c r="H991" i="16"/>
  <c r="H927" i="16"/>
  <c r="H863" i="16"/>
  <c r="H799" i="16"/>
  <c r="H735" i="16"/>
  <c r="H655" i="16"/>
  <c r="H559" i="16"/>
  <c r="H511" i="16"/>
  <c r="H463" i="16"/>
  <c r="H399" i="16"/>
  <c r="H367" i="16"/>
  <c r="H261" i="16"/>
  <c r="U261" i="16"/>
  <c r="U325" i="16"/>
  <c r="H325" i="16"/>
  <c r="S1603" i="16"/>
  <c r="R1614" i="16"/>
  <c r="V1554" i="16"/>
  <c r="W1543" i="16"/>
  <c r="H1566" i="16"/>
  <c r="H1502" i="16"/>
  <c r="H1342" i="16"/>
  <c r="H782" i="16"/>
  <c r="R1601" i="16"/>
  <c r="S1590" i="16"/>
  <c r="H1613" i="16"/>
  <c r="H1517" i="16"/>
  <c r="H1437" i="16"/>
  <c r="H1389" i="16"/>
  <c r="H1325" i="16"/>
  <c r="H1261" i="16"/>
  <c r="H1213" i="16"/>
  <c r="H1181" i="16"/>
  <c r="H1149" i="16"/>
  <c r="W966" i="16"/>
  <c r="V977" i="16"/>
  <c r="U1085" i="16"/>
  <c r="H1037" i="16"/>
  <c r="H989" i="16"/>
  <c r="H941" i="16"/>
  <c r="H909" i="16"/>
  <c r="H845" i="16"/>
  <c r="H797" i="16"/>
  <c r="H733" i="16"/>
  <c r="H685" i="16"/>
  <c r="H637" i="16"/>
  <c r="H589" i="16"/>
  <c r="H557" i="16"/>
  <c r="H525" i="16"/>
  <c r="H477" i="16"/>
  <c r="H413" i="16"/>
  <c r="H365" i="16"/>
  <c r="H263" i="16"/>
  <c r="U263" i="16"/>
  <c r="S1609" i="16"/>
  <c r="R1620" i="16"/>
  <c r="S1513" i="16"/>
  <c r="R1524" i="16"/>
  <c r="R1492" i="16"/>
  <c r="S1481" i="16"/>
  <c r="Q1600" i="16"/>
  <c r="V661" i="16"/>
  <c r="U769" i="16"/>
  <c r="W650" i="16"/>
  <c r="S1506" i="16"/>
  <c r="R1517" i="16"/>
  <c r="S1362" i="16"/>
  <c r="R1373" i="16"/>
  <c r="Q1481" i="16"/>
  <c r="Q1286" i="16"/>
  <c r="R1178" i="16"/>
  <c r="S1167" i="16"/>
  <c r="R1546" i="16"/>
  <c r="S1535" i="16"/>
  <c r="S1399" i="16"/>
  <c r="Q1518" i="16"/>
  <c r="R1410" i="16"/>
  <c r="R1021" i="16"/>
  <c r="S1010" i="16"/>
  <c r="Q1129" i="16"/>
  <c r="S833" i="16"/>
  <c r="R844" i="16"/>
  <c r="S656" i="16"/>
  <c r="Q775" i="16"/>
  <c r="R667" i="16"/>
  <c r="R1104" i="16"/>
  <c r="Q1212" i="16"/>
  <c r="S1093" i="16"/>
  <c r="Q1513" i="16"/>
  <c r="S1394" i="16"/>
  <c r="R1405" i="16"/>
  <c r="Q1174" i="16"/>
  <c r="R1066" i="16"/>
  <c r="S1055" i="16"/>
  <c r="S706" i="16"/>
  <c r="R717" i="16"/>
  <c r="Q825" i="16"/>
  <c r="R464" i="16"/>
  <c r="S453" i="16"/>
  <c r="Q952" i="16"/>
  <c r="S1512" i="16"/>
  <c r="R1523" i="16"/>
  <c r="S1432" i="16"/>
  <c r="R1443" i="16"/>
  <c r="Q1551" i="16"/>
  <c r="S1288" i="16"/>
  <c r="R1299" i="16"/>
  <c r="Q1407" i="16"/>
  <c r="S1016" i="16"/>
  <c r="R1027" i="16"/>
  <c r="Q1135" i="16"/>
  <c r="R915" i="16"/>
  <c r="S904" i="16"/>
  <c r="Q1023" i="16"/>
  <c r="S872" i="16"/>
  <c r="R883" i="16"/>
  <c r="Q991" i="16"/>
  <c r="R789" i="16"/>
  <c r="Q897" i="16"/>
  <c r="S778" i="16"/>
  <c r="S794" i="16"/>
  <c r="Q913" i="16"/>
  <c r="R805" i="16"/>
  <c r="S810" i="16"/>
  <c r="Q929" i="16"/>
  <c r="R821" i="16"/>
  <c r="Q945" i="16"/>
  <c r="R837" i="16"/>
  <c r="S826" i="16"/>
  <c r="S256" i="16"/>
  <c r="Q375" i="16"/>
  <c r="R267" i="16"/>
  <c r="V1610" i="16"/>
  <c r="W1599" i="16"/>
  <c r="W1583" i="16"/>
  <c r="V1594" i="16"/>
  <c r="W1567" i="16"/>
  <c r="V1578" i="16"/>
  <c r="V1562" i="16"/>
  <c r="W1551" i="16"/>
  <c r="V1546" i="16"/>
  <c r="W1535" i="16"/>
  <c r="V1530" i="16"/>
  <c r="W1519" i="16"/>
  <c r="W1503" i="16"/>
  <c r="V1514" i="16"/>
  <c r="H1606" i="16"/>
  <c r="H1590" i="16"/>
  <c r="H1574" i="16"/>
  <c r="H1558" i="16"/>
  <c r="H1542" i="16"/>
  <c r="H1526" i="16"/>
  <c r="H1510" i="16"/>
  <c r="H1494" i="16"/>
  <c r="H1478" i="16"/>
  <c r="H1462" i="16"/>
  <c r="H1446" i="16"/>
  <c r="H1430" i="16"/>
  <c r="H1414" i="16"/>
  <c r="H1398" i="16"/>
  <c r="H1382" i="16"/>
  <c r="H1366" i="16"/>
  <c r="H1350" i="16"/>
  <c r="H1334" i="16"/>
  <c r="H1318" i="16"/>
  <c r="H1302" i="16"/>
  <c r="H1286" i="16"/>
  <c r="H1270" i="16"/>
  <c r="H1254" i="16"/>
  <c r="H1238" i="16"/>
  <c r="H1222" i="16"/>
  <c r="H1206" i="16"/>
  <c r="H1190" i="16"/>
  <c r="H1174" i="16"/>
  <c r="H1158" i="16"/>
  <c r="H1142" i="16"/>
  <c r="H1126" i="16"/>
  <c r="H1110" i="16"/>
  <c r="H1094" i="16"/>
  <c r="H1078" i="16"/>
  <c r="H1062" i="16"/>
  <c r="H1046" i="16"/>
  <c r="H1030" i="16"/>
  <c r="H1014" i="16"/>
  <c r="H998" i="16"/>
  <c r="H982" i="16"/>
  <c r="H966" i="16"/>
  <c r="H950" i="16"/>
  <c r="H934" i="16"/>
  <c r="H918" i="16"/>
  <c r="H902" i="16"/>
  <c r="H886" i="16"/>
  <c r="H870" i="16"/>
  <c r="H854" i="16"/>
  <c r="H838" i="16"/>
  <c r="H822" i="16"/>
  <c r="H806" i="16"/>
  <c r="H790" i="16"/>
  <c r="H774" i="16"/>
  <c r="H758" i="16"/>
  <c r="H742" i="16"/>
  <c r="H726" i="16"/>
  <c r="H710" i="16"/>
  <c r="H694" i="16"/>
  <c r="H678" i="16"/>
  <c r="H662" i="16"/>
  <c r="H646" i="16"/>
  <c r="H630" i="16"/>
  <c r="H614" i="16"/>
  <c r="H598" i="16"/>
  <c r="H582" i="16"/>
  <c r="H566" i="16"/>
  <c r="H550" i="16"/>
  <c r="H534" i="16"/>
  <c r="H518" i="16"/>
  <c r="H502" i="16"/>
  <c r="H486" i="16"/>
  <c r="H470" i="16"/>
  <c r="H454" i="16"/>
  <c r="H438" i="16"/>
  <c r="H422" i="16"/>
  <c r="H406" i="16"/>
  <c r="H390" i="16"/>
  <c r="H374" i="16"/>
  <c r="H358" i="16"/>
  <c r="H238" i="16"/>
  <c r="U238" i="16"/>
  <c r="H254" i="16"/>
  <c r="U254" i="16"/>
  <c r="H270" i="16"/>
  <c r="U270" i="16"/>
  <c r="H286" i="16"/>
  <c r="U286" i="16"/>
  <c r="H302" i="16"/>
  <c r="U302" i="16"/>
  <c r="H318" i="16"/>
  <c r="U318" i="16"/>
  <c r="H334" i="16"/>
  <c r="U334" i="16"/>
  <c r="S1598" i="16"/>
  <c r="R1609" i="16"/>
  <c r="P1581" i="16"/>
  <c r="P1565" i="16"/>
  <c r="P1549" i="16"/>
  <c r="P1533" i="16"/>
  <c r="R1529" i="16"/>
  <c r="S1518" i="16"/>
  <c r="R1513" i="16"/>
  <c r="S1502" i="16"/>
  <c r="Q1621" i="16"/>
  <c r="R1337" i="16"/>
  <c r="S1326" i="16"/>
  <c r="S1310" i="16"/>
  <c r="R1321" i="16"/>
  <c r="Q1429" i="16"/>
  <c r="P1245" i="16"/>
  <c r="P1165" i="16"/>
  <c r="H327" i="16"/>
  <c r="P739" i="16"/>
  <c r="P755" i="16"/>
  <c r="P771" i="16"/>
  <c r="P787" i="16"/>
  <c r="P803" i="16"/>
  <c r="P819" i="16"/>
  <c r="P733" i="16"/>
  <c r="P121" i="16"/>
  <c r="Q241" i="16" s="1"/>
  <c r="P153" i="16"/>
  <c r="Q273" i="16" s="1"/>
  <c r="P169" i="16"/>
  <c r="Q289" i="16" s="1"/>
  <c r="R245" i="16"/>
  <c r="Q353" i="16"/>
  <c r="S234" i="16"/>
  <c r="S250" i="16"/>
  <c r="Q369" i="16"/>
  <c r="R261" i="16"/>
  <c r="P281" i="16"/>
  <c r="S298" i="16"/>
  <c r="R309" i="16"/>
  <c r="Q417" i="16"/>
  <c r="P313" i="16"/>
  <c r="P329" i="16"/>
  <c r="P345" i="16"/>
  <c r="P361" i="16"/>
  <c r="P377" i="16"/>
  <c r="S394" i="16"/>
  <c r="Q513" i="16"/>
  <c r="R405" i="16"/>
  <c r="Q529" i="16"/>
  <c r="R421" i="16"/>
  <c r="S410" i="16"/>
  <c r="S426" i="16"/>
  <c r="Q545" i="16"/>
  <c r="R437" i="16"/>
  <c r="S458" i="16"/>
  <c r="R469" i="16"/>
  <c r="S474" i="16"/>
  <c r="Q593" i="16"/>
  <c r="R485" i="16"/>
  <c r="R501" i="16"/>
  <c r="Q609" i="16"/>
  <c r="S490" i="16"/>
  <c r="R517" i="16"/>
  <c r="S506" i="16"/>
  <c r="Q625" i="16"/>
  <c r="S522" i="16"/>
  <c r="Q641" i="16"/>
  <c r="R533" i="16"/>
  <c r="S538" i="16"/>
  <c r="Q657" i="16"/>
  <c r="R549" i="16"/>
  <c r="S554" i="16"/>
  <c r="Q673" i="16"/>
  <c r="R565" i="16"/>
  <c r="R581" i="16"/>
  <c r="S570" i="16"/>
  <c r="S586" i="16"/>
  <c r="R597" i="16"/>
  <c r="Q705" i="16"/>
  <c r="S602" i="16"/>
  <c r="R613" i="16"/>
  <c r="Q721" i="16"/>
  <c r="S666" i="16"/>
  <c r="R677" i="16"/>
  <c r="R1289" i="16"/>
  <c r="S1278" i="16"/>
  <c r="S1130" i="16"/>
  <c r="R1141" i="16"/>
  <c r="Q1249" i="16"/>
  <c r="R1063" i="16"/>
  <c r="S1052" i="16"/>
  <c r="Q1171" i="16"/>
  <c r="S646" i="16"/>
  <c r="Q765" i="16"/>
  <c r="R657" i="16"/>
  <c r="S1571" i="16"/>
  <c r="W1561" i="16"/>
  <c r="V1572" i="16"/>
  <c r="H1568" i="16"/>
  <c r="H1472" i="16"/>
  <c r="H1392" i="16"/>
  <c r="H1312" i="16"/>
  <c r="H1232" i="16"/>
  <c r="H1136" i="16"/>
  <c r="H1040" i="16"/>
  <c r="H976" i="16"/>
  <c r="H896" i="16"/>
  <c r="H816" i="16"/>
  <c r="H720" i="16"/>
  <c r="H528" i="16"/>
  <c r="H464" i="16"/>
  <c r="H384" i="16"/>
  <c r="H324" i="16"/>
  <c r="U324" i="16"/>
  <c r="S1600" i="16"/>
  <c r="R1611" i="16"/>
  <c r="S1568" i="16"/>
  <c r="R1579" i="16"/>
  <c r="W1560" i="16"/>
  <c r="V1571" i="16"/>
  <c r="H1615" i="16"/>
  <c r="H1503" i="16"/>
  <c r="H1455" i="16"/>
  <c r="H1375" i="16"/>
  <c r="H1311" i="16"/>
  <c r="H1247" i="16"/>
  <c r="H1183" i="16"/>
  <c r="H1103" i="16"/>
  <c r="H1023" i="16"/>
  <c r="H959" i="16"/>
  <c r="H911" i="16"/>
  <c r="H847" i="16"/>
  <c r="H783" i="16"/>
  <c r="H703" i="16"/>
  <c r="H623" i="16"/>
  <c r="H495" i="16"/>
  <c r="H277" i="16"/>
  <c r="U277" i="16"/>
  <c r="S1539" i="16"/>
  <c r="R1550" i="16"/>
  <c r="S1523" i="16"/>
  <c r="R1534" i="16"/>
  <c r="H1549" i="16"/>
  <c r="H1357" i="16"/>
  <c r="H765" i="16"/>
  <c r="W1598" i="16"/>
  <c r="V1609" i="16"/>
  <c r="W1582" i="16"/>
  <c r="V1593" i="16"/>
  <c r="W1566" i="16"/>
  <c r="V1577" i="16"/>
  <c r="V1561" i="16"/>
  <c r="W1550" i="16"/>
  <c r="W1534" i="16"/>
  <c r="V1545" i="16"/>
  <c r="W1518" i="16"/>
  <c r="V1529" i="16"/>
  <c r="H1621" i="16"/>
  <c r="H1605" i="16"/>
  <c r="H1589" i="16"/>
  <c r="H1573" i="16"/>
  <c r="H1557" i="16"/>
  <c r="H1541" i="16"/>
  <c r="H1525" i="16"/>
  <c r="H1509" i="16"/>
  <c r="H1493" i="16"/>
  <c r="H1477" i="16"/>
  <c r="H1461" i="16"/>
  <c r="H1445" i="16"/>
  <c r="H1429" i="16"/>
  <c r="H1413" i="16"/>
  <c r="H1397" i="16"/>
  <c r="H1381" i="16"/>
  <c r="H1365" i="16"/>
  <c r="H1349" i="16"/>
  <c r="H1333" i="16"/>
  <c r="H1317" i="16"/>
  <c r="H1301" i="16"/>
  <c r="H1285" i="16"/>
  <c r="H1269" i="16"/>
  <c r="H1253" i="16"/>
  <c r="H1237" i="16"/>
  <c r="H1221" i="16"/>
  <c r="H1205" i="16"/>
  <c r="H1189" i="16"/>
  <c r="H1173" i="16"/>
  <c r="H1157" i="16"/>
  <c r="H1141" i="16"/>
  <c r="H1125" i="16"/>
  <c r="H1109" i="16"/>
  <c r="H1093" i="16"/>
  <c r="H1077" i="16"/>
  <c r="H1061" i="16"/>
  <c r="H1029" i="16"/>
  <c r="H1013" i="16"/>
  <c r="H997" i="16"/>
  <c r="H981" i="16"/>
  <c r="H965" i="16"/>
  <c r="H949" i="16"/>
  <c r="H933" i="16"/>
  <c r="H917" i="16"/>
  <c r="H901" i="16"/>
  <c r="H885" i="16"/>
  <c r="H869" i="16"/>
  <c r="H853" i="16"/>
  <c r="H837" i="16"/>
  <c r="H821" i="16"/>
  <c r="H805" i="16"/>
  <c r="H789" i="16"/>
  <c r="H773" i="16"/>
  <c r="H757" i="16"/>
  <c r="H741" i="16"/>
  <c r="H725" i="16"/>
  <c r="H709" i="16"/>
  <c r="H693" i="16"/>
  <c r="H677" i="16"/>
  <c r="H661" i="16"/>
  <c r="H645" i="16"/>
  <c r="H629" i="16"/>
  <c r="H613" i="16"/>
  <c r="H597" i="16"/>
  <c r="H581" i="16"/>
  <c r="H565" i="16"/>
  <c r="H549" i="16"/>
  <c r="H533" i="16"/>
  <c r="H517" i="16"/>
  <c r="H501" i="16"/>
  <c r="H485" i="16"/>
  <c r="H469" i="16"/>
  <c r="H453" i="16"/>
  <c r="H437" i="16"/>
  <c r="H421" i="16"/>
  <c r="H405" i="16"/>
  <c r="H389" i="16"/>
  <c r="H373" i="16"/>
  <c r="H357" i="16"/>
  <c r="H239" i="16"/>
  <c r="U239" i="16"/>
  <c r="H255" i="16"/>
  <c r="U255" i="16"/>
  <c r="H271" i="16"/>
  <c r="U271" i="16"/>
  <c r="H287" i="16"/>
  <c r="U287" i="16"/>
  <c r="H303" i="16"/>
  <c r="U303" i="16"/>
  <c r="H319" i="16"/>
  <c r="U319" i="16"/>
  <c r="H335" i="16"/>
  <c r="U335" i="16"/>
  <c r="S1601" i="16"/>
  <c r="R1612" i="16"/>
  <c r="P1584" i="16"/>
  <c r="P1568" i="16"/>
  <c r="P1552" i="16"/>
  <c r="P1536" i="16"/>
  <c r="S1521" i="16"/>
  <c r="R1532" i="16"/>
  <c r="S1505" i="16"/>
  <c r="R1516" i="16"/>
  <c r="S1457" i="16"/>
  <c r="R1468" i="16"/>
  <c r="Q1576" i="16"/>
  <c r="S977" i="16"/>
  <c r="Q1096" i="16"/>
  <c r="R988" i="16"/>
  <c r="H350" i="16"/>
  <c r="P736" i="16"/>
  <c r="P752" i="16"/>
  <c r="P768" i="16"/>
  <c r="S785" i="16"/>
  <c r="R796" i="16"/>
  <c r="Q904" i="16"/>
  <c r="P800" i="16"/>
  <c r="P816" i="16"/>
  <c r="P730" i="16"/>
  <c r="S231" i="16"/>
  <c r="Q350" i="16"/>
  <c r="R242" i="16"/>
  <c r="R258" i="16"/>
  <c r="S247" i="16"/>
  <c r="Q366" i="16"/>
  <c r="S273" i="16"/>
  <c r="R284" i="16"/>
  <c r="Q392" i="16"/>
  <c r="P278" i="16"/>
  <c r="S295" i="16"/>
  <c r="Q414" i="16"/>
  <c r="R306" i="16"/>
  <c r="R322" i="16"/>
  <c r="S311" i="16"/>
  <c r="Q430" i="16"/>
  <c r="S321" i="16"/>
  <c r="R332" i="16"/>
  <c r="Q440" i="16"/>
  <c r="P326" i="16"/>
  <c r="S337" i="16"/>
  <c r="Q456" i="16"/>
  <c r="R348" i="16"/>
  <c r="P342" i="16"/>
  <c r="S353" i="16"/>
  <c r="R364" i="16"/>
  <c r="Q472" i="16"/>
  <c r="P358" i="16"/>
  <c r="S369" i="16"/>
  <c r="R380" i="16"/>
  <c r="Q488" i="16"/>
  <c r="P374" i="16"/>
  <c r="S385" i="16"/>
  <c r="Q504" i="16"/>
  <c r="R396" i="16"/>
  <c r="P390" i="16"/>
  <c r="S401" i="16"/>
  <c r="R412" i="16"/>
  <c r="Q520" i="16"/>
  <c r="S407" i="16"/>
  <c r="Q526" i="16"/>
  <c r="R418" i="16"/>
  <c r="S417" i="16"/>
  <c r="R428" i="16"/>
  <c r="Q536" i="16"/>
  <c r="R434" i="16"/>
  <c r="S423" i="16"/>
  <c r="Q542" i="16"/>
  <c r="S439" i="16"/>
  <c r="R450" i="16"/>
  <c r="Q558" i="16"/>
  <c r="S449" i="16"/>
  <c r="R460" i="16"/>
  <c r="Q568" i="16"/>
  <c r="R466" i="16"/>
  <c r="Q574" i="16"/>
  <c r="S455" i="16"/>
  <c r="S465" i="16"/>
  <c r="R476" i="16"/>
  <c r="Q584" i="16"/>
  <c r="Q590" i="16"/>
  <c r="S471" i="16"/>
  <c r="R482" i="16"/>
  <c r="S481" i="16"/>
  <c r="Q600" i="16"/>
  <c r="R492" i="16"/>
  <c r="R498" i="16"/>
  <c r="S487" i="16"/>
  <c r="Q606" i="16"/>
  <c r="S497" i="16"/>
  <c r="R508" i="16"/>
  <c r="S503" i="16"/>
  <c r="Q622" i="16"/>
  <c r="R514" i="16"/>
  <c r="S513" i="16"/>
  <c r="R524" i="16"/>
  <c r="Q632" i="16"/>
  <c r="S535" i="16"/>
  <c r="R546" i="16"/>
  <c r="Q654" i="16"/>
  <c r="S545" i="16"/>
  <c r="R556" i="16"/>
  <c r="Q664" i="16"/>
  <c r="S551" i="16"/>
  <c r="Q670" i="16"/>
  <c r="S561" i="16"/>
  <c r="R572" i="16"/>
  <c r="Q680" i="16"/>
  <c r="Q686" i="16"/>
  <c r="S567" i="16"/>
  <c r="R594" i="16"/>
  <c r="Q702" i="16"/>
  <c r="S583" i="16"/>
  <c r="Q718" i="16"/>
  <c r="S599" i="16"/>
  <c r="R610" i="16"/>
  <c r="S609" i="16"/>
  <c r="R620" i="16"/>
  <c r="Q728" i="16"/>
  <c r="S615" i="16"/>
  <c r="R626" i="16"/>
  <c r="Q734" i="16"/>
  <c r="S625" i="16"/>
  <c r="Q744" i="16"/>
  <c r="R636" i="16"/>
  <c r="R642" i="16"/>
  <c r="S631" i="16"/>
  <c r="Q750" i="16"/>
  <c r="S641" i="16"/>
  <c r="R652" i="16"/>
  <c r="Q760" i="16"/>
  <c r="S657" i="16"/>
  <c r="R668" i="16"/>
  <c r="Q776" i="16"/>
  <c r="S663" i="16"/>
  <c r="Q782" i="16"/>
  <c r="R674" i="16"/>
  <c r="R690" i="16"/>
  <c r="S679" i="16"/>
  <c r="Q798" i="16"/>
  <c r="S689" i="16"/>
  <c r="R700" i="16"/>
  <c r="Q808" i="16"/>
  <c r="Q814" i="16"/>
  <c r="S695" i="16"/>
  <c r="R706" i="16"/>
  <c r="R722" i="16"/>
  <c r="Q830" i="16"/>
  <c r="S711" i="16"/>
  <c r="S1477" i="16"/>
  <c r="R1488" i="16"/>
  <c r="Q1596" i="16"/>
  <c r="R1287" i="16"/>
  <c r="Q1395" i="16"/>
  <c r="S1276" i="16"/>
  <c r="S1122" i="16"/>
  <c r="R1133" i="16"/>
  <c r="Q1241" i="16"/>
  <c r="S1051" i="16"/>
  <c r="R1062" i="16"/>
  <c r="Q1170" i="16"/>
  <c r="R995" i="16"/>
  <c r="Q1103" i="16"/>
  <c r="S984" i="16"/>
  <c r="R695" i="16"/>
  <c r="S684" i="16"/>
  <c r="Q803" i="16"/>
  <c r="S1573" i="16"/>
  <c r="S1581" i="16"/>
  <c r="R1592" i="16"/>
  <c r="R1563" i="16"/>
  <c r="S1552" i="16"/>
  <c r="R1531" i="16"/>
  <c r="S1520" i="16"/>
  <c r="S1488" i="16"/>
  <c r="Q1607" i="16"/>
  <c r="R1499" i="16"/>
  <c r="W1575" i="16"/>
  <c r="V1586" i="16"/>
  <c r="W1511" i="16"/>
  <c r="V1522" i="16"/>
  <c r="H1550" i="16"/>
  <c r="H1486" i="16"/>
  <c r="H1438" i="16"/>
  <c r="H1374" i="16"/>
  <c r="H1294" i="16"/>
  <c r="H1230" i="16"/>
  <c r="H1182" i="16"/>
  <c r="H1134" i="16"/>
  <c r="H1086" i="16"/>
  <c r="H1038" i="16"/>
  <c r="H990" i="16"/>
  <c r="H942" i="16"/>
  <c r="H894" i="16"/>
  <c r="H830" i="16"/>
  <c r="H798" i="16"/>
  <c r="H734" i="16"/>
  <c r="H702" i="16"/>
  <c r="H638" i="16"/>
  <c r="H574" i="16"/>
  <c r="H542" i="16"/>
  <c r="H478" i="16"/>
  <c r="H398" i="16"/>
  <c r="H246" i="16"/>
  <c r="U246" i="16"/>
  <c r="R1617" i="16"/>
  <c r="S1606" i="16"/>
  <c r="S1446" i="16"/>
  <c r="R1457" i="16"/>
  <c r="Q1565" i="16"/>
  <c r="H1597" i="16"/>
  <c r="H1485" i="16"/>
  <c r="H1293" i="16"/>
  <c r="H669" i="16"/>
  <c r="R1588" i="16"/>
  <c r="S1577" i="16"/>
  <c r="S1529" i="16"/>
  <c r="R1540" i="16"/>
  <c r="R1615" i="16"/>
  <c r="S1604" i="16"/>
  <c r="R1599" i="16"/>
  <c r="S1588" i="16"/>
  <c r="R1583" i="16"/>
  <c r="S1572" i="16"/>
  <c r="S1556" i="16"/>
  <c r="R1567" i="16"/>
  <c r="R1247" i="16"/>
  <c r="Q1355" i="16"/>
  <c r="S1236" i="16"/>
  <c r="R1087" i="16"/>
  <c r="Q1195" i="16"/>
  <c r="S1076" i="16"/>
  <c r="R1071" i="16"/>
  <c r="S1060" i="16"/>
  <c r="Q1179" i="16"/>
  <c r="S1044" i="16"/>
  <c r="Q1163" i="16"/>
  <c r="R1055" i="16"/>
  <c r="S1028" i="16"/>
  <c r="R1039" i="16"/>
  <c r="Q1147" i="16"/>
  <c r="S1012" i="16"/>
  <c r="R1023" i="16"/>
  <c r="S996" i="16"/>
  <c r="Q1115" i="16"/>
  <c r="Q1099" i="16"/>
  <c r="R991" i="16"/>
  <c r="S980" i="16"/>
  <c r="Q1083" i="16"/>
  <c r="R975" i="16"/>
  <c r="S964" i="16"/>
  <c r="R959" i="16"/>
  <c r="Q1067" i="16"/>
  <c r="S948" i="16"/>
  <c r="Q1051" i="16"/>
  <c r="R943" i="16"/>
  <c r="S932" i="16"/>
  <c r="S916" i="16"/>
  <c r="R927" i="16"/>
  <c r="Q1035" i="16"/>
  <c r="S900" i="16"/>
  <c r="R911" i="16"/>
  <c r="S884" i="16"/>
  <c r="R895" i="16"/>
  <c r="Q1003" i="16"/>
  <c r="Q987" i="16"/>
  <c r="S868" i="16"/>
  <c r="R879" i="16"/>
  <c r="S852" i="16"/>
  <c r="Q971" i="16"/>
  <c r="R863" i="16"/>
  <c r="Q955" i="16"/>
  <c r="S836" i="16"/>
  <c r="R847" i="16"/>
  <c r="H446" i="16"/>
  <c r="P749" i="16"/>
  <c r="P765" i="16"/>
  <c r="P794" i="16"/>
  <c r="P797" i="16"/>
  <c r="P810" i="16"/>
  <c r="P813" i="16"/>
  <c r="P826" i="16"/>
  <c r="P727" i="16"/>
  <c r="P726" i="16"/>
  <c r="P128" i="16"/>
  <c r="Q248" i="16" s="1"/>
  <c r="P147" i="16"/>
  <c r="Q267" i="16" s="1"/>
  <c r="P163" i="16"/>
  <c r="Q283" i="16" s="1"/>
  <c r="P195" i="16"/>
  <c r="Q315" i="16" s="1"/>
  <c r="S244" i="16"/>
  <c r="R255" i="16"/>
  <c r="Q363" i="16"/>
  <c r="S260" i="16"/>
  <c r="Q379" i="16"/>
  <c r="R271" i="16"/>
  <c r="P275" i="16"/>
  <c r="R303" i="16"/>
  <c r="S292" i="16"/>
  <c r="Q411" i="16"/>
  <c r="P307" i="16"/>
  <c r="P323" i="16"/>
  <c r="P339" i="16"/>
  <c r="P355" i="16"/>
  <c r="P371" i="16"/>
  <c r="P387" i="16"/>
  <c r="P403" i="16"/>
  <c r="P419" i="16"/>
  <c r="P435" i="16"/>
  <c r="P451" i="16"/>
  <c r="P467" i="16"/>
  <c r="P483" i="16"/>
  <c r="P499" i="16"/>
  <c r="P515" i="16"/>
  <c r="P531" i="16"/>
  <c r="P547" i="16"/>
  <c r="P563" i="16"/>
  <c r="S580" i="16"/>
  <c r="R591" i="16"/>
  <c r="Q699" i="16"/>
  <c r="Q715" i="16"/>
  <c r="S596" i="16"/>
  <c r="R607" i="16"/>
  <c r="P611" i="16"/>
  <c r="P627" i="16"/>
  <c r="P643" i="16"/>
  <c r="P659" i="16"/>
  <c r="R687" i="16"/>
  <c r="S676" i="16"/>
  <c r="P691" i="16"/>
  <c r="P707" i="16"/>
  <c r="S1273" i="16"/>
  <c r="Q1392" i="16"/>
  <c r="S1050" i="16"/>
  <c r="R1061" i="16"/>
  <c r="Q1169" i="16"/>
  <c r="Q342" i="16"/>
  <c r="R234" i="16"/>
  <c r="S1574" i="16"/>
  <c r="V909" i="16"/>
  <c r="U1017" i="16"/>
  <c r="W1513" i="16"/>
  <c r="V1524" i="16"/>
  <c r="H1536" i="16"/>
  <c r="H1456" i="16"/>
  <c r="H1360" i="16"/>
  <c r="H1264" i="16"/>
  <c r="H1184" i="16"/>
  <c r="H1072" i="16"/>
  <c r="H880" i="16"/>
  <c r="H260" i="16"/>
  <c r="U260" i="16"/>
  <c r="H1598" i="16"/>
  <c r="S1593" i="16"/>
  <c r="R1604" i="16"/>
  <c r="R1508" i="16"/>
  <c r="Q1616" i="16"/>
  <c r="S1497" i="16"/>
  <c r="R1476" i="16"/>
  <c r="S1465" i="16"/>
  <c r="W1597" i="16"/>
  <c r="V1608" i="16"/>
  <c r="W1565" i="16"/>
  <c r="V1576" i="16"/>
  <c r="W1517" i="16"/>
  <c r="V1528" i="16"/>
  <c r="H1604" i="16"/>
  <c r="H1572" i="16"/>
  <c r="H1540" i="16"/>
  <c r="H1508" i="16"/>
  <c r="H1476" i="16"/>
  <c r="H1444" i="16"/>
  <c r="H1412" i="16"/>
  <c r="H1380" i="16"/>
  <c r="H1332" i="16"/>
  <c r="H1300" i="16"/>
  <c r="H1252" i="16"/>
  <c r="H1188" i="16"/>
  <c r="H1156" i="16"/>
  <c r="H1124" i="16"/>
  <c r="H1092" i="16"/>
  <c r="H1076" i="16"/>
  <c r="H1060" i="16"/>
  <c r="H1044" i="16"/>
  <c r="H708" i="16"/>
  <c r="R1503" i="16"/>
  <c r="S1492" i="16"/>
  <c r="Q1611" i="16"/>
  <c r="S1444" i="16"/>
  <c r="R1455" i="16"/>
  <c r="Q1563" i="16"/>
  <c r="S1348" i="16"/>
  <c r="Q1467" i="16"/>
  <c r="R1359" i="16"/>
  <c r="S1284" i="16"/>
  <c r="R1295" i="16"/>
  <c r="Q1403" i="16"/>
  <c r="R1231" i="16"/>
  <c r="Q1339" i="16"/>
  <c r="S1220" i="16"/>
  <c r="W1596" i="16"/>
  <c r="V1607" i="16"/>
  <c r="W1548" i="16"/>
  <c r="V1559" i="16"/>
  <c r="V1527" i="16"/>
  <c r="W1516" i="16"/>
  <c r="H1587" i="16"/>
  <c r="H1555" i="16"/>
  <c r="H1523" i="16"/>
  <c r="H1491" i="16"/>
  <c r="H1459" i="16"/>
  <c r="H1427" i="16"/>
  <c r="H1379" i="16"/>
  <c r="H1331" i="16"/>
  <c r="H1283" i="16"/>
  <c r="H1251" i="16"/>
  <c r="H1219" i="16"/>
  <c r="H1187" i="16"/>
  <c r="H1139" i="16"/>
  <c r="H1107" i="16"/>
  <c r="H1059" i="16"/>
  <c r="H1011" i="16"/>
  <c r="H947" i="16"/>
  <c r="H899" i="16"/>
  <c r="H867" i="16"/>
  <c r="H819" i="16"/>
  <c r="H787" i="16"/>
  <c r="H707" i="16"/>
  <c r="H387" i="16"/>
  <c r="S1559" i="16"/>
  <c r="R1570" i="16"/>
  <c r="R1362" i="16"/>
  <c r="Q1470" i="16"/>
  <c r="S1351" i="16"/>
  <c r="S1319" i="16"/>
  <c r="Q1438" i="16"/>
  <c r="S1287" i="16"/>
  <c r="R1298" i="16"/>
  <c r="Q1406" i="16"/>
  <c r="R1250" i="16"/>
  <c r="S1239" i="16"/>
  <c r="Q1358" i="16"/>
  <c r="S1175" i="16"/>
  <c r="Q1294" i="16"/>
  <c r="R1186" i="16"/>
  <c r="S999" i="16"/>
  <c r="R1010" i="16"/>
  <c r="Q1118" i="16"/>
  <c r="S983" i="16"/>
  <c r="R994" i="16"/>
  <c r="Q1102" i="16"/>
  <c r="R978" i="16"/>
  <c r="Q1086" i="16"/>
  <c r="S967" i="16"/>
  <c r="S951" i="16"/>
  <c r="R962" i="16"/>
  <c r="Q1070" i="16"/>
  <c r="Q1054" i="16"/>
  <c r="S935" i="16"/>
  <c r="R946" i="16"/>
  <c r="S919" i="16"/>
  <c r="Q1038" i="16"/>
  <c r="R930" i="16"/>
  <c r="R914" i="16"/>
  <c r="S903" i="16"/>
  <c r="S887" i="16"/>
  <c r="Q1006" i="16"/>
  <c r="R898" i="16"/>
  <c r="S871" i="16"/>
  <c r="R882" i="16"/>
  <c r="Q990" i="16"/>
  <c r="R866" i="16"/>
  <c r="S855" i="16"/>
  <c r="Q974" i="16"/>
  <c r="R850" i="16"/>
  <c r="Q958" i="16"/>
  <c r="S839" i="16"/>
  <c r="P746" i="16"/>
  <c r="P778" i="16"/>
  <c r="S1466" i="16"/>
  <c r="R1477" i="16"/>
  <c r="Q1239" i="16"/>
  <c r="S1120" i="16"/>
  <c r="R1131" i="16"/>
  <c r="S1048" i="16"/>
  <c r="Q1167" i="16"/>
  <c r="R1059" i="16"/>
  <c r="S1587" i="16"/>
  <c r="W1593" i="16"/>
  <c r="V1604" i="16"/>
  <c r="W1577" i="16"/>
  <c r="V1588" i="16"/>
  <c r="H1616" i="16"/>
  <c r="H1552" i="16"/>
  <c r="H1488" i="16"/>
  <c r="H1424" i="16"/>
  <c r="H1344" i="16"/>
  <c r="H1280" i="16"/>
  <c r="H1216" i="16"/>
  <c r="H1168" i="16"/>
  <c r="H1104" i="16"/>
  <c r="H1024" i="16"/>
  <c r="H960" i="16"/>
  <c r="H928" i="16"/>
  <c r="H848" i="16"/>
  <c r="H784" i="16"/>
  <c r="H736" i="16"/>
  <c r="H672" i="16"/>
  <c r="H656" i="16"/>
  <c r="H592" i="16"/>
  <c r="H560" i="16"/>
  <c r="H432" i="16"/>
  <c r="H400" i="16"/>
  <c r="H352" i="16"/>
  <c r="H276" i="16"/>
  <c r="U276" i="16"/>
  <c r="H308" i="16"/>
  <c r="U308" i="16"/>
  <c r="Q1543" i="16"/>
  <c r="R1435" i="16"/>
  <c r="S1424" i="16"/>
  <c r="W1592" i="16"/>
  <c r="V1603" i="16"/>
  <c r="W1528" i="16"/>
  <c r="V1539" i="16"/>
  <c r="H1567" i="16"/>
  <c r="H1535" i="16"/>
  <c r="H1487" i="16"/>
  <c r="H1439" i="16"/>
  <c r="H1391" i="16"/>
  <c r="H1327" i="16"/>
  <c r="H1263" i="16"/>
  <c r="H1215" i="16"/>
  <c r="H1167" i="16"/>
  <c r="H1135" i="16"/>
  <c r="H1087" i="16"/>
  <c r="H1039" i="16"/>
  <c r="H1007" i="16"/>
  <c r="H943" i="16"/>
  <c r="H895" i="16"/>
  <c r="H831" i="16"/>
  <c r="H767" i="16"/>
  <c r="H719" i="16"/>
  <c r="H671" i="16"/>
  <c r="H639" i="16"/>
  <c r="H607" i="16"/>
  <c r="H575" i="16"/>
  <c r="H543" i="16"/>
  <c r="H479" i="16"/>
  <c r="H431" i="16"/>
  <c r="H415" i="16"/>
  <c r="H351" i="16"/>
  <c r="H245" i="16"/>
  <c r="U245" i="16"/>
  <c r="H309" i="16"/>
  <c r="U309" i="16"/>
  <c r="S1507" i="16"/>
  <c r="R1518" i="16"/>
  <c r="S1544" i="16"/>
  <c r="R1555" i="16"/>
  <c r="S1352" i="16"/>
  <c r="R1363" i="16"/>
  <c r="Q1471" i="16"/>
  <c r="R1216" i="16"/>
  <c r="Q1324" i="16"/>
  <c r="S1205" i="16"/>
  <c r="S866" i="16"/>
  <c r="R877" i="16"/>
  <c r="Q985" i="16"/>
  <c r="R535" i="16"/>
  <c r="Q643" i="16"/>
  <c r="S524" i="16"/>
  <c r="S358" i="16"/>
  <c r="Q477" i="16"/>
  <c r="U350" i="16"/>
  <c r="W231" i="16"/>
  <c r="V242" i="16"/>
  <c r="V1570" i="16"/>
  <c r="W1559" i="16"/>
  <c r="H1614" i="16"/>
  <c r="H1534" i="16"/>
  <c r="H1470" i="16"/>
  <c r="H1422" i="16"/>
  <c r="H1390" i="16"/>
  <c r="H1358" i="16"/>
  <c r="H1310" i="16"/>
  <c r="H1278" i="16"/>
  <c r="H1246" i="16"/>
  <c r="H1198" i="16"/>
  <c r="H1150" i="16"/>
  <c r="H1102" i="16"/>
  <c r="H1054" i="16"/>
  <c r="H1006" i="16"/>
  <c r="H958" i="16"/>
  <c r="H910" i="16"/>
  <c r="H862" i="16"/>
  <c r="H750" i="16"/>
  <c r="H718" i="16"/>
  <c r="H670" i="16"/>
  <c r="H622" i="16"/>
  <c r="H606" i="16"/>
  <c r="H558" i="16"/>
  <c r="H526" i="16"/>
  <c r="H494" i="16"/>
  <c r="H462" i="16"/>
  <c r="H430" i="16"/>
  <c r="H382" i="16"/>
  <c r="H230" i="16"/>
  <c r="AD9" i="16" s="1"/>
  <c r="U230" i="16"/>
  <c r="H262" i="16"/>
  <c r="U262" i="16"/>
  <c r="H294" i="16"/>
  <c r="U294" i="16"/>
  <c r="H310" i="16"/>
  <c r="U310" i="16"/>
  <c r="R1521" i="16"/>
  <c r="S1510" i="16"/>
  <c r="S1494" i="16"/>
  <c r="R1505" i="16"/>
  <c r="Q1613" i="16"/>
  <c r="S1414" i="16"/>
  <c r="R1425" i="16"/>
  <c r="Q1533" i="16"/>
  <c r="S1334" i="16"/>
  <c r="R1345" i="16"/>
  <c r="Q1453" i="16"/>
  <c r="R1313" i="16"/>
  <c r="S1302" i="16"/>
  <c r="Q1421" i="16"/>
  <c r="Q1415" i="16"/>
  <c r="R1307" i="16"/>
  <c r="Q1383" i="16"/>
  <c r="R1275" i="16"/>
  <c r="S1264" i="16"/>
  <c r="Q1335" i="16"/>
  <c r="S1216" i="16"/>
  <c r="R1227" i="16"/>
  <c r="Q1229" i="16"/>
  <c r="S1110" i="16"/>
  <c r="R1121" i="16"/>
  <c r="S1078" i="16"/>
  <c r="Q1197" i="16"/>
  <c r="R1089" i="16"/>
  <c r="S1030" i="16"/>
  <c r="R1041" i="16"/>
  <c r="Q1149" i="16"/>
  <c r="S998" i="16"/>
  <c r="R1009" i="16"/>
  <c r="Q1117" i="16"/>
  <c r="R977" i="16"/>
  <c r="Q1085" i="16"/>
  <c r="S966" i="16"/>
  <c r="S928" i="16"/>
  <c r="Q1047" i="16"/>
  <c r="R939" i="16"/>
  <c r="S918" i="16"/>
  <c r="R929" i="16"/>
  <c r="Q1037" i="16"/>
  <c r="R865" i="16"/>
  <c r="Q973" i="16"/>
  <c r="S854" i="16"/>
  <c r="S1543" i="16"/>
  <c r="R1554" i="16"/>
  <c r="R1436" i="16"/>
  <c r="Q1544" i="16"/>
  <c r="S1425" i="16"/>
  <c r="S1202" i="16"/>
  <c r="R1213" i="16"/>
  <c r="Q1321" i="16"/>
  <c r="S865" i="16"/>
  <c r="Q984" i="16"/>
  <c r="Q639" i="16"/>
  <c r="R531" i="16"/>
  <c r="S520" i="16"/>
  <c r="S350" i="16"/>
  <c r="R361" i="16"/>
  <c r="Q469" i="16"/>
  <c r="H1581" i="16"/>
  <c r="H1501" i="16"/>
  <c r="H1421" i="16"/>
  <c r="H1341" i="16"/>
  <c r="H877" i="16"/>
  <c r="S1561" i="16"/>
  <c r="R1572" i="16"/>
  <c r="S1433" i="16"/>
  <c r="R1444" i="16"/>
  <c r="Q1552" i="16"/>
  <c r="S1417" i="16"/>
  <c r="Q1536" i="16"/>
  <c r="R1428" i="16"/>
  <c r="R1396" i="16"/>
  <c r="Q1504" i="16"/>
  <c r="S1385" i="16"/>
  <c r="S1369" i="16"/>
  <c r="R1380" i="16"/>
  <c r="Q1488" i="16"/>
  <c r="S1305" i="16"/>
  <c r="Q1424" i="16"/>
  <c r="R1316" i="16"/>
  <c r="S1225" i="16"/>
  <c r="Q1344" i="16"/>
  <c r="R1236" i="16"/>
  <c r="R1156" i="16"/>
  <c r="S1145" i="16"/>
  <c r="Q1264" i="16"/>
  <c r="R1124" i="16"/>
  <c r="Q1232" i="16"/>
  <c r="S1113" i="16"/>
  <c r="R900" i="16"/>
  <c r="Q1008" i="16"/>
  <c r="S889" i="16"/>
  <c r="S841" i="16"/>
  <c r="Q960" i="16"/>
  <c r="R852" i="16"/>
  <c r="H1085" i="16"/>
  <c r="Q1447" i="16"/>
  <c r="S1328" i="16"/>
  <c r="R1339" i="16"/>
  <c r="S1201" i="16"/>
  <c r="R1212" i="16"/>
  <c r="Q1320" i="16"/>
  <c r="R950" i="16"/>
  <c r="Q1058" i="16"/>
  <c r="S939" i="16"/>
  <c r="S864" i="16"/>
  <c r="Q983" i="16"/>
  <c r="R875" i="16"/>
  <c r="R530" i="16"/>
  <c r="Q638" i="16"/>
  <c r="S519" i="16"/>
  <c r="R358" i="16"/>
  <c r="S347" i="16"/>
  <c r="Q466" i="16"/>
  <c r="Q374" i="16"/>
  <c r="R266" i="16"/>
  <c r="S255" i="16"/>
  <c r="R1566" i="16"/>
  <c r="W1605" i="16"/>
  <c r="V1616" i="16"/>
  <c r="W1589" i="16"/>
  <c r="V1600" i="16"/>
  <c r="W1573" i="16"/>
  <c r="V1584" i="16"/>
  <c r="S1580" i="16"/>
  <c r="R1591" i="16"/>
  <c r="R1399" i="16"/>
  <c r="S1388" i="16"/>
  <c r="Q1507" i="16"/>
  <c r="S1324" i="16"/>
  <c r="R1335" i="16"/>
  <c r="Q1443" i="16"/>
  <c r="S1289" i="16"/>
  <c r="R1300" i="16"/>
  <c r="Q1408" i="16"/>
  <c r="R1252" i="16"/>
  <c r="Q1360" i="16"/>
  <c r="S1241" i="16"/>
  <c r="S1238" i="16"/>
  <c r="R1249" i="16"/>
  <c r="Q1357" i="16"/>
  <c r="R1217" i="16"/>
  <c r="S1206" i="16"/>
  <c r="S1174" i="16"/>
  <c r="Q1293" i="16"/>
  <c r="R1185" i="16"/>
  <c r="S1161" i="16"/>
  <c r="Q1280" i="16"/>
  <c r="H1119" i="16"/>
  <c r="S1541" i="16"/>
  <c r="R1552" i="16"/>
  <c r="R1415" i="16"/>
  <c r="Q1523" i="16"/>
  <c r="S1404" i="16"/>
  <c r="Q1446" i="16"/>
  <c r="S1327" i="16"/>
  <c r="R1338" i="16"/>
  <c r="Q1319" i="16"/>
  <c r="R1211" i="16"/>
  <c r="S1200" i="16"/>
  <c r="S938" i="16"/>
  <c r="Q1057" i="16"/>
  <c r="R949" i="16"/>
  <c r="S840" i="16"/>
  <c r="Q959" i="16"/>
  <c r="R352" i="16"/>
  <c r="Q460" i="16"/>
  <c r="R876" i="16"/>
  <c r="R1514" i="16"/>
  <c r="S1503" i="16"/>
  <c r="Q1558" i="16"/>
  <c r="S1439" i="16"/>
  <c r="R1450" i="16"/>
  <c r="H1133" i="16"/>
  <c r="S1538" i="16"/>
  <c r="R1549" i="16"/>
  <c r="S1402" i="16"/>
  <c r="R1413" i="16"/>
  <c r="Q1318" i="16"/>
  <c r="S1199" i="16"/>
  <c r="R1210" i="16"/>
  <c r="S1015" i="16"/>
  <c r="R1026" i="16"/>
  <c r="S937" i="16"/>
  <c r="Q1056" i="16"/>
  <c r="R948" i="16"/>
  <c r="R849" i="16"/>
  <c r="Q957" i="16"/>
  <c r="S838" i="16"/>
  <c r="S712" i="16"/>
  <c r="R723" i="16"/>
  <c r="Q831" i="16"/>
  <c r="S336" i="16"/>
  <c r="Q455" i="16"/>
  <c r="R347" i="16"/>
  <c r="W1581" i="16"/>
  <c r="V1592" i="16"/>
  <c r="W1533" i="16"/>
  <c r="V1544" i="16"/>
  <c r="H1620" i="16"/>
  <c r="H1588" i="16"/>
  <c r="H1556" i="16"/>
  <c r="H1524" i="16"/>
  <c r="H1492" i="16"/>
  <c r="H1460" i="16"/>
  <c r="H1428" i="16"/>
  <c r="H1396" i="16"/>
  <c r="H1364" i="16"/>
  <c r="H1348" i="16"/>
  <c r="H1316" i="16"/>
  <c r="H1284" i="16"/>
  <c r="H1268" i="16"/>
  <c r="H1236" i="16"/>
  <c r="H1204" i="16"/>
  <c r="H1172" i="16"/>
  <c r="H1140" i="16"/>
  <c r="H1108" i="16"/>
  <c r="H1028" i="16"/>
  <c r="H1012" i="16"/>
  <c r="H996" i="16"/>
  <c r="H980" i="16"/>
  <c r="H964" i="16"/>
  <c r="H948" i="16"/>
  <c r="H932" i="16"/>
  <c r="H916" i="16"/>
  <c r="H900" i="16"/>
  <c r="H884" i="16"/>
  <c r="H868" i="16"/>
  <c r="H852" i="16"/>
  <c r="H836" i="16"/>
  <c r="H820" i="16"/>
  <c r="H804" i="16"/>
  <c r="H788" i="16"/>
  <c r="H772" i="16"/>
  <c r="H756" i="16"/>
  <c r="H740" i="16"/>
  <c r="H724" i="16"/>
  <c r="H692" i="16"/>
  <c r="H676" i="16"/>
  <c r="H660" i="16"/>
  <c r="H644" i="16"/>
  <c r="H628" i="16"/>
  <c r="H612" i="16"/>
  <c r="H596" i="16"/>
  <c r="H580" i="16"/>
  <c r="H564" i="16"/>
  <c r="H548" i="16"/>
  <c r="H532" i="16"/>
  <c r="H516" i="16"/>
  <c r="H500" i="16"/>
  <c r="H484" i="16"/>
  <c r="H468" i="16"/>
  <c r="H452" i="16"/>
  <c r="H436" i="16"/>
  <c r="H420" i="16"/>
  <c r="H404" i="16"/>
  <c r="H388" i="16"/>
  <c r="H372" i="16"/>
  <c r="H356" i="16"/>
  <c r="H240" i="16"/>
  <c r="U240" i="16"/>
  <c r="H256" i="16"/>
  <c r="U256" i="16"/>
  <c r="H272" i="16"/>
  <c r="U272" i="16"/>
  <c r="H288" i="16"/>
  <c r="U288" i="16"/>
  <c r="H304" i="16"/>
  <c r="U304" i="16"/>
  <c r="H320" i="16"/>
  <c r="U320" i="16"/>
  <c r="H336" i="16"/>
  <c r="U336" i="16"/>
  <c r="S1540" i="16"/>
  <c r="R1551" i="16"/>
  <c r="S1524" i="16"/>
  <c r="R1535" i="16"/>
  <c r="R1487" i="16"/>
  <c r="Q1595" i="16"/>
  <c r="S1476" i="16"/>
  <c r="R1471" i="16"/>
  <c r="Q1579" i="16"/>
  <c r="S1460" i="16"/>
  <c r="S1428" i="16"/>
  <c r="R1439" i="16"/>
  <c r="Q1547" i="16"/>
  <c r="S1412" i="16"/>
  <c r="Q1531" i="16"/>
  <c r="S1396" i="16"/>
  <c r="Q1515" i="16"/>
  <c r="R1407" i="16"/>
  <c r="R1375" i="16"/>
  <c r="Q1483" i="16"/>
  <c r="S1364" i="16"/>
  <c r="R1343" i="16"/>
  <c r="Q1451" i="16"/>
  <c r="S1332" i="16"/>
  <c r="S1268" i="16"/>
  <c r="Q1387" i="16"/>
  <c r="R1279" i="16"/>
  <c r="S1204" i="16"/>
  <c r="R1215" i="16"/>
  <c r="Q1323" i="16"/>
  <c r="Q1307" i="16"/>
  <c r="S1188" i="16"/>
  <c r="R1199" i="16"/>
  <c r="Q1291" i="16"/>
  <c r="R1183" i="16"/>
  <c r="S1172" i="16"/>
  <c r="S1140" i="16"/>
  <c r="Q1259" i="16"/>
  <c r="R1151" i="16"/>
  <c r="R1135" i="16"/>
  <c r="S1124" i="16"/>
  <c r="Q1243" i="16"/>
  <c r="S1108" i="16"/>
  <c r="Q1227" i="16"/>
  <c r="R1119" i="16"/>
  <c r="R1103" i="16"/>
  <c r="Q1211" i="16"/>
  <c r="S1092" i="16"/>
  <c r="V1591" i="16"/>
  <c r="W1580" i="16"/>
  <c r="W1564" i="16"/>
  <c r="V1575" i="16"/>
  <c r="W1532" i="16"/>
  <c r="V1543" i="16"/>
  <c r="H1619" i="16"/>
  <c r="H1603" i="16"/>
  <c r="H1571" i="16"/>
  <c r="H1539" i="16"/>
  <c r="H1507" i="16"/>
  <c r="H1475" i="16"/>
  <c r="H1443" i="16"/>
  <c r="H1411" i="16"/>
  <c r="H1395" i="16"/>
  <c r="H1363" i="16"/>
  <c r="H1347" i="16"/>
  <c r="H1315" i="16"/>
  <c r="H1299" i="16"/>
  <c r="H1267" i="16"/>
  <c r="H1235" i="16"/>
  <c r="H1203" i="16"/>
  <c r="H1171" i="16"/>
  <c r="H1155" i="16"/>
  <c r="H1123" i="16"/>
  <c r="H1091" i="16"/>
  <c r="H1075" i="16"/>
  <c r="H1043" i="16"/>
  <c r="H1027" i="16"/>
  <c r="H995" i="16"/>
  <c r="H979" i="16"/>
  <c r="H963" i="16"/>
  <c r="H931" i="16"/>
  <c r="H915" i="16"/>
  <c r="H883" i="16"/>
  <c r="H851" i="16"/>
  <c r="H835" i="16"/>
  <c r="H803" i="16"/>
  <c r="H771" i="16"/>
  <c r="H755" i="16"/>
  <c r="H739" i="16"/>
  <c r="H723" i="16"/>
  <c r="H691" i="16"/>
  <c r="H675" i="16"/>
  <c r="H659" i="16"/>
  <c r="H643" i="16"/>
  <c r="H627" i="16"/>
  <c r="H611" i="16"/>
  <c r="H595" i="16"/>
  <c r="H579" i="16"/>
  <c r="H563" i="16"/>
  <c r="H547" i="16"/>
  <c r="H531" i="16"/>
  <c r="H515" i="16"/>
  <c r="H499" i="16"/>
  <c r="H483" i="16"/>
  <c r="H467" i="16"/>
  <c r="H451" i="16"/>
  <c r="H435" i="16"/>
  <c r="H419" i="16"/>
  <c r="H403" i="16"/>
  <c r="H371" i="16"/>
  <c r="H355" i="16"/>
  <c r="H241" i="16"/>
  <c r="U241" i="16"/>
  <c r="H257" i="16"/>
  <c r="U257" i="16"/>
  <c r="H273" i="16"/>
  <c r="U273" i="16"/>
  <c r="H289" i="16"/>
  <c r="U289" i="16"/>
  <c r="H305" i="16"/>
  <c r="U305" i="16"/>
  <c r="H321" i="16"/>
  <c r="U321" i="16"/>
  <c r="H337" i="16"/>
  <c r="U337" i="16"/>
  <c r="R1618" i="16"/>
  <c r="S1607" i="16"/>
  <c r="S1591" i="16"/>
  <c r="R1602" i="16"/>
  <c r="S1575" i="16"/>
  <c r="R1586" i="16"/>
  <c r="S1527" i="16"/>
  <c r="R1538" i="16"/>
  <c r="S1511" i="16"/>
  <c r="R1522" i="16"/>
  <c r="S1495" i="16"/>
  <c r="Q1614" i="16"/>
  <c r="R1506" i="16"/>
  <c r="S1463" i="16"/>
  <c r="R1474" i="16"/>
  <c r="Q1582" i="16"/>
  <c r="Q1566" i="16"/>
  <c r="R1458" i="16"/>
  <c r="S1447" i="16"/>
  <c r="S1431" i="16"/>
  <c r="R1442" i="16"/>
  <c r="Q1550" i="16"/>
  <c r="S1415" i="16"/>
  <c r="R1426" i="16"/>
  <c r="Q1534" i="16"/>
  <c r="S1383" i="16"/>
  <c r="Q1502" i="16"/>
  <c r="R1394" i="16"/>
  <c r="Q1486" i="16"/>
  <c r="S1367" i="16"/>
  <c r="R1378" i="16"/>
  <c r="R1346" i="16"/>
  <c r="S1335" i="16"/>
  <c r="Q1454" i="16"/>
  <c r="S1303" i="16"/>
  <c r="R1314" i="16"/>
  <c r="Q1422" i="16"/>
  <c r="R1282" i="16"/>
  <c r="S1271" i="16"/>
  <c r="Q1390" i="16"/>
  <c r="S1255" i="16"/>
  <c r="Q1374" i="16"/>
  <c r="R1266" i="16"/>
  <c r="S1223" i="16"/>
  <c r="R1234" i="16"/>
  <c r="Q1342" i="16"/>
  <c r="R1218" i="16"/>
  <c r="S1207" i="16"/>
  <c r="R1202" i="16"/>
  <c r="S1191" i="16"/>
  <c r="Q1310" i="16"/>
  <c r="S1159" i="16"/>
  <c r="Q1278" i="16"/>
  <c r="R1170" i="16"/>
  <c r="R1154" i="16"/>
  <c r="S1143" i="16"/>
  <c r="Q1262" i="16"/>
  <c r="S1127" i="16"/>
  <c r="Q1246" i="16"/>
  <c r="R1138" i="16"/>
  <c r="S1111" i="16"/>
  <c r="Q1230" i="16"/>
  <c r="R1122" i="16"/>
  <c r="R1106" i="16"/>
  <c r="Q1214" i="16"/>
  <c r="S1095" i="16"/>
  <c r="S1079" i="16"/>
  <c r="Q1198" i="16"/>
  <c r="R1090" i="16"/>
  <c r="R1074" i="16"/>
  <c r="S1063" i="16"/>
  <c r="Q1182" i="16"/>
  <c r="S1047" i="16"/>
  <c r="R1058" i="16"/>
  <c r="Q1166" i="16"/>
  <c r="S1031" i="16"/>
  <c r="R1042" i="16"/>
  <c r="Q1150" i="16"/>
  <c r="W1611" i="16"/>
  <c r="H1618" i="16"/>
  <c r="H1602" i="16"/>
  <c r="H1586" i="16"/>
  <c r="H1570" i="16"/>
  <c r="P1545" i="16"/>
  <c r="S1338" i="16"/>
  <c r="R1349" i="16"/>
  <c r="Q1457" i="16"/>
  <c r="S1274" i="16"/>
  <c r="Q1393" i="16"/>
  <c r="S1066" i="16"/>
  <c r="Q1185" i="16"/>
  <c r="R1077" i="16"/>
  <c r="S1002" i="16"/>
  <c r="R1013" i="16"/>
  <c r="Q1121" i="16"/>
  <c r="H591" i="16"/>
  <c r="P743" i="16"/>
  <c r="P759" i="16"/>
  <c r="P775" i="16"/>
  <c r="P807" i="16"/>
  <c r="P823" i="16"/>
  <c r="P723" i="16"/>
  <c r="P125" i="16"/>
  <c r="Q245" i="16" s="1"/>
  <c r="P189" i="16"/>
  <c r="Q309" i="16" s="1"/>
  <c r="Q341" i="16"/>
  <c r="R233" i="16"/>
  <c r="R249" i="16"/>
  <c r="S238" i="16"/>
  <c r="Q357" i="16"/>
  <c r="R265" i="16"/>
  <c r="S254" i="16"/>
  <c r="Q373" i="16"/>
  <c r="Q389" i="16"/>
  <c r="R281" i="16"/>
  <c r="S270" i="16"/>
  <c r="P285" i="16"/>
  <c r="Q421" i="16"/>
  <c r="S302" i="16"/>
  <c r="R313" i="16"/>
  <c r="P317" i="16"/>
  <c r="P333" i="16"/>
  <c r="P365" i="16"/>
  <c r="P381" i="16"/>
  <c r="P397" i="16"/>
  <c r="P413" i="16"/>
  <c r="P429" i="16"/>
  <c r="P445" i="16"/>
  <c r="P461" i="16"/>
  <c r="P477" i="16"/>
  <c r="P493" i="16"/>
  <c r="P509" i="16"/>
  <c r="P525" i="16"/>
  <c r="P541" i="16"/>
  <c r="S558" i="16"/>
  <c r="Q677" i="16"/>
  <c r="S574" i="16"/>
  <c r="Q693" i="16"/>
  <c r="R585" i="16"/>
  <c r="S590" i="16"/>
  <c r="R601" i="16"/>
  <c r="Q709" i="16"/>
  <c r="R617" i="16"/>
  <c r="S606" i="16"/>
  <c r="Q725" i="16"/>
  <c r="P621" i="16"/>
  <c r="P637" i="16"/>
  <c r="P653" i="16"/>
  <c r="R681" i="16"/>
  <c r="Q789" i="16"/>
  <c r="S670" i="16"/>
  <c r="P685" i="16"/>
  <c r="P701" i="16"/>
  <c r="P717" i="16"/>
  <c r="R1472" i="16"/>
  <c r="Q1580" i="16"/>
  <c r="S1461" i="16"/>
  <c r="S1357" i="16"/>
  <c r="R1368" i="16"/>
  <c r="Q1476" i="16"/>
  <c r="Q1367" i="16"/>
  <c r="S1248" i="16"/>
  <c r="R1259" i="16"/>
  <c r="Q1238" i="16"/>
  <c r="S1119" i="16"/>
  <c r="R1130" i="16"/>
  <c r="Q653" i="16"/>
  <c r="S534" i="16"/>
  <c r="R545" i="16"/>
  <c r="Q828" i="16"/>
  <c r="Q689" i="16"/>
  <c r="U600" i="16"/>
  <c r="W481" i="16"/>
  <c r="V492" i="16"/>
  <c r="W898" i="16"/>
  <c r="W1609" i="16"/>
  <c r="V1620" i="16"/>
  <c r="W1529" i="16"/>
  <c r="V1540" i="16"/>
  <c r="H1584" i="16"/>
  <c r="H1504" i="16"/>
  <c r="H1408" i="16"/>
  <c r="H1328" i="16"/>
  <c r="H1248" i="16"/>
  <c r="H1152" i="16"/>
  <c r="H1088" i="16"/>
  <c r="H1008" i="16"/>
  <c r="H944" i="16"/>
  <c r="H864" i="16"/>
  <c r="H800" i="16"/>
  <c r="H752" i="16"/>
  <c r="H704" i="16"/>
  <c r="H640" i="16"/>
  <c r="H576" i="16"/>
  <c r="H512" i="16"/>
  <c r="H448" i="16"/>
  <c r="H368" i="16"/>
  <c r="H292" i="16"/>
  <c r="U292" i="16"/>
  <c r="S1536" i="16"/>
  <c r="R1547" i="16"/>
  <c r="W1608" i="16"/>
  <c r="V1619" i="16"/>
  <c r="W1544" i="16"/>
  <c r="V1555" i="16"/>
  <c r="H1599" i="16"/>
  <c r="H1519" i="16"/>
  <c r="H1471" i="16"/>
  <c r="H1407" i="16"/>
  <c r="H1343" i="16"/>
  <c r="H1279" i="16"/>
  <c r="H1199" i="16"/>
  <c r="W1000" i="16"/>
  <c r="U1119" i="16"/>
  <c r="V1011" i="16"/>
  <c r="H1055" i="16"/>
  <c r="H975" i="16"/>
  <c r="H879" i="16"/>
  <c r="H815" i="16"/>
  <c r="H751" i="16"/>
  <c r="H687" i="16"/>
  <c r="V483" i="16"/>
  <c r="U591" i="16"/>
  <c r="W472" i="16"/>
  <c r="H527" i="16"/>
  <c r="H447" i="16"/>
  <c r="H383" i="16"/>
  <c r="H293" i="16"/>
  <c r="U293" i="16"/>
  <c r="H341" i="16"/>
  <c r="W273" i="16"/>
  <c r="U392" i="16"/>
  <c r="V284" i="16"/>
  <c r="W1607" i="16"/>
  <c r="V1618" i="16"/>
  <c r="W1527" i="16"/>
  <c r="V1538" i="16"/>
  <c r="H1582" i="16"/>
  <c r="H1518" i="16"/>
  <c r="H1454" i="16"/>
  <c r="H1406" i="16"/>
  <c r="H1326" i="16"/>
  <c r="H1262" i="16"/>
  <c r="H1214" i="16"/>
  <c r="H1166" i="16"/>
  <c r="H1118" i="16"/>
  <c r="H1070" i="16"/>
  <c r="H1022" i="16"/>
  <c r="H974" i="16"/>
  <c r="H926" i="16"/>
  <c r="H878" i="16"/>
  <c r="H846" i="16"/>
  <c r="H814" i="16"/>
  <c r="H766" i="16"/>
  <c r="H686" i="16"/>
  <c r="H654" i="16"/>
  <c r="H590" i="16"/>
  <c r="H510" i="16"/>
  <c r="U446" i="16"/>
  <c r="W327" i="16"/>
  <c r="V338" i="16"/>
  <c r="H414" i="16"/>
  <c r="H366" i="16"/>
  <c r="H278" i="16"/>
  <c r="U278" i="16"/>
  <c r="H342" i="16"/>
  <c r="H1565" i="16"/>
  <c r="H1453" i="16"/>
  <c r="H1373" i="16"/>
  <c r="H1277" i="16"/>
  <c r="H1229" i="16"/>
  <c r="H1165" i="16"/>
  <c r="H1117" i="16"/>
  <c r="H1069" i="16"/>
  <c r="H1021" i="16"/>
  <c r="H973" i="16"/>
  <c r="H893" i="16"/>
  <c r="H829" i="16"/>
  <c r="H781" i="16"/>
  <c r="H717" i="16"/>
  <c r="V513" i="16"/>
  <c r="U621" i="16"/>
  <c r="W502" i="16"/>
  <c r="H573" i="16"/>
  <c r="H509" i="16"/>
  <c r="H445" i="16"/>
  <c r="H397" i="16"/>
  <c r="H231" i="16"/>
  <c r="U231" i="16"/>
  <c r="H279" i="16"/>
  <c r="U279" i="16"/>
  <c r="U311" i="16"/>
  <c r="H311" i="16"/>
  <c r="S1449" i="16"/>
  <c r="Q1568" i="16"/>
  <c r="R1460" i="16"/>
  <c r="W1549" i="16"/>
  <c r="V1560" i="16"/>
  <c r="H1220" i="16"/>
  <c r="S1380" i="16"/>
  <c r="R1391" i="16"/>
  <c r="Q1499" i="16"/>
  <c r="Q1435" i="16"/>
  <c r="S1316" i="16"/>
  <c r="R1327" i="16"/>
  <c r="S1300" i="16"/>
  <c r="R1311" i="16"/>
  <c r="Q1419" i="16"/>
  <c r="S1252" i="16"/>
  <c r="Q1371" i="16"/>
  <c r="R1263" i="16"/>
  <c r="R1167" i="16"/>
  <c r="Q1275" i="16"/>
  <c r="S1156" i="16"/>
  <c r="V1621" i="16"/>
  <c r="W1610" i="16"/>
  <c r="W1594" i="16"/>
  <c r="V1605" i="16"/>
  <c r="W1578" i="16"/>
  <c r="V1589" i="16"/>
  <c r="R1608" i="16"/>
  <c r="S1597" i="16"/>
  <c r="P1564" i="16"/>
  <c r="S1530" i="16"/>
  <c r="R1541" i="16"/>
  <c r="R1528" i="16"/>
  <c r="S1517" i="16"/>
  <c r="S1453" i="16"/>
  <c r="Q1572" i="16"/>
  <c r="R1464" i="16"/>
  <c r="Q1524" i="16"/>
  <c r="S1405" i="16"/>
  <c r="R1416" i="16"/>
  <c r="S1306" i="16"/>
  <c r="R1317" i="16"/>
  <c r="Q1425" i="16"/>
  <c r="R1272" i="16"/>
  <c r="Q1380" i="16"/>
  <c r="S1261" i="16"/>
  <c r="S1258" i="16"/>
  <c r="R1269" i="16"/>
  <c r="Q1377" i="16"/>
  <c r="S1229" i="16"/>
  <c r="R1240" i="16"/>
  <c r="Q1348" i="16"/>
  <c r="S1197" i="16"/>
  <c r="R1208" i="16"/>
  <c r="Q1316" i="16"/>
  <c r="S1181" i="16"/>
  <c r="R1192" i="16"/>
  <c r="Q1300" i="16"/>
  <c r="S1178" i="16"/>
  <c r="R1189" i="16"/>
  <c r="Q1297" i="16"/>
  <c r="S1146" i="16"/>
  <c r="R1157" i="16"/>
  <c r="Q1265" i="16"/>
  <c r="S1101" i="16"/>
  <c r="R1112" i="16"/>
  <c r="R968" i="16"/>
  <c r="Q1076" i="16"/>
  <c r="S957" i="16"/>
  <c r="S954" i="16"/>
  <c r="Q1073" i="16"/>
  <c r="R965" i="16"/>
  <c r="R936" i="16"/>
  <c r="Q1044" i="16"/>
  <c r="S925" i="16"/>
  <c r="R933" i="16"/>
  <c r="S922" i="16"/>
  <c r="Q1041" i="16"/>
  <c r="Q1012" i="16"/>
  <c r="S893" i="16"/>
  <c r="R904" i="16"/>
  <c r="Q1009" i="16"/>
  <c r="S890" i="16"/>
  <c r="R901" i="16"/>
  <c r="R885" i="16"/>
  <c r="Q993" i="16"/>
  <c r="S874" i="16"/>
  <c r="S845" i="16"/>
  <c r="R856" i="16"/>
  <c r="Q964" i="16"/>
  <c r="R752" i="16"/>
  <c r="S741" i="16"/>
  <c r="Q860" i="16"/>
  <c r="R768" i="16"/>
  <c r="S757" i="16"/>
  <c r="Q876" i="16"/>
  <c r="S773" i="16"/>
  <c r="Q892" i="16"/>
  <c r="R784" i="16"/>
  <c r="R800" i="16"/>
  <c r="S789" i="16"/>
  <c r="R807" i="16"/>
  <c r="S796" i="16"/>
  <c r="Q915" i="16"/>
  <c r="Q918" i="16"/>
  <c r="S799" i="16"/>
  <c r="R810" i="16"/>
  <c r="S805" i="16"/>
  <c r="Q924" i="16"/>
  <c r="R816" i="16"/>
  <c r="R832" i="16"/>
  <c r="Q940" i="16"/>
  <c r="Q854" i="16"/>
  <c r="S735" i="16"/>
  <c r="R746" i="16"/>
  <c r="P138" i="16"/>
  <c r="Q258" i="16" s="1"/>
  <c r="U258" i="16"/>
  <c r="P170" i="16"/>
  <c r="Q290" i="16" s="1"/>
  <c r="U290" i="16"/>
  <c r="P202" i="16"/>
  <c r="Q322" i="16" s="1"/>
  <c r="U322" i="16"/>
  <c r="Q338" i="16"/>
  <c r="R230" i="16"/>
  <c r="P234" i="16"/>
  <c r="R262" i="16"/>
  <c r="S251" i="16"/>
  <c r="Q370" i="16"/>
  <c r="P266" i="16"/>
  <c r="R294" i="16"/>
  <c r="S283" i="16"/>
  <c r="Q402" i="16"/>
  <c r="R310" i="16"/>
  <c r="Q418" i="16"/>
  <c r="S299" i="16"/>
  <c r="R326" i="16"/>
  <c r="S315" i="16"/>
  <c r="Q434" i="16"/>
  <c r="P330" i="16"/>
  <c r="P362" i="16"/>
  <c r="R390" i="16"/>
  <c r="Q498" i="16"/>
  <c r="S379" i="16"/>
  <c r="S392" i="16"/>
  <c r="R403" i="16"/>
  <c r="Q511" i="16"/>
  <c r="P394" i="16"/>
  <c r="S408" i="16"/>
  <c r="Q527" i="16"/>
  <c r="R419" i="16"/>
  <c r="R422" i="16"/>
  <c r="S411" i="16"/>
  <c r="Q530" i="16"/>
  <c r="R438" i="16"/>
  <c r="S427" i="16"/>
  <c r="Q546" i="16"/>
  <c r="R454" i="16"/>
  <c r="S443" i="16"/>
  <c r="Q562" i="16"/>
  <c r="R470" i="16"/>
  <c r="S459" i="16"/>
  <c r="Q578" i="16"/>
  <c r="R486" i="16"/>
  <c r="S475" i="16"/>
  <c r="Q594" i="16"/>
  <c r="R499" i="16"/>
  <c r="S488" i="16"/>
  <c r="Q607" i="16"/>
  <c r="R502" i="16"/>
  <c r="Q610" i="16"/>
  <c r="S491" i="16"/>
  <c r="R518" i="16"/>
  <c r="S507" i="16"/>
  <c r="Q626" i="16"/>
  <c r="R534" i="16"/>
  <c r="Q642" i="16"/>
  <c r="S523" i="16"/>
  <c r="R550" i="16"/>
  <c r="S539" i="16"/>
  <c r="Q658" i="16"/>
  <c r="R566" i="16"/>
  <c r="S555" i="16"/>
  <c r="Q674" i="16"/>
  <c r="R582" i="16"/>
  <c r="S571" i="16"/>
  <c r="Q690" i="16"/>
  <c r="R598" i="16"/>
  <c r="Q706" i="16"/>
  <c r="R614" i="16"/>
  <c r="Q722" i="16"/>
  <c r="S603" i="16"/>
  <c r="S613" i="16"/>
  <c r="R624" i="16"/>
  <c r="Q732" i="16"/>
  <c r="Q735" i="16"/>
  <c r="S616" i="16"/>
  <c r="R627" i="16"/>
  <c r="R630" i="16"/>
  <c r="Q738" i="16"/>
  <c r="S619" i="16"/>
  <c r="R646" i="16"/>
  <c r="Q754" i="16"/>
  <c r="S635" i="16"/>
  <c r="S642" i="16"/>
  <c r="Q761" i="16"/>
  <c r="R653" i="16"/>
  <c r="R662" i="16"/>
  <c r="S651" i="16"/>
  <c r="Q770" i="16"/>
  <c r="R678" i="16"/>
  <c r="S667" i="16"/>
  <c r="R694" i="16"/>
  <c r="S683" i="16"/>
  <c r="Q802" i="16"/>
  <c r="R710" i="16"/>
  <c r="S699" i="16"/>
  <c r="Q818" i="16"/>
  <c r="P714" i="16"/>
  <c r="S1458" i="16"/>
  <c r="R1469" i="16"/>
  <c r="Q1577" i="16"/>
  <c r="R1367" i="16"/>
  <c r="S1356" i="16"/>
  <c r="Q1475" i="16"/>
  <c r="R605" i="16"/>
  <c r="S594" i="16"/>
  <c r="Q713" i="16"/>
  <c r="Q480" i="16"/>
  <c r="S361" i="16"/>
  <c r="Q1521" i="16"/>
  <c r="V494" i="16"/>
  <c r="U602" i="16"/>
  <c r="W483" i="16"/>
  <c r="S1232" i="16"/>
  <c r="Q1351" i="16"/>
  <c r="R1243" i="16"/>
  <c r="Q1287" i="16"/>
  <c r="R1179" i="16"/>
  <c r="S1168" i="16"/>
  <c r="S960" i="16"/>
  <c r="Q1079" i="16"/>
  <c r="R971" i="16"/>
  <c r="H621" i="16"/>
  <c r="S1353" i="16"/>
  <c r="R1364" i="16"/>
  <c r="Q1472" i="16"/>
  <c r="R1111" i="16"/>
  <c r="S1100" i="16"/>
  <c r="S869" i="16"/>
  <c r="R880" i="16"/>
  <c r="Q988" i="16"/>
  <c r="R772" i="16"/>
  <c r="S761" i="16"/>
  <c r="Q880" i="16"/>
  <c r="S593" i="16"/>
  <c r="Q712" i="16"/>
  <c r="R604" i="16"/>
  <c r="S528" i="16"/>
  <c r="Q647" i="16"/>
  <c r="R539" i="16"/>
  <c r="R1595" i="16"/>
  <c r="R1607" i="16"/>
  <c r="S1596" i="16"/>
  <c r="R1447" i="16"/>
  <c r="S1436" i="16"/>
  <c r="Q1555" i="16"/>
  <c r="R1319" i="16"/>
  <c r="S1308" i="16"/>
  <c r="Q1427" i="16"/>
  <c r="R1271" i="16"/>
  <c r="Q1379" i="16"/>
  <c r="R1255" i="16"/>
  <c r="S1244" i="16"/>
  <c r="Q1363" i="16"/>
  <c r="R1239" i="16"/>
  <c r="S1228" i="16"/>
  <c r="R1223" i="16"/>
  <c r="S1212" i="16"/>
  <c r="S1196" i="16"/>
  <c r="R1207" i="16"/>
  <c r="Q1315" i="16"/>
  <c r="R1191" i="16"/>
  <c r="S1180" i="16"/>
  <c r="Q1299" i="16"/>
  <c r="R1175" i="16"/>
  <c r="S1164" i="16"/>
  <c r="Q1283" i="16"/>
  <c r="R1159" i="16"/>
  <c r="Q1267" i="16"/>
  <c r="S1148" i="16"/>
  <c r="R935" i="16"/>
  <c r="S924" i="16"/>
  <c r="Q1043" i="16"/>
  <c r="R903" i="16"/>
  <c r="Q1011" i="16"/>
  <c r="S892" i="16"/>
  <c r="R855" i="16"/>
  <c r="S844" i="16"/>
  <c r="P737" i="16"/>
  <c r="P766" i="16"/>
  <c r="P769" i="16"/>
  <c r="P801" i="16"/>
  <c r="P728" i="16"/>
  <c r="R259" i="16"/>
  <c r="S248" i="16"/>
  <c r="Q367" i="16"/>
  <c r="P279" i="16"/>
  <c r="P327" i="16"/>
  <c r="P423" i="16"/>
  <c r="P468" i="16"/>
  <c r="P471" i="16"/>
  <c r="P503" i="16"/>
  <c r="P516" i="16"/>
  <c r="P551" i="16"/>
  <c r="P663" i="16"/>
  <c r="R1400" i="16"/>
  <c r="S1389" i="16"/>
  <c r="Q1508" i="16"/>
  <c r="Q1366" i="16"/>
  <c r="R1258" i="16"/>
  <c r="S1247" i="16"/>
  <c r="R1105" i="16"/>
  <c r="Q1213" i="16"/>
  <c r="S1094" i="16"/>
  <c r="R1052" i="16"/>
  <c r="Q1160" i="16"/>
  <c r="S1041" i="16"/>
  <c r="S978" i="16"/>
  <c r="Q1097" i="16"/>
  <c r="R989" i="16"/>
  <c r="S832" i="16"/>
  <c r="Q951" i="16"/>
  <c r="R843" i="16"/>
  <c r="R321" i="16"/>
  <c r="S310" i="16"/>
  <c r="W1620" i="16"/>
  <c r="H1611" i="16"/>
  <c r="H1595" i="16"/>
  <c r="H1563" i="16"/>
  <c r="H1547" i="16"/>
  <c r="H1531" i="16"/>
  <c r="H1515" i="16"/>
  <c r="H1499" i="16"/>
  <c r="H1483" i="16"/>
  <c r="H1467" i="16"/>
  <c r="H1451" i="16"/>
  <c r="H1419" i="16"/>
  <c r="H1403" i="16"/>
  <c r="H1387" i="16"/>
  <c r="H1371" i="16"/>
  <c r="H1355" i="16"/>
  <c r="H1339" i="16"/>
  <c r="H1323" i="16"/>
  <c r="H1307" i="16"/>
  <c r="H1291" i="16"/>
  <c r="H1275" i="16"/>
  <c r="H1259" i="16"/>
  <c r="H1243" i="16"/>
  <c r="H1227" i="16"/>
  <c r="H1211" i="16"/>
  <c r="H1195" i="16"/>
  <c r="H1179" i="16"/>
  <c r="H1163" i="16"/>
  <c r="H1131" i="16"/>
  <c r="H1115" i="16"/>
  <c r="H1099" i="16"/>
  <c r="H1083" i="16"/>
  <c r="H1067" i="16"/>
  <c r="H1051" i="16"/>
  <c r="H1035" i="16"/>
  <c r="H1019" i="16"/>
  <c r="H1003" i="16"/>
  <c r="H987" i="16"/>
  <c r="H971" i="16"/>
  <c r="H955" i="16"/>
  <c r="H939" i="16"/>
  <c r="H923" i="16"/>
  <c r="H907" i="16"/>
  <c r="H891" i="16"/>
  <c r="H875" i="16"/>
  <c r="H859" i="16"/>
  <c r="H843" i="16"/>
  <c r="H827" i="16"/>
  <c r="H811" i="16"/>
  <c r="H795" i="16"/>
  <c r="W660" i="16"/>
  <c r="V671" i="16"/>
  <c r="U779" i="16"/>
  <c r="H763" i="16"/>
  <c r="H747" i="16"/>
  <c r="H731" i="16"/>
  <c r="H715" i="16"/>
  <c r="H699" i="16"/>
  <c r="H683" i="16"/>
  <c r="H667" i="16"/>
  <c r="H651" i="16"/>
  <c r="H635" i="16"/>
  <c r="W500" i="16"/>
  <c r="V511" i="16"/>
  <c r="U619" i="16"/>
  <c r="H603" i="16"/>
  <c r="H587" i="16"/>
  <c r="H571" i="16"/>
  <c r="H555" i="16"/>
  <c r="H539" i="16"/>
  <c r="H523" i="16"/>
  <c r="H507" i="16"/>
  <c r="H491" i="16"/>
  <c r="H475" i="16"/>
  <c r="H459" i="16"/>
  <c r="H443" i="16"/>
  <c r="H427" i="16"/>
  <c r="H411" i="16"/>
  <c r="H395" i="16"/>
  <c r="H379" i="16"/>
  <c r="H233" i="16"/>
  <c r="AD7" i="16" s="1"/>
  <c r="U233" i="16"/>
  <c r="H249" i="16"/>
  <c r="U249" i="16"/>
  <c r="H265" i="16"/>
  <c r="U265" i="16"/>
  <c r="H281" i="16"/>
  <c r="U281" i="16"/>
  <c r="H297" i="16"/>
  <c r="U297" i="16"/>
  <c r="H329" i="16"/>
  <c r="U329" i="16"/>
  <c r="H345" i="16"/>
  <c r="S1599" i="16"/>
  <c r="R1610" i="16"/>
  <c r="P1566" i="16"/>
  <c r="P1550" i="16"/>
  <c r="R1530" i="16"/>
  <c r="S1519" i="16"/>
  <c r="Q1606" i="16"/>
  <c r="S1487" i="16"/>
  <c r="S1471" i="16"/>
  <c r="Q1590" i="16"/>
  <c r="R1482" i="16"/>
  <c r="Q1574" i="16"/>
  <c r="S1455" i="16"/>
  <c r="R1466" i="16"/>
  <c r="Q1542" i="16"/>
  <c r="R1434" i="16"/>
  <c r="Q1526" i="16"/>
  <c r="R1418" i="16"/>
  <c r="S1407" i="16"/>
  <c r="Q1510" i="16"/>
  <c r="S1391" i="16"/>
  <c r="R1402" i="16"/>
  <c r="Q1494" i="16"/>
  <c r="R1386" i="16"/>
  <c r="Q1478" i="16"/>
  <c r="R1370" i="16"/>
  <c r="S1359" i="16"/>
  <c r="S1343" i="16"/>
  <c r="Q1462" i="16"/>
  <c r="R1354" i="16"/>
  <c r="P1310" i="16"/>
  <c r="P1294" i="16"/>
  <c r="P1262" i="16"/>
  <c r="P1230" i="16"/>
  <c r="P1214" i="16"/>
  <c r="P1182" i="16"/>
  <c r="P1102" i="16"/>
  <c r="P1070" i="16"/>
  <c r="Q1158" i="16"/>
  <c r="R1050" i="16"/>
  <c r="S1039" i="16"/>
  <c r="P926" i="16"/>
  <c r="P862" i="16"/>
  <c r="P814" i="16"/>
  <c r="S1325" i="16"/>
  <c r="R1336" i="16"/>
  <c r="Q1444" i="16"/>
  <c r="S905" i="16"/>
  <c r="R916" i="16"/>
  <c r="Q1024" i="16"/>
  <c r="S829" i="16"/>
  <c r="R840" i="16"/>
  <c r="Q948" i="16"/>
  <c r="S682" i="16"/>
  <c r="Q801" i="16"/>
  <c r="R693" i="16"/>
  <c r="Q758" i="16"/>
  <c r="R650" i="16"/>
  <c r="S639" i="16"/>
  <c r="R320" i="16"/>
  <c r="Q428" i="16"/>
  <c r="S309" i="16"/>
  <c r="Q429" i="16"/>
  <c r="U312" i="16"/>
  <c r="W1509" i="16"/>
  <c r="V1520" i="16"/>
  <c r="H1580" i="16"/>
  <c r="H1532" i="16"/>
  <c r="H1484" i="16"/>
  <c r="H1420" i="16"/>
  <c r="H1372" i="16"/>
  <c r="H1324" i="16"/>
  <c r="H1260" i="16"/>
  <c r="H1196" i="16"/>
  <c r="H1132" i="16"/>
  <c r="H1084" i="16"/>
  <c r="H1036" i="16"/>
  <c r="H988" i="16"/>
  <c r="H924" i="16"/>
  <c r="H876" i="16"/>
  <c r="H828" i="16"/>
  <c r="H796" i="16"/>
  <c r="H748" i="16"/>
  <c r="H700" i="16"/>
  <c r="H652" i="16"/>
  <c r="H620" i="16"/>
  <c r="H556" i="16"/>
  <c r="H508" i="16"/>
  <c r="H444" i="16"/>
  <c r="H380" i="16"/>
  <c r="H248" i="16"/>
  <c r="U248" i="16"/>
  <c r="R1431" i="16"/>
  <c r="Q1539" i="16"/>
  <c r="H1562" i="16"/>
  <c r="H1530" i="16"/>
  <c r="H1482" i="16"/>
  <c r="H1434" i="16"/>
  <c r="H1386" i="16"/>
  <c r="H1306" i="16"/>
  <c r="H1258" i="16"/>
  <c r="H1194" i="16"/>
  <c r="H1146" i="16"/>
  <c r="H1066" i="16"/>
  <c r="H1018" i="16"/>
  <c r="H954" i="16"/>
  <c r="H906" i="16"/>
  <c r="H858" i="16"/>
  <c r="H810" i="16"/>
  <c r="H730" i="16"/>
  <c r="H714" i="16"/>
  <c r="H698" i="16"/>
  <c r="H682" i="16"/>
  <c r="H634" i="16"/>
  <c r="H570" i="16"/>
  <c r="H522" i="16"/>
  <c r="H458" i="16"/>
  <c r="H234" i="16"/>
  <c r="U234" i="16"/>
  <c r="S1522" i="16"/>
  <c r="R1533" i="16"/>
  <c r="R1501" i="16"/>
  <c r="Q1609" i="16"/>
  <c r="S1490" i="16"/>
  <c r="S1474" i="16"/>
  <c r="R1485" i="16"/>
  <c r="Q1593" i="16"/>
  <c r="R1453" i="16"/>
  <c r="Q1561" i="16"/>
  <c r="S1442" i="16"/>
  <c r="R1437" i="16"/>
  <c r="S1426" i="16"/>
  <c r="Q1545" i="16"/>
  <c r="R1421" i="16"/>
  <c r="Q1529" i="16"/>
  <c r="S1410" i="16"/>
  <c r="S1378" i="16"/>
  <c r="R1389" i="16"/>
  <c r="Q1497" i="16"/>
  <c r="R1357" i="16"/>
  <c r="S1346" i="16"/>
  <c r="Q1465" i="16"/>
  <c r="S1330" i="16"/>
  <c r="R1341" i="16"/>
  <c r="P1313" i="16"/>
  <c r="P1297" i="16"/>
  <c r="P1265" i="16"/>
  <c r="P1249" i="16"/>
  <c r="P1217" i="16"/>
  <c r="P1185" i="16"/>
  <c r="P1169" i="16"/>
  <c r="P1153" i="16"/>
  <c r="P1137" i="16"/>
  <c r="P1105" i="16"/>
  <c r="P1089" i="16"/>
  <c r="P1073" i="16"/>
  <c r="S1058" i="16"/>
  <c r="R1069" i="16"/>
  <c r="Q1177" i="16"/>
  <c r="Q1161" i="16"/>
  <c r="R1053" i="16"/>
  <c r="S1042" i="16"/>
  <c r="S1026" i="16"/>
  <c r="Q1145" i="16"/>
  <c r="R1037" i="16"/>
  <c r="S994" i="16"/>
  <c r="Q1113" i="16"/>
  <c r="P961" i="16"/>
  <c r="P849" i="16"/>
  <c r="Q861" i="16"/>
  <c r="S742" i="16"/>
  <c r="R753" i="16"/>
  <c r="P763" i="16"/>
  <c r="S809" i="16"/>
  <c r="R820" i="16"/>
  <c r="Q928" i="16"/>
  <c r="P811" i="16"/>
  <c r="R833" i="16"/>
  <c r="S822" i="16"/>
  <c r="Q941" i="16"/>
  <c r="R295" i="16"/>
  <c r="S284" i="16"/>
  <c r="Q403" i="16"/>
  <c r="R327" i="16"/>
  <c r="S316" i="16"/>
  <c r="R343" i="16"/>
  <c r="S332" i="16"/>
  <c r="Q451" i="16"/>
  <c r="R375" i="16"/>
  <c r="S364" i="16"/>
  <c r="Q483" i="16"/>
  <c r="R391" i="16"/>
  <c r="Q499" i="16"/>
  <c r="S380" i="16"/>
  <c r="Q550" i="16"/>
  <c r="S431" i="16"/>
  <c r="R442" i="16"/>
  <c r="P465" i="16"/>
  <c r="R519" i="16"/>
  <c r="Q627" i="16"/>
  <c r="S508" i="16"/>
  <c r="P513" i="16"/>
  <c r="P545" i="16"/>
  <c r="R567" i="16"/>
  <c r="Q675" i="16"/>
  <c r="S556" i="16"/>
  <c r="Q697" i="16"/>
  <c r="R589" i="16"/>
  <c r="S617" i="16"/>
  <c r="Q736" i="16"/>
  <c r="R628" i="16"/>
  <c r="R631" i="16"/>
  <c r="S620" i="16"/>
  <c r="Q739" i="16"/>
  <c r="R644" i="16"/>
  <c r="S633" i="16"/>
  <c r="Q752" i="16"/>
  <c r="S976" i="16"/>
  <c r="Q1095" i="16"/>
  <c r="R987" i="16"/>
  <c r="Q864" i="16"/>
  <c r="S745" i="16"/>
  <c r="S681" i="16"/>
  <c r="R692" i="16"/>
  <c r="Q800" i="16"/>
  <c r="Q525" i="16"/>
  <c r="R417" i="16"/>
  <c r="S406" i="16"/>
  <c r="S306" i="16"/>
  <c r="Q425" i="16"/>
  <c r="R317" i="16"/>
  <c r="S1374" i="16"/>
  <c r="U313" i="16"/>
  <c r="W1541" i="16"/>
  <c r="V1552" i="16"/>
  <c r="H1612" i="16"/>
  <c r="H1564" i="16"/>
  <c r="H1516" i="16"/>
  <c r="H1452" i="16"/>
  <c r="H1404" i="16"/>
  <c r="H1340" i="16"/>
  <c r="H1292" i="16"/>
  <c r="H1228" i="16"/>
  <c r="V1040" i="16"/>
  <c r="U1148" i="16"/>
  <c r="W1029" i="16"/>
  <c r="V960" i="16"/>
  <c r="W949" i="16"/>
  <c r="U1068" i="16"/>
  <c r="V912" i="16"/>
  <c r="U1020" i="16"/>
  <c r="W901" i="16"/>
  <c r="H956" i="16"/>
  <c r="H892" i="16"/>
  <c r="H844" i="16"/>
  <c r="H780" i="16"/>
  <c r="H732" i="16"/>
  <c r="H668" i="16"/>
  <c r="H588" i="16"/>
  <c r="H540" i="16"/>
  <c r="H476" i="16"/>
  <c r="H428" i="16"/>
  <c r="H364" i="16"/>
  <c r="H280" i="16"/>
  <c r="U280" i="16"/>
  <c r="U328" i="16"/>
  <c r="H328" i="16"/>
  <c r="R1575" i="16"/>
  <c r="S1564" i="16"/>
  <c r="R1495" i="16"/>
  <c r="S1484" i="16"/>
  <c r="Q1603" i="16"/>
  <c r="S1452" i="16"/>
  <c r="R1463" i="16"/>
  <c r="Q1571" i="16"/>
  <c r="R1351" i="16"/>
  <c r="S1340" i="16"/>
  <c r="Q1459" i="16"/>
  <c r="H1594" i="16"/>
  <c r="H1514" i="16"/>
  <c r="H1466" i="16"/>
  <c r="H1402" i="16"/>
  <c r="H1354" i="16"/>
  <c r="H1290" i="16"/>
  <c r="H1226" i="16"/>
  <c r="H1162" i="16"/>
  <c r="H1098" i="16"/>
  <c r="H1034" i="16"/>
  <c r="H986" i="16"/>
  <c r="H938" i="16"/>
  <c r="H890" i="16"/>
  <c r="H842" i="16"/>
  <c r="H762" i="16"/>
  <c r="H554" i="16"/>
  <c r="H490" i="16"/>
  <c r="H410" i="16"/>
  <c r="V1533" i="16"/>
  <c r="W1522" i="16"/>
  <c r="H1609" i="16"/>
  <c r="H1561" i="16"/>
  <c r="H1513" i="16"/>
  <c r="H1481" i="16"/>
  <c r="H1449" i="16"/>
  <c r="H1417" i="16"/>
  <c r="H1369" i="16"/>
  <c r="H1321" i="16"/>
  <c r="H1273" i="16"/>
  <c r="H1241" i="16"/>
  <c r="H1225" i="16"/>
  <c r="H1193" i="16"/>
  <c r="H1145" i="16"/>
  <c r="H1113" i="16"/>
  <c r="H1065" i="16"/>
  <c r="H1033" i="16"/>
  <c r="H1001" i="16"/>
  <c r="H969" i="16"/>
  <c r="H921" i="16"/>
  <c r="H825" i="16"/>
  <c r="H777" i="16"/>
  <c r="H665" i="16"/>
  <c r="U235" i="16"/>
  <c r="S1493" i="16"/>
  <c r="Q1612" i="16"/>
  <c r="R1424" i="16"/>
  <c r="S1413" i="16"/>
  <c r="S1349" i="16"/>
  <c r="Q1468" i="16"/>
  <c r="P1284" i="16"/>
  <c r="S1253" i="16"/>
  <c r="Q1372" i="16"/>
  <c r="P1236" i="16"/>
  <c r="P1220" i="16"/>
  <c r="P1188" i="16"/>
  <c r="P1172" i="16"/>
  <c r="S1141" i="16"/>
  <c r="Q1260" i="16"/>
  <c r="R1152" i="16"/>
  <c r="S1125" i="16"/>
  <c r="R1136" i="16"/>
  <c r="Q1244" i="16"/>
  <c r="Q1228" i="16"/>
  <c r="S1109" i="16"/>
  <c r="R1120" i="16"/>
  <c r="P1076" i="16"/>
  <c r="R1072" i="16"/>
  <c r="S1061" i="16"/>
  <c r="S1045" i="16"/>
  <c r="Q1164" i="16"/>
  <c r="R1056" i="16"/>
  <c r="S1029" i="16"/>
  <c r="Q1148" i="16"/>
  <c r="R1040" i="16"/>
  <c r="S1013" i="16"/>
  <c r="R1024" i="16"/>
  <c r="S997" i="16"/>
  <c r="R1008" i="16"/>
  <c r="Q1116" i="16"/>
  <c r="S981" i="16"/>
  <c r="R992" i="16"/>
  <c r="Q1100" i="16"/>
  <c r="Q1084" i="16"/>
  <c r="R976" i="16"/>
  <c r="S965" i="16"/>
  <c r="Q1052" i="16"/>
  <c r="R944" i="16"/>
  <c r="Q1036" i="16"/>
  <c r="R928" i="16"/>
  <c r="S917" i="16"/>
  <c r="S901" i="16"/>
  <c r="R912" i="16"/>
  <c r="P884" i="16"/>
  <c r="R864" i="16"/>
  <c r="Q972" i="16"/>
  <c r="Q956" i="16"/>
  <c r="S837" i="16"/>
  <c r="R848" i="16"/>
  <c r="H764" i="16"/>
  <c r="H1579" i="16"/>
  <c r="S1085" i="16"/>
  <c r="Q1204" i="16"/>
  <c r="Q1140" i="16"/>
  <c r="S1021" i="16"/>
  <c r="R983" i="16"/>
  <c r="Q1091" i="16"/>
  <c r="S972" i="16"/>
  <c r="S902" i="16"/>
  <c r="R913" i="16"/>
  <c r="R500" i="16"/>
  <c r="S489" i="16"/>
  <c r="R1504" i="16"/>
  <c r="S853" i="16"/>
  <c r="S1375" i="16"/>
  <c r="U314" i="16"/>
  <c r="W1557" i="16"/>
  <c r="V1568" i="16"/>
  <c r="W1525" i="16"/>
  <c r="V1536" i="16"/>
  <c r="H1596" i="16"/>
  <c r="H1548" i="16"/>
  <c r="H1500" i="16"/>
  <c r="H1468" i="16"/>
  <c r="H1436" i="16"/>
  <c r="H1388" i="16"/>
  <c r="H1356" i="16"/>
  <c r="H1308" i="16"/>
  <c r="H1276" i="16"/>
  <c r="H1244" i="16"/>
  <c r="H1212" i="16"/>
  <c r="H1180" i="16"/>
  <c r="H1164" i="16"/>
  <c r="H1116" i="16"/>
  <c r="H1100" i="16"/>
  <c r="H1052" i="16"/>
  <c r="H1004" i="16"/>
  <c r="H972" i="16"/>
  <c r="H940" i="16"/>
  <c r="H908" i="16"/>
  <c r="H860" i="16"/>
  <c r="H812" i="16"/>
  <c r="V656" i="16"/>
  <c r="U764" i="16"/>
  <c r="W645" i="16"/>
  <c r="H716" i="16"/>
  <c r="H684" i="16"/>
  <c r="H636" i="16"/>
  <c r="H604" i="16"/>
  <c r="H572" i="16"/>
  <c r="H524" i="16"/>
  <c r="H492" i="16"/>
  <c r="H460" i="16"/>
  <c r="H412" i="16"/>
  <c r="H396" i="16"/>
  <c r="H232" i="16"/>
  <c r="U232" i="16"/>
  <c r="H264" i="16"/>
  <c r="U264" i="16"/>
  <c r="H296" i="16"/>
  <c r="U296" i="16"/>
  <c r="H344" i="16"/>
  <c r="R1559" i="16"/>
  <c r="S1548" i="16"/>
  <c r="R1543" i="16"/>
  <c r="S1532" i="16"/>
  <c r="R1527" i="16"/>
  <c r="S1516" i="16"/>
  <c r="R1511" i="16"/>
  <c r="S1500" i="16"/>
  <c r="Q1619" i="16"/>
  <c r="R1479" i="16"/>
  <c r="Q1587" i="16"/>
  <c r="S1468" i="16"/>
  <c r="R1383" i="16"/>
  <c r="S1372" i="16"/>
  <c r="Q1491" i="16"/>
  <c r="R1303" i="16"/>
  <c r="Q1411" i="16"/>
  <c r="S1292" i="16"/>
  <c r="W1619" i="16"/>
  <c r="H1610" i="16"/>
  <c r="H1578" i="16"/>
  <c r="H1546" i="16"/>
  <c r="H1498" i="16"/>
  <c r="H1450" i="16"/>
  <c r="H1418" i="16"/>
  <c r="H1370" i="16"/>
  <c r="H1338" i="16"/>
  <c r="H1322" i="16"/>
  <c r="H1274" i="16"/>
  <c r="H1242" i="16"/>
  <c r="H1210" i="16"/>
  <c r="H1178" i="16"/>
  <c r="H1130" i="16"/>
  <c r="H1114" i="16"/>
  <c r="H1082" i="16"/>
  <c r="H1050" i="16"/>
  <c r="H1002" i="16"/>
  <c r="H970" i="16"/>
  <c r="H922" i="16"/>
  <c r="H874" i="16"/>
  <c r="H826" i="16"/>
  <c r="H794" i="16"/>
  <c r="H778" i="16"/>
  <c r="H746" i="16"/>
  <c r="H666" i="16"/>
  <c r="H650" i="16"/>
  <c r="H618" i="16"/>
  <c r="H586" i="16"/>
  <c r="H506" i="16"/>
  <c r="H474" i="16"/>
  <c r="H442" i="16"/>
  <c r="H426" i="16"/>
  <c r="H394" i="16"/>
  <c r="H378" i="16"/>
  <c r="H362" i="16"/>
  <c r="H250" i="16"/>
  <c r="U250" i="16"/>
  <c r="H266" i="16"/>
  <c r="U266" i="16"/>
  <c r="H282" i="16"/>
  <c r="U282" i="16"/>
  <c r="H298" i="16"/>
  <c r="U298" i="16"/>
  <c r="H330" i="16"/>
  <c r="U330" i="16"/>
  <c r="H346" i="16"/>
  <c r="S1602" i="16"/>
  <c r="R1613" i="16"/>
  <c r="S1586" i="16"/>
  <c r="R1597" i="16"/>
  <c r="R1581" i="16"/>
  <c r="S1570" i="16"/>
  <c r="W1618" i="16"/>
  <c r="V1517" i="16"/>
  <c r="W1506" i="16"/>
  <c r="H1593" i="16"/>
  <c r="H1577" i="16"/>
  <c r="H1545" i="16"/>
  <c r="H1529" i="16"/>
  <c r="H1497" i="16"/>
  <c r="H1465" i="16"/>
  <c r="H1433" i="16"/>
  <c r="H1401" i="16"/>
  <c r="H1385" i="16"/>
  <c r="H1353" i="16"/>
  <c r="H1337" i="16"/>
  <c r="H1305" i="16"/>
  <c r="H1289" i="16"/>
  <c r="H1257" i="16"/>
  <c r="V1101" i="16"/>
  <c r="U1209" i="16"/>
  <c r="W1090" i="16"/>
  <c r="H1177" i="16"/>
  <c r="H1161" i="16"/>
  <c r="H1129" i="16"/>
  <c r="H1097" i="16"/>
  <c r="H1081" i="16"/>
  <c r="H1049" i="16"/>
  <c r="H985" i="16"/>
  <c r="H953" i="16"/>
  <c r="H937" i="16"/>
  <c r="H905" i="16"/>
  <c r="H889" i="16"/>
  <c r="H841" i="16"/>
  <c r="H809" i="16"/>
  <c r="H793" i="16"/>
  <c r="H761" i="16"/>
  <c r="H745" i="16"/>
  <c r="H729" i="16"/>
  <c r="H713" i="16"/>
  <c r="H697" i="16"/>
  <c r="H649" i="16"/>
  <c r="H633" i="16"/>
  <c r="H617" i="16"/>
  <c r="H601" i="16"/>
  <c r="H585" i="16"/>
  <c r="H569" i="16"/>
  <c r="H553" i="16"/>
  <c r="H537" i="16"/>
  <c r="H521" i="16"/>
  <c r="H505" i="16"/>
  <c r="H489" i="16"/>
  <c r="H473" i="16"/>
  <c r="H457" i="16"/>
  <c r="H441" i="16"/>
  <c r="H425" i="16"/>
  <c r="H409" i="16"/>
  <c r="H393" i="16"/>
  <c r="H377" i="16"/>
  <c r="H361" i="16"/>
  <c r="H251" i="16"/>
  <c r="U251" i="16"/>
  <c r="H267" i="16"/>
  <c r="U267" i="16"/>
  <c r="H283" i="16"/>
  <c r="U283" i="16"/>
  <c r="H299" i="16"/>
  <c r="U299" i="16"/>
  <c r="H315" i="16"/>
  <c r="U315" i="16"/>
  <c r="H331" i="16"/>
  <c r="U331" i="16"/>
  <c r="H347" i="16"/>
  <c r="R1616" i="16"/>
  <c r="S1605" i="16"/>
  <c r="S1589" i="16"/>
  <c r="R1600" i="16"/>
  <c r="P1556" i="16"/>
  <c r="S1525" i="16"/>
  <c r="R1536" i="16"/>
  <c r="R1456" i="16"/>
  <c r="S1445" i="16"/>
  <c r="S1429" i="16"/>
  <c r="R1440" i="16"/>
  <c r="S1397" i="16"/>
  <c r="Q1516" i="16"/>
  <c r="R1408" i="16"/>
  <c r="S1381" i="16"/>
  <c r="R1392" i="16"/>
  <c r="Q1500" i="16"/>
  <c r="R1344" i="16"/>
  <c r="Q1452" i="16"/>
  <c r="S1333" i="16"/>
  <c r="S1317" i="16"/>
  <c r="R1328" i="16"/>
  <c r="S1301" i="16"/>
  <c r="Q1420" i="16"/>
  <c r="R1312" i="16"/>
  <c r="S1269" i="16"/>
  <c r="R1280" i="16"/>
  <c r="Q1388" i="16"/>
  <c r="W1617" i="16"/>
  <c r="H1608" i="16"/>
  <c r="H1592" i="16"/>
  <c r="H1576" i="16"/>
  <c r="H1560" i="16"/>
  <c r="H1544" i="16"/>
  <c r="H1528" i="16"/>
  <c r="H1512" i="16"/>
  <c r="H1496" i="16"/>
  <c r="H1480" i="16"/>
  <c r="H1464" i="16"/>
  <c r="H1448" i="16"/>
  <c r="H1432" i="16"/>
  <c r="H1416" i="16"/>
  <c r="H1400" i="16"/>
  <c r="H1384" i="16"/>
  <c r="H1368" i="16"/>
  <c r="H1352" i="16"/>
  <c r="H1336" i="16"/>
  <c r="H1320" i="16"/>
  <c r="H1304" i="16"/>
  <c r="H1288" i="16"/>
  <c r="H1272" i="16"/>
  <c r="H1256" i="16"/>
  <c r="H1240" i="16"/>
  <c r="H1224" i="16"/>
  <c r="H1208" i="16"/>
  <c r="H1192" i="16"/>
  <c r="H1176" i="16"/>
  <c r="H1160" i="16"/>
  <c r="H1144" i="16"/>
  <c r="H1128" i="16"/>
  <c r="H1112" i="16"/>
  <c r="H1096" i="16"/>
  <c r="H1080" i="16"/>
  <c r="H1064" i="16"/>
  <c r="H1048" i="16"/>
  <c r="H1032" i="16"/>
  <c r="H1016" i="16"/>
  <c r="H1000" i="16"/>
  <c r="H984" i="16"/>
  <c r="H968" i="16"/>
  <c r="H952" i="16"/>
  <c r="H936" i="16"/>
  <c r="H920" i="16"/>
  <c r="H904" i="16"/>
  <c r="H888" i="16"/>
  <c r="H872" i="16"/>
  <c r="H856" i="16"/>
  <c r="H840" i="16"/>
  <c r="H824" i="16"/>
  <c r="H808" i="16"/>
  <c r="H792" i="16"/>
  <c r="H776" i="16"/>
  <c r="H760" i="16"/>
  <c r="H744" i="16"/>
  <c r="H728" i="16"/>
  <c r="H712" i="16"/>
  <c r="H696" i="16"/>
  <c r="H680" i="16"/>
  <c r="H664" i="16"/>
  <c r="H648" i="16"/>
  <c r="H632" i="16"/>
  <c r="H616" i="16"/>
  <c r="H584" i="16"/>
  <c r="H568" i="16"/>
  <c r="H552" i="16"/>
  <c r="H536" i="16"/>
  <c r="H520" i="16"/>
  <c r="H504" i="16"/>
  <c r="H488" i="16"/>
  <c r="H472" i="16"/>
  <c r="H456" i="16"/>
  <c r="H440" i="16"/>
  <c r="H424" i="16"/>
  <c r="H408" i="16"/>
  <c r="H376" i="16"/>
  <c r="H360" i="16"/>
  <c r="H236" i="16"/>
  <c r="U236" i="16"/>
  <c r="H252" i="16"/>
  <c r="U252" i="16"/>
  <c r="H268" i="16"/>
  <c r="U268" i="16"/>
  <c r="H284" i="16"/>
  <c r="U284" i="16"/>
  <c r="H300" i="16"/>
  <c r="U300" i="16"/>
  <c r="H316" i="16"/>
  <c r="U316" i="16"/>
  <c r="H332" i="16"/>
  <c r="U332" i="16"/>
  <c r="H348" i="16"/>
  <c r="R1619" i="16"/>
  <c r="S1608" i="16"/>
  <c r="P1591" i="16"/>
  <c r="P1575" i="16"/>
  <c r="P1559" i="16"/>
  <c r="P1527" i="16"/>
  <c r="R1507" i="16"/>
  <c r="Q1615" i="16"/>
  <c r="S1496" i="16"/>
  <c r="S1480" i="16"/>
  <c r="R1491" i="16"/>
  <c r="Q1599" i="16"/>
  <c r="S1464" i="16"/>
  <c r="R1475" i="16"/>
  <c r="R1459" i="16"/>
  <c r="S1448" i="16"/>
  <c r="Q1567" i="16"/>
  <c r="R1427" i="16"/>
  <c r="S1416" i="16"/>
  <c r="Q1535" i="16"/>
  <c r="S1400" i="16"/>
  <c r="Q1519" i="16"/>
  <c r="R1395" i="16"/>
  <c r="Q1503" i="16"/>
  <c r="S1384" i="16"/>
  <c r="R1379" i="16"/>
  <c r="Q1487" i="16"/>
  <c r="S1368" i="16"/>
  <c r="R1347" i="16"/>
  <c r="S1336" i="16"/>
  <c r="Q1455" i="16"/>
  <c r="P1319" i="16"/>
  <c r="P1303" i="16"/>
  <c r="P1271" i="16"/>
  <c r="P1255" i="16"/>
  <c r="P1239" i="16"/>
  <c r="P1223" i="16"/>
  <c r="P1207" i="16"/>
  <c r="P1191" i="16"/>
  <c r="P1159" i="16"/>
  <c r="P1143" i="16"/>
  <c r="P1127" i="16"/>
  <c r="P1111" i="16"/>
  <c r="P1095" i="16"/>
  <c r="P1079" i="16"/>
  <c r="S1064" i="16"/>
  <c r="R1075" i="16"/>
  <c r="R1043" i="16"/>
  <c r="S1032" i="16"/>
  <c r="Q1151" i="16"/>
  <c r="S1000" i="16"/>
  <c r="Q1119" i="16"/>
  <c r="R1011" i="16"/>
  <c r="R979" i="16"/>
  <c r="Q1087" i="16"/>
  <c r="P951" i="16"/>
  <c r="P935" i="16"/>
  <c r="P919" i="16"/>
  <c r="P887" i="16"/>
  <c r="P855" i="16"/>
  <c r="H779" i="16"/>
  <c r="S1434" i="16"/>
  <c r="R1445" i="16"/>
  <c r="Q1553" i="16"/>
  <c r="R1031" i="16"/>
  <c r="Q1139" i="16"/>
  <c r="S1020" i="16"/>
  <c r="Q1088" i="16"/>
  <c r="R980" i="16"/>
  <c r="Q1014" i="16"/>
  <c r="R906" i="16"/>
  <c r="S895" i="16"/>
  <c r="R685" i="16"/>
  <c r="Q793" i="16"/>
  <c r="S400" i="16"/>
  <c r="Q519" i="16"/>
  <c r="R411" i="16"/>
  <c r="Q422" i="16"/>
  <c r="S303" i="16"/>
  <c r="R314" i="16"/>
  <c r="Q963" i="16"/>
  <c r="R1360" i="16"/>
  <c r="R1264" i="16"/>
  <c r="S674" i="16"/>
  <c r="S1499" i="16"/>
  <c r="R1510" i="16"/>
  <c r="Q1618" i="16"/>
  <c r="S1483" i="16"/>
  <c r="R1494" i="16"/>
  <c r="Q1602" i="16"/>
  <c r="S1467" i="16"/>
  <c r="R1478" i="16"/>
  <c r="Q1586" i="16"/>
  <c r="S1451" i="16"/>
  <c r="R1462" i="16"/>
  <c r="Q1570" i="16"/>
  <c r="P1418" i="16"/>
  <c r="S1403" i="16"/>
  <c r="R1414" i="16"/>
  <c r="Q1522" i="16"/>
  <c r="S1371" i="16"/>
  <c r="R1382" i="16"/>
  <c r="Q1490" i="16"/>
  <c r="S1355" i="16"/>
  <c r="R1366" i="16"/>
  <c r="Q1474" i="16"/>
  <c r="S1339" i="16"/>
  <c r="R1350" i="16"/>
  <c r="Q1458" i="16"/>
  <c r="S1323" i="16"/>
  <c r="R1334" i="16"/>
  <c r="Q1442" i="16"/>
  <c r="S1307" i="16"/>
  <c r="R1318" i="16"/>
  <c r="Q1426" i="16"/>
  <c r="P1274" i="16"/>
  <c r="P1258" i="16"/>
  <c r="P1242" i="16"/>
  <c r="P1226" i="16"/>
  <c r="P1210" i="16"/>
  <c r="P1194" i="16"/>
  <c r="P1178" i="16"/>
  <c r="P1146" i="16"/>
  <c r="P1130" i="16"/>
  <c r="S1115" i="16"/>
  <c r="R1126" i="16"/>
  <c r="Q1234" i="16"/>
  <c r="S1099" i="16"/>
  <c r="R1110" i="16"/>
  <c r="Q1218" i="16"/>
  <c r="S1067" i="16"/>
  <c r="R1078" i="16"/>
  <c r="S1035" i="16"/>
  <c r="R1046" i="16"/>
  <c r="Q1154" i="16"/>
  <c r="S1003" i="16"/>
  <c r="R1014" i="16"/>
  <c r="Q1122" i="16"/>
  <c r="S987" i="16"/>
  <c r="R998" i="16"/>
  <c r="Q1106" i="16"/>
  <c r="P970" i="16"/>
  <c r="R966" i="16"/>
  <c r="S955" i="16"/>
  <c r="Q1074" i="16"/>
  <c r="R934" i="16"/>
  <c r="S923" i="16"/>
  <c r="Q1042" i="16"/>
  <c r="R902" i="16"/>
  <c r="S891" i="16"/>
  <c r="Q1010" i="16"/>
  <c r="P874" i="16"/>
  <c r="R870" i="16"/>
  <c r="S859" i="16"/>
  <c r="Q978" i="16"/>
  <c r="P842" i="16"/>
  <c r="H235" i="16"/>
  <c r="S249" i="16"/>
  <c r="Q368" i="16"/>
  <c r="R260" i="16"/>
  <c r="S281" i="16"/>
  <c r="R292" i="16"/>
  <c r="S329" i="16"/>
  <c r="Q448" i="16"/>
  <c r="R340" i="16"/>
  <c r="S390" i="16"/>
  <c r="Q509" i="16"/>
  <c r="R401" i="16"/>
  <c r="S409" i="16"/>
  <c r="R420" i="16"/>
  <c r="Q528" i="16"/>
  <c r="Q576" i="16"/>
  <c r="R468" i="16"/>
  <c r="S457" i="16"/>
  <c r="Q589" i="16"/>
  <c r="S470" i="16"/>
  <c r="R481" i="16"/>
  <c r="S518" i="16"/>
  <c r="R529" i="16"/>
  <c r="R1377" i="16"/>
  <c r="Q1485" i="16"/>
  <c r="S1366" i="16"/>
  <c r="S1309" i="16"/>
  <c r="R1320" i="16"/>
  <c r="S1082" i="16"/>
  <c r="Q1201" i="16"/>
  <c r="S950" i="16"/>
  <c r="R961" i="16"/>
  <c r="S873" i="16"/>
  <c r="R884" i="16"/>
  <c r="Q992" i="16"/>
  <c r="Q838" i="16"/>
  <c r="S719" i="16"/>
  <c r="R730" i="16"/>
  <c r="R625" i="16"/>
  <c r="S614" i="16"/>
  <c r="Q733" i="16"/>
  <c r="Q1548" i="16"/>
  <c r="Q637" i="16"/>
  <c r="S1486" i="16"/>
  <c r="R1497" i="16"/>
  <c r="Q1605" i="16"/>
  <c r="S1470" i="16"/>
  <c r="R1481" i="16"/>
  <c r="Q1589" i="16"/>
  <c r="S1454" i="16"/>
  <c r="R1465" i="16"/>
  <c r="R1449" i="16"/>
  <c r="S1438" i="16"/>
  <c r="Q1557" i="16"/>
  <c r="Q1541" i="16"/>
  <c r="S1422" i="16"/>
  <c r="R1417" i="16"/>
  <c r="S1406" i="16"/>
  <c r="Q1525" i="16"/>
  <c r="R1401" i="16"/>
  <c r="Q1509" i="16"/>
  <c r="S1358" i="16"/>
  <c r="R1369" i="16"/>
  <c r="S1342" i="16"/>
  <c r="Q1461" i="16"/>
  <c r="R1353" i="16"/>
  <c r="P1293" i="16"/>
  <c r="P1261" i="16"/>
  <c r="P1229" i="16"/>
  <c r="P1213" i="16"/>
  <c r="P1197" i="16"/>
  <c r="P1181" i="16"/>
  <c r="P1149" i="16"/>
  <c r="P1133" i="16"/>
  <c r="P1117" i="16"/>
  <c r="P1101" i="16"/>
  <c r="P1085" i="16"/>
  <c r="P1069" i="16"/>
  <c r="S1038" i="16"/>
  <c r="Q1157" i="16"/>
  <c r="R1049" i="16"/>
  <c r="R1033" i="16"/>
  <c r="S1022" i="16"/>
  <c r="Q1141" i="16"/>
  <c r="R1017" i="16"/>
  <c r="Q1125" i="16"/>
  <c r="S1006" i="16"/>
  <c r="S974" i="16"/>
  <c r="R985" i="16"/>
  <c r="Q1093" i="16"/>
  <c r="P957" i="16"/>
  <c r="S942" i="16"/>
  <c r="R953" i="16"/>
  <c r="P925" i="16"/>
  <c r="Q1029" i="16"/>
  <c r="S910" i="16"/>
  <c r="R921" i="16"/>
  <c r="P893" i="16"/>
  <c r="P877" i="16"/>
  <c r="P861" i="16"/>
  <c r="P845" i="16"/>
  <c r="S736" i="16"/>
  <c r="Q855" i="16"/>
  <c r="R747" i="16"/>
  <c r="S800" i="16"/>
  <c r="Q919" i="16"/>
  <c r="R811" i="16"/>
  <c r="R289" i="16"/>
  <c r="S278" i="16"/>
  <c r="Q397" i="16"/>
  <c r="R337" i="16"/>
  <c r="Q445" i="16"/>
  <c r="S326" i="16"/>
  <c r="S374" i="16"/>
  <c r="R385" i="16"/>
  <c r="S1210" i="16"/>
  <c r="R1221" i="16"/>
  <c r="Q1329" i="16"/>
  <c r="Q1255" i="16"/>
  <c r="R1147" i="16"/>
  <c r="S1136" i="16"/>
  <c r="S1018" i="16"/>
  <c r="Q1137" i="16"/>
  <c r="S672" i="16"/>
  <c r="Q791" i="16"/>
  <c r="R683" i="16"/>
  <c r="S560" i="16"/>
  <c r="Q679" i="16"/>
  <c r="R571" i="16"/>
  <c r="S486" i="16"/>
  <c r="R497" i="16"/>
  <c r="Q605" i="16"/>
  <c r="R311" i="16"/>
  <c r="Q419" i="16"/>
  <c r="S300" i="16"/>
  <c r="S1390" i="16"/>
  <c r="S1489" i="16"/>
  <c r="Q1608" i="16"/>
  <c r="R1484" i="16"/>
  <c r="S1473" i="16"/>
  <c r="S1441" i="16"/>
  <c r="R1452" i="16"/>
  <c r="Q1560" i="16"/>
  <c r="R1404" i="16"/>
  <c r="S1393" i="16"/>
  <c r="Q1512" i="16"/>
  <c r="S1377" i="16"/>
  <c r="R1388" i="16"/>
  <c r="S1361" i="16"/>
  <c r="R1372" i="16"/>
  <c r="Q1464" i="16"/>
  <c r="S1345" i="16"/>
  <c r="P1328" i="16"/>
  <c r="P1312" i="16"/>
  <c r="P1296" i="16"/>
  <c r="P1280" i="16"/>
  <c r="P1264" i="16"/>
  <c r="P1232" i="16"/>
  <c r="P1216" i="16"/>
  <c r="P1184" i="16"/>
  <c r="P1168" i="16"/>
  <c r="P1152" i="16"/>
  <c r="P1136" i="16"/>
  <c r="P1104" i="16"/>
  <c r="P1088" i="16"/>
  <c r="P1072" i="16"/>
  <c r="S1057" i="16"/>
  <c r="Q1176" i="16"/>
  <c r="R1068" i="16"/>
  <c r="S1025" i="16"/>
  <c r="R1036" i="16"/>
  <c r="Q1144" i="16"/>
  <c r="R1020" i="16"/>
  <c r="S1009" i="16"/>
  <c r="Q1128" i="16"/>
  <c r="S993" i="16"/>
  <c r="Q1112" i="16"/>
  <c r="P960" i="16"/>
  <c r="S945" i="16"/>
  <c r="R956" i="16"/>
  <c r="Q1064" i="16"/>
  <c r="P928" i="16"/>
  <c r="S897" i="16"/>
  <c r="Q1016" i="16"/>
  <c r="R908" i="16"/>
  <c r="P880" i="16"/>
  <c r="P848" i="16"/>
  <c r="H1020" i="16"/>
  <c r="Q884" i="16"/>
  <c r="R776" i="16"/>
  <c r="S765" i="16"/>
  <c r="Q932" i="16"/>
  <c r="R824" i="16"/>
  <c r="S813" i="16"/>
  <c r="S432" i="16"/>
  <c r="Q551" i="16"/>
  <c r="R443" i="16"/>
  <c r="S464" i="16"/>
  <c r="Q583" i="16"/>
  <c r="S544" i="16"/>
  <c r="Q663" i="16"/>
  <c r="R555" i="16"/>
  <c r="R629" i="16"/>
  <c r="Q737" i="16"/>
  <c r="S618" i="16"/>
  <c r="R632" i="16"/>
  <c r="S621" i="16"/>
  <c r="Q740" i="16"/>
  <c r="R645" i="16"/>
  <c r="Q753" i="16"/>
  <c r="S634" i="16"/>
  <c r="S685" i="16"/>
  <c r="R696" i="16"/>
  <c r="Q804" i="16"/>
  <c r="R712" i="16"/>
  <c r="S701" i="16"/>
  <c r="Q820" i="16"/>
  <c r="S704" i="16"/>
  <c r="Q823" i="16"/>
  <c r="R715" i="16"/>
  <c r="R1144" i="16"/>
  <c r="Q1252" i="16"/>
  <c r="S1133" i="16"/>
  <c r="R1028" i="16"/>
  <c r="Q1136" i="16"/>
  <c r="S1017" i="16"/>
  <c r="R957" i="16"/>
  <c r="S946" i="16"/>
  <c r="Q1065" i="16"/>
  <c r="S717" i="16"/>
  <c r="Q836" i="16"/>
  <c r="R728" i="16"/>
  <c r="Q717" i="16"/>
  <c r="S598" i="16"/>
  <c r="R609" i="16"/>
  <c r="Q678" i="16"/>
  <c r="S559" i="16"/>
  <c r="R570" i="16"/>
  <c r="Q1532" i="16"/>
  <c r="R1498" i="16"/>
  <c r="R1356" i="16"/>
  <c r="S933" i="16"/>
  <c r="S1420" i="16"/>
  <c r="S1360" i="16"/>
  <c r="Q1479" i="16"/>
  <c r="R1371" i="16"/>
  <c r="Q989" i="16"/>
  <c r="R881" i="16"/>
  <c r="S870" i="16"/>
  <c r="Q912" i="16"/>
  <c r="S793" i="16"/>
  <c r="R804" i="16"/>
  <c r="R727" i="16"/>
  <c r="Q835" i="16"/>
  <c r="S716" i="16"/>
  <c r="S597" i="16"/>
  <c r="Q716" i="16"/>
  <c r="Q656" i="16"/>
  <c r="S537" i="16"/>
  <c r="R548" i="16"/>
  <c r="Q1449" i="16"/>
  <c r="Q1347" i="16"/>
  <c r="S1423" i="16"/>
  <c r="W1562" i="16"/>
  <c r="V1573" i="16"/>
  <c r="V1557" i="16"/>
  <c r="W1546" i="16"/>
  <c r="W1530" i="16"/>
  <c r="V1541" i="16"/>
  <c r="W1514" i="16"/>
  <c r="V1525" i="16"/>
  <c r="H1617" i="16"/>
  <c r="H1601" i="16"/>
  <c r="H1585" i="16"/>
  <c r="H1569" i="16"/>
  <c r="H1553" i="16"/>
  <c r="H1537" i="16"/>
  <c r="H1521" i="16"/>
  <c r="H1505" i="16"/>
  <c r="H1489" i="16"/>
  <c r="H1473" i="16"/>
  <c r="H1457" i="16"/>
  <c r="H1441" i="16"/>
  <c r="H1425" i="16"/>
  <c r="H1409" i="16"/>
  <c r="H1393" i="16"/>
  <c r="H1377" i="16"/>
  <c r="H1361" i="16"/>
  <c r="H1345" i="16"/>
  <c r="H1329" i="16"/>
  <c r="H1313" i="16"/>
  <c r="H1297" i="16"/>
  <c r="H1281" i="16"/>
  <c r="H1265" i="16"/>
  <c r="H1249" i="16"/>
  <c r="H1233" i="16"/>
  <c r="H1217" i="16"/>
  <c r="H1201" i="16"/>
  <c r="H1185" i="16"/>
  <c r="H1169" i="16"/>
  <c r="H1153" i="16"/>
  <c r="H1137" i="16"/>
  <c r="H1121" i="16"/>
  <c r="H1105" i="16"/>
  <c r="H1089" i="16"/>
  <c r="H1073" i="16"/>
  <c r="H1057" i="16"/>
  <c r="H1041" i="16"/>
  <c r="H1025" i="16"/>
  <c r="H1009" i="16"/>
  <c r="H993" i="16"/>
  <c r="H977" i="16"/>
  <c r="H961" i="16"/>
  <c r="H945" i="16"/>
  <c r="H929" i="16"/>
  <c r="H913" i="16"/>
  <c r="H897" i="16"/>
  <c r="H881" i="16"/>
  <c r="H865" i="16"/>
  <c r="H849" i="16"/>
  <c r="H833" i="16"/>
  <c r="H817" i="16"/>
  <c r="H801" i="16"/>
  <c r="H785" i="16"/>
  <c r="H753" i="16"/>
  <c r="H737" i="16"/>
  <c r="H721" i="16"/>
  <c r="H705" i="16"/>
  <c r="H689" i="16"/>
  <c r="H673" i="16"/>
  <c r="H657" i="16"/>
  <c r="H641" i="16"/>
  <c r="H625" i="16"/>
  <c r="H609" i="16"/>
  <c r="H577" i="16"/>
  <c r="H561" i="16"/>
  <c r="H545" i="16"/>
  <c r="H529" i="16"/>
  <c r="H513" i="16"/>
  <c r="H497" i="16"/>
  <c r="H481" i="16"/>
  <c r="H465" i="16"/>
  <c r="H449" i="16"/>
  <c r="H433" i="16"/>
  <c r="H417" i="16"/>
  <c r="H385" i="16"/>
  <c r="H369" i="16"/>
  <c r="H353" i="16"/>
  <c r="H243" i="16"/>
  <c r="U243" i="16"/>
  <c r="H259" i="16"/>
  <c r="U259" i="16"/>
  <c r="H275" i="16"/>
  <c r="U275" i="16"/>
  <c r="H291" i="16"/>
  <c r="U291" i="16"/>
  <c r="H307" i="16"/>
  <c r="U307" i="16"/>
  <c r="H323" i="16"/>
  <c r="U323" i="16"/>
  <c r="H339" i="16"/>
  <c r="P829" i="16"/>
  <c r="S1594" i="16"/>
  <c r="R1605" i="16"/>
  <c r="S1562" i="16"/>
  <c r="R1573" i="16"/>
  <c r="P1548" i="16"/>
  <c r="P1532" i="16"/>
  <c r="S1501" i="16"/>
  <c r="R1512" i="16"/>
  <c r="S1485" i="16"/>
  <c r="R1496" i="16"/>
  <c r="P1468" i="16"/>
  <c r="S1421" i="16"/>
  <c r="Q1540" i="16"/>
  <c r="Q1460" i="16"/>
  <c r="S1341" i="16"/>
  <c r="R1352" i="16"/>
  <c r="S1322" i="16"/>
  <c r="R1333" i="16"/>
  <c r="Q1441" i="16"/>
  <c r="S1293" i="16"/>
  <c r="R1304" i="16"/>
  <c r="S1290" i="16"/>
  <c r="R1301" i="16"/>
  <c r="Q1396" i="16"/>
  <c r="S1277" i="16"/>
  <c r="P1244" i="16"/>
  <c r="S1242" i="16"/>
  <c r="R1253" i="16"/>
  <c r="Q1361" i="16"/>
  <c r="Q1332" i="16"/>
  <c r="R1224" i="16"/>
  <c r="S1213" i="16"/>
  <c r="S1194" i="16"/>
  <c r="R1205" i="16"/>
  <c r="R1176" i="16"/>
  <c r="S1165" i="16"/>
  <c r="Q1268" i="16"/>
  <c r="S1149" i="16"/>
  <c r="R1160" i="16"/>
  <c r="S1117" i="16"/>
  <c r="R1128" i="16"/>
  <c r="Q1236" i="16"/>
  <c r="S1114" i="16"/>
  <c r="R1125" i="16"/>
  <c r="Q1233" i="16"/>
  <c r="S1037" i="16"/>
  <c r="R1048" i="16"/>
  <c r="Q1156" i="16"/>
  <c r="R1016" i="16"/>
  <c r="S1005" i="16"/>
  <c r="Q1124" i="16"/>
  <c r="S973" i="16"/>
  <c r="Q1092" i="16"/>
  <c r="R984" i="16"/>
  <c r="Q1060" i="16"/>
  <c r="S941" i="16"/>
  <c r="R952" i="16"/>
  <c r="R920" i="16"/>
  <c r="S909" i="16"/>
  <c r="Q1028" i="16"/>
  <c r="R888" i="16"/>
  <c r="S877" i="16"/>
  <c r="S861" i="16"/>
  <c r="Q980" i="16"/>
  <c r="R872" i="16"/>
  <c r="S858" i="16"/>
  <c r="R869" i="16"/>
  <c r="Q977" i="16"/>
  <c r="I1186" i="16"/>
  <c r="I1282" i="16"/>
  <c r="P753" i="16"/>
  <c r="P785" i="16"/>
  <c r="P817" i="16"/>
  <c r="P731" i="16"/>
  <c r="P119" i="16"/>
  <c r="Q239" i="16" s="1"/>
  <c r="P151" i="16"/>
  <c r="Q271" i="16" s="1"/>
  <c r="P164" i="16"/>
  <c r="Q284" i="16" s="1"/>
  <c r="P167" i="16"/>
  <c r="Q287" i="16" s="1"/>
  <c r="P183" i="16"/>
  <c r="Q303" i="16" s="1"/>
  <c r="Q351" i="16"/>
  <c r="S232" i="16"/>
  <c r="R243" i="16"/>
  <c r="R275" i="16"/>
  <c r="Q383" i="16"/>
  <c r="S264" i="16"/>
  <c r="P295" i="16"/>
  <c r="P311" i="16"/>
  <c r="P324" i="16"/>
  <c r="P343" i="16"/>
  <c r="P372" i="16"/>
  <c r="P375" i="16"/>
  <c r="P388" i="16"/>
  <c r="P439" i="16"/>
  <c r="P455" i="16"/>
  <c r="P500" i="16"/>
  <c r="P548" i="16"/>
  <c r="R595" i="16"/>
  <c r="S584" i="16"/>
  <c r="Q703" i="16"/>
  <c r="P599" i="16"/>
  <c r="P631" i="16"/>
  <c r="P644" i="16"/>
  <c r="P647" i="16"/>
  <c r="Q799" i="16"/>
  <c r="S680" i="16"/>
  <c r="R691" i="16"/>
  <c r="P695" i="16"/>
  <c r="S1386" i="16"/>
  <c r="R1397" i="16"/>
  <c r="Q1505" i="16"/>
  <c r="Q1463" i="16"/>
  <c r="R1355" i="16"/>
  <c r="S1344" i="16"/>
  <c r="Q1159" i="16"/>
  <c r="R1051" i="16"/>
  <c r="S1040" i="16"/>
  <c r="Q1127" i="16"/>
  <c r="S1008" i="16"/>
  <c r="R1019" i="16"/>
  <c r="S592" i="16"/>
  <c r="Q711" i="16"/>
  <c r="R603" i="16"/>
  <c r="S289" i="16"/>
  <c r="R300" i="16"/>
  <c r="Q408" i="16"/>
  <c r="Q1520" i="16"/>
  <c r="R1409" i="16"/>
  <c r="R1080" i="16"/>
  <c r="R1000" i="16"/>
  <c r="R909" i="16"/>
  <c r="Q412" i="16"/>
  <c r="S293" i="16"/>
  <c r="P356" i="16"/>
  <c r="P420" i="16"/>
  <c r="P484" i="16"/>
  <c r="R576" i="16"/>
  <c r="Q684" i="16"/>
  <c r="P628" i="16"/>
  <c r="P692" i="16"/>
  <c r="Q710" i="16"/>
  <c r="S591" i="16"/>
  <c r="R602" i="16"/>
  <c r="Q996" i="16"/>
  <c r="S611" i="16"/>
  <c r="S1491" i="16"/>
  <c r="Q1610" i="16"/>
  <c r="R1486" i="16"/>
  <c r="Q1594" i="16"/>
  <c r="S1459" i="16"/>
  <c r="Q1578" i="16"/>
  <c r="R1454" i="16"/>
  <c r="Q1562" i="16"/>
  <c r="S1443" i="16"/>
  <c r="S1427" i="16"/>
  <c r="Q1546" i="16"/>
  <c r="R1438" i="16"/>
  <c r="S1411" i="16"/>
  <c r="R1422" i="16"/>
  <c r="S1379" i="16"/>
  <c r="R1390" i="16"/>
  <c r="I107" i="16"/>
  <c r="J227" i="16" s="1"/>
  <c r="I899" i="16"/>
  <c r="I1566" i="16"/>
  <c r="I929" i="16"/>
  <c r="I1583" i="16"/>
  <c r="I27" i="16"/>
  <c r="J147" i="16" s="1"/>
  <c r="I978" i="16"/>
  <c r="J1098" i="16" s="1"/>
  <c r="I784" i="16"/>
  <c r="I109" i="16"/>
  <c r="J229" i="16" s="1"/>
  <c r="P747" i="16"/>
  <c r="R791" i="16"/>
  <c r="S780" i="16"/>
  <c r="Q909" i="16"/>
  <c r="S790" i="16"/>
  <c r="P827" i="16"/>
  <c r="S725" i="16"/>
  <c r="R736" i="16"/>
  <c r="Q844" i="16"/>
  <c r="S721" i="16"/>
  <c r="R732" i="16"/>
  <c r="Q840" i="16"/>
  <c r="Q361" i="16"/>
  <c r="R253" i="16"/>
  <c r="R269" i="16"/>
  <c r="S258" i="16"/>
  <c r="Q377" i="16"/>
  <c r="Q390" i="16"/>
  <c r="R282" i="16"/>
  <c r="P273" i="16"/>
  <c r="Q406" i="16"/>
  <c r="R298" i="16"/>
  <c r="S287" i="16"/>
  <c r="R301" i="16"/>
  <c r="Q409" i="16"/>
  <c r="S290" i="16"/>
  <c r="Q438" i="16"/>
  <c r="S319" i="16"/>
  <c r="R330" i="16"/>
  <c r="P321" i="16"/>
  <c r="Q454" i="16"/>
  <c r="R346" i="16"/>
  <c r="S335" i="16"/>
  <c r="P337" i="16"/>
  <c r="Q470" i="16"/>
  <c r="S351" i="16"/>
  <c r="R362" i="16"/>
  <c r="P353" i="16"/>
  <c r="P369" i="16"/>
  <c r="Q502" i="16"/>
  <c r="R394" i="16"/>
  <c r="S383" i="16"/>
  <c r="P385" i="16"/>
  <c r="R407" i="16"/>
  <c r="S396" i="16"/>
  <c r="Q515" i="16"/>
  <c r="Q518" i="16"/>
  <c r="S399" i="16"/>
  <c r="P401" i="16"/>
  <c r="R423" i="16"/>
  <c r="S412" i="16"/>
  <c r="Q531" i="16"/>
  <c r="Q534" i="16"/>
  <c r="S415" i="16"/>
  <c r="R426" i="16"/>
  <c r="P417" i="16"/>
  <c r="R439" i="16"/>
  <c r="Q547" i="16"/>
  <c r="Q566" i="16"/>
  <c r="R458" i="16"/>
  <c r="P449" i="16"/>
  <c r="R471" i="16"/>
  <c r="S460" i="16"/>
  <c r="Q582" i="16"/>
  <c r="S463" i="16"/>
  <c r="R474" i="16"/>
  <c r="Q598" i="16"/>
  <c r="S479" i="16"/>
  <c r="R490" i="16"/>
  <c r="P481" i="16"/>
  <c r="R503" i="16"/>
  <c r="Q611" i="16"/>
  <c r="P497" i="16"/>
  <c r="Q630" i="16"/>
  <c r="R522" i="16"/>
  <c r="S511" i="16"/>
  <c r="Q646" i="16"/>
  <c r="S527" i="16"/>
  <c r="R538" i="16"/>
  <c r="P529" i="16"/>
  <c r="R551" i="16"/>
  <c r="S540" i="16"/>
  <c r="Q662" i="16"/>
  <c r="S543" i="16"/>
  <c r="R554" i="16"/>
  <c r="Q681" i="16"/>
  <c r="S562" i="16"/>
  <c r="R573" i="16"/>
  <c r="Q726" i="16"/>
  <c r="S607" i="16"/>
  <c r="R618" i="16"/>
  <c r="S610" i="16"/>
  <c r="R621" i="16"/>
  <c r="P625" i="16"/>
  <c r="R647" i="16"/>
  <c r="Q755" i="16"/>
  <c r="S636" i="16"/>
  <c r="R663" i="16"/>
  <c r="S652" i="16"/>
  <c r="Q771" i="16"/>
  <c r="Q774" i="16"/>
  <c r="R666" i="16"/>
  <c r="S655" i="16"/>
  <c r="R669" i="16"/>
  <c r="S658" i="16"/>
  <c r="Q806" i="16"/>
  <c r="R698" i="16"/>
  <c r="P689" i="16"/>
  <c r="R711" i="16"/>
  <c r="S700" i="16"/>
  <c r="Q819" i="16"/>
  <c r="Q822" i="16"/>
  <c r="S703" i="16"/>
  <c r="R714" i="16"/>
  <c r="Q1604" i="16"/>
  <c r="Q1556" i="16"/>
  <c r="Q810" i="16"/>
  <c r="Q659" i="16"/>
  <c r="S898" i="16"/>
  <c r="S1382" i="16"/>
  <c r="R1393" i="16"/>
  <c r="Q1501" i="16"/>
  <c r="S1350" i="16"/>
  <c r="R1361" i="16"/>
  <c r="Q1469" i="16"/>
  <c r="P1317" i="16"/>
  <c r="P1285" i="16"/>
  <c r="P1269" i="16"/>
  <c r="P1253" i="16"/>
  <c r="P1221" i="16"/>
  <c r="P1189" i="16"/>
  <c r="P1183" i="16"/>
  <c r="P1157" i="16"/>
  <c r="P1141" i="16"/>
  <c r="P1125" i="16"/>
  <c r="R1073" i="16"/>
  <c r="S1062" i="16"/>
  <c r="S1046" i="16"/>
  <c r="R1057" i="16"/>
  <c r="Q1165" i="16"/>
  <c r="Q1133" i="16"/>
  <c r="S1014" i="16"/>
  <c r="R1025" i="16"/>
  <c r="S982" i="16"/>
  <c r="R993" i="16"/>
  <c r="P933" i="16"/>
  <c r="P885" i="16"/>
  <c r="S880" i="16"/>
  <c r="Q999" i="16"/>
  <c r="R891" i="16"/>
  <c r="P847" i="16"/>
  <c r="I595" i="16"/>
  <c r="P776" i="16"/>
  <c r="R709" i="16"/>
  <c r="Q817" i="16"/>
  <c r="S698" i="16"/>
  <c r="R599" i="16"/>
  <c r="S588" i="16"/>
  <c r="Q1517" i="16"/>
  <c r="Q1101" i="16"/>
  <c r="Q707" i="16"/>
  <c r="R1406" i="16"/>
  <c r="S271" i="16"/>
  <c r="S1475" i="16"/>
  <c r="R1348" i="16"/>
  <c r="Q1456" i="16"/>
  <c r="S1337" i="16"/>
  <c r="P1320" i="16"/>
  <c r="P1256" i="16"/>
  <c r="P1208" i="16"/>
  <c r="P1192" i="16"/>
  <c r="P1128" i="16"/>
  <c r="P1096" i="16"/>
  <c r="P1080" i="16"/>
  <c r="P1064" i="16"/>
  <c r="S1049" i="16"/>
  <c r="R1060" i="16"/>
  <c r="Q1168" i="16"/>
  <c r="R1044" i="16"/>
  <c r="S1033" i="16"/>
  <c r="S1001" i="16"/>
  <c r="R1012" i="16"/>
  <c r="Q1120" i="16"/>
  <c r="R996" i="16"/>
  <c r="Q1104" i="16"/>
  <c r="S985" i="16"/>
  <c r="P952" i="16"/>
  <c r="P920" i="16"/>
  <c r="P856" i="16"/>
  <c r="I592" i="16"/>
  <c r="P773" i="16"/>
  <c r="S1104" i="16"/>
  <c r="Q1223" i="16"/>
  <c r="R1115" i="16"/>
  <c r="Q1191" i="16"/>
  <c r="S1072" i="16"/>
  <c r="R1083" i="16"/>
  <c r="R256" i="16"/>
  <c r="Q364" i="16"/>
  <c r="S245" i="16"/>
  <c r="Q1514" i="16"/>
  <c r="Q1313" i="16"/>
  <c r="R1470" i="16"/>
  <c r="R1127" i="16"/>
  <c r="S1116" i="16"/>
  <c r="Q1235" i="16"/>
  <c r="R1095" i="16"/>
  <c r="S1084" i="16"/>
  <c r="S1068" i="16"/>
  <c r="R1079" i="16"/>
  <c r="Q1187" i="16"/>
  <c r="R1047" i="16"/>
  <c r="Q1155" i="16"/>
  <c r="R1015" i="16"/>
  <c r="Q1123" i="16"/>
  <c r="R999" i="16"/>
  <c r="S988" i="16"/>
  <c r="R967" i="16"/>
  <c r="S956" i="16"/>
  <c r="R951" i="16"/>
  <c r="S940" i="16"/>
  <c r="R919" i="16"/>
  <c r="S908" i="16"/>
  <c r="Q1027" i="16"/>
  <c r="P875" i="16"/>
  <c r="P859" i="16"/>
  <c r="I1550" i="16"/>
  <c r="I591" i="16"/>
  <c r="J711" i="16" s="1"/>
  <c r="P738" i="16"/>
  <c r="P754" i="16"/>
  <c r="P770" i="16"/>
  <c r="R798" i="16"/>
  <c r="S787" i="16"/>
  <c r="P802" i="16"/>
  <c r="P818" i="16"/>
  <c r="P732" i="16"/>
  <c r="P120" i="16"/>
  <c r="Q240" i="16" s="1"/>
  <c r="S233" i="16"/>
  <c r="Q352" i="16"/>
  <c r="R244" i="16"/>
  <c r="R276" i="16"/>
  <c r="Q384" i="16"/>
  <c r="S297" i="16"/>
  <c r="Q416" i="16"/>
  <c r="R324" i="16"/>
  <c r="Q432" i="16"/>
  <c r="P344" i="16"/>
  <c r="P376" i="16"/>
  <c r="P392" i="16"/>
  <c r="P424" i="16"/>
  <c r="P440" i="16"/>
  <c r="P472" i="16"/>
  <c r="P504" i="16"/>
  <c r="P520" i="16"/>
  <c r="P552" i="16"/>
  <c r="R612" i="16"/>
  <c r="Q720" i="16"/>
  <c r="S601" i="16"/>
  <c r="R593" i="16"/>
  <c r="Q701" i="16"/>
  <c r="S582" i="16"/>
  <c r="S241" i="16"/>
  <c r="Q360" i="16"/>
  <c r="R252" i="16"/>
  <c r="Q1412" i="16"/>
  <c r="R410" i="16"/>
  <c r="S1036" i="16"/>
  <c r="P1150" i="16"/>
  <c r="P1134" i="16"/>
  <c r="P1086" i="16"/>
  <c r="Q1142" i="16"/>
  <c r="R1034" i="16"/>
  <c r="S1023" i="16"/>
  <c r="Q1126" i="16"/>
  <c r="R1018" i="16"/>
  <c r="S1007" i="16"/>
  <c r="Q1094" i="16"/>
  <c r="S975" i="16"/>
  <c r="R986" i="16"/>
  <c r="P958" i="16"/>
  <c r="Q1062" i="16"/>
  <c r="S943" i="16"/>
  <c r="R954" i="16"/>
  <c r="P910" i="16"/>
  <c r="P878" i="16"/>
  <c r="P846" i="16"/>
  <c r="P830" i="16"/>
  <c r="I1539" i="16"/>
  <c r="P751" i="16"/>
  <c r="P767" i="16"/>
  <c r="P783" i="16"/>
  <c r="P815" i="16"/>
  <c r="P729" i="16"/>
  <c r="P117" i="16"/>
  <c r="Q237" i="16" s="1"/>
  <c r="P149" i="16"/>
  <c r="Q269" i="16" s="1"/>
  <c r="P165" i="16"/>
  <c r="Q285" i="16" s="1"/>
  <c r="P197" i="16"/>
  <c r="Q317" i="16" s="1"/>
  <c r="S246" i="16"/>
  <c r="R257" i="16"/>
  <c r="Q365" i="16"/>
  <c r="S262" i="16"/>
  <c r="Q381" i="16"/>
  <c r="R273" i="16"/>
  <c r="S294" i="16"/>
  <c r="Q413" i="16"/>
  <c r="P341" i="16"/>
  <c r="R641" i="16"/>
  <c r="Q749" i="16"/>
  <c r="S630" i="16"/>
  <c r="Q1111" i="16"/>
  <c r="R1003" i="16"/>
  <c r="S662" i="16"/>
  <c r="Q781" i="16"/>
  <c r="R673" i="16"/>
  <c r="S581" i="16"/>
  <c r="R592" i="16"/>
  <c r="Q700" i="16"/>
  <c r="Q1409" i="16"/>
  <c r="R801" i="16"/>
  <c r="R702" i="16"/>
  <c r="R305" i="16"/>
  <c r="S758" i="16"/>
  <c r="P913" i="16"/>
  <c r="P881" i="16"/>
  <c r="P833" i="16"/>
  <c r="I1531" i="16"/>
  <c r="R760" i="16"/>
  <c r="S749" i="16"/>
  <c r="S781" i="16"/>
  <c r="R792" i="16"/>
  <c r="S797" i="16"/>
  <c r="R808" i="16"/>
  <c r="S243" i="16"/>
  <c r="R254" i="16"/>
  <c r="Q362" i="16"/>
  <c r="S259" i="16"/>
  <c r="R270" i="16"/>
  <c r="Q394" i="16"/>
  <c r="R286" i="16"/>
  <c r="R302" i="16"/>
  <c r="Q410" i="16"/>
  <c r="S291" i="16"/>
  <c r="S307" i="16"/>
  <c r="R318" i="16"/>
  <c r="Q426" i="16"/>
  <c r="S323" i="16"/>
  <c r="Q442" i="16"/>
  <c r="R334" i="16"/>
  <c r="R350" i="16"/>
  <c r="Q458" i="16"/>
  <c r="S355" i="16"/>
  <c r="Q474" i="16"/>
  <c r="S371" i="16"/>
  <c r="R382" i="16"/>
  <c r="Q506" i="16"/>
  <c r="R398" i="16"/>
  <c r="R414" i="16"/>
  <c r="S403" i="16"/>
  <c r="R430" i="16"/>
  <c r="Q538" i="16"/>
  <c r="S419" i="16"/>
  <c r="Q554" i="16"/>
  <c r="S435" i="16"/>
  <c r="R446" i="16"/>
  <c r="S483" i="16"/>
  <c r="Q602" i="16"/>
  <c r="R494" i="16"/>
  <c r="S499" i="16"/>
  <c r="Q618" i="16"/>
  <c r="S515" i="16"/>
  <c r="R526" i="16"/>
  <c r="S531" i="16"/>
  <c r="Q650" i="16"/>
  <c r="R542" i="16"/>
  <c r="R558" i="16"/>
  <c r="Q666" i="16"/>
  <c r="S547" i="16"/>
  <c r="S563" i="16"/>
  <c r="R574" i="16"/>
  <c r="R590" i="16"/>
  <c r="Q698" i="16"/>
  <c r="S579" i="16"/>
  <c r="S595" i="16"/>
  <c r="R606" i="16"/>
  <c r="S608" i="16"/>
  <c r="Q727" i="16"/>
  <c r="R619" i="16"/>
  <c r="S627" i="16"/>
  <c r="Q746" i="16"/>
  <c r="R638" i="16"/>
  <c r="R654" i="16"/>
  <c r="S643" i="16"/>
  <c r="S659" i="16"/>
  <c r="R670" i="16"/>
  <c r="R686" i="16"/>
  <c r="Q794" i="16"/>
  <c r="S707" i="16"/>
  <c r="R718" i="16"/>
  <c r="S720" i="16"/>
  <c r="Q839" i="16"/>
  <c r="R731" i="16"/>
  <c r="S1514" i="16"/>
  <c r="R1525" i="16"/>
  <c r="Q1175" i="16"/>
  <c r="R1067" i="16"/>
  <c r="S1056" i="16"/>
  <c r="Q1498" i="16"/>
  <c r="Q1188" i="16"/>
  <c r="Q579" i="16"/>
  <c r="Q522" i="16"/>
  <c r="R1288" i="16"/>
  <c r="S313" i="16"/>
  <c r="S428" i="16"/>
  <c r="S305" i="16"/>
  <c r="Q424" i="16"/>
  <c r="R247" i="16"/>
  <c r="S236" i="16"/>
  <c r="Q355" i="16"/>
  <c r="R316" i="16"/>
  <c r="P415" i="16"/>
  <c r="P447" i="16"/>
  <c r="P479" i="16"/>
  <c r="P495" i="16"/>
  <c r="P511" i="16"/>
  <c r="S576" i="16"/>
  <c r="Q695" i="16"/>
  <c r="R587" i="16"/>
  <c r="P623" i="16"/>
  <c r="S912" i="16"/>
  <c r="Q1031" i="16"/>
  <c r="R923" i="16"/>
  <c r="Q813" i="16"/>
  <c r="S694" i="16"/>
  <c r="Q694" i="16"/>
  <c r="R586" i="16"/>
  <c r="S589" i="16"/>
  <c r="Q708" i="16"/>
  <c r="Q788" i="16"/>
  <c r="R680" i="16"/>
  <c r="Q1431" i="16"/>
  <c r="S1312" i="16"/>
  <c r="S944" i="16"/>
  <c r="Q1063" i="16"/>
  <c r="R955" i="16"/>
  <c r="S261" i="16"/>
  <c r="Q380" i="16"/>
  <c r="R600" i="16"/>
  <c r="P713" i="16"/>
  <c r="R583" i="16"/>
  <c r="S572" i="16"/>
  <c r="Q691" i="16"/>
  <c r="R272" i="16"/>
  <c r="P648" i="16"/>
  <c r="R279" i="16"/>
  <c r="S268" i="16"/>
  <c r="Q832" i="16"/>
  <c r="R1429" i="16"/>
  <c r="P421" i="16"/>
  <c r="P437" i="16"/>
  <c r="P501" i="16"/>
  <c r="P549" i="16"/>
  <c r="R689" i="16"/>
  <c r="S678" i="16"/>
  <c r="R721" i="16"/>
  <c r="Q829" i="16"/>
  <c r="S710" i="16"/>
  <c r="S1450" i="16"/>
  <c r="R1461" i="16"/>
  <c r="Q1569" i="16"/>
  <c r="P639" i="16"/>
  <c r="P687" i="16"/>
  <c r="S1034" i="16"/>
  <c r="Q1153" i="16"/>
  <c r="S906" i="16"/>
  <c r="R917" i="16"/>
  <c r="Q1025" i="16"/>
  <c r="S673" i="16"/>
  <c r="Q792" i="16"/>
  <c r="Q387" i="16"/>
  <c r="R588" i="16"/>
  <c r="H1554" i="16"/>
  <c r="H1522" i="16"/>
  <c r="H1506" i="16"/>
  <c r="H1490" i="16"/>
  <c r="H1474" i="16"/>
  <c r="H1458" i="16"/>
  <c r="H1442" i="16"/>
  <c r="H1426" i="16"/>
  <c r="H1410" i="16"/>
  <c r="H1378" i="16"/>
  <c r="H1362" i="16"/>
  <c r="H1346" i="16"/>
  <c r="H1330" i="16"/>
  <c r="H1314" i="16"/>
  <c r="H1298" i="16"/>
  <c r="H1282" i="16"/>
  <c r="H1266" i="16"/>
  <c r="H1250" i="16"/>
  <c r="H1234" i="16"/>
  <c r="H1202" i="16"/>
  <c r="H1186" i="16"/>
  <c r="H1170" i="16"/>
  <c r="H1154" i="16"/>
  <c r="H1138" i="16"/>
  <c r="H1122" i="16"/>
  <c r="H1106" i="16"/>
  <c r="H1074" i="16"/>
  <c r="H1058" i="16"/>
  <c r="H1042" i="16"/>
  <c r="H1026" i="16"/>
  <c r="H1010" i="16"/>
  <c r="H994" i="16"/>
  <c r="H978" i="16"/>
  <c r="H962" i="16"/>
  <c r="H946" i="16"/>
  <c r="H930" i="16"/>
  <c r="H914" i="16"/>
  <c r="H882" i="16"/>
  <c r="H866" i="16"/>
  <c r="H850" i="16"/>
  <c r="H834" i="16"/>
  <c r="H818" i="16"/>
  <c r="H802" i="16"/>
  <c r="H786" i="16"/>
  <c r="H770" i="16"/>
  <c r="H754" i="16"/>
  <c r="H738" i="16"/>
  <c r="H722" i="16"/>
  <c r="H690" i="16"/>
  <c r="H674" i="16"/>
  <c r="H658" i="16"/>
  <c r="H642" i="16"/>
  <c r="H626" i="16"/>
  <c r="H610" i="16"/>
  <c r="H594" i="16"/>
  <c r="H562" i="16"/>
  <c r="H546" i="16"/>
  <c r="H530" i="16"/>
  <c r="H498" i="16"/>
  <c r="H466" i="16"/>
  <c r="H434" i="16"/>
  <c r="H418" i="16"/>
  <c r="H402" i="16"/>
  <c r="H370" i="16"/>
  <c r="H242" i="16"/>
  <c r="U242" i="16"/>
  <c r="H274" i="16"/>
  <c r="U274" i="16"/>
  <c r="H338" i="16"/>
  <c r="P1225" i="16"/>
  <c r="P1097" i="16"/>
  <c r="R981" i="16"/>
  <c r="S970" i="16"/>
  <c r="P841" i="16"/>
  <c r="P750" i="16"/>
  <c r="P148" i="16"/>
  <c r="Q268" i="16" s="1"/>
  <c r="P276" i="16"/>
  <c r="P404" i="16"/>
  <c r="P532" i="16"/>
  <c r="P660" i="16"/>
  <c r="R990" i="16"/>
  <c r="U306" i="16"/>
  <c r="Q1399" i="16"/>
  <c r="S1280" i="16"/>
  <c r="P1151" i="16"/>
  <c r="Q1143" i="16"/>
  <c r="S1024" i="16"/>
  <c r="S896" i="16"/>
  <c r="Q1015" i="16"/>
  <c r="P824" i="16"/>
  <c r="P110" i="16"/>
  <c r="Q230" i="16" s="1"/>
  <c r="P238" i="16"/>
  <c r="P366" i="16"/>
  <c r="P494" i="16"/>
  <c r="P622" i="16"/>
  <c r="R263" i="16"/>
  <c r="Q371" i="16"/>
  <c r="P1314" i="16"/>
  <c r="P1298" i="16"/>
  <c r="P1282" i="16"/>
  <c r="P1266" i="16"/>
  <c r="P1250" i="16"/>
  <c r="P1234" i="16"/>
  <c r="P1218" i="16"/>
  <c r="P1202" i="16"/>
  <c r="P1186" i="16"/>
  <c r="P1170" i="16"/>
  <c r="P1154" i="16"/>
  <c r="P1138" i="16"/>
  <c r="P1122" i="16"/>
  <c r="P1106" i="16"/>
  <c r="P1090" i="16"/>
  <c r="P1074" i="16"/>
  <c r="R1070" i="16"/>
  <c r="Q1178" i="16"/>
  <c r="P930" i="16"/>
  <c r="P914" i="16"/>
  <c r="P882" i="16"/>
  <c r="P866" i="16"/>
  <c r="P850" i="16"/>
  <c r="P834" i="16"/>
  <c r="P805" i="16"/>
  <c r="R231" i="16"/>
  <c r="Q339" i="16"/>
  <c r="P347" i="16"/>
  <c r="P475" i="16"/>
  <c r="Q787" i="16"/>
  <c r="R1035" i="16"/>
  <c r="I1219" i="16"/>
  <c r="I1089" i="16"/>
  <c r="I68" i="16"/>
  <c r="J188" i="16" s="1"/>
  <c r="I570" i="16"/>
  <c r="I78" i="16"/>
  <c r="J198" i="16" s="1"/>
  <c r="I1066" i="16"/>
  <c r="I79" i="16"/>
  <c r="J199" i="16" s="1"/>
  <c r="I1421" i="16"/>
  <c r="I227" i="16"/>
  <c r="J347" i="16" s="1"/>
  <c r="I1585" i="16"/>
  <c r="I1400" i="16"/>
  <c r="J1520" i="16" s="1"/>
  <c r="I984" i="16"/>
  <c r="J1104" i="16" s="1"/>
  <c r="I207" i="16"/>
  <c r="J327" i="16" s="1"/>
  <c r="I106" i="16"/>
  <c r="J226" i="16" s="1"/>
  <c r="I1476" i="16"/>
  <c r="J1596" i="16" s="1"/>
  <c r="I590" i="16"/>
  <c r="J710" i="16" s="1"/>
  <c r="I1471" i="16"/>
  <c r="I1087" i="16"/>
  <c r="I582" i="16"/>
  <c r="I77" i="16"/>
  <c r="J197" i="16" s="1"/>
  <c r="I1466" i="16"/>
  <c r="I1085" i="16"/>
  <c r="I1620" i="16"/>
  <c r="I1458" i="16"/>
  <c r="I245" i="16"/>
  <c r="I1617" i="16"/>
  <c r="I1457" i="16"/>
  <c r="J1577" i="16" s="1"/>
  <c r="I1015" i="16"/>
  <c r="J1135" i="16" s="1"/>
  <c r="I244" i="16"/>
  <c r="J364" i="16" s="1"/>
  <c r="I94" i="16"/>
  <c r="J214" i="16" s="1"/>
  <c r="I1586" i="16"/>
  <c r="I990" i="16"/>
  <c r="J1110" i="16" s="1"/>
  <c r="I96" i="16"/>
  <c r="J216" i="16" s="1"/>
  <c r="I1584" i="16"/>
  <c r="I1399" i="16"/>
  <c r="I983" i="16"/>
  <c r="I60" i="16"/>
  <c r="J180" i="16" s="1"/>
  <c r="I278" i="16"/>
  <c r="I62" i="16"/>
  <c r="J182" i="16" s="1"/>
  <c r="I84" i="16"/>
  <c r="J204" i="16" s="1"/>
  <c r="I52" i="16"/>
  <c r="J172" i="16" s="1"/>
  <c r="I11" i="16"/>
  <c r="J131" i="16" s="1"/>
  <c r="I173" i="16"/>
  <c r="J293" i="16" s="1"/>
  <c r="I36" i="16"/>
  <c r="J156" i="16" s="1"/>
  <c r="I197" i="16"/>
  <c r="J317" i="16" s="1"/>
  <c r="I782" i="16"/>
  <c r="J902" i="16" s="1"/>
  <c r="I1076" i="16"/>
  <c r="J1196" i="16" s="1"/>
  <c r="I93" i="16"/>
  <c r="J213" i="16" s="1"/>
  <c r="I30" i="16"/>
  <c r="J150" i="16" s="1"/>
  <c r="I930" i="16"/>
  <c r="J1050" i="16" s="1"/>
  <c r="I1277" i="16"/>
  <c r="I92" i="16"/>
  <c r="J212" i="16" s="1"/>
  <c r="I29" i="16"/>
  <c r="J149" i="16" s="1"/>
  <c r="I1278" i="16"/>
  <c r="J1398" i="16" s="1"/>
  <c r="I28" i="16"/>
  <c r="J148" i="16" s="1"/>
  <c r="I75" i="16"/>
  <c r="J195" i="16" s="1"/>
  <c r="I16" i="16"/>
  <c r="J136" i="16" s="1"/>
  <c r="I100" i="16"/>
  <c r="J220" i="16" s="1"/>
  <c r="I31" i="16"/>
  <c r="J151" i="16" s="1"/>
  <c r="I198" i="16"/>
  <c r="J318" i="16" s="1"/>
  <c r="I921" i="16"/>
  <c r="J1041" i="16" s="1"/>
  <c r="I1269" i="16"/>
  <c r="J1389" i="16" s="1"/>
  <c r="I416" i="16"/>
  <c r="J536" i="16" s="1"/>
  <c r="I76" i="16"/>
  <c r="J196" i="16" s="1"/>
  <c r="I74" i="16"/>
  <c r="J194" i="16" s="1"/>
  <c r="I108" i="16"/>
  <c r="J228" i="16" s="1"/>
  <c r="I61" i="16"/>
  <c r="J181" i="16" s="1"/>
  <c r="I783" i="16"/>
  <c r="I1176" i="16"/>
  <c r="J1296" i="16" s="1"/>
  <c r="I1086" i="16"/>
  <c r="J1206" i="16" s="1"/>
  <c r="I32" i="16"/>
  <c r="J152" i="16" s="1"/>
  <c r="I63" i="16"/>
  <c r="J183" i="16" s="1"/>
  <c r="I64" i="16"/>
  <c r="J184" i="16" s="1"/>
  <c r="I95" i="16"/>
  <c r="J215" i="16" s="1"/>
  <c r="I91" i="16"/>
  <c r="J211" i="16" s="1"/>
  <c r="I321" i="16"/>
  <c r="J441" i="16" s="1"/>
  <c r="I1504" i="16"/>
  <c r="I1368" i="16"/>
  <c r="J1488" i="16" s="1"/>
  <c r="I1075" i="16"/>
  <c r="J1195" i="16" s="1"/>
  <c r="I682" i="16"/>
  <c r="J802" i="16" s="1"/>
  <c r="I194" i="16"/>
  <c r="I10" i="16"/>
  <c r="J130" i="16" s="1"/>
  <c r="I45" i="16"/>
  <c r="J165" i="16" s="1"/>
  <c r="I80" i="16"/>
  <c r="J200" i="16" s="1"/>
  <c r="I105" i="16"/>
  <c r="J225" i="16" s="1"/>
  <c r="I1488" i="16"/>
  <c r="I1310" i="16"/>
  <c r="J1430" i="16" s="1"/>
  <c r="I1021" i="16"/>
  <c r="J1141" i="16" s="1"/>
  <c r="I594" i="16"/>
  <c r="J714" i="16" s="1"/>
  <c r="I12" i="16"/>
  <c r="J132" i="16" s="1"/>
  <c r="I58" i="16"/>
  <c r="J178" i="16" s="1"/>
  <c r="I90" i="16"/>
  <c r="J210" i="16" s="1"/>
  <c r="I1309" i="16"/>
  <c r="J1429" i="16" s="1"/>
  <c r="I13" i="16"/>
  <c r="J133" i="16" s="1"/>
  <c r="I59" i="16"/>
  <c r="J179" i="16" s="1"/>
  <c r="I42" i="16"/>
  <c r="J162" i="16" s="1"/>
  <c r="I825" i="16"/>
  <c r="I545" i="16"/>
  <c r="J665" i="16" s="1"/>
  <c r="I43" i="16"/>
  <c r="J163" i="16" s="1"/>
  <c r="I790" i="16"/>
  <c r="I433" i="16"/>
  <c r="J553" i="16" s="1"/>
  <c r="I44" i="16"/>
  <c r="J164" i="16" s="1"/>
  <c r="I758" i="16"/>
  <c r="I387" i="16"/>
  <c r="I48" i="16"/>
  <c r="J168" i="16" s="1"/>
  <c r="I757" i="16"/>
  <c r="J877" i="16" s="1"/>
  <c r="I322" i="16"/>
  <c r="J442" i="16" s="1"/>
  <c r="I391" i="16"/>
  <c r="J511" i="16" s="1"/>
  <c r="I46" i="16"/>
  <c r="J166" i="16" s="1"/>
  <c r="I388" i="16"/>
  <c r="J508" i="16" s="1"/>
  <c r="I47" i="16"/>
  <c r="J167" i="16" s="1"/>
  <c r="I688" i="16"/>
  <c r="J808" i="16" s="1"/>
  <c r="I1538" i="16"/>
  <c r="I1464" i="16"/>
  <c r="J1584" i="16" s="1"/>
  <c r="I1380" i="16"/>
  <c r="I1216" i="16"/>
  <c r="J1336" i="16" s="1"/>
  <c r="I1062" i="16"/>
  <c r="J1182" i="16" s="1"/>
  <c r="I926" i="16"/>
  <c r="I691" i="16"/>
  <c r="I569" i="16"/>
  <c r="I320" i="16"/>
  <c r="J440" i="16" s="1"/>
  <c r="I192" i="16"/>
  <c r="J312" i="16" s="1"/>
  <c r="I17" i="16"/>
  <c r="J137" i="16" s="1"/>
  <c r="I33" i="16"/>
  <c r="J153" i="16" s="1"/>
  <c r="I49" i="16"/>
  <c r="J169" i="16" s="1"/>
  <c r="I65" i="16"/>
  <c r="J185" i="16" s="1"/>
  <c r="I81" i="16"/>
  <c r="J201" i="16" s="1"/>
  <c r="I97" i="16"/>
  <c r="J217" i="16" s="1"/>
  <c r="I374" i="16"/>
  <c r="I1537" i="16"/>
  <c r="I1460" i="16"/>
  <c r="J1580" i="16" s="1"/>
  <c r="I1377" i="16"/>
  <c r="J1497" i="16" s="1"/>
  <c r="I1192" i="16"/>
  <c r="J1312" i="16" s="1"/>
  <c r="I1057" i="16"/>
  <c r="I925" i="16"/>
  <c r="I690" i="16"/>
  <c r="I561" i="16"/>
  <c r="J681" i="16" s="1"/>
  <c r="I319" i="16"/>
  <c r="J439" i="16" s="1"/>
  <c r="I178" i="16"/>
  <c r="J298" i="16" s="1"/>
  <c r="I2" i="16"/>
  <c r="J122" i="16" s="1"/>
  <c r="I18" i="16"/>
  <c r="J138" i="16" s="1"/>
  <c r="I34" i="16"/>
  <c r="J154" i="16" s="1"/>
  <c r="I50" i="16"/>
  <c r="J170" i="16" s="1"/>
  <c r="I66" i="16"/>
  <c r="J186" i="16" s="1"/>
  <c r="I82" i="16"/>
  <c r="J202" i="16" s="1"/>
  <c r="I98" i="16"/>
  <c r="J218" i="16" s="1"/>
  <c r="I170" i="16"/>
  <c r="I1536" i="16"/>
  <c r="I1459" i="16"/>
  <c r="J1579" i="16" s="1"/>
  <c r="I1376" i="16"/>
  <c r="I1191" i="16"/>
  <c r="I1022" i="16"/>
  <c r="J1142" i="16" s="1"/>
  <c r="I922" i="16"/>
  <c r="J1042" i="16" s="1"/>
  <c r="I689" i="16"/>
  <c r="J809" i="16" s="1"/>
  <c r="I558" i="16"/>
  <c r="J678" i="16" s="1"/>
  <c r="I303" i="16"/>
  <c r="J423" i="16" s="1"/>
  <c r="I174" i="16"/>
  <c r="J294" i="16" s="1"/>
  <c r="I3" i="16"/>
  <c r="J123" i="16" s="1"/>
  <c r="I19" i="16"/>
  <c r="J139" i="16" s="1"/>
  <c r="I35" i="16"/>
  <c r="J155" i="16" s="1"/>
  <c r="I51" i="16"/>
  <c r="J171" i="16" s="1"/>
  <c r="I67" i="16"/>
  <c r="J187" i="16" s="1"/>
  <c r="I83" i="16"/>
  <c r="J203" i="16" s="1"/>
  <c r="I99" i="16"/>
  <c r="J219" i="16" s="1"/>
  <c r="I1588" i="16"/>
  <c r="I1506" i="16"/>
  <c r="I1434" i="16"/>
  <c r="I1312" i="16"/>
  <c r="J1432" i="16" s="1"/>
  <c r="I1156" i="16"/>
  <c r="J1276" i="16" s="1"/>
  <c r="I998" i="16"/>
  <c r="J1118" i="16" s="1"/>
  <c r="I829" i="16"/>
  <c r="J949" i="16" s="1"/>
  <c r="I666" i="16"/>
  <c r="J786" i="16" s="1"/>
  <c r="I445" i="16"/>
  <c r="J565" i="16" s="1"/>
  <c r="I270" i="16"/>
  <c r="J390" i="16" s="1"/>
  <c r="I8" i="16"/>
  <c r="J128" i="16" s="1"/>
  <c r="I24" i="16"/>
  <c r="J144" i="16" s="1"/>
  <c r="I40" i="16"/>
  <c r="J160" i="16" s="1"/>
  <c r="I56" i="16"/>
  <c r="J176" i="16" s="1"/>
  <c r="I72" i="16"/>
  <c r="J192" i="16" s="1"/>
  <c r="I88" i="16"/>
  <c r="J208" i="16" s="1"/>
  <c r="I104" i="16"/>
  <c r="J224" i="16" s="1"/>
  <c r="I466" i="16"/>
  <c r="I277" i="16"/>
  <c r="I5" i="16"/>
  <c r="J125" i="16" s="1"/>
  <c r="I21" i="16"/>
  <c r="J141" i="16" s="1"/>
  <c r="I37" i="16"/>
  <c r="J157" i="16" s="1"/>
  <c r="I53" i="16"/>
  <c r="J173" i="16" s="1"/>
  <c r="I69" i="16"/>
  <c r="J189" i="16" s="1"/>
  <c r="I85" i="16"/>
  <c r="J205" i="16" s="1"/>
  <c r="I101" i="16"/>
  <c r="J221" i="16" s="1"/>
  <c r="I1616" i="16"/>
  <c r="I1517" i="16"/>
  <c r="I1449" i="16"/>
  <c r="J1569" i="16" s="1"/>
  <c r="I1350" i="16"/>
  <c r="J1470" i="16" s="1"/>
  <c r="I1175" i="16"/>
  <c r="I1014" i="16"/>
  <c r="J1134" i="16" s="1"/>
  <c r="I893" i="16"/>
  <c r="J1013" i="16" s="1"/>
  <c r="I680" i="16"/>
  <c r="I463" i="16"/>
  <c r="I272" i="16"/>
  <c r="I6" i="16"/>
  <c r="J126" i="16" s="1"/>
  <c r="I22" i="16"/>
  <c r="J142" i="16" s="1"/>
  <c r="I38" i="16"/>
  <c r="J158" i="16" s="1"/>
  <c r="I54" i="16"/>
  <c r="J174" i="16" s="1"/>
  <c r="I70" i="16"/>
  <c r="J190" i="16" s="1"/>
  <c r="I86" i="16"/>
  <c r="J206" i="16" s="1"/>
  <c r="I102" i="16"/>
  <c r="J222" i="16" s="1"/>
  <c r="I1615" i="16"/>
  <c r="I1507" i="16"/>
  <c r="I1442" i="16"/>
  <c r="J1562" i="16" s="1"/>
  <c r="I1313" i="16"/>
  <c r="J1433" i="16" s="1"/>
  <c r="I1157" i="16"/>
  <c r="J1277" i="16" s="1"/>
  <c r="I999" i="16"/>
  <c r="J1119" i="16" s="1"/>
  <c r="I884" i="16"/>
  <c r="I679" i="16"/>
  <c r="I462" i="16"/>
  <c r="I271" i="16"/>
  <c r="J391" i="16" s="1"/>
  <c r="I7" i="16"/>
  <c r="J127" i="16" s="1"/>
  <c r="I23" i="16"/>
  <c r="J143" i="16" s="1"/>
  <c r="I39" i="16"/>
  <c r="J159" i="16" s="1"/>
  <c r="I55" i="16"/>
  <c r="J175" i="16" s="1"/>
  <c r="I71" i="16"/>
  <c r="J191" i="16" s="1"/>
  <c r="I87" i="16"/>
  <c r="J207" i="16" s="1"/>
  <c r="I103" i="16"/>
  <c r="J223" i="16" s="1"/>
  <c r="I1587" i="16"/>
  <c r="I1505" i="16"/>
  <c r="I1422" i="16"/>
  <c r="I1311" i="16"/>
  <c r="J1431" i="16" s="1"/>
  <c r="I1090" i="16"/>
  <c r="J1210" i="16" s="1"/>
  <c r="I995" i="16"/>
  <c r="I826" i="16"/>
  <c r="I663" i="16"/>
  <c r="I442" i="16"/>
  <c r="J562" i="16" s="1"/>
  <c r="I249" i="16"/>
  <c r="J369" i="16" s="1"/>
  <c r="I9" i="16"/>
  <c r="J129" i="16" s="1"/>
  <c r="I25" i="16"/>
  <c r="J145" i="16" s="1"/>
  <c r="I41" i="16"/>
  <c r="J161" i="16" s="1"/>
  <c r="I57" i="16"/>
  <c r="J177" i="16" s="1"/>
  <c r="I73" i="16"/>
  <c r="J193" i="16" s="1"/>
  <c r="I89" i="16"/>
  <c r="J209" i="16" s="1"/>
  <c r="I1560" i="16"/>
  <c r="I1327" i="16"/>
  <c r="I1246" i="16"/>
  <c r="I1121" i="16"/>
  <c r="J1241" i="16" s="1"/>
  <c r="I943" i="16"/>
  <c r="J1063" i="16" s="1"/>
  <c r="I852" i="16"/>
  <c r="J972" i="16" s="1"/>
  <c r="I728" i="16"/>
  <c r="J848" i="16" s="1"/>
  <c r="I487" i="16"/>
  <c r="J607" i="16" s="1"/>
  <c r="I342" i="16"/>
  <c r="J462" i="16" s="1"/>
  <c r="I1555" i="16"/>
  <c r="I1325" i="16"/>
  <c r="J1445" i="16" s="1"/>
  <c r="I1221" i="16"/>
  <c r="J1341" i="16" s="1"/>
  <c r="I1098" i="16"/>
  <c r="J1218" i="16" s="1"/>
  <c r="I934" i="16"/>
  <c r="J1054" i="16" s="1"/>
  <c r="I831" i="16"/>
  <c r="J951" i="16" s="1"/>
  <c r="I726" i="16"/>
  <c r="J846" i="16" s="1"/>
  <c r="I483" i="16"/>
  <c r="J603" i="16" s="1"/>
  <c r="I338" i="16"/>
  <c r="I1267" i="16"/>
  <c r="I1145" i="16"/>
  <c r="J1265" i="16" s="1"/>
  <c r="I883" i="16"/>
  <c r="J1003" i="16" s="1"/>
  <c r="I756" i="16"/>
  <c r="J876" i="16" s="1"/>
  <c r="I662" i="16"/>
  <c r="J782" i="16" s="1"/>
  <c r="I537" i="16"/>
  <c r="J657" i="16" s="1"/>
  <c r="I1581" i="16"/>
  <c r="I1337" i="16"/>
  <c r="J1457" i="16" s="1"/>
  <c r="I1266" i="16"/>
  <c r="J1386" i="16" s="1"/>
  <c r="I1136" i="16"/>
  <c r="J1256" i="16" s="1"/>
  <c r="I1045" i="16"/>
  <c r="J1165" i="16" s="1"/>
  <c r="I966" i="16"/>
  <c r="J1086" i="16" s="1"/>
  <c r="I863" i="16"/>
  <c r="J983" i="16" s="1"/>
  <c r="I755" i="16"/>
  <c r="J875" i="16" s="1"/>
  <c r="I656" i="16"/>
  <c r="J776" i="16" s="1"/>
  <c r="I521" i="16"/>
  <c r="I265" i="16"/>
  <c r="J385" i="16" s="1"/>
  <c r="I325" i="16"/>
  <c r="I1578" i="16"/>
  <c r="I1331" i="16"/>
  <c r="J1451" i="16" s="1"/>
  <c r="I1256" i="16"/>
  <c r="J1376" i="16" s="1"/>
  <c r="I1130" i="16"/>
  <c r="J1250" i="16" s="1"/>
  <c r="I1044" i="16"/>
  <c r="J1164" i="16" s="1"/>
  <c r="I965" i="16"/>
  <c r="J1085" i="16" s="1"/>
  <c r="I856" i="16"/>
  <c r="J976" i="16" s="1"/>
  <c r="I745" i="16"/>
  <c r="J865" i="16" s="1"/>
  <c r="I650" i="16"/>
  <c r="J770" i="16" s="1"/>
  <c r="I490" i="16"/>
  <c r="J610" i="16" s="1"/>
  <c r="I369" i="16"/>
  <c r="J489" i="16" s="1"/>
  <c r="I263" i="16"/>
  <c r="J383" i="16" s="1"/>
  <c r="I153" i="16"/>
  <c r="J273" i="16" s="1"/>
  <c r="I169" i="16"/>
  <c r="I1330" i="16"/>
  <c r="I1249" i="16"/>
  <c r="I1127" i="16"/>
  <c r="I1034" i="16"/>
  <c r="J1154" i="16" s="1"/>
  <c r="I947" i="16"/>
  <c r="J1067" i="16" s="1"/>
  <c r="I855" i="16"/>
  <c r="J975" i="16" s="1"/>
  <c r="I740" i="16"/>
  <c r="J860" i="16" s="1"/>
  <c r="I630" i="16"/>
  <c r="J750" i="16" s="1"/>
  <c r="I489" i="16"/>
  <c r="J609" i="16" s="1"/>
  <c r="I359" i="16"/>
  <c r="J479" i="16" s="1"/>
  <c r="I148" i="16"/>
  <c r="J268" i="16" s="1"/>
  <c r="I126" i="16"/>
  <c r="J246" i="16" s="1"/>
  <c r="I120" i="16"/>
  <c r="J240" i="16" s="1"/>
  <c r="I157" i="16"/>
  <c r="J277" i="16" s="1"/>
  <c r="I205" i="16"/>
  <c r="J325" i="16" s="1"/>
  <c r="I246" i="16"/>
  <c r="I289" i="16"/>
  <c r="I339" i="16"/>
  <c r="J459" i="16" s="1"/>
  <c r="I389" i="16"/>
  <c r="J509" i="16" s="1"/>
  <c r="I449" i="16"/>
  <c r="J569" i="16" s="1"/>
  <c r="I515" i="16"/>
  <c r="J635" i="16" s="1"/>
  <c r="I563" i="16"/>
  <c r="J683" i="16" s="1"/>
  <c r="I608" i="16"/>
  <c r="J728" i="16" s="1"/>
  <c r="I664" i="16"/>
  <c r="J784" i="16" s="1"/>
  <c r="I709" i="16"/>
  <c r="J829" i="16" s="1"/>
  <c r="I759" i="16"/>
  <c r="J879" i="16" s="1"/>
  <c r="I819" i="16"/>
  <c r="J939" i="16" s="1"/>
  <c r="I872" i="16"/>
  <c r="J992" i="16" s="1"/>
  <c r="I919" i="16"/>
  <c r="J1039" i="16" s="1"/>
  <c r="I952" i="16"/>
  <c r="J1072" i="16" s="1"/>
  <c r="I993" i="16"/>
  <c r="I1030" i="16"/>
  <c r="I1064" i="16"/>
  <c r="I1103" i="16"/>
  <c r="J1223" i="16" s="1"/>
  <c r="I1146" i="16"/>
  <c r="J1266" i="16" s="1"/>
  <c r="I1197" i="16"/>
  <c r="J1317" i="16" s="1"/>
  <c r="I1254" i="16"/>
  <c r="J1374" i="16" s="1"/>
  <c r="I1301" i="16"/>
  <c r="J1421" i="16" s="1"/>
  <c r="I1332" i="16"/>
  <c r="J1452" i="16" s="1"/>
  <c r="I1374" i="16"/>
  <c r="J1494" i="16" s="1"/>
  <c r="I1402" i="16"/>
  <c r="J1522" i="16" s="1"/>
  <c r="I1446" i="16"/>
  <c r="J1566" i="16" s="1"/>
  <c r="I1482" i="16"/>
  <c r="J1602" i="16" s="1"/>
  <c r="I1508" i="16"/>
  <c r="I1544" i="16"/>
  <c r="I1579" i="16"/>
  <c r="I1609" i="16"/>
  <c r="I121" i="16"/>
  <c r="I168" i="16"/>
  <c r="I206" i="16"/>
  <c r="J326" i="16" s="1"/>
  <c r="I247" i="16"/>
  <c r="J367" i="16" s="1"/>
  <c r="I296" i="16"/>
  <c r="I341" i="16"/>
  <c r="J461" i="16" s="1"/>
  <c r="I390" i="16"/>
  <c r="J510" i="16" s="1"/>
  <c r="I461" i="16"/>
  <c r="J581" i="16" s="1"/>
  <c r="I516" i="16"/>
  <c r="J636" i="16" s="1"/>
  <c r="I564" i="16"/>
  <c r="J684" i="16" s="1"/>
  <c r="I613" i="16"/>
  <c r="J733" i="16" s="1"/>
  <c r="I665" i="16"/>
  <c r="J785" i="16" s="1"/>
  <c r="I710" i="16"/>
  <c r="J830" i="16" s="1"/>
  <c r="I760" i="16"/>
  <c r="J880" i="16" s="1"/>
  <c r="I820" i="16"/>
  <c r="J940" i="16" s="1"/>
  <c r="I873" i="16"/>
  <c r="J993" i="16" s="1"/>
  <c r="I920" i="16"/>
  <c r="I953" i="16"/>
  <c r="I994" i="16"/>
  <c r="J1114" i="16" s="1"/>
  <c r="I1032" i="16"/>
  <c r="I1065" i="16"/>
  <c r="J1185" i="16" s="1"/>
  <c r="I1104" i="16"/>
  <c r="J1224" i="16" s="1"/>
  <c r="I1155" i="16"/>
  <c r="J1275" i="16" s="1"/>
  <c r="I1202" i="16"/>
  <c r="J1322" i="16" s="1"/>
  <c r="I1255" i="16"/>
  <c r="J1375" i="16" s="1"/>
  <c r="I1303" i="16"/>
  <c r="J1423" i="16" s="1"/>
  <c r="I1336" i="16"/>
  <c r="J1456" i="16" s="1"/>
  <c r="I1375" i="16"/>
  <c r="J1495" i="16" s="1"/>
  <c r="I1414" i="16"/>
  <c r="J1534" i="16" s="1"/>
  <c r="I1447" i="16"/>
  <c r="J1567" i="16" s="1"/>
  <c r="I1483" i="16"/>
  <c r="J1603" i="16" s="1"/>
  <c r="I1512" i="16"/>
  <c r="I1545" i="16"/>
  <c r="I1580" i="16"/>
  <c r="I1610" i="16"/>
  <c r="I143" i="16"/>
  <c r="J263" i="16" s="1"/>
  <c r="I193" i="16"/>
  <c r="J313" i="16" s="1"/>
  <c r="I243" i="16"/>
  <c r="J363" i="16" s="1"/>
  <c r="I288" i="16"/>
  <c r="J408" i="16" s="1"/>
  <c r="I343" i="16"/>
  <c r="J463" i="16" s="1"/>
  <c r="I409" i="16"/>
  <c r="J529" i="16" s="1"/>
  <c r="I471" i="16"/>
  <c r="J591" i="16" s="1"/>
  <c r="I544" i="16"/>
  <c r="J664" i="16" s="1"/>
  <c r="I593" i="16"/>
  <c r="J713" i="16" s="1"/>
  <c r="I661" i="16"/>
  <c r="J781" i="16" s="1"/>
  <c r="I708" i="16"/>
  <c r="J828" i="16" s="1"/>
  <c r="I776" i="16"/>
  <c r="J896" i="16" s="1"/>
  <c r="I830" i="16"/>
  <c r="I894" i="16"/>
  <c r="I941" i="16"/>
  <c r="I977" i="16"/>
  <c r="J1097" i="16" s="1"/>
  <c r="I1018" i="16"/>
  <c r="J1138" i="16" s="1"/>
  <c r="I1063" i="16"/>
  <c r="J1183" i="16" s="1"/>
  <c r="I1106" i="16"/>
  <c r="J1226" i="16" s="1"/>
  <c r="I1165" i="16"/>
  <c r="I1220" i="16"/>
  <c r="J1340" i="16" s="1"/>
  <c r="I1283" i="16"/>
  <c r="J1403" i="16" s="1"/>
  <c r="I1326" i="16"/>
  <c r="J1446" i="16" s="1"/>
  <c r="I1366" i="16"/>
  <c r="J1486" i="16" s="1"/>
  <c r="I1401" i="16"/>
  <c r="J1521" i="16" s="1"/>
  <c r="I1450" i="16"/>
  <c r="I1487" i="16"/>
  <c r="J1607" i="16" s="1"/>
  <c r="I1524" i="16"/>
  <c r="I1563" i="16"/>
  <c r="I1598" i="16"/>
  <c r="I154" i="16"/>
  <c r="I213" i="16"/>
  <c r="I264" i="16"/>
  <c r="J384" i="16" s="1"/>
  <c r="I314" i="16"/>
  <c r="J434" i="16" s="1"/>
  <c r="I360" i="16"/>
  <c r="J480" i="16" s="1"/>
  <c r="I424" i="16"/>
  <c r="J544" i="16" s="1"/>
  <c r="I497" i="16"/>
  <c r="J617" i="16" s="1"/>
  <c r="I562" i="16"/>
  <c r="J682" i="16" s="1"/>
  <c r="I628" i="16"/>
  <c r="J748" i="16" s="1"/>
  <c r="I681" i="16"/>
  <c r="J801" i="16" s="1"/>
  <c r="I727" i="16"/>
  <c r="J847" i="16" s="1"/>
  <c r="I789" i="16"/>
  <c r="I853" i="16"/>
  <c r="J973" i="16" s="1"/>
  <c r="I909" i="16"/>
  <c r="J1029" i="16" s="1"/>
  <c r="I948" i="16"/>
  <c r="I996" i="16"/>
  <c r="I1038" i="16"/>
  <c r="I1082" i="16"/>
  <c r="J1202" i="16" s="1"/>
  <c r="I1126" i="16"/>
  <c r="J1246" i="16" s="1"/>
  <c r="I1190" i="16"/>
  <c r="J1310" i="16" s="1"/>
  <c r="I1247" i="16"/>
  <c r="J1367" i="16" s="1"/>
  <c r="I1293" i="16"/>
  <c r="J1413" i="16" s="1"/>
  <c r="I1338" i="16"/>
  <c r="J1458" i="16" s="1"/>
  <c r="I1381" i="16"/>
  <c r="J1501" i="16" s="1"/>
  <c r="I1423" i="16"/>
  <c r="J1543" i="16" s="1"/>
  <c r="I1465" i="16"/>
  <c r="J1585" i="16" s="1"/>
  <c r="I122" i="16"/>
  <c r="J242" i="16" s="1"/>
  <c r="I175" i="16"/>
  <c r="J295" i="16" s="1"/>
  <c r="I228" i="16"/>
  <c r="J348" i="16" s="1"/>
  <c r="I287" i="16"/>
  <c r="J407" i="16" s="1"/>
  <c r="I351" i="16"/>
  <c r="I418" i="16"/>
  <c r="I498" i="16"/>
  <c r="J618" i="16" s="1"/>
  <c r="I579" i="16"/>
  <c r="I633" i="16"/>
  <c r="J753" i="16" s="1"/>
  <c r="I703" i="16"/>
  <c r="J823" i="16" s="1"/>
  <c r="I761" i="16"/>
  <c r="J881" i="16" s="1"/>
  <c r="I836" i="16"/>
  <c r="J956" i="16" s="1"/>
  <c r="I904" i="16"/>
  <c r="J1024" i="16" s="1"/>
  <c r="I954" i="16"/>
  <c r="J1074" i="16" s="1"/>
  <c r="I1009" i="16"/>
  <c r="J1129" i="16" s="1"/>
  <c r="I1054" i="16"/>
  <c r="J1174" i="16" s="1"/>
  <c r="I1101" i="16"/>
  <c r="J1221" i="16" s="1"/>
  <c r="I1158" i="16"/>
  <c r="J1278" i="16" s="1"/>
  <c r="I1222" i="16"/>
  <c r="J1342" i="16" s="1"/>
  <c r="I1289" i="16"/>
  <c r="J1409" i="16" s="1"/>
  <c r="I1345" i="16"/>
  <c r="I1394" i="16"/>
  <c r="I1437" i="16"/>
  <c r="I1484" i="16"/>
  <c r="J1604" i="16" s="1"/>
  <c r="I1522" i="16"/>
  <c r="I1562" i="16"/>
  <c r="I1601" i="16"/>
  <c r="I125" i="16"/>
  <c r="J245" i="16" s="1"/>
  <c r="I176" i="16"/>
  <c r="J296" i="16" s="1"/>
  <c r="I241" i="16"/>
  <c r="J361" i="16" s="1"/>
  <c r="I297" i="16"/>
  <c r="J417" i="16" s="1"/>
  <c r="I352" i="16"/>
  <c r="J472" i="16" s="1"/>
  <c r="I423" i="16"/>
  <c r="J543" i="16" s="1"/>
  <c r="I499" i="16"/>
  <c r="J619" i="16" s="1"/>
  <c r="I580" i="16"/>
  <c r="J700" i="16" s="1"/>
  <c r="I634" i="16"/>
  <c r="J754" i="16" s="1"/>
  <c r="I704" i="16"/>
  <c r="J824" i="16" s="1"/>
  <c r="I777" i="16"/>
  <c r="I847" i="16"/>
  <c r="J967" i="16" s="1"/>
  <c r="I905" i="16"/>
  <c r="J1025" i="16" s="1"/>
  <c r="I963" i="16"/>
  <c r="J1083" i="16" s="1"/>
  <c r="I1010" i="16"/>
  <c r="J1130" i="16" s="1"/>
  <c r="I1055" i="16"/>
  <c r="J1175" i="16" s="1"/>
  <c r="I1102" i="16"/>
  <c r="J1222" i="16" s="1"/>
  <c r="I1166" i="16"/>
  <c r="J1286" i="16" s="1"/>
  <c r="I1236" i="16"/>
  <c r="J1356" i="16" s="1"/>
  <c r="I1290" i="16"/>
  <c r="J1410" i="16" s="1"/>
  <c r="I1346" i="16"/>
  <c r="J1466" i="16" s="1"/>
  <c r="I1395" i="16"/>
  <c r="J1515" i="16" s="1"/>
  <c r="I1438" i="16"/>
  <c r="J1558" i="16" s="1"/>
  <c r="I1485" i="16"/>
  <c r="J1605" i="16" s="1"/>
  <c r="I1523" i="16"/>
  <c r="I1564" i="16"/>
  <c r="I1602" i="16"/>
  <c r="I131" i="16"/>
  <c r="I177" i="16"/>
  <c r="J297" i="16" s="1"/>
  <c r="I242" i="16"/>
  <c r="J362" i="16" s="1"/>
  <c r="I298" i="16"/>
  <c r="J418" i="16" s="1"/>
  <c r="I353" i="16"/>
  <c r="J473" i="16" s="1"/>
  <c r="I425" i="16"/>
  <c r="J545" i="16" s="1"/>
  <c r="I520" i="16"/>
  <c r="J640" i="16" s="1"/>
  <c r="I581" i="16"/>
  <c r="J701" i="16" s="1"/>
  <c r="I645" i="16"/>
  <c r="J765" i="16" s="1"/>
  <c r="I707" i="16"/>
  <c r="J827" i="16" s="1"/>
  <c r="I781" i="16"/>
  <c r="J901" i="16" s="1"/>
  <c r="I851" i="16"/>
  <c r="J971" i="16" s="1"/>
  <c r="I910" i="16"/>
  <c r="J1030" i="16" s="1"/>
  <c r="I964" i="16"/>
  <c r="J1084" i="16" s="1"/>
  <c r="I1011" i="16"/>
  <c r="J1131" i="16" s="1"/>
  <c r="I1056" i="16"/>
  <c r="I1105" i="16"/>
  <c r="I1167" i="16"/>
  <c r="J1287" i="16" s="1"/>
  <c r="I1237" i="16"/>
  <c r="J1357" i="16" s="1"/>
  <c r="I1304" i="16"/>
  <c r="J1424" i="16" s="1"/>
  <c r="I1347" i="16"/>
  <c r="J1467" i="16" s="1"/>
  <c r="I1396" i="16"/>
  <c r="J1516" i="16" s="1"/>
  <c r="I1441" i="16"/>
  <c r="J1561" i="16" s="1"/>
  <c r="I1486" i="16"/>
  <c r="J1606" i="16" s="1"/>
  <c r="I1528" i="16"/>
  <c r="I1565" i="16"/>
  <c r="I1603" i="16"/>
  <c r="I132" i="16"/>
  <c r="J252" i="16" s="1"/>
  <c r="I195" i="16"/>
  <c r="J315" i="16" s="1"/>
  <c r="I266" i="16"/>
  <c r="J386" i="16" s="1"/>
  <c r="I337" i="16"/>
  <c r="J457" i="16" s="1"/>
  <c r="I417" i="16"/>
  <c r="I534" i="16"/>
  <c r="J654" i="16" s="1"/>
  <c r="I149" i="16"/>
  <c r="J269" i="16" s="1"/>
  <c r="I216" i="16"/>
  <c r="J336" i="16" s="1"/>
  <c r="I279" i="16"/>
  <c r="J399" i="16" s="1"/>
  <c r="I371" i="16"/>
  <c r="J491" i="16" s="1"/>
  <c r="I464" i="16"/>
  <c r="J584" i="16" s="1"/>
  <c r="I559" i="16"/>
  <c r="J679" i="16" s="1"/>
  <c r="I631" i="16"/>
  <c r="J751" i="16" s="1"/>
  <c r="I723" i="16"/>
  <c r="J843" i="16" s="1"/>
  <c r="I797" i="16"/>
  <c r="J917" i="16" s="1"/>
  <c r="I885" i="16"/>
  <c r="J1005" i="16" s="1"/>
  <c r="I945" i="16"/>
  <c r="J1065" i="16" s="1"/>
  <c r="I1012" i="16"/>
  <c r="J1132" i="16" s="1"/>
  <c r="I1069" i="16"/>
  <c r="J1189" i="16" s="1"/>
  <c r="I1128" i="16"/>
  <c r="J1248" i="16" s="1"/>
  <c r="I1217" i="16"/>
  <c r="I1286" i="16"/>
  <c r="I1357" i="16"/>
  <c r="I1416" i="16"/>
  <c r="J1536" i="16" s="1"/>
  <c r="I1469" i="16"/>
  <c r="J1589" i="16" s="1"/>
  <c r="I1518" i="16"/>
  <c r="I1567" i="16"/>
  <c r="I1618" i="16"/>
  <c r="I152" i="16"/>
  <c r="J272" i="16" s="1"/>
  <c r="I225" i="16"/>
  <c r="J345" i="16" s="1"/>
  <c r="I301" i="16"/>
  <c r="I372" i="16"/>
  <c r="J492" i="16" s="1"/>
  <c r="I465" i="16"/>
  <c r="J585" i="16" s="1"/>
  <c r="I560" i="16"/>
  <c r="J680" i="16" s="1"/>
  <c r="I632" i="16"/>
  <c r="J752" i="16" s="1"/>
  <c r="I724" i="16"/>
  <c r="J844" i="16" s="1"/>
  <c r="I798" i="16"/>
  <c r="I886" i="16"/>
  <c r="J1006" i="16" s="1"/>
  <c r="I946" i="16"/>
  <c r="J1066" i="16" s="1"/>
  <c r="I1013" i="16"/>
  <c r="J1133" i="16" s="1"/>
  <c r="I1074" i="16"/>
  <c r="J1194" i="16" s="1"/>
  <c r="I1129" i="16"/>
  <c r="I1218" i="16"/>
  <c r="J1338" i="16" s="1"/>
  <c r="I1305" i="16"/>
  <c r="J1425" i="16" s="1"/>
  <c r="I1358" i="16"/>
  <c r="J1478" i="16" s="1"/>
  <c r="I1417" i="16"/>
  <c r="J1537" i="16" s="1"/>
  <c r="I1470" i="16"/>
  <c r="J1590" i="16" s="1"/>
  <c r="I1519" i="16"/>
  <c r="I1568" i="16"/>
  <c r="I1619" i="16"/>
  <c r="I133" i="16"/>
  <c r="J253" i="16" s="1"/>
  <c r="I214" i="16"/>
  <c r="I313" i="16"/>
  <c r="I392" i="16"/>
  <c r="I533" i="16"/>
  <c r="J653" i="16" s="1"/>
  <c r="I607" i="16"/>
  <c r="J727" i="16" s="1"/>
  <c r="I702" i="16"/>
  <c r="J822" i="16" s="1"/>
  <c r="I799" i="16"/>
  <c r="J919" i="16" s="1"/>
  <c r="I902" i="16"/>
  <c r="J1022" i="16" s="1"/>
  <c r="I974" i="16"/>
  <c r="J1094" i="16" s="1"/>
  <c r="I1037" i="16"/>
  <c r="J1157" i="16" s="1"/>
  <c r="I1109" i="16"/>
  <c r="J1229" i="16" s="1"/>
  <c r="I1193" i="16"/>
  <c r="J1313" i="16" s="1"/>
  <c r="I1284" i="16"/>
  <c r="J1404" i="16" s="1"/>
  <c r="I1360" i="16"/>
  <c r="J1480" i="16" s="1"/>
  <c r="I1424" i="16"/>
  <c r="J1544" i="16" s="1"/>
  <c r="I1489" i="16"/>
  <c r="J1609" i="16" s="1"/>
  <c r="I1540" i="16"/>
  <c r="I1596" i="16"/>
  <c r="I134" i="16"/>
  <c r="J254" i="16" s="1"/>
  <c r="I215" i="16"/>
  <c r="J335" i="16" s="1"/>
  <c r="I317" i="16"/>
  <c r="J437" i="16" s="1"/>
  <c r="I393" i="16"/>
  <c r="J513" i="16" s="1"/>
  <c r="I535" i="16"/>
  <c r="J655" i="16" s="1"/>
  <c r="I614" i="16"/>
  <c r="J734" i="16" s="1"/>
  <c r="I718" i="16"/>
  <c r="J838" i="16" s="1"/>
  <c r="I808" i="16"/>
  <c r="J928" i="16" s="1"/>
  <c r="I903" i="16"/>
  <c r="J1023" i="16" s="1"/>
  <c r="I975" i="16"/>
  <c r="J1095" i="16" s="1"/>
  <c r="I1039" i="16"/>
  <c r="J1159" i="16" s="1"/>
  <c r="I1110" i="16"/>
  <c r="J1230" i="16" s="1"/>
  <c r="I1194" i="16"/>
  <c r="J1314" i="16" s="1"/>
  <c r="I1285" i="16"/>
  <c r="J1405" i="16" s="1"/>
  <c r="I1361" i="16"/>
  <c r="J1481" i="16" s="1"/>
  <c r="I1428" i="16"/>
  <c r="I1499" i="16"/>
  <c r="I1548" i="16"/>
  <c r="I1597" i="16"/>
  <c r="I142" i="16"/>
  <c r="J262" i="16" s="1"/>
  <c r="I226" i="16"/>
  <c r="J346" i="16" s="1"/>
  <c r="I318" i="16"/>
  <c r="J438" i="16" s="1"/>
  <c r="I410" i="16"/>
  <c r="J530" i="16" s="1"/>
  <c r="I536" i="16"/>
  <c r="J656" i="16" s="1"/>
  <c r="I629" i="16"/>
  <c r="J749" i="16" s="1"/>
  <c r="I725" i="16"/>
  <c r="J845" i="16" s="1"/>
  <c r="I809" i="16"/>
  <c r="J929" i="16" s="1"/>
  <c r="I918" i="16"/>
  <c r="J1038" i="16" s="1"/>
  <c r="I976" i="16"/>
  <c r="J1096" i="16" s="1"/>
  <c r="I1040" i="16"/>
  <c r="J1160" i="16" s="1"/>
  <c r="I1111" i="16"/>
  <c r="J1231" i="16" s="1"/>
  <c r="I1210" i="16"/>
  <c r="I1306" i="16"/>
  <c r="I1367" i="16"/>
  <c r="J1487" i="16" s="1"/>
  <c r="I1429" i="16"/>
  <c r="J1549" i="16" s="1"/>
  <c r="I1500" i="16"/>
  <c r="J1620" i="16" s="1"/>
  <c r="I1549" i="16"/>
  <c r="I1604" i="16"/>
  <c r="I1561" i="16"/>
  <c r="I1501" i="16"/>
  <c r="J1621" i="16" s="1"/>
  <c r="I1415" i="16"/>
  <c r="J1535" i="16" s="1"/>
  <c r="I1328" i="16"/>
  <c r="J1448" i="16" s="1"/>
  <c r="I1248" i="16"/>
  <c r="J1368" i="16" s="1"/>
  <c r="I1125" i="16"/>
  <c r="J1245" i="16" s="1"/>
  <c r="I1033" i="16"/>
  <c r="J1153" i="16" s="1"/>
  <c r="I944" i="16"/>
  <c r="J1064" i="16" s="1"/>
  <c r="I854" i="16"/>
  <c r="J974" i="16" s="1"/>
  <c r="I735" i="16"/>
  <c r="I600" i="16"/>
  <c r="I488" i="16"/>
  <c r="J608" i="16" s="1"/>
  <c r="I344" i="16"/>
  <c r="I248" i="16"/>
  <c r="J368" i="16" s="1"/>
  <c r="I144" i="16"/>
  <c r="J264" i="16" s="1"/>
  <c r="I1270" i="16"/>
  <c r="J1390" i="16" s="1"/>
  <c r="I1240" i="16"/>
  <c r="J1360" i="16" s="1"/>
  <c r="I1215" i="16"/>
  <c r="J1335" i="16" s="1"/>
  <c r="I1181" i="16"/>
  <c r="J1301" i="16" s="1"/>
  <c r="I1154" i="16"/>
  <c r="J1274" i="16" s="1"/>
  <c r="I1124" i="16"/>
  <c r="J1244" i="16" s="1"/>
  <c r="I882" i="16"/>
  <c r="J1002" i="16" s="1"/>
  <c r="I850" i="16"/>
  <c r="J970" i="16" s="1"/>
  <c r="I814" i="16"/>
  <c r="J934" i="16" s="1"/>
  <c r="I754" i="16"/>
  <c r="J874" i="16" s="1"/>
  <c r="I687" i="16"/>
  <c r="I655" i="16"/>
  <c r="J775" i="16" s="1"/>
  <c r="I617" i="16"/>
  <c r="J737" i="16" s="1"/>
  <c r="I519" i="16"/>
  <c r="J639" i="16" s="1"/>
  <c r="I486" i="16"/>
  <c r="J606" i="16" s="1"/>
  <c r="I448" i="16"/>
  <c r="J568" i="16" s="1"/>
  <c r="I415" i="16"/>
  <c r="J535" i="16" s="1"/>
  <c r="I375" i="16"/>
  <c r="J495" i="16" s="1"/>
  <c r="I1239" i="16"/>
  <c r="J1359" i="16" s="1"/>
  <c r="I1214" i="16"/>
  <c r="J1334" i="16" s="1"/>
  <c r="I1178" i="16"/>
  <c r="J1298" i="16" s="1"/>
  <c r="I1150" i="16"/>
  <c r="J1270" i="16" s="1"/>
  <c r="I1123" i="16"/>
  <c r="J1243" i="16" s="1"/>
  <c r="I881" i="16"/>
  <c r="J1001" i="16" s="1"/>
  <c r="I849" i="16"/>
  <c r="J969" i="16" s="1"/>
  <c r="I813" i="16"/>
  <c r="J933" i="16" s="1"/>
  <c r="I753" i="16"/>
  <c r="J873" i="16" s="1"/>
  <c r="I717" i="16"/>
  <c r="J837" i="16" s="1"/>
  <c r="I686" i="16"/>
  <c r="J806" i="16" s="1"/>
  <c r="I654" i="16"/>
  <c r="J774" i="16" s="1"/>
  <c r="I616" i="16"/>
  <c r="J736" i="16" s="1"/>
  <c r="I518" i="16"/>
  <c r="J638" i="16" s="1"/>
  <c r="I485" i="16"/>
  <c r="J605" i="16" s="1"/>
  <c r="I447" i="16"/>
  <c r="J567" i="16" s="1"/>
  <c r="I414" i="16"/>
  <c r="J534" i="16" s="1"/>
  <c r="I1608" i="16"/>
  <c r="I1582" i="16"/>
  <c r="I1556" i="16"/>
  <c r="I1529" i="16"/>
  <c r="I1503" i="16"/>
  <c r="I1480" i="16"/>
  <c r="J1600" i="16" s="1"/>
  <c r="I1448" i="16"/>
  <c r="J1568" i="16" s="1"/>
  <c r="I1418" i="16"/>
  <c r="I1393" i="16"/>
  <c r="J1513" i="16" s="1"/>
  <c r="I1359" i="16"/>
  <c r="J1479" i="16" s="1"/>
  <c r="I1329" i="16"/>
  <c r="J1449" i="16" s="1"/>
  <c r="I1302" i="16"/>
  <c r="J1422" i="16" s="1"/>
  <c r="I1268" i="16"/>
  <c r="J1388" i="16" s="1"/>
  <c r="I1238" i="16"/>
  <c r="J1358" i="16" s="1"/>
  <c r="I1213" i="16"/>
  <c r="J1333" i="16" s="1"/>
  <c r="I1177" i="16"/>
  <c r="J1297" i="16" s="1"/>
  <c r="I1149" i="16"/>
  <c r="J1269" i="16" s="1"/>
  <c r="I1122" i="16"/>
  <c r="J1242" i="16" s="1"/>
  <c r="I1088" i="16"/>
  <c r="J1208" i="16" s="1"/>
  <c r="I1058" i="16"/>
  <c r="J1178" i="16" s="1"/>
  <c r="I1031" i="16"/>
  <c r="J1151" i="16" s="1"/>
  <c r="I997" i="16"/>
  <c r="J1117" i="16" s="1"/>
  <c r="I970" i="16"/>
  <c r="I942" i="16"/>
  <c r="I906" i="16"/>
  <c r="I874" i="16"/>
  <c r="J994" i="16" s="1"/>
  <c r="I848" i="16"/>
  <c r="J968" i="16" s="1"/>
  <c r="I810" i="16"/>
  <c r="J930" i="16" s="1"/>
  <c r="I778" i="16"/>
  <c r="J898" i="16" s="1"/>
  <c r="I746" i="16"/>
  <c r="J866" i="16" s="1"/>
  <c r="I714" i="16"/>
  <c r="J834" i="16" s="1"/>
  <c r="I685" i="16"/>
  <c r="J805" i="16" s="1"/>
  <c r="I653" i="16"/>
  <c r="J773" i="16" s="1"/>
  <c r="I615" i="16"/>
  <c r="J735" i="16" s="1"/>
  <c r="I589" i="16"/>
  <c r="J709" i="16" s="1"/>
  <c r="I557" i="16"/>
  <c r="J677" i="16" s="1"/>
  <c r="I517" i="16"/>
  <c r="J637" i="16" s="1"/>
  <c r="I484" i="16"/>
  <c r="J604" i="16" s="1"/>
  <c r="I446" i="16"/>
  <c r="J566" i="16" s="1"/>
  <c r="I413" i="16"/>
  <c r="I373" i="16"/>
  <c r="J493" i="16" s="1"/>
  <c r="I340" i="16"/>
  <c r="J460" i="16" s="1"/>
  <c r="I302" i="16"/>
  <c r="J422" i="16" s="1"/>
  <c r="I269" i="16"/>
  <c r="J389" i="16" s="1"/>
  <c r="I229" i="16"/>
  <c r="J349" i="16" s="1"/>
  <c r="I196" i="16"/>
  <c r="J316" i="16" s="1"/>
  <c r="I167" i="16"/>
  <c r="J287" i="16" s="1"/>
  <c r="I1264" i="16"/>
  <c r="J1384" i="16" s="1"/>
  <c r="I1143" i="16"/>
  <c r="J1263" i="16" s="1"/>
  <c r="I123" i="16"/>
  <c r="J243" i="16" s="1"/>
  <c r="I139" i="16"/>
  <c r="J259" i="16" s="1"/>
  <c r="I155" i="16"/>
  <c r="I171" i="16"/>
  <c r="J291" i="16" s="1"/>
  <c r="I187" i="16"/>
  <c r="J307" i="16" s="1"/>
  <c r="I203" i="16"/>
  <c r="J323" i="16" s="1"/>
  <c r="I219" i="16"/>
  <c r="I235" i="16"/>
  <c r="J355" i="16" s="1"/>
  <c r="I251" i="16"/>
  <c r="J371" i="16" s="1"/>
  <c r="I267" i="16"/>
  <c r="J387" i="16" s="1"/>
  <c r="I283" i="16"/>
  <c r="J403" i="16" s="1"/>
  <c r="I299" i="16"/>
  <c r="J419" i="16" s="1"/>
  <c r="I315" i="16"/>
  <c r="J435" i="16" s="1"/>
  <c r="I331" i="16"/>
  <c r="J451" i="16" s="1"/>
  <c r="I347" i="16"/>
  <c r="J467" i="16" s="1"/>
  <c r="I363" i="16"/>
  <c r="J483" i="16" s="1"/>
  <c r="I379" i="16"/>
  <c r="J499" i="16" s="1"/>
  <c r="I395" i="16"/>
  <c r="J515" i="16" s="1"/>
  <c r="I411" i="16"/>
  <c r="J531" i="16" s="1"/>
  <c r="I427" i="16"/>
  <c r="J547" i="16" s="1"/>
  <c r="I443" i="16"/>
  <c r="J563" i="16" s="1"/>
  <c r="I459" i="16"/>
  <c r="J579" i="16" s="1"/>
  <c r="I475" i="16"/>
  <c r="J595" i="16" s="1"/>
  <c r="I491" i="16"/>
  <c r="J611" i="16" s="1"/>
  <c r="I507" i="16"/>
  <c r="J627" i="16" s="1"/>
  <c r="I523" i="16"/>
  <c r="J643" i="16" s="1"/>
  <c r="I539" i="16"/>
  <c r="J659" i="16" s="1"/>
  <c r="I555" i="16"/>
  <c r="J675" i="16" s="1"/>
  <c r="I571" i="16"/>
  <c r="J691" i="16" s="1"/>
  <c r="I587" i="16"/>
  <c r="J707" i="16" s="1"/>
  <c r="I603" i="16"/>
  <c r="J723" i="16" s="1"/>
  <c r="I619" i="16"/>
  <c r="J739" i="16" s="1"/>
  <c r="I635" i="16"/>
  <c r="J755" i="16" s="1"/>
  <c r="I651" i="16"/>
  <c r="J771" i="16" s="1"/>
  <c r="I667" i="16"/>
  <c r="J787" i="16" s="1"/>
  <c r="I683" i="16"/>
  <c r="J803" i="16" s="1"/>
  <c r="I699" i="16"/>
  <c r="J819" i="16" s="1"/>
  <c r="I715" i="16"/>
  <c r="J835" i="16" s="1"/>
  <c r="I731" i="16"/>
  <c r="I747" i="16"/>
  <c r="J867" i="16" s="1"/>
  <c r="I763" i="16"/>
  <c r="J883" i="16" s="1"/>
  <c r="I779" i="16"/>
  <c r="J899" i="16" s="1"/>
  <c r="I795" i="16"/>
  <c r="J915" i="16" s="1"/>
  <c r="I811" i="16"/>
  <c r="J931" i="16" s="1"/>
  <c r="I827" i="16"/>
  <c r="J947" i="16" s="1"/>
  <c r="I843" i="16"/>
  <c r="J963" i="16" s="1"/>
  <c r="I859" i="16"/>
  <c r="J979" i="16" s="1"/>
  <c r="I875" i="16"/>
  <c r="J995" i="16" s="1"/>
  <c r="I891" i="16"/>
  <c r="J1011" i="16" s="1"/>
  <c r="I907" i="16"/>
  <c r="J1027" i="16" s="1"/>
  <c r="I923" i="16"/>
  <c r="J1043" i="16" s="1"/>
  <c r="I939" i="16"/>
  <c r="J1059" i="16" s="1"/>
  <c r="I955" i="16"/>
  <c r="J1075" i="16" s="1"/>
  <c r="I971" i="16"/>
  <c r="J1091" i="16" s="1"/>
  <c r="I987" i="16"/>
  <c r="I1003" i="16"/>
  <c r="J1123" i="16" s="1"/>
  <c r="I1019" i="16"/>
  <c r="J1139" i="16" s="1"/>
  <c r="I1035" i="16"/>
  <c r="J1155" i="16" s="1"/>
  <c r="I1051" i="16"/>
  <c r="J1171" i="16" s="1"/>
  <c r="I1067" i="16"/>
  <c r="J1187" i="16" s="1"/>
  <c r="I1083" i="16"/>
  <c r="J1203" i="16" s="1"/>
  <c r="I1099" i="16"/>
  <c r="J1219" i="16" s="1"/>
  <c r="I1115" i="16"/>
  <c r="J1235" i="16" s="1"/>
  <c r="I1131" i="16"/>
  <c r="J1251" i="16" s="1"/>
  <c r="I1147" i="16"/>
  <c r="J1267" i="16" s="1"/>
  <c r="I1163" i="16"/>
  <c r="J1283" i="16" s="1"/>
  <c r="I1179" i="16"/>
  <c r="J1299" i="16" s="1"/>
  <c r="I1195" i="16"/>
  <c r="J1315" i="16" s="1"/>
  <c r="I1211" i="16"/>
  <c r="J1331" i="16" s="1"/>
  <c r="I1227" i="16"/>
  <c r="J1347" i="16" s="1"/>
  <c r="I1243" i="16"/>
  <c r="J1363" i="16" s="1"/>
  <c r="I1259" i="16"/>
  <c r="I1275" i="16"/>
  <c r="J1395" i="16" s="1"/>
  <c r="I1291" i="16"/>
  <c r="J1411" i="16" s="1"/>
  <c r="I1307" i="16"/>
  <c r="J1427" i="16" s="1"/>
  <c r="I1323" i="16"/>
  <c r="J1443" i="16" s="1"/>
  <c r="I1339" i="16"/>
  <c r="J1459" i="16" s="1"/>
  <c r="I1355" i="16"/>
  <c r="J1475" i="16" s="1"/>
  <c r="I1371" i="16"/>
  <c r="J1491" i="16" s="1"/>
  <c r="I1387" i="16"/>
  <c r="J1507" i="16" s="1"/>
  <c r="I1403" i="16"/>
  <c r="J1523" i="16" s="1"/>
  <c r="I1419" i="16"/>
  <c r="J1539" i="16" s="1"/>
  <c r="I1435" i="16"/>
  <c r="J1555" i="16" s="1"/>
  <c r="I1451" i="16"/>
  <c r="J1571" i="16" s="1"/>
  <c r="I124" i="16"/>
  <c r="J244" i="16" s="1"/>
  <c r="I140" i="16"/>
  <c r="J260" i="16" s="1"/>
  <c r="I156" i="16"/>
  <c r="J276" i="16" s="1"/>
  <c r="I172" i="16"/>
  <c r="J292" i="16" s="1"/>
  <c r="I188" i="16"/>
  <c r="I204" i="16"/>
  <c r="J324" i="16" s="1"/>
  <c r="I220" i="16"/>
  <c r="J340" i="16" s="1"/>
  <c r="I236" i="16"/>
  <c r="J356" i="16" s="1"/>
  <c r="I252" i="16"/>
  <c r="J372" i="16" s="1"/>
  <c r="I268" i="16"/>
  <c r="J388" i="16" s="1"/>
  <c r="I284" i="16"/>
  <c r="J404" i="16" s="1"/>
  <c r="I300" i="16"/>
  <c r="J420" i="16" s="1"/>
  <c r="I316" i="16"/>
  <c r="J436" i="16" s="1"/>
  <c r="I332" i="16"/>
  <c r="J452" i="16" s="1"/>
  <c r="I348" i="16"/>
  <c r="J468" i="16" s="1"/>
  <c r="I364" i="16"/>
  <c r="I380" i="16"/>
  <c r="J500" i="16" s="1"/>
  <c r="I396" i="16"/>
  <c r="I412" i="16"/>
  <c r="I428" i="16"/>
  <c r="I444" i="16"/>
  <c r="J564" i="16" s="1"/>
  <c r="I460" i="16"/>
  <c r="J580" i="16" s="1"/>
  <c r="I476" i="16"/>
  <c r="J596" i="16" s="1"/>
  <c r="I492" i="16"/>
  <c r="J612" i="16" s="1"/>
  <c r="I508" i="16"/>
  <c r="J628" i="16" s="1"/>
  <c r="I524" i="16"/>
  <c r="J644" i="16" s="1"/>
  <c r="I540" i="16"/>
  <c r="J660" i="16" s="1"/>
  <c r="I556" i="16"/>
  <c r="J676" i="16" s="1"/>
  <c r="I572" i="16"/>
  <c r="J692" i="16" s="1"/>
  <c r="I588" i="16"/>
  <c r="J708" i="16" s="1"/>
  <c r="I604" i="16"/>
  <c r="J724" i="16" s="1"/>
  <c r="I620" i="16"/>
  <c r="J740" i="16" s="1"/>
  <c r="I636" i="16"/>
  <c r="J756" i="16" s="1"/>
  <c r="I652" i="16"/>
  <c r="J772" i="16" s="1"/>
  <c r="I668" i="16"/>
  <c r="I684" i="16"/>
  <c r="J804" i="16" s="1"/>
  <c r="I700" i="16"/>
  <c r="I716" i="16"/>
  <c r="J836" i="16" s="1"/>
  <c r="I732" i="16"/>
  <c r="J852" i="16" s="1"/>
  <c r="I748" i="16"/>
  <c r="J868" i="16" s="1"/>
  <c r="I764" i="16"/>
  <c r="J884" i="16" s="1"/>
  <c r="I780" i="16"/>
  <c r="J900" i="16" s="1"/>
  <c r="I796" i="16"/>
  <c r="J916" i="16" s="1"/>
  <c r="I812" i="16"/>
  <c r="J932" i="16" s="1"/>
  <c r="I828" i="16"/>
  <c r="J948" i="16" s="1"/>
  <c r="I844" i="16"/>
  <c r="J964" i="16" s="1"/>
  <c r="I860" i="16"/>
  <c r="J980" i="16" s="1"/>
  <c r="I876" i="16"/>
  <c r="J996" i="16" s="1"/>
  <c r="I892" i="16"/>
  <c r="J1012" i="16" s="1"/>
  <c r="I908" i="16"/>
  <c r="J1028" i="16" s="1"/>
  <c r="I924" i="16"/>
  <c r="J1044" i="16" s="1"/>
  <c r="I940" i="16"/>
  <c r="I956" i="16"/>
  <c r="I972" i="16"/>
  <c r="J1092" i="16" s="1"/>
  <c r="I988" i="16"/>
  <c r="J1108" i="16" s="1"/>
  <c r="I1004" i="16"/>
  <c r="J1124" i="16" s="1"/>
  <c r="I1020" i="16"/>
  <c r="J1140" i="16" s="1"/>
  <c r="I1036" i="16"/>
  <c r="J1156" i="16" s="1"/>
  <c r="I1052" i="16"/>
  <c r="J1172" i="16" s="1"/>
  <c r="I1068" i="16"/>
  <c r="J1188" i="16" s="1"/>
  <c r="I1084" i="16"/>
  <c r="J1204" i="16" s="1"/>
  <c r="I1100" i="16"/>
  <c r="J1220" i="16" s="1"/>
  <c r="I1116" i="16"/>
  <c r="J1236" i="16" s="1"/>
  <c r="I1132" i="16"/>
  <c r="J1252" i="16" s="1"/>
  <c r="I1148" i="16"/>
  <c r="J1268" i="16" s="1"/>
  <c r="I1164" i="16"/>
  <c r="J1284" i="16" s="1"/>
  <c r="I1180" i="16"/>
  <c r="I1196" i="16"/>
  <c r="J1316" i="16" s="1"/>
  <c r="I1212" i="16"/>
  <c r="J1332" i="16" s="1"/>
  <c r="I1228" i="16"/>
  <c r="J1348" i="16" s="1"/>
  <c r="I1244" i="16"/>
  <c r="J1364" i="16" s="1"/>
  <c r="I1260" i="16"/>
  <c r="J1380" i="16" s="1"/>
  <c r="I1276" i="16"/>
  <c r="J1396" i="16" s="1"/>
  <c r="I1292" i="16"/>
  <c r="J1412" i="16" s="1"/>
  <c r="I1308" i="16"/>
  <c r="J1428" i="16" s="1"/>
  <c r="I1324" i="16"/>
  <c r="J1444" i="16" s="1"/>
  <c r="I1340" i="16"/>
  <c r="J1460" i="16" s="1"/>
  <c r="I1356" i="16"/>
  <c r="J1476" i="16" s="1"/>
  <c r="I1372" i="16"/>
  <c r="I1388" i="16"/>
  <c r="J1508" i="16" s="1"/>
  <c r="I1404" i="16"/>
  <c r="J1524" i="16" s="1"/>
  <c r="I1420" i="16"/>
  <c r="J1540" i="16" s="1"/>
  <c r="I1436" i="16"/>
  <c r="I1452" i="16"/>
  <c r="I127" i="16"/>
  <c r="J247" i="16" s="1"/>
  <c r="I145" i="16"/>
  <c r="J265" i="16" s="1"/>
  <c r="I163" i="16"/>
  <c r="J283" i="16" s="1"/>
  <c r="I181" i="16"/>
  <c r="J301" i="16" s="1"/>
  <c r="I199" i="16"/>
  <c r="J319" i="16" s="1"/>
  <c r="I217" i="16"/>
  <c r="J337" i="16" s="1"/>
  <c r="I237" i="16"/>
  <c r="J357" i="16" s="1"/>
  <c r="I255" i="16"/>
  <c r="J375" i="16" s="1"/>
  <c r="I273" i="16"/>
  <c r="J393" i="16" s="1"/>
  <c r="I291" i="16"/>
  <c r="J411" i="16" s="1"/>
  <c r="I309" i="16"/>
  <c r="J429" i="16" s="1"/>
  <c r="I327" i="16"/>
  <c r="J447" i="16" s="1"/>
  <c r="I345" i="16"/>
  <c r="J465" i="16" s="1"/>
  <c r="I365" i="16"/>
  <c r="J485" i="16" s="1"/>
  <c r="I383" i="16"/>
  <c r="J503" i="16" s="1"/>
  <c r="I401" i="16"/>
  <c r="J521" i="16" s="1"/>
  <c r="I419" i="16"/>
  <c r="J539" i="16" s="1"/>
  <c r="I437" i="16"/>
  <c r="J557" i="16" s="1"/>
  <c r="I455" i="16"/>
  <c r="J575" i="16" s="1"/>
  <c r="I473" i="16"/>
  <c r="J593" i="16" s="1"/>
  <c r="I493" i="16"/>
  <c r="J613" i="16" s="1"/>
  <c r="I511" i="16"/>
  <c r="J631" i="16" s="1"/>
  <c r="I529" i="16"/>
  <c r="J649" i="16" s="1"/>
  <c r="I547" i="16"/>
  <c r="J667" i="16" s="1"/>
  <c r="I565" i="16"/>
  <c r="J685" i="16" s="1"/>
  <c r="I583" i="16"/>
  <c r="J703" i="16" s="1"/>
  <c r="I601" i="16"/>
  <c r="I621" i="16"/>
  <c r="J741" i="16" s="1"/>
  <c r="I639" i="16"/>
  <c r="J759" i="16" s="1"/>
  <c r="I657" i="16"/>
  <c r="J777" i="16" s="1"/>
  <c r="I675" i="16"/>
  <c r="I693" i="16"/>
  <c r="I711" i="16"/>
  <c r="J831" i="16" s="1"/>
  <c r="I729" i="16"/>
  <c r="J849" i="16" s="1"/>
  <c r="I749" i="16"/>
  <c r="J869" i="16" s="1"/>
  <c r="I767" i="16"/>
  <c r="J887" i="16" s="1"/>
  <c r="I785" i="16"/>
  <c r="J905" i="16" s="1"/>
  <c r="I803" i="16"/>
  <c r="J923" i="16" s="1"/>
  <c r="I821" i="16"/>
  <c r="J941" i="16" s="1"/>
  <c r="I839" i="16"/>
  <c r="J959" i="16" s="1"/>
  <c r="I857" i="16"/>
  <c r="J977" i="16" s="1"/>
  <c r="I877" i="16"/>
  <c r="J997" i="16" s="1"/>
  <c r="I895" i="16"/>
  <c r="J1015" i="16" s="1"/>
  <c r="I913" i="16"/>
  <c r="J1033" i="16" s="1"/>
  <c r="I931" i="16"/>
  <c r="J1051" i="16" s="1"/>
  <c r="I949" i="16"/>
  <c r="I967" i="16"/>
  <c r="I985" i="16"/>
  <c r="J1105" i="16" s="1"/>
  <c r="I1005" i="16"/>
  <c r="J1125" i="16" s="1"/>
  <c r="I1023" i="16"/>
  <c r="J1143" i="16" s="1"/>
  <c r="I1041" i="16"/>
  <c r="J1161" i="16" s="1"/>
  <c r="I1059" i="16"/>
  <c r="J1179" i="16" s="1"/>
  <c r="I1077" i="16"/>
  <c r="J1197" i="16" s="1"/>
  <c r="I1095" i="16"/>
  <c r="J1215" i="16" s="1"/>
  <c r="I1113" i="16"/>
  <c r="J1233" i="16" s="1"/>
  <c r="I1133" i="16"/>
  <c r="J1253" i="16" s="1"/>
  <c r="I1151" i="16"/>
  <c r="J1271" i="16" s="1"/>
  <c r="I1169" i="16"/>
  <c r="J1289" i="16" s="1"/>
  <c r="I1187" i="16"/>
  <c r="J1307" i="16" s="1"/>
  <c r="I1205" i="16"/>
  <c r="J1325" i="16" s="1"/>
  <c r="I1223" i="16"/>
  <c r="J1343" i="16" s="1"/>
  <c r="I1241" i="16"/>
  <c r="J1361" i="16" s="1"/>
  <c r="I1261" i="16"/>
  <c r="I1279" i="16"/>
  <c r="J1399" i="16" s="1"/>
  <c r="I1297" i="16"/>
  <c r="I1315" i="16"/>
  <c r="J1435" i="16" s="1"/>
  <c r="I1333" i="16"/>
  <c r="J1453" i="16" s="1"/>
  <c r="I1351" i="16"/>
  <c r="J1471" i="16" s="1"/>
  <c r="I1369" i="16"/>
  <c r="J1489" i="16" s="1"/>
  <c r="I1389" i="16"/>
  <c r="J1509" i="16" s="1"/>
  <c r="I1407" i="16"/>
  <c r="J1527" i="16" s="1"/>
  <c r="I1425" i="16"/>
  <c r="J1545" i="16" s="1"/>
  <c r="I1443" i="16"/>
  <c r="J1563" i="16" s="1"/>
  <c r="I1461" i="16"/>
  <c r="J1581" i="16" s="1"/>
  <c r="I1477" i="16"/>
  <c r="J1597" i="16" s="1"/>
  <c r="I1493" i="16"/>
  <c r="J1613" i="16" s="1"/>
  <c r="I1509" i="16"/>
  <c r="I1525" i="16"/>
  <c r="I1541" i="16"/>
  <c r="I1557" i="16"/>
  <c r="I1573" i="16"/>
  <c r="I1589" i="16"/>
  <c r="I1605" i="16"/>
  <c r="I1621" i="16"/>
  <c r="I128" i="16"/>
  <c r="J248" i="16" s="1"/>
  <c r="I146" i="16"/>
  <c r="J266" i="16" s="1"/>
  <c r="I164" i="16"/>
  <c r="J284" i="16" s="1"/>
  <c r="I182" i="16"/>
  <c r="J302" i="16" s="1"/>
  <c r="I200" i="16"/>
  <c r="J320" i="16" s="1"/>
  <c r="I218" i="16"/>
  <c r="J338" i="16" s="1"/>
  <c r="I238" i="16"/>
  <c r="J358" i="16" s="1"/>
  <c r="I256" i="16"/>
  <c r="J376" i="16" s="1"/>
  <c r="I274" i="16"/>
  <c r="J394" i="16" s="1"/>
  <c r="I292" i="16"/>
  <c r="I310" i="16"/>
  <c r="I328" i="16"/>
  <c r="J448" i="16" s="1"/>
  <c r="I346" i="16"/>
  <c r="J466" i="16" s="1"/>
  <c r="I366" i="16"/>
  <c r="J486" i="16" s="1"/>
  <c r="I384" i="16"/>
  <c r="J504" i="16" s="1"/>
  <c r="I402" i="16"/>
  <c r="J522" i="16" s="1"/>
  <c r="I420" i="16"/>
  <c r="J540" i="16" s="1"/>
  <c r="I438" i="16"/>
  <c r="J558" i="16" s="1"/>
  <c r="I456" i="16"/>
  <c r="J576" i="16" s="1"/>
  <c r="I474" i="16"/>
  <c r="J594" i="16" s="1"/>
  <c r="I494" i="16"/>
  <c r="J614" i="16" s="1"/>
  <c r="I512" i="16"/>
  <c r="J632" i="16" s="1"/>
  <c r="I530" i="16"/>
  <c r="J650" i="16" s="1"/>
  <c r="I548" i="16"/>
  <c r="J668" i="16" s="1"/>
  <c r="I566" i="16"/>
  <c r="J686" i="16" s="1"/>
  <c r="I584" i="16"/>
  <c r="J704" i="16" s="1"/>
  <c r="I602" i="16"/>
  <c r="J722" i="16" s="1"/>
  <c r="I622" i="16"/>
  <c r="J742" i="16" s="1"/>
  <c r="I640" i="16"/>
  <c r="J760" i="16" s="1"/>
  <c r="I658" i="16"/>
  <c r="J778" i="16" s="1"/>
  <c r="I676" i="16"/>
  <c r="J796" i="16" s="1"/>
  <c r="I694" i="16"/>
  <c r="J814" i="16" s="1"/>
  <c r="I712" i="16"/>
  <c r="J832" i="16" s="1"/>
  <c r="I730" i="16"/>
  <c r="J850" i="16" s="1"/>
  <c r="I750" i="16"/>
  <c r="J870" i="16" s="1"/>
  <c r="I768" i="16"/>
  <c r="J888" i="16" s="1"/>
  <c r="I786" i="16"/>
  <c r="J906" i="16" s="1"/>
  <c r="I804" i="16"/>
  <c r="J924" i="16" s="1"/>
  <c r="I822" i="16"/>
  <c r="J942" i="16" s="1"/>
  <c r="I840" i="16"/>
  <c r="J960" i="16" s="1"/>
  <c r="I858" i="16"/>
  <c r="J978" i="16" s="1"/>
  <c r="I878" i="16"/>
  <c r="J998" i="16" s="1"/>
  <c r="I896" i="16"/>
  <c r="I914" i="16"/>
  <c r="J1034" i="16" s="1"/>
  <c r="I932" i="16"/>
  <c r="J1052" i="16" s="1"/>
  <c r="I950" i="16"/>
  <c r="J1070" i="16" s="1"/>
  <c r="I968" i="16"/>
  <c r="J1088" i="16" s="1"/>
  <c r="I986" i="16"/>
  <c r="J1106" i="16" s="1"/>
  <c r="I1006" i="16"/>
  <c r="J1126" i="16" s="1"/>
  <c r="I1024" i="16"/>
  <c r="J1144" i="16" s="1"/>
  <c r="I1042" i="16"/>
  <c r="J1162" i="16" s="1"/>
  <c r="I1060" i="16"/>
  <c r="J1180" i="16" s="1"/>
  <c r="I1078" i="16"/>
  <c r="J1198" i="16" s="1"/>
  <c r="I1096" i="16"/>
  <c r="J1216" i="16" s="1"/>
  <c r="I1114" i="16"/>
  <c r="J1234" i="16" s="1"/>
  <c r="I1134" i="16"/>
  <c r="J1254" i="16" s="1"/>
  <c r="I1152" i="16"/>
  <c r="J1272" i="16" s="1"/>
  <c r="I1170" i="16"/>
  <c r="J1290" i="16" s="1"/>
  <c r="I1188" i="16"/>
  <c r="J1308" i="16" s="1"/>
  <c r="I1206" i="16"/>
  <c r="I1224" i="16"/>
  <c r="J1344" i="16" s="1"/>
  <c r="I1242" i="16"/>
  <c r="J1362" i="16" s="1"/>
  <c r="I1262" i="16"/>
  <c r="J1382" i="16" s="1"/>
  <c r="I1280" i="16"/>
  <c r="J1400" i="16" s="1"/>
  <c r="I1298" i="16"/>
  <c r="J1418" i="16" s="1"/>
  <c r="I1316" i="16"/>
  <c r="J1436" i="16" s="1"/>
  <c r="I1334" i="16"/>
  <c r="J1454" i="16" s="1"/>
  <c r="I1352" i="16"/>
  <c r="J1472" i="16" s="1"/>
  <c r="I1370" i="16"/>
  <c r="J1490" i="16" s="1"/>
  <c r="I1390" i="16"/>
  <c r="J1510" i="16" s="1"/>
  <c r="I1408" i="16"/>
  <c r="J1528" i="16" s="1"/>
  <c r="I1426" i="16"/>
  <c r="J1546" i="16" s="1"/>
  <c r="I1444" i="16"/>
  <c r="J1564" i="16" s="1"/>
  <c r="I1462" i="16"/>
  <c r="J1582" i="16" s="1"/>
  <c r="I1478" i="16"/>
  <c r="J1598" i="16" s="1"/>
  <c r="I1494" i="16"/>
  <c r="I1510" i="16"/>
  <c r="I1526" i="16"/>
  <c r="I1542" i="16"/>
  <c r="I1558" i="16"/>
  <c r="I1574" i="16"/>
  <c r="I1590" i="16"/>
  <c r="I1606" i="16"/>
  <c r="I110" i="16"/>
  <c r="J230" i="16" s="1"/>
  <c r="I130" i="16"/>
  <c r="J250" i="16" s="1"/>
  <c r="I166" i="16"/>
  <c r="J286" i="16" s="1"/>
  <c r="I184" i="16"/>
  <c r="J304" i="16" s="1"/>
  <c r="I202" i="16"/>
  <c r="J322" i="16" s="1"/>
  <c r="I222" i="16"/>
  <c r="J342" i="16" s="1"/>
  <c r="I240" i="16"/>
  <c r="I258" i="16"/>
  <c r="J378" i="16" s="1"/>
  <c r="I276" i="16"/>
  <c r="J396" i="16" s="1"/>
  <c r="I294" i="16"/>
  <c r="J414" i="16" s="1"/>
  <c r="I312" i="16"/>
  <c r="J432" i="16" s="1"/>
  <c r="I330" i="16"/>
  <c r="J450" i="16" s="1"/>
  <c r="I350" i="16"/>
  <c r="J470" i="16" s="1"/>
  <c r="I368" i="16"/>
  <c r="J488" i="16" s="1"/>
  <c r="I386" i="16"/>
  <c r="J506" i="16" s="1"/>
  <c r="I404" i="16"/>
  <c r="J524" i="16" s="1"/>
  <c r="I422" i="16"/>
  <c r="J542" i="16" s="1"/>
  <c r="I440" i="16"/>
  <c r="J560" i="16" s="1"/>
  <c r="I458" i="16"/>
  <c r="J578" i="16" s="1"/>
  <c r="I478" i="16"/>
  <c r="I496" i="16"/>
  <c r="J616" i="16" s="1"/>
  <c r="I514" i="16"/>
  <c r="J634" i="16" s="1"/>
  <c r="I532" i="16"/>
  <c r="J652" i="16" s="1"/>
  <c r="I550" i="16"/>
  <c r="I568" i="16"/>
  <c r="J688" i="16" s="1"/>
  <c r="I586" i="16"/>
  <c r="J706" i="16" s="1"/>
  <c r="I606" i="16"/>
  <c r="J726" i="16" s="1"/>
  <c r="I624" i="16"/>
  <c r="J744" i="16" s="1"/>
  <c r="I642" i="16"/>
  <c r="J762" i="16" s="1"/>
  <c r="I660" i="16"/>
  <c r="J780" i="16" s="1"/>
  <c r="I678" i="16"/>
  <c r="J798" i="16" s="1"/>
  <c r="I696" i="16"/>
  <c r="J816" i="16" s="1"/>
  <c r="I734" i="16"/>
  <c r="J854" i="16" s="1"/>
  <c r="I752" i="16"/>
  <c r="J872" i="16" s="1"/>
  <c r="I770" i="16"/>
  <c r="J890" i="16" s="1"/>
  <c r="I788" i="16"/>
  <c r="J908" i="16" s="1"/>
  <c r="I806" i="16"/>
  <c r="J926" i="16" s="1"/>
  <c r="I824" i="16"/>
  <c r="J944" i="16" s="1"/>
  <c r="I842" i="16"/>
  <c r="J962" i="16" s="1"/>
  <c r="I862" i="16"/>
  <c r="I880" i="16"/>
  <c r="J1000" i="16" s="1"/>
  <c r="I898" i="16"/>
  <c r="J1018" i="16" s="1"/>
  <c r="I111" i="16"/>
  <c r="J231" i="16" s="1"/>
  <c r="I129" i="16"/>
  <c r="J249" i="16" s="1"/>
  <c r="I147" i="16"/>
  <c r="J267" i="16" s="1"/>
  <c r="I165" i="16"/>
  <c r="J285" i="16" s="1"/>
  <c r="I183" i="16"/>
  <c r="J303" i="16" s="1"/>
  <c r="I201" i="16"/>
  <c r="J321" i="16" s="1"/>
  <c r="I221" i="16"/>
  <c r="J341" i="16" s="1"/>
  <c r="I239" i="16"/>
  <c r="J359" i="16" s="1"/>
  <c r="I257" i="16"/>
  <c r="J377" i="16" s="1"/>
  <c r="I275" i="16"/>
  <c r="J395" i="16" s="1"/>
  <c r="I293" i="16"/>
  <c r="J413" i="16" s="1"/>
  <c r="I311" i="16"/>
  <c r="J431" i="16" s="1"/>
  <c r="I329" i="16"/>
  <c r="J449" i="16" s="1"/>
  <c r="I349" i="16"/>
  <c r="I367" i="16"/>
  <c r="J487" i="16" s="1"/>
  <c r="I385" i="16"/>
  <c r="J505" i="16" s="1"/>
  <c r="I403" i="16"/>
  <c r="J523" i="16" s="1"/>
  <c r="I421" i="16"/>
  <c r="J541" i="16" s="1"/>
  <c r="I439" i="16"/>
  <c r="J559" i="16" s="1"/>
  <c r="I457" i="16"/>
  <c r="J577" i="16" s="1"/>
  <c r="I477" i="16"/>
  <c r="J597" i="16" s="1"/>
  <c r="I495" i="16"/>
  <c r="J615" i="16" s="1"/>
  <c r="I513" i="16"/>
  <c r="J633" i="16" s="1"/>
  <c r="I531" i="16"/>
  <c r="J651" i="16" s="1"/>
  <c r="I549" i="16"/>
  <c r="J669" i="16" s="1"/>
  <c r="I567" i="16"/>
  <c r="J687" i="16" s="1"/>
  <c r="I585" i="16"/>
  <c r="J705" i="16" s="1"/>
  <c r="I605" i="16"/>
  <c r="J725" i="16" s="1"/>
  <c r="I623" i="16"/>
  <c r="J743" i="16" s="1"/>
  <c r="I641" i="16"/>
  <c r="J761" i="16" s="1"/>
  <c r="I659" i="16"/>
  <c r="J779" i="16" s="1"/>
  <c r="I677" i="16"/>
  <c r="I695" i="16"/>
  <c r="J815" i="16" s="1"/>
  <c r="I713" i="16"/>
  <c r="J833" i="16" s="1"/>
  <c r="I733" i="16"/>
  <c r="J853" i="16" s="1"/>
  <c r="I751" i="16"/>
  <c r="J871" i="16" s="1"/>
  <c r="I769" i="16"/>
  <c r="J889" i="16" s="1"/>
  <c r="I787" i="16"/>
  <c r="J907" i="16" s="1"/>
  <c r="I805" i="16"/>
  <c r="J925" i="16" s="1"/>
  <c r="I823" i="16"/>
  <c r="J943" i="16" s="1"/>
  <c r="I841" i="16"/>
  <c r="J961" i="16" s="1"/>
  <c r="I861" i="16"/>
  <c r="J981" i="16" s="1"/>
  <c r="I879" i="16"/>
  <c r="J999" i="16" s="1"/>
  <c r="I897" i="16"/>
  <c r="J1017" i="16" s="1"/>
  <c r="I915" i="16"/>
  <c r="J1035" i="16" s="1"/>
  <c r="I933" i="16"/>
  <c r="I951" i="16"/>
  <c r="I969" i="16"/>
  <c r="J1089" i="16" s="1"/>
  <c r="I989" i="16"/>
  <c r="J1109" i="16" s="1"/>
  <c r="I1007" i="16"/>
  <c r="J1127" i="16" s="1"/>
  <c r="I1025" i="16"/>
  <c r="J1145" i="16" s="1"/>
  <c r="I1043" i="16"/>
  <c r="J1163" i="16" s="1"/>
  <c r="I1061" i="16"/>
  <c r="J1181" i="16" s="1"/>
  <c r="I1079" i="16"/>
  <c r="J1199" i="16" s="1"/>
  <c r="I1097" i="16"/>
  <c r="J1217" i="16" s="1"/>
  <c r="I1117" i="16"/>
  <c r="J1237" i="16" s="1"/>
  <c r="I1135" i="16"/>
  <c r="J1255" i="16" s="1"/>
  <c r="I1153" i="16"/>
  <c r="J1273" i="16" s="1"/>
  <c r="I1171" i="16"/>
  <c r="J1291" i="16" s="1"/>
  <c r="I1189" i="16"/>
  <c r="J1309" i="16" s="1"/>
  <c r="I1207" i="16"/>
  <c r="I1225" i="16"/>
  <c r="I1245" i="16"/>
  <c r="J1365" i="16" s="1"/>
  <c r="I1263" i="16"/>
  <c r="J1383" i="16" s="1"/>
  <c r="I1281" i="16"/>
  <c r="J1401" i="16" s="1"/>
  <c r="I1299" i="16"/>
  <c r="J1419" i="16" s="1"/>
  <c r="I1317" i="16"/>
  <c r="J1437" i="16" s="1"/>
  <c r="I1335" i="16"/>
  <c r="J1455" i="16" s="1"/>
  <c r="I1353" i="16"/>
  <c r="J1473" i="16" s="1"/>
  <c r="I1373" i="16"/>
  <c r="J1493" i="16" s="1"/>
  <c r="I1391" i="16"/>
  <c r="J1511" i="16" s="1"/>
  <c r="I1409" i="16"/>
  <c r="J1529" i="16" s="1"/>
  <c r="I1427" i="16"/>
  <c r="J1547" i="16" s="1"/>
  <c r="I1445" i="16"/>
  <c r="J1565" i="16" s="1"/>
  <c r="I1463" i="16"/>
  <c r="J1583" i="16" s="1"/>
  <c r="I1479" i="16"/>
  <c r="J1599" i="16" s="1"/>
  <c r="I1495" i="16"/>
  <c r="J1615" i="16" s="1"/>
  <c r="I1511" i="16"/>
  <c r="I1527" i="16"/>
  <c r="I1543" i="16"/>
  <c r="I1559" i="16"/>
  <c r="I1575" i="16"/>
  <c r="I1591" i="16"/>
  <c r="I1607" i="16"/>
  <c r="I112" i="16"/>
  <c r="J232" i="16" s="1"/>
  <c r="I113" i="16"/>
  <c r="J233" i="16" s="1"/>
  <c r="I135" i="16"/>
  <c r="J255" i="16" s="1"/>
  <c r="I158" i="16"/>
  <c r="J278" i="16" s="1"/>
  <c r="I180" i="16"/>
  <c r="J300" i="16" s="1"/>
  <c r="I208" i="16"/>
  <c r="J328" i="16" s="1"/>
  <c r="I230" i="16"/>
  <c r="J350" i="16" s="1"/>
  <c r="I254" i="16"/>
  <c r="J374" i="16" s="1"/>
  <c r="I280" i="16"/>
  <c r="J400" i="16" s="1"/>
  <c r="I304" i="16"/>
  <c r="J424" i="16" s="1"/>
  <c r="I326" i="16"/>
  <c r="I354" i="16"/>
  <c r="J474" i="16" s="1"/>
  <c r="I376" i="16"/>
  <c r="J496" i="16" s="1"/>
  <c r="I400" i="16"/>
  <c r="J520" i="16" s="1"/>
  <c r="I426" i="16"/>
  <c r="J546" i="16" s="1"/>
  <c r="I450" i="16"/>
  <c r="J570" i="16" s="1"/>
  <c r="I472" i="16"/>
  <c r="J592" i="16" s="1"/>
  <c r="I500" i="16"/>
  <c r="J620" i="16" s="1"/>
  <c r="I522" i="16"/>
  <c r="J642" i="16" s="1"/>
  <c r="I546" i="16"/>
  <c r="J666" i="16" s="1"/>
  <c r="I574" i="16"/>
  <c r="J694" i="16" s="1"/>
  <c r="I596" i="16"/>
  <c r="J716" i="16" s="1"/>
  <c r="I618" i="16"/>
  <c r="J738" i="16" s="1"/>
  <c r="I646" i="16"/>
  <c r="J766" i="16" s="1"/>
  <c r="I670" i="16"/>
  <c r="J790" i="16" s="1"/>
  <c r="I692" i="16"/>
  <c r="J812" i="16" s="1"/>
  <c r="I719" i="16"/>
  <c r="I741" i="16"/>
  <c r="J861" i="16" s="1"/>
  <c r="I765" i="16"/>
  <c r="J885" i="16" s="1"/>
  <c r="I791" i="16"/>
  <c r="J911" i="16" s="1"/>
  <c r="I815" i="16"/>
  <c r="J935" i="16" s="1"/>
  <c r="I837" i="16"/>
  <c r="J957" i="16" s="1"/>
  <c r="I865" i="16"/>
  <c r="J985" i="16" s="1"/>
  <c r="I887" i="16"/>
  <c r="J1007" i="16" s="1"/>
  <c r="I911" i="16"/>
  <c r="J1031" i="16" s="1"/>
  <c r="I935" i="16"/>
  <c r="J1055" i="16" s="1"/>
  <c r="I958" i="16"/>
  <c r="J1078" i="16" s="1"/>
  <c r="I979" i="16"/>
  <c r="J1099" i="16" s="1"/>
  <c r="I1000" i="16"/>
  <c r="J1120" i="16" s="1"/>
  <c r="I1026" i="16"/>
  <c r="J1146" i="16" s="1"/>
  <c r="I1047" i="16"/>
  <c r="J1167" i="16" s="1"/>
  <c r="I1070" i="16"/>
  <c r="I1091" i="16"/>
  <c r="J1211" i="16" s="1"/>
  <c r="I1112" i="16"/>
  <c r="J1232" i="16" s="1"/>
  <c r="I1138" i="16"/>
  <c r="J1258" i="16" s="1"/>
  <c r="I1159" i="16"/>
  <c r="J1279" i="16" s="1"/>
  <c r="I1182" i="16"/>
  <c r="J1302" i="16" s="1"/>
  <c r="I1203" i="16"/>
  <c r="J1323" i="16" s="1"/>
  <c r="I1229" i="16"/>
  <c r="J1349" i="16" s="1"/>
  <c r="I1250" i="16"/>
  <c r="J1370" i="16" s="1"/>
  <c r="I1271" i="16"/>
  <c r="J1391" i="16" s="1"/>
  <c r="I1294" i="16"/>
  <c r="J1414" i="16" s="1"/>
  <c r="I1318" i="16"/>
  <c r="J1438" i="16" s="1"/>
  <c r="I1341" i="16"/>
  <c r="J1461" i="16" s="1"/>
  <c r="I1362" i="16"/>
  <c r="J1482" i="16" s="1"/>
  <c r="I1383" i="16"/>
  <c r="J1503" i="16" s="1"/>
  <c r="I1406" i="16"/>
  <c r="J1526" i="16" s="1"/>
  <c r="I1430" i="16"/>
  <c r="I1453" i="16"/>
  <c r="J1573" i="16" s="1"/>
  <c r="I1472" i="16"/>
  <c r="J1592" i="16" s="1"/>
  <c r="I1491" i="16"/>
  <c r="J1611" i="16" s="1"/>
  <c r="I1513" i="16"/>
  <c r="I1532" i="16"/>
  <c r="I1551" i="16"/>
  <c r="I1570" i="16"/>
  <c r="I1592" i="16"/>
  <c r="I1611" i="16"/>
  <c r="I114" i="16"/>
  <c r="J234" i="16" s="1"/>
  <c r="I136" i="16"/>
  <c r="J256" i="16" s="1"/>
  <c r="I159" i="16"/>
  <c r="J279" i="16" s="1"/>
  <c r="I185" i="16"/>
  <c r="J305" i="16" s="1"/>
  <c r="I209" i="16"/>
  <c r="J329" i="16" s="1"/>
  <c r="I231" i="16"/>
  <c r="J351" i="16" s="1"/>
  <c r="I259" i="16"/>
  <c r="I281" i="16"/>
  <c r="J401" i="16" s="1"/>
  <c r="I305" i="16"/>
  <c r="J425" i="16" s="1"/>
  <c r="I333" i="16"/>
  <c r="J453" i="16" s="1"/>
  <c r="I355" i="16"/>
  <c r="J475" i="16" s="1"/>
  <c r="I377" i="16"/>
  <c r="J497" i="16" s="1"/>
  <c r="I405" i="16"/>
  <c r="J525" i="16" s="1"/>
  <c r="I429" i="16"/>
  <c r="J549" i="16" s="1"/>
  <c r="I451" i="16"/>
  <c r="J571" i="16" s="1"/>
  <c r="I479" i="16"/>
  <c r="J599" i="16" s="1"/>
  <c r="I501" i="16"/>
  <c r="J621" i="16" s="1"/>
  <c r="I525" i="16"/>
  <c r="J645" i="16" s="1"/>
  <c r="I551" i="16"/>
  <c r="J671" i="16" s="1"/>
  <c r="I575" i="16"/>
  <c r="J695" i="16" s="1"/>
  <c r="I597" i="16"/>
  <c r="J717" i="16" s="1"/>
  <c r="I625" i="16"/>
  <c r="J745" i="16" s="1"/>
  <c r="I647" i="16"/>
  <c r="J767" i="16" s="1"/>
  <c r="I671" i="16"/>
  <c r="J791" i="16" s="1"/>
  <c r="I697" i="16"/>
  <c r="J817" i="16" s="1"/>
  <c r="I720" i="16"/>
  <c r="J840" i="16" s="1"/>
  <c r="I742" i="16"/>
  <c r="J862" i="16" s="1"/>
  <c r="I766" i="16"/>
  <c r="J886" i="16" s="1"/>
  <c r="I792" i="16"/>
  <c r="J912" i="16" s="1"/>
  <c r="I816" i="16"/>
  <c r="J936" i="16" s="1"/>
  <c r="I838" i="16"/>
  <c r="J958" i="16" s="1"/>
  <c r="I866" i="16"/>
  <c r="J986" i="16" s="1"/>
  <c r="I888" i="16"/>
  <c r="J1008" i="16" s="1"/>
  <c r="I912" i="16"/>
  <c r="J1032" i="16" s="1"/>
  <c r="I936" i="16"/>
  <c r="J1056" i="16" s="1"/>
  <c r="I959" i="16"/>
  <c r="J1079" i="16" s="1"/>
  <c r="I980" i="16"/>
  <c r="J1100" i="16" s="1"/>
  <c r="I1001" i="16"/>
  <c r="I1027" i="16"/>
  <c r="I1048" i="16"/>
  <c r="J1168" i="16" s="1"/>
  <c r="I1071" i="16"/>
  <c r="J1191" i="16" s="1"/>
  <c r="I1092" i="16"/>
  <c r="J1212" i="16" s="1"/>
  <c r="I1118" i="16"/>
  <c r="J1238" i="16" s="1"/>
  <c r="I1139" i="16"/>
  <c r="J1259" i="16" s="1"/>
  <c r="I1160" i="16"/>
  <c r="J1280" i="16" s="1"/>
  <c r="I1183" i="16"/>
  <c r="J1303" i="16" s="1"/>
  <c r="I1204" i="16"/>
  <c r="J1324" i="16" s="1"/>
  <c r="I1230" i="16"/>
  <c r="J1350" i="16" s="1"/>
  <c r="I1251" i="16"/>
  <c r="J1371" i="16" s="1"/>
  <c r="I1272" i="16"/>
  <c r="J1392" i="16" s="1"/>
  <c r="I1295" i="16"/>
  <c r="J1415" i="16" s="1"/>
  <c r="I1319" i="16"/>
  <c r="J1439" i="16" s="1"/>
  <c r="I1342" i="16"/>
  <c r="J1462" i="16" s="1"/>
  <c r="I1363" i="16"/>
  <c r="J1483" i="16" s="1"/>
  <c r="I1384" i="16"/>
  <c r="J1504" i="16" s="1"/>
  <c r="I1410" i="16"/>
  <c r="J1530" i="16" s="1"/>
  <c r="I1431" i="16"/>
  <c r="I1454" i="16"/>
  <c r="J1574" i="16" s="1"/>
  <c r="I1473" i="16"/>
  <c r="J1593" i="16" s="1"/>
  <c r="I1492" i="16"/>
  <c r="J1612" i="16" s="1"/>
  <c r="I1514" i="16"/>
  <c r="I1533" i="16"/>
  <c r="I1552" i="16"/>
  <c r="I1571" i="16"/>
  <c r="I1593" i="16"/>
  <c r="I1612" i="16"/>
  <c r="I115" i="16"/>
  <c r="J235" i="16" s="1"/>
  <c r="I137" i="16"/>
  <c r="J257" i="16" s="1"/>
  <c r="I160" i="16"/>
  <c r="J280" i="16" s="1"/>
  <c r="I186" i="16"/>
  <c r="J306" i="16" s="1"/>
  <c r="I210" i="16"/>
  <c r="J330" i="16" s="1"/>
  <c r="I232" i="16"/>
  <c r="I260" i="16"/>
  <c r="J380" i="16" s="1"/>
  <c r="I282" i="16"/>
  <c r="J402" i="16" s="1"/>
  <c r="I306" i="16"/>
  <c r="J426" i="16" s="1"/>
  <c r="I334" i="16"/>
  <c r="J454" i="16" s="1"/>
  <c r="I356" i="16"/>
  <c r="J476" i="16" s="1"/>
  <c r="I378" i="16"/>
  <c r="J498" i="16" s="1"/>
  <c r="I406" i="16"/>
  <c r="J526" i="16" s="1"/>
  <c r="I430" i="16"/>
  <c r="J550" i="16" s="1"/>
  <c r="I452" i="16"/>
  <c r="J572" i="16" s="1"/>
  <c r="I480" i="16"/>
  <c r="J600" i="16" s="1"/>
  <c r="I502" i="16"/>
  <c r="J622" i="16" s="1"/>
  <c r="I526" i="16"/>
  <c r="J646" i="16" s="1"/>
  <c r="I552" i="16"/>
  <c r="J672" i="16" s="1"/>
  <c r="I576" i="16"/>
  <c r="I598" i="16"/>
  <c r="I626" i="16"/>
  <c r="I648" i="16"/>
  <c r="J768" i="16" s="1"/>
  <c r="I672" i="16"/>
  <c r="J792" i="16" s="1"/>
  <c r="I698" i="16"/>
  <c r="J818" i="16" s="1"/>
  <c r="I721" i="16"/>
  <c r="J841" i="16" s="1"/>
  <c r="I743" i="16"/>
  <c r="J863" i="16" s="1"/>
  <c r="I771" i="16"/>
  <c r="J891" i="16" s="1"/>
  <c r="I793" i="16"/>
  <c r="J913" i="16" s="1"/>
  <c r="I817" i="16"/>
  <c r="J937" i="16" s="1"/>
  <c r="I845" i="16"/>
  <c r="J965" i="16" s="1"/>
  <c r="I867" i="16"/>
  <c r="J987" i="16" s="1"/>
  <c r="I889" i="16"/>
  <c r="J1009" i="16" s="1"/>
  <c r="I916" i="16"/>
  <c r="J1036" i="16" s="1"/>
  <c r="I937" i="16"/>
  <c r="J1057" i="16" s="1"/>
  <c r="I960" i="16"/>
  <c r="J1080" i="16" s="1"/>
  <c r="I981" i="16"/>
  <c r="I1002" i="16"/>
  <c r="J1122" i="16" s="1"/>
  <c r="I1028" i="16"/>
  <c r="J1148" i="16" s="1"/>
  <c r="I1049" i="16"/>
  <c r="J1169" i="16" s="1"/>
  <c r="I1072" i="16"/>
  <c r="J1192" i="16" s="1"/>
  <c r="I1093" i="16"/>
  <c r="J1213" i="16" s="1"/>
  <c r="I1119" i="16"/>
  <c r="J1239" i="16" s="1"/>
  <c r="I1140" i="16"/>
  <c r="J1260" i="16" s="1"/>
  <c r="I1161" i="16"/>
  <c r="J1281" i="16" s="1"/>
  <c r="I1184" i="16"/>
  <c r="J1304" i="16" s="1"/>
  <c r="I1208" i="16"/>
  <c r="J1328" i="16" s="1"/>
  <c r="I1231" i="16"/>
  <c r="J1351" i="16" s="1"/>
  <c r="I1252" i="16"/>
  <c r="J1372" i="16" s="1"/>
  <c r="I1273" i="16"/>
  <c r="J1393" i="16" s="1"/>
  <c r="I1296" i="16"/>
  <c r="J1416" i="16" s="1"/>
  <c r="I1320" i="16"/>
  <c r="J1440" i="16" s="1"/>
  <c r="I1343" i="16"/>
  <c r="I1364" i="16"/>
  <c r="J1484" i="16" s="1"/>
  <c r="I1385" i="16"/>
  <c r="J1505" i="16" s="1"/>
  <c r="I1411" i="16"/>
  <c r="J1531" i="16" s="1"/>
  <c r="I1432" i="16"/>
  <c r="J1552" i="16" s="1"/>
  <c r="I1455" i="16"/>
  <c r="J1575" i="16" s="1"/>
  <c r="I1474" i="16"/>
  <c r="J1594" i="16" s="1"/>
  <c r="I1496" i="16"/>
  <c r="J1616" i="16" s="1"/>
  <c r="I1515" i="16"/>
  <c r="I1534" i="16"/>
  <c r="I1553" i="16"/>
  <c r="I1572" i="16"/>
  <c r="I1594" i="16"/>
  <c r="I1613" i="16"/>
  <c r="I116" i="16"/>
  <c r="J236" i="16" s="1"/>
  <c r="I138" i="16"/>
  <c r="J258" i="16" s="1"/>
  <c r="I161" i="16"/>
  <c r="I189" i="16"/>
  <c r="J309" i="16" s="1"/>
  <c r="I211" i="16"/>
  <c r="J331" i="16" s="1"/>
  <c r="I233" i="16"/>
  <c r="J353" i="16" s="1"/>
  <c r="I261" i="16"/>
  <c r="J381" i="16" s="1"/>
  <c r="I285" i="16"/>
  <c r="J405" i="16" s="1"/>
  <c r="I307" i="16"/>
  <c r="J427" i="16" s="1"/>
  <c r="I335" i="16"/>
  <c r="J455" i="16" s="1"/>
  <c r="I357" i="16"/>
  <c r="J477" i="16" s="1"/>
  <c r="I381" i="16"/>
  <c r="J501" i="16" s="1"/>
  <c r="I407" i="16"/>
  <c r="J527" i="16" s="1"/>
  <c r="I431" i="16"/>
  <c r="J551" i="16" s="1"/>
  <c r="I453" i="16"/>
  <c r="J573" i="16" s="1"/>
  <c r="I481" i="16"/>
  <c r="J601" i="16" s="1"/>
  <c r="I503" i="16"/>
  <c r="J623" i="16" s="1"/>
  <c r="I527" i="16"/>
  <c r="J647" i="16" s="1"/>
  <c r="I553" i="16"/>
  <c r="I577" i="16"/>
  <c r="J697" i="16" s="1"/>
  <c r="I599" i="16"/>
  <c r="J719" i="16" s="1"/>
  <c r="I627" i="16"/>
  <c r="J747" i="16" s="1"/>
  <c r="I649" i="16"/>
  <c r="J769" i="16" s="1"/>
  <c r="I673" i="16"/>
  <c r="J793" i="16" s="1"/>
  <c r="I701" i="16"/>
  <c r="J821" i="16" s="1"/>
  <c r="I722" i="16"/>
  <c r="J842" i="16" s="1"/>
  <c r="I744" i="16"/>
  <c r="J864" i="16" s="1"/>
  <c r="I772" i="16"/>
  <c r="J892" i="16" s="1"/>
  <c r="I794" i="16"/>
  <c r="J914" i="16" s="1"/>
  <c r="I818" i="16"/>
  <c r="J938" i="16" s="1"/>
  <c r="I846" i="16"/>
  <c r="J966" i="16" s="1"/>
  <c r="I868" i="16"/>
  <c r="J988" i="16" s="1"/>
  <c r="I890" i="16"/>
  <c r="J1010" i="16" s="1"/>
  <c r="I917" i="16"/>
  <c r="I938" i="16"/>
  <c r="I961" i="16"/>
  <c r="I982" i="16"/>
  <c r="I1008" i="16"/>
  <c r="J1128" i="16" s="1"/>
  <c r="I1029" i="16"/>
  <c r="J1149" i="16" s="1"/>
  <c r="I1050" i="16"/>
  <c r="J1170" i="16" s="1"/>
  <c r="I1073" i="16"/>
  <c r="J1193" i="16" s="1"/>
  <c r="I1094" i="16"/>
  <c r="J1214" i="16" s="1"/>
  <c r="I1120" i="16"/>
  <c r="J1240" i="16" s="1"/>
  <c r="I1141" i="16"/>
  <c r="J1261" i="16" s="1"/>
  <c r="I1162" i="16"/>
  <c r="J1282" i="16" s="1"/>
  <c r="I1185" i="16"/>
  <c r="J1305" i="16" s="1"/>
  <c r="I1209" i="16"/>
  <c r="J1329" i="16" s="1"/>
  <c r="I1232" i="16"/>
  <c r="J1352" i="16" s="1"/>
  <c r="I1253" i="16"/>
  <c r="J1373" i="16" s="1"/>
  <c r="I1274" i="16"/>
  <c r="J1394" i="16" s="1"/>
  <c r="I1300" i="16"/>
  <c r="I1321" i="16"/>
  <c r="I1344" i="16"/>
  <c r="J1464" i="16" s="1"/>
  <c r="I1365" i="16"/>
  <c r="J1485" i="16" s="1"/>
  <c r="I1386" i="16"/>
  <c r="J1506" i="16" s="1"/>
  <c r="I1412" i="16"/>
  <c r="J1532" i="16" s="1"/>
  <c r="I1433" i="16"/>
  <c r="J1553" i="16" s="1"/>
  <c r="I1456" i="16"/>
  <c r="J1576" i="16" s="1"/>
  <c r="I1475" i="16"/>
  <c r="J1595" i="16" s="1"/>
  <c r="I1497" i="16"/>
  <c r="J1617" i="16" s="1"/>
  <c r="I1516" i="16"/>
  <c r="I1535" i="16"/>
  <c r="I1554" i="16"/>
  <c r="I1576" i="16"/>
  <c r="I1595" i="16"/>
  <c r="I1614" i="16"/>
  <c r="I117" i="16"/>
  <c r="J237" i="16" s="1"/>
  <c r="I141" i="16"/>
  <c r="I162" i="16"/>
  <c r="J282" i="16" s="1"/>
  <c r="I190" i="16"/>
  <c r="J310" i="16" s="1"/>
  <c r="I212" i="16"/>
  <c r="J332" i="16" s="1"/>
  <c r="I234" i="16"/>
  <c r="J354" i="16" s="1"/>
  <c r="I262" i="16"/>
  <c r="J382" i="16" s="1"/>
  <c r="I286" i="16"/>
  <c r="J406" i="16" s="1"/>
  <c r="I308" i="16"/>
  <c r="J428" i="16" s="1"/>
  <c r="I336" i="16"/>
  <c r="J456" i="16" s="1"/>
  <c r="I358" i="16"/>
  <c r="J478" i="16" s="1"/>
  <c r="I382" i="16"/>
  <c r="J502" i="16" s="1"/>
  <c r="I408" i="16"/>
  <c r="J528" i="16" s="1"/>
  <c r="I432" i="16"/>
  <c r="J552" i="16" s="1"/>
  <c r="I454" i="16"/>
  <c r="J574" i="16" s="1"/>
  <c r="I482" i="16"/>
  <c r="J602" i="16" s="1"/>
  <c r="I504" i="16"/>
  <c r="J624" i="16" s="1"/>
  <c r="I528" i="16"/>
  <c r="I554" i="16"/>
  <c r="J674" i="16" s="1"/>
  <c r="I1600" i="16"/>
  <c r="I1577" i="16"/>
  <c r="I1547" i="16"/>
  <c r="I1521" i="16"/>
  <c r="I1498" i="16"/>
  <c r="J1618" i="16" s="1"/>
  <c r="I1468" i="16"/>
  <c r="J1588" i="16" s="1"/>
  <c r="I1440" i="16"/>
  <c r="J1560" i="16" s="1"/>
  <c r="I1413" i="16"/>
  <c r="J1533" i="16" s="1"/>
  <c r="I1379" i="16"/>
  <c r="J1499" i="16" s="1"/>
  <c r="I1349" i="16"/>
  <c r="J1469" i="16" s="1"/>
  <c r="I1322" i="16"/>
  <c r="J1442" i="16" s="1"/>
  <c r="I1288" i="16"/>
  <c r="J1408" i="16" s="1"/>
  <c r="I1258" i="16"/>
  <c r="J1378" i="16" s="1"/>
  <c r="I1233" i="16"/>
  <c r="I1199" i="16"/>
  <c r="J1319" i="16" s="1"/>
  <c r="I1172" i="16"/>
  <c r="J1292" i="16" s="1"/>
  <c r="I1142" i="16"/>
  <c r="J1262" i="16" s="1"/>
  <c r="I1108" i="16"/>
  <c r="J1228" i="16" s="1"/>
  <c r="I1081" i="16"/>
  <c r="J1201" i="16" s="1"/>
  <c r="I1053" i="16"/>
  <c r="J1173" i="16" s="1"/>
  <c r="I1017" i="16"/>
  <c r="J1137" i="16" s="1"/>
  <c r="I992" i="16"/>
  <c r="J1112" i="16" s="1"/>
  <c r="I962" i="16"/>
  <c r="J1082" i="16" s="1"/>
  <c r="I928" i="16"/>
  <c r="J1048" i="16" s="1"/>
  <c r="I901" i="16"/>
  <c r="J1021" i="16" s="1"/>
  <c r="I869" i="16"/>
  <c r="J989" i="16" s="1"/>
  <c r="I833" i="16"/>
  <c r="J953" i="16" s="1"/>
  <c r="I801" i="16"/>
  <c r="J921" i="16" s="1"/>
  <c r="I773" i="16"/>
  <c r="I737" i="16"/>
  <c r="J857" i="16" s="1"/>
  <c r="I706" i="16"/>
  <c r="J826" i="16" s="1"/>
  <c r="I674" i="16"/>
  <c r="J794" i="16" s="1"/>
  <c r="I638" i="16"/>
  <c r="J758" i="16" s="1"/>
  <c r="I610" i="16"/>
  <c r="J730" i="16" s="1"/>
  <c r="I578" i="16"/>
  <c r="J698" i="16" s="1"/>
  <c r="I541" i="16"/>
  <c r="J661" i="16" s="1"/>
  <c r="I506" i="16"/>
  <c r="J626" i="16" s="1"/>
  <c r="I468" i="16"/>
  <c r="J588" i="16" s="1"/>
  <c r="I435" i="16"/>
  <c r="J555" i="16" s="1"/>
  <c r="I397" i="16"/>
  <c r="J517" i="16" s="1"/>
  <c r="I362" i="16"/>
  <c r="J482" i="16" s="1"/>
  <c r="I324" i="16"/>
  <c r="J444" i="16" s="1"/>
  <c r="I295" i="16"/>
  <c r="I253" i="16"/>
  <c r="J373" i="16" s="1"/>
  <c r="I224" i="16"/>
  <c r="J344" i="16" s="1"/>
  <c r="I191" i="16"/>
  <c r="I151" i="16"/>
  <c r="J271" i="16" s="1"/>
  <c r="I119" i="16"/>
  <c r="J239" i="16" s="1"/>
  <c r="I1265" i="16"/>
  <c r="J1385" i="16" s="1"/>
  <c r="I1235" i="16"/>
  <c r="J1355" i="16" s="1"/>
  <c r="I1201" i="16"/>
  <c r="J1321" i="16" s="1"/>
  <c r="I1174" i="16"/>
  <c r="J1294" i="16" s="1"/>
  <c r="I1144" i="16"/>
  <c r="J1264" i="16" s="1"/>
  <c r="I871" i="16"/>
  <c r="J991" i="16" s="1"/>
  <c r="I835" i="16"/>
  <c r="J955" i="16" s="1"/>
  <c r="I807" i="16"/>
  <c r="J927" i="16" s="1"/>
  <c r="I775" i="16"/>
  <c r="J895" i="16" s="1"/>
  <c r="I739" i="16"/>
  <c r="J859" i="16" s="1"/>
  <c r="I644" i="16"/>
  <c r="J764" i="16" s="1"/>
  <c r="I612" i="16"/>
  <c r="J732" i="16" s="1"/>
  <c r="I543" i="16"/>
  <c r="J663" i="16" s="1"/>
  <c r="I510" i="16"/>
  <c r="J630" i="16" s="1"/>
  <c r="I470" i="16"/>
  <c r="I441" i="16"/>
  <c r="J561" i="16" s="1"/>
  <c r="I399" i="16"/>
  <c r="J519" i="16" s="1"/>
  <c r="I370" i="16"/>
  <c r="J490" i="16" s="1"/>
  <c r="I1234" i="16"/>
  <c r="J1354" i="16" s="1"/>
  <c r="I1200" i="16"/>
  <c r="J1320" i="16" s="1"/>
  <c r="I1173" i="16"/>
  <c r="J1293" i="16" s="1"/>
  <c r="I870" i="16"/>
  <c r="J990" i="16" s="1"/>
  <c r="I834" i="16"/>
  <c r="J954" i="16" s="1"/>
  <c r="I802" i="16"/>
  <c r="J922" i="16" s="1"/>
  <c r="I774" i="16"/>
  <c r="J894" i="16" s="1"/>
  <c r="I738" i="16"/>
  <c r="J858" i="16" s="1"/>
  <c r="I643" i="16"/>
  <c r="J763" i="16" s="1"/>
  <c r="I611" i="16"/>
  <c r="J731" i="16" s="1"/>
  <c r="I542" i="16"/>
  <c r="J662" i="16" s="1"/>
  <c r="I509" i="16"/>
  <c r="J629" i="16" s="1"/>
  <c r="I469" i="16"/>
  <c r="J589" i="16" s="1"/>
  <c r="I436" i="16"/>
  <c r="J556" i="16" s="1"/>
  <c r="I398" i="16"/>
  <c r="J518" i="16" s="1"/>
  <c r="I1599" i="16"/>
  <c r="I1569" i="16"/>
  <c r="I1546" i="16"/>
  <c r="I1520" i="16"/>
  <c r="I1490" i="16"/>
  <c r="J1610" i="16" s="1"/>
  <c r="I1467" i="16"/>
  <c r="J1587" i="16" s="1"/>
  <c r="I1439" i="16"/>
  <c r="J1559" i="16" s="1"/>
  <c r="I1405" i="16"/>
  <c r="J1525" i="16" s="1"/>
  <c r="I1378" i="16"/>
  <c r="J1498" i="16" s="1"/>
  <c r="I1348" i="16"/>
  <c r="J1468" i="16" s="1"/>
  <c r="I1314" i="16"/>
  <c r="J1434" i="16" s="1"/>
  <c r="I1287" i="16"/>
  <c r="J1407" i="16" s="1"/>
  <c r="I1257" i="16"/>
  <c r="J1377" i="16" s="1"/>
  <c r="I1226" i="16"/>
  <c r="J1346" i="16" s="1"/>
  <c r="I1198" i="16"/>
  <c r="J1318" i="16" s="1"/>
  <c r="I1168" i="16"/>
  <c r="J1288" i="16" s="1"/>
  <c r="I1137" i="16"/>
  <c r="J1257" i="16" s="1"/>
  <c r="I1107" i="16"/>
  <c r="J1227" i="16" s="1"/>
  <c r="I1080" i="16"/>
  <c r="J1200" i="16" s="1"/>
  <c r="I1046" i="16"/>
  <c r="J1166" i="16" s="1"/>
  <c r="I1016" i="16"/>
  <c r="J1136" i="16" s="1"/>
  <c r="I991" i="16"/>
  <c r="J1111" i="16" s="1"/>
  <c r="I957" i="16"/>
  <c r="J1077" i="16" s="1"/>
  <c r="I927" i="16"/>
  <c r="J1047" i="16" s="1"/>
  <c r="I900" i="16"/>
  <c r="J1020" i="16" s="1"/>
  <c r="I864" i="16"/>
  <c r="J984" i="16" s="1"/>
  <c r="I832" i="16"/>
  <c r="J952" i="16" s="1"/>
  <c r="I800" i="16"/>
  <c r="J920" i="16" s="1"/>
  <c r="I762" i="16"/>
  <c r="I736" i="16"/>
  <c r="J856" i="16" s="1"/>
  <c r="I705" i="16"/>
  <c r="J825" i="16" s="1"/>
  <c r="I669" i="16"/>
  <c r="J789" i="16" s="1"/>
  <c r="I637" i="16"/>
  <c r="J757" i="16" s="1"/>
  <c r="I609" i="16"/>
  <c r="J729" i="16" s="1"/>
  <c r="I573" i="16"/>
  <c r="J693" i="16" s="1"/>
  <c r="I538" i="16"/>
  <c r="J658" i="16" s="1"/>
  <c r="I505" i="16"/>
  <c r="J625" i="16" s="1"/>
  <c r="I467" i="16"/>
  <c r="J587" i="16" s="1"/>
  <c r="I434" i="16"/>
  <c r="J554" i="16" s="1"/>
  <c r="I394" i="16"/>
  <c r="J514" i="16" s="1"/>
  <c r="I361" i="16"/>
  <c r="J481" i="16" s="1"/>
  <c r="I323" i="16"/>
  <c r="J443" i="16" s="1"/>
  <c r="I290" i="16"/>
  <c r="J410" i="16" s="1"/>
  <c r="I250" i="16"/>
  <c r="J370" i="16" s="1"/>
  <c r="I223" i="16"/>
  <c r="I179" i="16"/>
  <c r="J299" i="16" s="1"/>
  <c r="I150" i="16"/>
  <c r="J270" i="16" s="1"/>
  <c r="I118" i="16"/>
  <c r="J238" i="16" s="1"/>
  <c r="J416" i="16"/>
  <c r="J412" i="16"/>
  <c r="J690" i="16"/>
  <c r="J1570" i="16"/>
  <c r="J689" i="16"/>
  <c r="J1578" i="16"/>
  <c r="J512" i="16"/>
  <c r="J1426" i="16"/>
  <c r="J702" i="16"/>
  <c r="J1040" i="16"/>
  <c r="J582" i="16"/>
  <c r="J1465" i="16"/>
  <c r="J1061" i="16"/>
  <c r="J1538" i="16"/>
  <c r="J1062" i="16"/>
  <c r="J1369" i="16"/>
  <c r="J1502" i="16"/>
  <c r="J590" i="16"/>
  <c r="J1548" i="16"/>
  <c r="J1450" i="16"/>
  <c r="J1619" i="16"/>
  <c r="J1591" i="16"/>
  <c r="J1556" i="16"/>
  <c r="J1397" i="16"/>
  <c r="J1327" i="16"/>
  <c r="J1076" i="16"/>
  <c r="J366" i="16"/>
  <c r="J446" i="16"/>
  <c r="J445" i="16"/>
  <c r="J1554" i="16"/>
  <c r="J1518" i="16"/>
  <c r="J1326" i="16"/>
  <c r="J1492" i="16"/>
  <c r="J1101" i="16"/>
  <c r="J1557" i="16"/>
  <c r="J1614" i="16"/>
  <c r="J1517" i="16"/>
  <c r="J1306" i="16"/>
  <c r="J1225" i="16"/>
  <c r="J878" i="16"/>
  <c r="J788" i="16"/>
  <c r="J1300" i="16"/>
  <c r="J1102" i="16"/>
  <c r="J799" i="16"/>
  <c r="J586" i="16"/>
  <c r="J415" i="16"/>
  <c r="J274" i="16"/>
  <c r="J314" i="16"/>
  <c r="J1107" i="16"/>
  <c r="J1337" i="16"/>
  <c r="J1402" i="16"/>
  <c r="J397" i="16"/>
  <c r="J507" i="16"/>
  <c r="J1058" i="16"/>
  <c r="J1087" i="16"/>
  <c r="J1353" i="16"/>
  <c r="J275" i="16"/>
  <c r="J421" i="16"/>
  <c r="J810" i="16"/>
  <c r="J1081" i="16"/>
  <c r="J1441" i="16"/>
  <c r="J289" i="16"/>
  <c r="J469" i="16"/>
  <c r="J1190" i="16"/>
  <c r="J1381" i="16"/>
  <c r="J494" i="16"/>
  <c r="J811" i="16"/>
  <c r="J1014" i="16"/>
  <c r="J1113" i="16"/>
  <c r="J1406" i="16"/>
  <c r="J288" i="16"/>
  <c r="J352" i="16"/>
  <c r="J464" i="16"/>
  <c r="J533" i="16"/>
  <c r="J950" i="16"/>
  <c r="J1150" i="16"/>
  <c r="J1345" i="16"/>
  <c r="J1053" i="16"/>
  <c r="J251" i="16"/>
  <c r="J433" i="16"/>
  <c r="J641" i="16"/>
  <c r="J783" i="16"/>
  <c r="J820" i="16"/>
  <c r="J1152" i="16"/>
  <c r="J1247" i="16"/>
  <c r="J1379" i="16"/>
  <c r="J1417" i="16"/>
  <c r="J718" i="16"/>
  <c r="J1060" i="16"/>
  <c r="J1420" i="16"/>
  <c r="J1068" i="16"/>
  <c r="J1572" i="16"/>
  <c r="J1551" i="16"/>
  <c r="J918" i="16"/>
  <c r="J897" i="16"/>
  <c r="J800" i="16"/>
  <c r="J532" i="16"/>
  <c r="J484" i="16"/>
  <c r="J365" i="16"/>
  <c r="J290" i="16"/>
  <c r="J311" i="16"/>
  <c r="J343" i="16"/>
  <c r="J471" i="16"/>
  <c r="J583" i="16"/>
  <c r="J807" i="16"/>
  <c r="J839" i="16"/>
  <c r="J855" i="16"/>
  <c r="J903" i="16"/>
  <c r="J1207" i="16"/>
  <c r="J1447" i="16"/>
  <c r="J1463" i="16"/>
  <c r="J360" i="16"/>
  <c r="J392" i="16"/>
  <c r="J648" i="16"/>
  <c r="J696" i="16"/>
  <c r="J712" i="16"/>
  <c r="J904" i="16"/>
  <c r="J1016" i="16"/>
  <c r="J1176" i="16"/>
  <c r="J1496" i="16"/>
  <c r="J1512" i="16"/>
  <c r="J281" i="16"/>
  <c r="J409" i="16"/>
  <c r="J537" i="16"/>
  <c r="J430" i="16"/>
  <c r="J746" i="16"/>
  <c r="J882" i="16"/>
  <c r="J1049" i="16"/>
  <c r="J1103" i="16"/>
  <c r="J1121" i="16"/>
  <c r="J1177" i="16"/>
  <c r="J1249" i="16"/>
  <c r="J1285" i="16"/>
  <c r="J1541" i="16"/>
  <c r="J379" i="16"/>
  <c r="J398" i="16"/>
  <c r="J458" i="16"/>
  <c r="J673" i="16"/>
  <c r="J909" i="16"/>
  <c r="J945" i="16"/>
  <c r="J1019" i="16"/>
  <c r="J1037" i="16"/>
  <c r="J1073" i="16"/>
  <c r="J1147" i="16"/>
  <c r="J1311" i="16"/>
  <c r="J1601" i="16"/>
  <c r="J241" i="16"/>
  <c r="J339" i="16"/>
  <c r="J516" i="16"/>
  <c r="J538" i="16"/>
  <c r="J715" i="16"/>
  <c r="J813" i="16"/>
  <c r="J851" i="16"/>
  <c r="J910" i="16"/>
  <c r="J946" i="16"/>
  <c r="J982" i="16"/>
  <c r="J1184" i="16"/>
  <c r="J1330" i="16"/>
  <c r="J1366" i="16"/>
  <c r="J1514" i="16"/>
  <c r="J1550" i="16"/>
  <c r="J1586" i="16"/>
  <c r="J1209" i="16"/>
  <c r="J1186" i="16"/>
  <c r="J797" i="16"/>
  <c r="J1608" i="16"/>
  <c r="J1500" i="16"/>
  <c r="J1477" i="16"/>
  <c r="J1071" i="16"/>
  <c r="J1026" i="16"/>
  <c r="J893" i="16"/>
  <c r="J721" i="16"/>
  <c r="J699" i="16"/>
  <c r="J334" i="16"/>
  <c r="J308" i="16"/>
  <c r="J261" i="16"/>
  <c r="J1542" i="16"/>
  <c r="J1474" i="16"/>
  <c r="J1387" i="16"/>
  <c r="J1205" i="16"/>
  <c r="J1116" i="16"/>
  <c r="J1093" i="16"/>
  <c r="J1046" i="16"/>
  <c r="J1004" i="16"/>
  <c r="J795" i="16"/>
  <c r="J720" i="16"/>
  <c r="J598" i="16"/>
  <c r="J333" i="16"/>
  <c r="J1519" i="16"/>
  <c r="J1339" i="16"/>
  <c r="J1295" i="16"/>
  <c r="J1158" i="16"/>
  <c r="J1115" i="16"/>
  <c r="J1090" i="16"/>
  <c r="J1069" i="16"/>
  <c r="J1045" i="16"/>
  <c r="J670" i="16"/>
  <c r="J548" i="16"/>
  <c r="V998" i="16" l="1"/>
  <c r="U1106" i="16"/>
  <c r="W987" i="16"/>
  <c r="V421" i="16"/>
  <c r="U529" i="16"/>
  <c r="W410" i="16"/>
  <c r="W1466" i="16"/>
  <c r="U1585" i="16"/>
  <c r="V1477" i="16"/>
  <c r="V1084" i="16"/>
  <c r="U1192" i="16"/>
  <c r="W1073" i="16"/>
  <c r="V317" i="16"/>
  <c r="U425" i="16"/>
  <c r="W306" i="16"/>
  <c r="U1113" i="16"/>
  <c r="V1005" i="16"/>
  <c r="W994" i="16"/>
  <c r="V1406" i="16"/>
  <c r="W1395" i="16"/>
  <c r="U1514" i="16"/>
  <c r="V1088" i="16"/>
  <c r="W1077" i="16"/>
  <c r="U1196" i="16"/>
  <c r="S1567" i="16"/>
  <c r="R1578" i="16"/>
  <c r="V359" i="16"/>
  <c r="U467" i="16"/>
  <c r="W348" i="16"/>
  <c r="V1015" i="16"/>
  <c r="U1123" i="16"/>
  <c r="W1004" i="16"/>
  <c r="V696" i="16"/>
  <c r="W685" i="16"/>
  <c r="U804" i="16"/>
  <c r="W1015" i="16"/>
  <c r="V1026" i="16"/>
  <c r="U1134" i="16"/>
  <c r="W697" i="16"/>
  <c r="U816" i="16"/>
  <c r="V708" i="16"/>
  <c r="Q742" i="16"/>
  <c r="S623" i="16"/>
  <c r="R634" i="16"/>
  <c r="S914" i="16"/>
  <c r="Q1033" i="16"/>
  <c r="R925" i="16"/>
  <c r="S389" i="16"/>
  <c r="Q508" i="16"/>
  <c r="R400" i="16"/>
  <c r="W1445" i="16"/>
  <c r="U1564" i="16"/>
  <c r="V1456" i="16"/>
  <c r="Q933" i="16"/>
  <c r="R825" i="16"/>
  <c r="S814" i="16"/>
  <c r="V1353" i="16"/>
  <c r="U1461" i="16"/>
  <c r="W1342" i="16"/>
  <c r="Q401" i="16"/>
  <c r="S282" i="16"/>
  <c r="R293" i="16"/>
  <c r="W1119" i="16"/>
  <c r="U1238" i="16"/>
  <c r="V1130" i="16"/>
  <c r="W715" i="16"/>
  <c r="V726" i="16"/>
  <c r="U834" i="16"/>
  <c r="R871" i="16"/>
  <c r="S860" i="16"/>
  <c r="Q979" i="16"/>
  <c r="Q1588" i="16"/>
  <c r="R1480" i="16"/>
  <c r="S1469" i="16"/>
  <c r="V981" i="16"/>
  <c r="U1089" i="16"/>
  <c r="W970" i="16"/>
  <c r="S1128" i="16"/>
  <c r="Q1247" i="16"/>
  <c r="R1139" i="16"/>
  <c r="W833" i="16"/>
  <c r="U952" i="16"/>
  <c r="V844" i="16"/>
  <c r="V304" i="16"/>
  <c r="U412" i="16"/>
  <c r="W293" i="16"/>
  <c r="V846" i="16"/>
  <c r="W835" i="16"/>
  <c r="U954" i="16"/>
  <c r="V1220" i="16"/>
  <c r="U1328" i="16"/>
  <c r="W1209" i="16"/>
  <c r="U611" i="16"/>
  <c r="W492" i="16"/>
  <c r="V503" i="16"/>
  <c r="U676" i="16"/>
  <c r="V568" i="16"/>
  <c r="W557" i="16"/>
  <c r="W743" i="16"/>
  <c r="U862" i="16"/>
  <c r="V754" i="16"/>
  <c r="V788" i="16"/>
  <c r="W777" i="16"/>
  <c r="U896" i="16"/>
  <c r="R887" i="16"/>
  <c r="S876" i="16"/>
  <c r="Q995" i="16"/>
  <c r="W244" i="16"/>
  <c r="U363" i="16"/>
  <c r="V255" i="16"/>
  <c r="Q1055" i="16"/>
  <c r="S936" i="16"/>
  <c r="R947" i="16"/>
  <c r="Q1414" i="16"/>
  <c r="R1306" i="16"/>
  <c r="S1295" i="16"/>
  <c r="U1019" i="16"/>
  <c r="V911" i="16"/>
  <c r="W900" i="16"/>
  <c r="U926" i="16"/>
  <c r="W807" i="16"/>
  <c r="V818" i="16"/>
  <c r="W648" i="16"/>
  <c r="V659" i="16"/>
  <c r="U767" i="16"/>
  <c r="V457" i="16"/>
  <c r="U565" i="16"/>
  <c r="W446" i="16"/>
  <c r="U1126" i="16"/>
  <c r="W1007" i="16"/>
  <c r="V1018" i="16"/>
  <c r="W459" i="16"/>
  <c r="V470" i="16"/>
  <c r="U578" i="16"/>
  <c r="V886" i="16"/>
  <c r="W875" i="16"/>
  <c r="U994" i="16"/>
  <c r="R1281" i="16"/>
  <c r="S1270" i="16"/>
  <c r="Q1389" i="16"/>
  <c r="S818" i="16"/>
  <c r="R829" i="16"/>
  <c r="Q937" i="16"/>
  <c r="V453" i="16"/>
  <c r="U561" i="16"/>
  <c r="W442" i="16"/>
  <c r="U1361" i="16"/>
  <c r="V1253" i="16"/>
  <c r="W1242" i="16"/>
  <c r="R889" i="16"/>
  <c r="S878" i="16"/>
  <c r="Q997" i="16"/>
  <c r="S952" i="16"/>
  <c r="Q1071" i="16"/>
  <c r="R963" i="16"/>
  <c r="U440" i="16"/>
  <c r="W321" i="16"/>
  <c r="V332" i="16"/>
  <c r="W1361" i="16"/>
  <c r="V1372" i="16"/>
  <c r="U1480" i="16"/>
  <c r="V477" i="16"/>
  <c r="U585" i="16"/>
  <c r="W466" i="16"/>
  <c r="W1362" i="16"/>
  <c r="U1481" i="16"/>
  <c r="V1373" i="16"/>
  <c r="V1216" i="16"/>
  <c r="W1205" i="16"/>
  <c r="U1324" i="16"/>
  <c r="R740" i="16"/>
  <c r="Q848" i="16"/>
  <c r="S729" i="16"/>
  <c r="W1289" i="16"/>
  <c r="U1408" i="16"/>
  <c r="V1300" i="16"/>
  <c r="V519" i="16"/>
  <c r="W508" i="16"/>
  <c r="U627" i="16"/>
  <c r="W573" i="16"/>
  <c r="V584" i="16"/>
  <c r="U692" i="16"/>
  <c r="V1537" i="16"/>
  <c r="W1526" i="16"/>
  <c r="U432" i="16"/>
  <c r="W313" i="16"/>
  <c r="V324" i="16"/>
  <c r="U867" i="16"/>
  <c r="W748" i="16"/>
  <c r="V759" i="16"/>
  <c r="W584" i="16"/>
  <c r="U703" i="16"/>
  <c r="V595" i="16"/>
  <c r="U1213" i="16"/>
  <c r="W1094" i="16"/>
  <c r="V1105" i="16"/>
  <c r="V1006" i="16"/>
  <c r="W995" i="16"/>
  <c r="U1114" i="16"/>
  <c r="U411" i="16"/>
  <c r="W292" i="16"/>
  <c r="V303" i="16"/>
  <c r="V723" i="16"/>
  <c r="W712" i="16"/>
  <c r="U831" i="16"/>
  <c r="R777" i="16"/>
  <c r="S766" i="16"/>
  <c r="Q885" i="16"/>
  <c r="W511" i="16"/>
  <c r="V522" i="16"/>
  <c r="U630" i="16"/>
  <c r="W299" i="16"/>
  <c r="U418" i="16"/>
  <c r="V310" i="16"/>
  <c r="S754" i="16"/>
  <c r="Q873" i="16"/>
  <c r="R765" i="16"/>
  <c r="V613" i="16"/>
  <c r="U721" i="16"/>
  <c r="W602" i="16"/>
  <c r="R1219" i="16"/>
  <c r="S1208" i="16"/>
  <c r="Q1327" i="16"/>
  <c r="U856" i="16"/>
  <c r="V748" i="16"/>
  <c r="W737" i="16"/>
  <c r="W643" i="16"/>
  <c r="U762" i="16"/>
  <c r="V654" i="16"/>
  <c r="U1066" i="16"/>
  <c r="V958" i="16"/>
  <c r="W947" i="16"/>
  <c r="W684" i="16"/>
  <c r="V695" i="16"/>
  <c r="U803" i="16"/>
  <c r="V472" i="16"/>
  <c r="U580" i="16"/>
  <c r="W461" i="16"/>
  <c r="V450" i="16"/>
  <c r="U558" i="16"/>
  <c r="W439" i="16"/>
  <c r="W1096" i="16"/>
  <c r="V1107" i="16"/>
  <c r="U1215" i="16"/>
  <c r="V1186" i="16"/>
  <c r="W1175" i="16"/>
  <c r="U1294" i="16"/>
  <c r="R1564" i="16"/>
  <c r="S1553" i="16"/>
  <c r="S1203" i="16"/>
  <c r="R1214" i="16"/>
  <c r="Q1322" i="16"/>
  <c r="W491" i="16"/>
  <c r="V502" i="16"/>
  <c r="U610" i="16"/>
  <c r="Q1254" i="16"/>
  <c r="S1135" i="16"/>
  <c r="R1146" i="16"/>
  <c r="S505" i="16"/>
  <c r="Q624" i="16"/>
  <c r="R516" i="16"/>
  <c r="R868" i="16"/>
  <c r="Q976" i="16"/>
  <c r="S857" i="16"/>
  <c r="S645" i="16"/>
  <c r="R656" i="16"/>
  <c r="Q764" i="16"/>
  <c r="S296" i="16"/>
  <c r="Q415" i="16"/>
  <c r="R307" i="16"/>
  <c r="S1185" i="16"/>
  <c r="Q1304" i="16"/>
  <c r="R1196" i="16"/>
  <c r="S1224" i="16"/>
  <c r="Q1343" i="16"/>
  <c r="R1235" i="16"/>
  <c r="V1022" i="16"/>
  <c r="W1011" i="16"/>
  <c r="U1130" i="16"/>
  <c r="V1008" i="16"/>
  <c r="U1116" i="16"/>
  <c r="W997" i="16"/>
  <c r="V1280" i="16"/>
  <c r="W1269" i="16"/>
  <c r="U1388" i="16"/>
  <c r="Q633" i="16"/>
  <c r="R525" i="16"/>
  <c r="S514" i="16"/>
  <c r="Q1225" i="16"/>
  <c r="R1117" i="16"/>
  <c r="S1106" i="16"/>
  <c r="Q934" i="16"/>
  <c r="S815" i="16"/>
  <c r="R826" i="16"/>
  <c r="W436" i="16"/>
  <c r="U555" i="16"/>
  <c r="V447" i="16"/>
  <c r="V687" i="16"/>
  <c r="W676" i="16"/>
  <c r="U795" i="16"/>
  <c r="W932" i="16"/>
  <c r="U1051" i="16"/>
  <c r="V943" i="16"/>
  <c r="Q886" i="16"/>
  <c r="R778" i="16"/>
  <c r="S767" i="16"/>
  <c r="U1069" i="16"/>
  <c r="V961" i="16"/>
  <c r="W950" i="16"/>
  <c r="W535" i="16"/>
  <c r="V546" i="16"/>
  <c r="U654" i="16"/>
  <c r="S542" i="16"/>
  <c r="R553" i="16"/>
  <c r="Q661" i="16"/>
  <c r="U543" i="16"/>
  <c r="W424" i="16"/>
  <c r="V435" i="16"/>
  <c r="W1144" i="16"/>
  <c r="V1155" i="16"/>
  <c r="U1263" i="16"/>
  <c r="V984" i="16"/>
  <c r="U1092" i="16"/>
  <c r="W973" i="16"/>
  <c r="S628" i="16"/>
  <c r="Q747" i="16"/>
  <c r="R639" i="16"/>
  <c r="S1569" i="16"/>
  <c r="R1580" i="16"/>
  <c r="V361" i="16"/>
  <c r="U469" i="16"/>
  <c r="W350" i="16"/>
  <c r="V617" i="16"/>
  <c r="U725" i="16"/>
  <c r="W606" i="16"/>
  <c r="U981" i="16"/>
  <c r="W862" i="16"/>
  <c r="V873" i="16"/>
  <c r="U1253" i="16"/>
  <c r="W1134" i="16"/>
  <c r="V1145" i="16"/>
  <c r="V1401" i="16"/>
  <c r="U1509" i="16"/>
  <c r="W1390" i="16"/>
  <c r="V410" i="16"/>
  <c r="W399" i="16"/>
  <c r="U518" i="16"/>
  <c r="U774" i="16"/>
  <c r="V666" i="16"/>
  <c r="W655" i="16"/>
  <c r="U1030" i="16"/>
  <c r="V922" i="16"/>
  <c r="W911" i="16"/>
  <c r="W1167" i="16"/>
  <c r="V1178" i="16"/>
  <c r="U1286" i="16"/>
  <c r="W1423" i="16"/>
  <c r="V1434" i="16"/>
  <c r="U1542" i="16"/>
  <c r="V833" i="16"/>
  <c r="W822" i="16"/>
  <c r="U941" i="16"/>
  <c r="U927" i="16"/>
  <c r="V819" i="16"/>
  <c r="W808" i="16"/>
  <c r="S1563" i="16"/>
  <c r="R1574" i="16"/>
  <c r="V1092" i="16"/>
  <c r="U1200" i="16"/>
  <c r="W1081" i="16"/>
  <c r="R862" i="16"/>
  <c r="Q970" i="16"/>
  <c r="S851" i="16"/>
  <c r="Q1338" i="16"/>
  <c r="R1230" i="16"/>
  <c r="S1219" i="16"/>
  <c r="W315" i="16"/>
  <c r="V326" i="16"/>
  <c r="U434" i="16"/>
  <c r="U754" i="16"/>
  <c r="V646" i="16"/>
  <c r="W635" i="16"/>
  <c r="U882" i="16"/>
  <c r="V774" i="16"/>
  <c r="W763" i="16"/>
  <c r="W907" i="16"/>
  <c r="U1026" i="16"/>
  <c r="V918" i="16"/>
  <c r="V1062" i="16"/>
  <c r="U1170" i="16"/>
  <c r="W1051" i="16"/>
  <c r="U1314" i="16"/>
  <c r="V1206" i="16"/>
  <c r="W1195" i="16"/>
  <c r="W1339" i="16"/>
  <c r="V1350" i="16"/>
  <c r="U1458" i="16"/>
  <c r="Q621" i="16"/>
  <c r="S502" i="16"/>
  <c r="R513" i="16"/>
  <c r="S624" i="16"/>
  <c r="Q743" i="16"/>
  <c r="R635" i="16"/>
  <c r="Q1030" i="16"/>
  <c r="S911" i="16"/>
  <c r="R922" i="16"/>
  <c r="Q1270" i="16"/>
  <c r="R1162" i="16"/>
  <c r="S1151" i="16"/>
  <c r="R484" i="16"/>
  <c r="Q592" i="16"/>
  <c r="S473" i="16"/>
  <c r="S733" i="16"/>
  <c r="Q852" i="16"/>
  <c r="R744" i="16"/>
  <c r="S921" i="16"/>
  <c r="R932" i="16"/>
  <c r="Q1040" i="16"/>
  <c r="Q1248" i="16"/>
  <c r="S1129" i="16"/>
  <c r="R1140" i="16"/>
  <c r="R701" i="16"/>
  <c r="Q809" i="16"/>
  <c r="S690" i="16"/>
  <c r="R368" i="16"/>
  <c r="S357" i="16"/>
  <c r="Q476" i="16"/>
  <c r="R643" i="16"/>
  <c r="S632" i="16"/>
  <c r="Q751" i="16"/>
  <c r="R1560" i="16"/>
  <c r="S1549" i="16"/>
  <c r="V357" i="16"/>
  <c r="U465" i="16"/>
  <c r="W346" i="16"/>
  <c r="V501" i="16"/>
  <c r="U609" i="16"/>
  <c r="W490" i="16"/>
  <c r="V629" i="16"/>
  <c r="U737" i="16"/>
  <c r="W618" i="16"/>
  <c r="V773" i="16"/>
  <c r="U881" i="16"/>
  <c r="W762" i="16"/>
  <c r="U1009" i="16"/>
  <c r="V901" i="16"/>
  <c r="W890" i="16"/>
  <c r="U1137" i="16"/>
  <c r="V1029" i="16"/>
  <c r="W1018" i="16"/>
  <c r="U1265" i="16"/>
  <c r="V1157" i="16"/>
  <c r="W1146" i="16"/>
  <c r="V1285" i="16"/>
  <c r="W1274" i="16"/>
  <c r="U1393" i="16"/>
  <c r="U1521" i="16"/>
  <c r="W1402" i="16"/>
  <c r="V1413" i="16"/>
  <c r="Q1336" i="16"/>
  <c r="S1217" i="16"/>
  <c r="R1228" i="16"/>
  <c r="S1131" i="16"/>
  <c r="R1142" i="16"/>
  <c r="Q1250" i="16"/>
  <c r="R1251" i="16"/>
  <c r="Q1359" i="16"/>
  <c r="S1240" i="16"/>
  <c r="S1576" i="16"/>
  <c r="R1587" i="16"/>
  <c r="U472" i="16"/>
  <c r="W353" i="16"/>
  <c r="V364" i="16"/>
  <c r="U616" i="16"/>
  <c r="V508" i="16"/>
  <c r="W497" i="16"/>
  <c r="V636" i="16"/>
  <c r="W625" i="16"/>
  <c r="U744" i="16"/>
  <c r="U872" i="16"/>
  <c r="W753" i="16"/>
  <c r="V764" i="16"/>
  <c r="V892" i="16"/>
  <c r="W881" i="16"/>
  <c r="U1000" i="16"/>
  <c r="V1020" i="16"/>
  <c r="U1128" i="16"/>
  <c r="W1009" i="16"/>
  <c r="V1148" i="16"/>
  <c r="W1137" i="16"/>
  <c r="U1256" i="16"/>
  <c r="V1276" i="16"/>
  <c r="U1384" i="16"/>
  <c r="W1265" i="16"/>
  <c r="W1393" i="16"/>
  <c r="U1512" i="16"/>
  <c r="V1404" i="16"/>
  <c r="W1537" i="16"/>
  <c r="V1548" i="16"/>
  <c r="V253" i="16"/>
  <c r="U361" i="16"/>
  <c r="W242" i="16"/>
  <c r="V381" i="16"/>
  <c r="U489" i="16"/>
  <c r="W370" i="16"/>
  <c r="V509" i="16"/>
  <c r="U617" i="16"/>
  <c r="W498" i="16"/>
  <c r="V685" i="16"/>
  <c r="U793" i="16"/>
  <c r="W674" i="16"/>
  <c r="U1049" i="16"/>
  <c r="W930" i="16"/>
  <c r="V941" i="16"/>
  <c r="U344" i="16"/>
  <c r="V236" i="16"/>
  <c r="V416" i="16"/>
  <c r="W405" i="16"/>
  <c r="U524" i="16"/>
  <c r="S1077" i="16"/>
  <c r="R1088" i="16"/>
  <c r="Q1196" i="16"/>
  <c r="S1285" i="16"/>
  <c r="Q1404" i="16"/>
  <c r="R1296" i="16"/>
  <c r="W850" i="16"/>
  <c r="U969" i="16"/>
  <c r="V861" i="16"/>
  <c r="U1241" i="16"/>
  <c r="W1122" i="16"/>
  <c r="V1133" i="16"/>
  <c r="V1453" i="16"/>
  <c r="W1442" i="16"/>
  <c r="U1561" i="16"/>
  <c r="V734" i="16"/>
  <c r="W723" i="16"/>
  <c r="U842" i="16"/>
  <c r="W1171" i="16"/>
  <c r="V1182" i="16"/>
  <c r="U1290" i="16"/>
  <c r="U428" i="16"/>
  <c r="V320" i="16"/>
  <c r="W309" i="16"/>
  <c r="V784" i="16"/>
  <c r="U892" i="16"/>
  <c r="W773" i="16"/>
  <c r="Q969" i="16"/>
  <c r="S850" i="16"/>
  <c r="R861" i="16"/>
  <c r="R1149" i="16"/>
  <c r="S1138" i="16"/>
  <c r="Q1257" i="16"/>
  <c r="V606" i="16"/>
  <c r="U714" i="16"/>
  <c r="W595" i="16"/>
  <c r="W1027" i="16"/>
  <c r="U1146" i="16"/>
  <c r="V1038" i="16"/>
  <c r="V1454" i="16"/>
  <c r="U1562" i="16"/>
  <c r="W1443" i="16"/>
  <c r="W501" i="16"/>
  <c r="U620" i="16"/>
  <c r="V512" i="16"/>
  <c r="V880" i="16"/>
  <c r="W869" i="16"/>
  <c r="U988" i="16"/>
  <c r="W1301" i="16"/>
  <c r="V1312" i="16"/>
  <c r="U1420" i="16"/>
  <c r="Q982" i="16"/>
  <c r="S863" i="16"/>
  <c r="R874" i="16"/>
  <c r="W564" i="16"/>
  <c r="U683" i="16"/>
  <c r="V575" i="16"/>
  <c r="W1076" i="16"/>
  <c r="U1195" i="16"/>
  <c r="V1087" i="16"/>
  <c r="U1323" i="16"/>
  <c r="W1204" i="16"/>
  <c r="V1215" i="16"/>
  <c r="W1476" i="16"/>
  <c r="V1487" i="16"/>
  <c r="U1595" i="16"/>
  <c r="S664" i="16"/>
  <c r="Q783" i="16"/>
  <c r="R675" i="16"/>
  <c r="S738" i="16"/>
  <c r="R749" i="16"/>
  <c r="Q857" i="16"/>
  <c r="R278" i="16"/>
  <c r="S267" i="16"/>
  <c r="AF24" i="16" s="1"/>
  <c r="Q386" i="16"/>
  <c r="U342" i="16"/>
  <c r="V234" i="16"/>
  <c r="W264" i="16"/>
  <c r="U383" i="16"/>
  <c r="V275" i="16"/>
  <c r="W1352" i="16"/>
  <c r="U1471" i="16"/>
  <c r="V1363" i="16"/>
  <c r="U448" i="16"/>
  <c r="V340" i="16"/>
  <c r="W329" i="16"/>
  <c r="W825" i="16"/>
  <c r="U944" i="16"/>
  <c r="V836" i="16"/>
  <c r="W1465" i="16"/>
  <c r="V1476" i="16"/>
  <c r="U1584" i="16"/>
  <c r="Q645" i="16"/>
  <c r="S526" i="16"/>
  <c r="R537" i="16"/>
  <c r="S286" i="16"/>
  <c r="Q405" i="16"/>
  <c r="R297" i="16"/>
  <c r="S808" i="16"/>
  <c r="Q927" i="16"/>
  <c r="R819" i="16"/>
  <c r="S1546" i="16"/>
  <c r="R1557" i="16"/>
  <c r="V295" i="16"/>
  <c r="U403" i="16"/>
  <c r="W284" i="16"/>
  <c r="V423" i="16"/>
  <c r="W412" i="16"/>
  <c r="U531" i="16"/>
  <c r="V551" i="16"/>
  <c r="W540" i="16"/>
  <c r="U659" i="16"/>
  <c r="W716" i="16"/>
  <c r="V727" i="16"/>
  <c r="U835" i="16"/>
  <c r="W908" i="16"/>
  <c r="U1027" i="16"/>
  <c r="V919" i="16"/>
  <c r="W1116" i="16"/>
  <c r="V1127" i="16"/>
  <c r="U1235" i="16"/>
  <c r="V1335" i="16"/>
  <c r="U1443" i="16"/>
  <c r="W1324" i="16"/>
  <c r="W349" i="16"/>
  <c r="V360" i="16"/>
  <c r="U468" i="16"/>
  <c r="V488" i="16"/>
  <c r="W477" i="16"/>
  <c r="U596" i="16"/>
  <c r="W621" i="16"/>
  <c r="V632" i="16"/>
  <c r="U740" i="16"/>
  <c r="W749" i="16"/>
  <c r="U868" i="16"/>
  <c r="V760" i="16"/>
  <c r="V888" i="16"/>
  <c r="W877" i="16"/>
  <c r="U996" i="16"/>
  <c r="V1160" i="16"/>
  <c r="U1268" i="16"/>
  <c r="W1149" i="16"/>
  <c r="W1373" i="16"/>
  <c r="U1492" i="16"/>
  <c r="V1384" i="16"/>
  <c r="U606" i="16"/>
  <c r="V498" i="16"/>
  <c r="W487" i="16"/>
  <c r="V898" i="16"/>
  <c r="U1006" i="16"/>
  <c r="W887" i="16"/>
  <c r="U1358" i="16"/>
  <c r="V1250" i="16"/>
  <c r="W1239" i="16"/>
  <c r="U592" i="16"/>
  <c r="W473" i="16"/>
  <c r="V484" i="16"/>
  <c r="V916" i="16"/>
  <c r="W905" i="16"/>
  <c r="U1024" i="16"/>
  <c r="W1433" i="16"/>
  <c r="V1444" i="16"/>
  <c r="U1552" i="16"/>
  <c r="U947" i="16"/>
  <c r="W828" i="16"/>
  <c r="V839" i="16"/>
  <c r="U1283" i="16"/>
  <c r="V1175" i="16"/>
  <c r="W1164" i="16"/>
  <c r="U1587" i="16"/>
  <c r="V1479" i="16"/>
  <c r="W1468" i="16"/>
  <c r="V964" i="16"/>
  <c r="U1072" i="16"/>
  <c r="W953" i="16"/>
  <c r="V485" i="16"/>
  <c r="U593" i="16"/>
  <c r="W474" i="16"/>
  <c r="R623" i="16"/>
  <c r="S612" i="16"/>
  <c r="Q731" i="16"/>
  <c r="R431" i="16"/>
  <c r="Q539" i="16"/>
  <c r="S420" i="16"/>
  <c r="U1485" i="16"/>
  <c r="W1366" i="16"/>
  <c r="V1377" i="16"/>
  <c r="U942" i="16"/>
  <c r="V834" i="16"/>
  <c r="W823" i="16"/>
  <c r="U1374" i="16"/>
  <c r="V1266" i="16"/>
  <c r="W1255" i="16"/>
  <c r="S753" i="16"/>
  <c r="Q872" i="16"/>
  <c r="R764" i="16"/>
  <c r="S1585" i="16"/>
  <c r="R1596" i="16"/>
  <c r="V1441" i="16"/>
  <c r="W1430" i="16"/>
  <c r="U1549" i="16"/>
  <c r="W728" i="16"/>
  <c r="U847" i="16"/>
  <c r="V739" i="16"/>
  <c r="V1267" i="16"/>
  <c r="W1256" i="16"/>
  <c r="U1375" i="16"/>
  <c r="V276" i="16"/>
  <c r="U384" i="16"/>
  <c r="W265" i="16"/>
  <c r="V1028" i="16"/>
  <c r="W1017" i="16"/>
  <c r="U1136" i="16"/>
  <c r="U1325" i="16"/>
  <c r="V1217" i="16"/>
  <c r="W1206" i="16"/>
  <c r="U1342" i="16"/>
  <c r="W1223" i="16"/>
  <c r="V1234" i="16"/>
  <c r="R376" i="16"/>
  <c r="S365" i="16"/>
  <c r="Q484" i="16"/>
  <c r="S1163" i="16"/>
  <c r="R1174" i="16"/>
  <c r="Q1282" i="16"/>
  <c r="S1579" i="16"/>
  <c r="R1590" i="16"/>
  <c r="U471" i="16"/>
  <c r="W352" i="16"/>
  <c r="V363" i="16"/>
  <c r="U599" i="16"/>
  <c r="W480" i="16"/>
  <c r="V491" i="16"/>
  <c r="U727" i="16"/>
  <c r="V619" i="16"/>
  <c r="W608" i="16"/>
  <c r="U855" i="16"/>
  <c r="V747" i="16"/>
  <c r="W736" i="16"/>
  <c r="W864" i="16"/>
  <c r="U983" i="16"/>
  <c r="V875" i="16"/>
  <c r="W992" i="16"/>
  <c r="V1003" i="16"/>
  <c r="U1111" i="16"/>
  <c r="V1131" i="16"/>
  <c r="U1239" i="16"/>
  <c r="W1120" i="16"/>
  <c r="U1367" i="16"/>
  <c r="W1248" i="16"/>
  <c r="V1259" i="16"/>
  <c r="V1387" i="16"/>
  <c r="W1376" i="16"/>
  <c r="U1495" i="16"/>
  <c r="V1515" i="16"/>
  <c r="W1504" i="16"/>
  <c r="V321" i="16"/>
  <c r="U429" i="16"/>
  <c r="W310" i="16"/>
  <c r="S416" i="16"/>
  <c r="Q535" i="16"/>
  <c r="R427" i="16"/>
  <c r="V965" i="16"/>
  <c r="W954" i="16"/>
  <c r="U1073" i="16"/>
  <c r="V1212" i="16"/>
  <c r="U1320" i="16"/>
  <c r="W1201" i="16"/>
  <c r="V445" i="16"/>
  <c r="U553" i="16"/>
  <c r="W434" i="16"/>
  <c r="V1136" i="16"/>
  <c r="W1125" i="16"/>
  <c r="U1244" i="16"/>
  <c r="V926" i="16"/>
  <c r="W915" i="16"/>
  <c r="U1034" i="16"/>
  <c r="R1325" i="16"/>
  <c r="Q1433" i="16"/>
  <c r="S1314" i="16"/>
  <c r="V798" i="16"/>
  <c r="W787" i="16"/>
  <c r="U906" i="16"/>
  <c r="W628" i="16"/>
  <c r="V639" i="16"/>
  <c r="U747" i="16"/>
  <c r="V1140" i="16"/>
  <c r="W1129" i="16"/>
  <c r="U1248" i="16"/>
  <c r="U739" i="16"/>
  <c r="V631" i="16"/>
  <c r="W620" i="16"/>
  <c r="U532" i="16"/>
  <c r="V424" i="16"/>
  <c r="W413" i="16"/>
  <c r="W1501" i="16"/>
  <c r="U1620" i="16"/>
  <c r="V1512" i="16"/>
  <c r="V1426" i="16"/>
  <c r="W1415" i="16"/>
  <c r="U1534" i="16"/>
  <c r="U784" i="16"/>
  <c r="W665" i="16"/>
  <c r="V676" i="16"/>
  <c r="W1020" i="16"/>
  <c r="V1031" i="16"/>
  <c r="U1139" i="16"/>
  <c r="S548" i="16"/>
  <c r="R559" i="16"/>
  <c r="Q667" i="16"/>
  <c r="W984" i="16"/>
  <c r="U1103" i="16"/>
  <c r="V995" i="16"/>
  <c r="U1149" i="16"/>
  <c r="V1041" i="16"/>
  <c r="W1030" i="16"/>
  <c r="U690" i="16"/>
  <c r="V582" i="16"/>
  <c r="W571" i="16"/>
  <c r="S929" i="16"/>
  <c r="R940" i="16"/>
  <c r="Q1048" i="16"/>
  <c r="V1168" i="16"/>
  <c r="U1276" i="16"/>
  <c r="W1157" i="16"/>
  <c r="W568" i="16"/>
  <c r="U687" i="16"/>
  <c r="V579" i="16"/>
  <c r="V936" i="16"/>
  <c r="W925" i="16"/>
  <c r="U1044" i="16"/>
  <c r="S375" i="16"/>
  <c r="R386" i="16"/>
  <c r="Q494" i="16"/>
  <c r="U1077" i="16"/>
  <c r="W958" i="16"/>
  <c r="V969" i="16"/>
  <c r="U470" i="16"/>
  <c r="V362" i="16"/>
  <c r="W351" i="16"/>
  <c r="R487" i="16"/>
  <c r="Q595" i="16"/>
  <c r="S476" i="16"/>
  <c r="W859" i="16"/>
  <c r="V870" i="16"/>
  <c r="U978" i="16"/>
  <c r="Q461" i="16"/>
  <c r="R353" i="16"/>
  <c r="S342" i="16"/>
  <c r="R1233" i="16"/>
  <c r="Q1341" i="16"/>
  <c r="S1222" i="16"/>
  <c r="R704" i="16"/>
  <c r="Q812" i="16"/>
  <c r="S693" i="16"/>
  <c r="U961" i="16"/>
  <c r="V853" i="16"/>
  <c r="W842" i="16"/>
  <c r="U696" i="16"/>
  <c r="W577" i="16"/>
  <c r="V588" i="16"/>
  <c r="W1473" i="16"/>
  <c r="U1592" i="16"/>
  <c r="V1484" i="16"/>
  <c r="U937" i="16"/>
  <c r="W818" i="16"/>
  <c r="V829" i="16"/>
  <c r="V382" i="16"/>
  <c r="U490" i="16"/>
  <c r="W371" i="16"/>
  <c r="V720" i="16"/>
  <c r="U828" i="16"/>
  <c r="W709" i="16"/>
  <c r="U763" i="16"/>
  <c r="V655" i="16"/>
  <c r="W644" i="16"/>
  <c r="V647" i="16"/>
  <c r="W636" i="16"/>
  <c r="U755" i="16"/>
  <c r="V1288" i="16"/>
  <c r="U1396" i="16"/>
  <c r="W1277" i="16"/>
  <c r="R359" i="16"/>
  <c r="S348" i="16"/>
  <c r="Q467" i="16"/>
  <c r="R413" i="16"/>
  <c r="S402" i="16"/>
  <c r="Q521" i="16"/>
  <c r="S1105" i="16"/>
  <c r="R1116" i="16"/>
  <c r="Q1224" i="16"/>
  <c r="V1550" i="16"/>
  <c r="W1539" i="16"/>
  <c r="S1189" i="16"/>
  <c r="R1200" i="16"/>
  <c r="Q1308" i="16"/>
  <c r="U891" i="16"/>
  <c r="V783" i="16"/>
  <c r="W772" i="16"/>
  <c r="U510" i="16"/>
  <c r="W391" i="16"/>
  <c r="V402" i="16"/>
  <c r="S718" i="16"/>
  <c r="R729" i="16"/>
  <c r="Q837" i="16"/>
  <c r="V713" i="16"/>
  <c r="W702" i="16"/>
  <c r="U821" i="16"/>
  <c r="V1146" i="16"/>
  <c r="W1135" i="16"/>
  <c r="U1254" i="16"/>
  <c r="U402" i="16"/>
  <c r="V294" i="16"/>
  <c r="W283" i="16"/>
  <c r="U850" i="16"/>
  <c r="V742" i="16"/>
  <c r="W731" i="16"/>
  <c r="V741" i="16"/>
  <c r="U849" i="16"/>
  <c r="W730" i="16"/>
  <c r="U1617" i="16"/>
  <c r="V1509" i="16"/>
  <c r="W1498" i="16"/>
  <c r="S1419" i="16"/>
  <c r="R1430" i="16"/>
  <c r="Q1538" i="16"/>
  <c r="U840" i="16"/>
  <c r="W721" i="16"/>
  <c r="V732" i="16"/>
  <c r="U953" i="16"/>
  <c r="W834" i="16"/>
  <c r="V845" i="16"/>
  <c r="V717" i="16"/>
  <c r="W706" i="16"/>
  <c r="U825" i="16"/>
  <c r="V768" i="16"/>
  <c r="W757" i="16"/>
  <c r="U876" i="16"/>
  <c r="W1044" i="16"/>
  <c r="V1055" i="16"/>
  <c r="U1163" i="16"/>
  <c r="U355" i="16"/>
  <c r="V247" i="16"/>
  <c r="W236" i="16"/>
  <c r="U1395" i="16"/>
  <c r="V1287" i="16"/>
  <c r="W1276" i="16"/>
  <c r="V456" i="16"/>
  <c r="U564" i="16"/>
  <c r="W445" i="16"/>
  <c r="V418" i="16"/>
  <c r="W407" i="16"/>
  <c r="U526" i="16"/>
  <c r="S1246" i="16"/>
  <c r="R1257" i="16"/>
  <c r="Q1365" i="16"/>
  <c r="S1286" i="16"/>
  <c r="R1297" i="16"/>
  <c r="Q1405" i="16"/>
  <c r="W355" i="16"/>
  <c r="V366" i="16"/>
  <c r="U474" i="16"/>
  <c r="V1120" i="16"/>
  <c r="W1109" i="16"/>
  <c r="U1228" i="16"/>
  <c r="W788" i="16"/>
  <c r="V799" i="16"/>
  <c r="U907" i="16"/>
  <c r="W1287" i="16"/>
  <c r="V1298" i="16"/>
  <c r="U1406" i="16"/>
  <c r="W360" i="16"/>
  <c r="U479" i="16"/>
  <c r="V371" i="16"/>
  <c r="V1272" i="16"/>
  <c r="W1261" i="16"/>
  <c r="U1380" i="16"/>
  <c r="V650" i="16"/>
  <c r="W639" i="16"/>
  <c r="U758" i="16"/>
  <c r="U782" i="16"/>
  <c r="W663" i="16"/>
  <c r="V674" i="16"/>
  <c r="V348" i="16"/>
  <c r="W337" i="16"/>
  <c r="U456" i="16"/>
  <c r="V1260" i="16"/>
  <c r="U1368" i="16"/>
  <c r="W1249" i="16"/>
  <c r="U985" i="16"/>
  <c r="V877" i="16"/>
  <c r="W866" i="16"/>
  <c r="U921" i="16"/>
  <c r="W802" i="16"/>
  <c r="V813" i="16"/>
  <c r="V736" i="16"/>
  <c r="U844" i="16"/>
  <c r="W725" i="16"/>
  <c r="U1435" i="16"/>
  <c r="V1327" i="16"/>
  <c r="W1316" i="16"/>
  <c r="V263" i="16"/>
  <c r="W252" i="16"/>
  <c r="U371" i="16"/>
  <c r="S750" i="16"/>
  <c r="Q869" i="16"/>
  <c r="R761" i="16"/>
  <c r="R846" i="16"/>
  <c r="S835" i="16"/>
  <c r="Q954" i="16"/>
  <c r="R853" i="16"/>
  <c r="S842" i="16"/>
  <c r="Q961" i="16"/>
  <c r="R561" i="16"/>
  <c r="S550" i="16"/>
  <c r="Q669" i="16"/>
  <c r="Q998" i="16"/>
  <c r="S879" i="16"/>
  <c r="R890" i="16"/>
  <c r="S1097" i="16"/>
  <c r="R1108" i="16"/>
  <c r="Q1216" i="16"/>
  <c r="Q569" i="16"/>
  <c r="R461" i="16"/>
  <c r="S450" i="16"/>
  <c r="R432" i="16"/>
  <c r="Q540" i="16"/>
  <c r="S421" i="16"/>
  <c r="R1544" i="16"/>
  <c r="S1533" i="16"/>
  <c r="R854" i="16"/>
  <c r="S843" i="16"/>
  <c r="Q962" i="16"/>
  <c r="W1521" i="16"/>
  <c r="V1532" i="16"/>
  <c r="V1149" i="16"/>
  <c r="U1257" i="16"/>
  <c r="W1138" i="16"/>
  <c r="W1586" i="16"/>
  <c r="V1597" i="16"/>
  <c r="V398" i="16"/>
  <c r="U506" i="16"/>
  <c r="W387" i="16"/>
  <c r="W1299" i="16"/>
  <c r="V1310" i="16"/>
  <c r="U1418" i="16"/>
  <c r="U812" i="16"/>
  <c r="W693" i="16"/>
  <c r="V704" i="16"/>
  <c r="V1184" i="16"/>
  <c r="U1292" i="16"/>
  <c r="W1173" i="16"/>
  <c r="V749" i="16"/>
  <c r="W738" i="16"/>
  <c r="U857" i="16"/>
  <c r="W308" i="16"/>
  <c r="V319" i="16"/>
  <c r="U427" i="16"/>
  <c r="U923" i="16"/>
  <c r="V815" i="16"/>
  <c r="W804" i="16"/>
  <c r="U1579" i="16"/>
  <c r="W1460" i="16"/>
  <c r="V1471" i="16"/>
  <c r="W267" i="16"/>
  <c r="U386" i="16"/>
  <c r="V278" i="16"/>
  <c r="W1542" i="16"/>
  <c r="V1553" i="16"/>
  <c r="W903" i="16"/>
  <c r="V914" i="16"/>
  <c r="U1022" i="16"/>
  <c r="U879" i="16"/>
  <c r="V771" i="16"/>
  <c r="W760" i="16"/>
  <c r="R835" i="16"/>
  <c r="S824" i="16"/>
  <c r="Q943" i="16"/>
  <c r="U895" i="16"/>
  <c r="W776" i="16"/>
  <c r="V787" i="16"/>
  <c r="W1293" i="16"/>
  <c r="U1412" i="16"/>
  <c r="V1304" i="16"/>
  <c r="R447" i="16"/>
  <c r="Q555" i="16"/>
  <c r="S436" i="16"/>
  <c r="S769" i="16"/>
  <c r="Q888" i="16"/>
  <c r="R780" i="16"/>
  <c r="V489" i="16"/>
  <c r="U597" i="16"/>
  <c r="W478" i="16"/>
  <c r="V745" i="16"/>
  <c r="U853" i="16"/>
  <c r="W734" i="16"/>
  <c r="U1125" i="16"/>
  <c r="W1006" i="16"/>
  <c r="V1017" i="16"/>
  <c r="V1273" i="16"/>
  <c r="W1262" i="16"/>
  <c r="U1381" i="16"/>
  <c r="U390" i="16"/>
  <c r="W271" i="16"/>
  <c r="V282" i="16"/>
  <c r="W527" i="16"/>
  <c r="V538" i="16"/>
  <c r="U646" i="16"/>
  <c r="V794" i="16"/>
  <c r="W783" i="16"/>
  <c r="U902" i="16"/>
  <c r="U1158" i="16"/>
  <c r="W1039" i="16"/>
  <c r="V1050" i="16"/>
  <c r="W1295" i="16"/>
  <c r="V1306" i="16"/>
  <c r="U1414" i="16"/>
  <c r="V449" i="16"/>
  <c r="U557" i="16"/>
  <c r="W438" i="16"/>
  <c r="U399" i="16"/>
  <c r="V291" i="16"/>
  <c r="W280" i="16"/>
  <c r="U1551" i="16"/>
  <c r="V1443" i="16"/>
  <c r="W1432" i="16"/>
  <c r="Q500" i="16"/>
  <c r="R392" i="16"/>
  <c r="S381" i="16"/>
  <c r="U624" i="16"/>
  <c r="W505" i="16"/>
  <c r="V516" i="16"/>
  <c r="Q986" i="16"/>
  <c r="S867" i="16"/>
  <c r="R878" i="16"/>
  <c r="R1246" i="16"/>
  <c r="S1235" i="16"/>
  <c r="Q1354" i="16"/>
  <c r="W507" i="16"/>
  <c r="U626" i="16"/>
  <c r="V518" i="16"/>
  <c r="S438" i="16"/>
  <c r="Q557" i="16"/>
  <c r="R449" i="16"/>
  <c r="S441" i="16"/>
  <c r="R452" i="16"/>
  <c r="Q560" i="16"/>
  <c r="S819" i="16"/>
  <c r="R830" i="16"/>
  <c r="Q938" i="16"/>
  <c r="R964" i="16"/>
  <c r="S953" i="16"/>
  <c r="Q1072" i="16"/>
  <c r="R1204" i="16"/>
  <c r="S1193" i="16"/>
  <c r="Q1312" i="16"/>
  <c r="Q505" i="16"/>
  <c r="R397" i="16"/>
  <c r="S386" i="16"/>
  <c r="R611" i="16"/>
  <c r="Q719" i="16"/>
  <c r="S600" i="16"/>
  <c r="S1233" i="16"/>
  <c r="R1244" i="16"/>
  <c r="Q1352" i="16"/>
  <c r="R937" i="16"/>
  <c r="S926" i="16"/>
  <c r="Q1045" i="16"/>
  <c r="R1081" i="16"/>
  <c r="S1070" i="16"/>
  <c r="Q1189" i="16"/>
  <c r="S1147" i="16"/>
  <c r="R1158" i="16"/>
  <c r="Q1266" i="16"/>
  <c r="S1256" i="16"/>
  <c r="Q1375" i="16"/>
  <c r="R1267" i="16"/>
  <c r="S1592" i="16"/>
  <c r="R1603" i="16"/>
  <c r="W1553" i="16"/>
  <c r="V1564" i="16"/>
  <c r="V1181" i="16"/>
  <c r="U1289" i="16"/>
  <c r="W1170" i="16"/>
  <c r="W1378" i="16"/>
  <c r="U1497" i="16"/>
  <c r="V1389" i="16"/>
  <c r="V478" i="16"/>
  <c r="U586" i="16"/>
  <c r="W467" i="16"/>
  <c r="U874" i="16"/>
  <c r="V766" i="16"/>
  <c r="W755" i="16"/>
  <c r="V1070" i="16"/>
  <c r="W1059" i="16"/>
  <c r="U1178" i="16"/>
  <c r="U1450" i="16"/>
  <c r="W1331" i="16"/>
  <c r="V1342" i="16"/>
  <c r="V752" i="16"/>
  <c r="U860" i="16"/>
  <c r="W741" i="16"/>
  <c r="V1056" i="16"/>
  <c r="U1164" i="16"/>
  <c r="W1045" i="16"/>
  <c r="W1317" i="16"/>
  <c r="V1328" i="16"/>
  <c r="U1436" i="16"/>
  <c r="V1232" i="16"/>
  <c r="U1340" i="16"/>
  <c r="W1221" i="16"/>
  <c r="S962" i="16"/>
  <c r="R973" i="16"/>
  <c r="Q1081" i="16"/>
  <c r="S1154" i="16"/>
  <c r="R1165" i="16"/>
  <c r="Q1273" i="16"/>
  <c r="Q1046" i="16"/>
  <c r="S927" i="16"/>
  <c r="R938" i="16"/>
  <c r="W324" i="16"/>
  <c r="V335" i="16"/>
  <c r="U443" i="16"/>
  <c r="V463" i="16"/>
  <c r="W452" i="16"/>
  <c r="U571" i="16"/>
  <c r="W692" i="16"/>
  <c r="V703" i="16"/>
  <c r="U811" i="16"/>
  <c r="U939" i="16"/>
  <c r="W820" i="16"/>
  <c r="V831" i="16"/>
  <c r="U1067" i="16"/>
  <c r="V959" i="16"/>
  <c r="W948" i="16"/>
  <c r="U1467" i="16"/>
  <c r="V1359" i="16"/>
  <c r="W1348" i="16"/>
  <c r="R563" i="16"/>
  <c r="S552" i="16"/>
  <c r="Q671" i="16"/>
  <c r="U1117" i="16"/>
  <c r="V1009" i="16"/>
  <c r="W998" i="16"/>
  <c r="V578" i="16"/>
  <c r="W567" i="16"/>
  <c r="U686" i="16"/>
  <c r="U1070" i="16"/>
  <c r="W951" i="16"/>
  <c r="V962" i="16"/>
  <c r="W1399" i="16"/>
  <c r="U1518" i="16"/>
  <c r="V1410" i="16"/>
  <c r="W856" i="16"/>
  <c r="V867" i="16"/>
  <c r="U975" i="16"/>
  <c r="Q773" i="16"/>
  <c r="R665" i="16"/>
  <c r="S654" i="16"/>
  <c r="R521" i="16"/>
  <c r="S510" i="16"/>
  <c r="Q629" i="16"/>
  <c r="S776" i="16"/>
  <c r="R787" i="16"/>
  <c r="Q895" i="16"/>
  <c r="U1570" i="16"/>
  <c r="V1462" i="16"/>
  <c r="W1451" i="16"/>
  <c r="V467" i="16"/>
  <c r="W456" i="16"/>
  <c r="U575" i="16"/>
  <c r="U943" i="16"/>
  <c r="W824" i="16"/>
  <c r="V835" i="16"/>
  <c r="U1327" i="16"/>
  <c r="W1208" i="16"/>
  <c r="V1219" i="16"/>
  <c r="R790" i="16"/>
  <c r="S779" i="16"/>
  <c r="Q898" i="16"/>
  <c r="V1016" i="16"/>
  <c r="W1005" i="16"/>
  <c r="U1124" i="16"/>
  <c r="W1325" i="16"/>
  <c r="V1336" i="16"/>
  <c r="U1444" i="16"/>
  <c r="R415" i="16"/>
  <c r="S404" i="16"/>
  <c r="Q523" i="16"/>
  <c r="U542" i="16"/>
  <c r="V434" i="16"/>
  <c r="W423" i="16"/>
  <c r="R354" i="16"/>
  <c r="Q462" i="16"/>
  <c r="S343" i="16"/>
  <c r="S737" i="16"/>
  <c r="R748" i="16"/>
  <c r="Q856" i="16"/>
  <c r="V249" i="16"/>
  <c r="U357" i="16"/>
  <c r="W238" i="16"/>
  <c r="V377" i="16"/>
  <c r="U485" i="16"/>
  <c r="W366" i="16"/>
  <c r="V505" i="16"/>
  <c r="U613" i="16"/>
  <c r="W494" i="16"/>
  <c r="V633" i="16"/>
  <c r="U741" i="16"/>
  <c r="W622" i="16"/>
  <c r="U869" i="16"/>
  <c r="V761" i="16"/>
  <c r="W750" i="16"/>
  <c r="W878" i="16"/>
  <c r="U997" i="16"/>
  <c r="V889" i="16"/>
  <c r="W1022" i="16"/>
  <c r="V1033" i="16"/>
  <c r="U1141" i="16"/>
  <c r="W1150" i="16"/>
  <c r="V1161" i="16"/>
  <c r="U1269" i="16"/>
  <c r="V1289" i="16"/>
  <c r="U1397" i="16"/>
  <c r="W1278" i="16"/>
  <c r="W1406" i="16"/>
  <c r="U1525" i="16"/>
  <c r="V1417" i="16"/>
  <c r="W1558" i="16"/>
  <c r="V1569" i="16"/>
  <c r="R389" i="16"/>
  <c r="Q497" i="16"/>
  <c r="S378" i="16"/>
  <c r="U406" i="16"/>
  <c r="W287" i="16"/>
  <c r="V298" i="16"/>
  <c r="U534" i="16"/>
  <c r="W415" i="16"/>
  <c r="V426" i="16"/>
  <c r="V554" i="16"/>
  <c r="U662" i="16"/>
  <c r="W543" i="16"/>
  <c r="U790" i="16"/>
  <c r="V682" i="16"/>
  <c r="W671" i="16"/>
  <c r="U918" i="16"/>
  <c r="V810" i="16"/>
  <c r="W799" i="16"/>
  <c r="V938" i="16"/>
  <c r="W927" i="16"/>
  <c r="U1046" i="16"/>
  <c r="U1174" i="16"/>
  <c r="V1066" i="16"/>
  <c r="W1055" i="16"/>
  <c r="U1302" i="16"/>
  <c r="W1183" i="16"/>
  <c r="V1194" i="16"/>
  <c r="U1430" i="16"/>
  <c r="V1322" i="16"/>
  <c r="W1311" i="16"/>
  <c r="U1558" i="16"/>
  <c r="V1450" i="16"/>
  <c r="W1439" i="16"/>
  <c r="V481" i="16"/>
  <c r="U589" i="16"/>
  <c r="W470" i="16"/>
  <c r="V881" i="16"/>
  <c r="W870" i="16"/>
  <c r="U989" i="16"/>
  <c r="U1502" i="16"/>
  <c r="V1394" i="16"/>
  <c r="W1383" i="16"/>
  <c r="U463" i="16"/>
  <c r="V355" i="16"/>
  <c r="W344" i="16"/>
  <c r="U991" i="16"/>
  <c r="W872" i="16"/>
  <c r="V883" i="16"/>
  <c r="S349" i="16"/>
  <c r="R360" i="16"/>
  <c r="Q468" i="16"/>
  <c r="S1595" i="16"/>
  <c r="R1606" i="16"/>
  <c r="V1531" i="16"/>
  <c r="W1520" i="16"/>
  <c r="V705" i="16"/>
  <c r="U813" i="16"/>
  <c r="W694" i="16"/>
  <c r="U1197" i="16"/>
  <c r="V1089" i="16"/>
  <c r="W1078" i="16"/>
  <c r="U688" i="16"/>
  <c r="W569" i="16"/>
  <c r="V580" i="16"/>
  <c r="V1188" i="16"/>
  <c r="U1296" i="16"/>
  <c r="W1177" i="16"/>
  <c r="U1378" i="16"/>
  <c r="V1270" i="16"/>
  <c r="W1259" i="16"/>
  <c r="S882" i="16"/>
  <c r="R893" i="16"/>
  <c r="Q1001" i="16"/>
  <c r="Q1303" i="16"/>
  <c r="S1184" i="16"/>
  <c r="R1195" i="16"/>
  <c r="W826" i="16"/>
  <c r="V837" i="16"/>
  <c r="U945" i="16"/>
  <c r="R867" i="16"/>
  <c r="Q975" i="16"/>
  <c r="S856" i="16"/>
  <c r="W561" i="16"/>
  <c r="V572" i="16"/>
  <c r="U680" i="16"/>
  <c r="W1457" i="16"/>
  <c r="U1576" i="16"/>
  <c r="V1468" i="16"/>
  <c r="V605" i="16"/>
  <c r="U713" i="16"/>
  <c r="W594" i="16"/>
  <c r="U410" i="16"/>
  <c r="V302" i="16"/>
  <c r="W291" i="16"/>
  <c r="R823" i="16"/>
  <c r="Q931" i="16"/>
  <c r="S812" i="16"/>
  <c r="V688" i="16"/>
  <c r="U796" i="16"/>
  <c r="W677" i="16"/>
  <c r="U1259" i="16"/>
  <c r="V1151" i="16"/>
  <c r="W1140" i="16"/>
  <c r="V289" i="16"/>
  <c r="U397" i="16"/>
  <c r="W278" i="16"/>
  <c r="U1199" i="16"/>
  <c r="V1091" i="16"/>
  <c r="W1080" i="16"/>
  <c r="V823" i="16"/>
  <c r="U931" i="16"/>
  <c r="W812" i="16"/>
  <c r="W813" i="16"/>
  <c r="U932" i="16"/>
  <c r="V824" i="16"/>
  <c r="W631" i="16"/>
  <c r="U750" i="16"/>
  <c r="V642" i="16"/>
  <c r="U671" i="16"/>
  <c r="V563" i="16"/>
  <c r="W552" i="16"/>
  <c r="V1172" i="16"/>
  <c r="U1280" i="16"/>
  <c r="W1161" i="16"/>
  <c r="W1337" i="16"/>
  <c r="V1348" i="16"/>
  <c r="U1456" i="16"/>
  <c r="S661" i="16"/>
  <c r="Q780" i="16"/>
  <c r="R672" i="16"/>
  <c r="S1190" i="16"/>
  <c r="R1201" i="16"/>
  <c r="Q1309" i="16"/>
  <c r="V318" i="16"/>
  <c r="W307" i="16"/>
  <c r="U426" i="16"/>
  <c r="U684" i="16"/>
  <c r="V576" i="16"/>
  <c r="W565" i="16"/>
  <c r="V895" i="16"/>
  <c r="U1003" i="16"/>
  <c r="W884" i="16"/>
  <c r="V1265" i="16"/>
  <c r="W1254" i="16"/>
  <c r="U1373" i="16"/>
  <c r="W1453" i="16"/>
  <c r="U1572" i="16"/>
  <c r="V1464" i="16"/>
  <c r="U933" i="16"/>
  <c r="V825" i="16"/>
  <c r="W814" i="16"/>
  <c r="U726" i="16"/>
  <c r="V618" i="16"/>
  <c r="W607" i="16"/>
  <c r="W1176" i="16"/>
  <c r="V1187" i="16"/>
  <c r="U1295" i="16"/>
  <c r="W1481" i="16"/>
  <c r="U1600" i="16"/>
  <c r="V1492" i="16"/>
  <c r="U370" i="16"/>
  <c r="V262" i="16"/>
  <c r="W251" i="16"/>
  <c r="U1122" i="16"/>
  <c r="V1014" i="16"/>
  <c r="W1003" i="16"/>
  <c r="S934" i="16"/>
  <c r="Q1053" i="16"/>
  <c r="R945" i="16"/>
  <c r="V725" i="16"/>
  <c r="U833" i="16"/>
  <c r="W714" i="16"/>
  <c r="V573" i="16"/>
  <c r="U681" i="16"/>
  <c r="W562" i="16"/>
  <c r="W305" i="16"/>
  <c r="U424" i="16"/>
  <c r="V316" i="16"/>
  <c r="W1345" i="16"/>
  <c r="V1356" i="16"/>
  <c r="U1464" i="16"/>
  <c r="V621" i="16"/>
  <c r="U729" i="16"/>
  <c r="W610" i="16"/>
  <c r="V608" i="16"/>
  <c r="W597" i="16"/>
  <c r="U716" i="16"/>
  <c r="V669" i="16"/>
  <c r="U777" i="16"/>
  <c r="W658" i="16"/>
  <c r="V624" i="16"/>
  <c r="U732" i="16"/>
  <c r="W613" i="16"/>
  <c r="V1152" i="16"/>
  <c r="U1260" i="16"/>
  <c r="W1141" i="16"/>
  <c r="W516" i="16"/>
  <c r="V527" i="16"/>
  <c r="U635" i="16"/>
  <c r="W1604" i="16"/>
  <c r="V1615" i="16"/>
  <c r="Q485" i="16"/>
  <c r="S366" i="16"/>
  <c r="R377" i="16"/>
  <c r="W1484" i="16"/>
  <c r="V1495" i="16"/>
  <c r="U1603" i="16"/>
  <c r="V1064" i="16"/>
  <c r="U1172" i="16"/>
  <c r="W1053" i="16"/>
  <c r="S516" i="16"/>
  <c r="Q635" i="16"/>
  <c r="R527" i="16"/>
  <c r="W587" i="16"/>
  <c r="V598" i="16"/>
  <c r="U706" i="16"/>
  <c r="S752" i="16"/>
  <c r="Q871" i="16"/>
  <c r="R763" i="16"/>
  <c r="S1254" i="16"/>
  <c r="Q1373" i="16"/>
  <c r="R1265" i="16"/>
  <c r="S1144" i="16"/>
  <c r="R1155" i="16"/>
  <c r="Q1263" i="16"/>
  <c r="W1282" i="16"/>
  <c r="U1401" i="16"/>
  <c r="V1293" i="16"/>
  <c r="W963" i="16"/>
  <c r="U1082" i="16"/>
  <c r="V974" i="16"/>
  <c r="V944" i="16"/>
  <c r="W933" i="16"/>
  <c r="U1052" i="16"/>
  <c r="W404" i="16"/>
  <c r="V415" i="16"/>
  <c r="U523" i="16"/>
  <c r="R406" i="16"/>
  <c r="S395" i="16"/>
  <c r="Q514" i="16"/>
  <c r="V1112" i="16"/>
  <c r="W1101" i="16"/>
  <c r="U1220" i="16"/>
  <c r="V1459" i="16"/>
  <c r="W1448" i="16"/>
  <c r="U1567" i="16"/>
  <c r="S500" i="16"/>
  <c r="Q619" i="16"/>
  <c r="R511" i="16"/>
  <c r="U1221" i="16"/>
  <c r="V1113" i="16"/>
  <c r="W1102" i="16"/>
  <c r="U742" i="16"/>
  <c r="W623" i="16"/>
  <c r="V634" i="16"/>
  <c r="Q1274" i="16"/>
  <c r="S1155" i="16"/>
  <c r="R1166" i="16"/>
  <c r="V1174" i="16"/>
  <c r="U1282" i="16"/>
  <c r="W1163" i="16"/>
  <c r="R355" i="16"/>
  <c r="Q463" i="16"/>
  <c r="S344" i="16"/>
  <c r="V597" i="16"/>
  <c r="U705" i="16"/>
  <c r="W586" i="16"/>
  <c r="U1233" i="16"/>
  <c r="V1125" i="16"/>
  <c r="W1114" i="16"/>
  <c r="Q1256" i="16"/>
  <c r="S1137" i="16"/>
  <c r="R1148" i="16"/>
  <c r="U968" i="16"/>
  <c r="W849" i="16"/>
  <c r="V860" i="16"/>
  <c r="W1489" i="16"/>
  <c r="V1500" i="16"/>
  <c r="U1608" i="16"/>
  <c r="V349" i="16"/>
  <c r="U457" i="16"/>
  <c r="W338" i="16"/>
  <c r="W341" i="16"/>
  <c r="U460" i="16"/>
  <c r="V352" i="16"/>
  <c r="Q1340" i="16"/>
  <c r="R1232" i="16"/>
  <c r="S1221" i="16"/>
  <c r="V1518" i="16"/>
  <c r="W1507" i="16"/>
  <c r="U1482" i="16"/>
  <c r="V1374" i="16"/>
  <c r="W1363" i="16"/>
  <c r="W532" i="16"/>
  <c r="V543" i="16"/>
  <c r="U651" i="16"/>
  <c r="W1052" i="16"/>
  <c r="U1171" i="16"/>
  <c r="V1063" i="16"/>
  <c r="W845" i="16"/>
  <c r="U964" i="16"/>
  <c r="V856" i="16"/>
  <c r="U1523" i="16"/>
  <c r="V1415" i="16"/>
  <c r="W1404" i="16"/>
  <c r="V737" i="16"/>
  <c r="U845" i="16"/>
  <c r="W726" i="16"/>
  <c r="AD25" i="16"/>
  <c r="S553" i="16"/>
  <c r="R564" i="16"/>
  <c r="Q672" i="16"/>
  <c r="S325" i="16"/>
  <c r="Q444" i="16"/>
  <c r="R336" i="16"/>
  <c r="S961" i="16"/>
  <c r="R972" i="16"/>
  <c r="Q1080" i="16"/>
  <c r="R905" i="16"/>
  <c r="S894" i="16"/>
  <c r="Q1013" i="16"/>
  <c r="W675" i="16"/>
  <c r="U794" i="16"/>
  <c r="V686" i="16"/>
  <c r="V992" i="16"/>
  <c r="W981" i="16"/>
  <c r="U1100" i="16"/>
  <c r="U1343" i="16"/>
  <c r="V1235" i="16"/>
  <c r="W1224" i="16"/>
  <c r="V561" i="16"/>
  <c r="U669" i="16"/>
  <c r="W550" i="16"/>
  <c r="V345" i="16"/>
  <c r="U453" i="16"/>
  <c r="W334" i="16"/>
  <c r="U1493" i="16"/>
  <c r="V1385" i="16"/>
  <c r="W1374" i="16"/>
  <c r="U1526" i="16"/>
  <c r="W1407" i="16"/>
  <c r="V1418" i="16"/>
  <c r="S825" i="16"/>
  <c r="Q944" i="16"/>
  <c r="R836" i="16"/>
  <c r="W747" i="16"/>
  <c r="V758" i="16"/>
  <c r="U866" i="16"/>
  <c r="U1442" i="16"/>
  <c r="W1323" i="16"/>
  <c r="V1334" i="16"/>
  <c r="S1087" i="16"/>
  <c r="Q1206" i="16"/>
  <c r="R1098" i="16"/>
  <c r="S485" i="16"/>
  <c r="R496" i="16"/>
  <c r="Q604" i="16"/>
  <c r="U1249" i="16"/>
  <c r="W1130" i="16"/>
  <c r="V1141" i="16"/>
  <c r="R1180" i="16"/>
  <c r="Q1288" i="16"/>
  <c r="S1169" i="16"/>
  <c r="S1528" i="16"/>
  <c r="R1539" i="16"/>
  <c r="U1112" i="16"/>
  <c r="V1004" i="16"/>
  <c r="W993" i="16"/>
  <c r="W1554" i="16"/>
  <c r="V1565" i="16"/>
  <c r="V1117" i="16"/>
  <c r="W1106" i="16"/>
  <c r="U1225" i="16"/>
  <c r="W1341" i="16"/>
  <c r="V1352" i="16"/>
  <c r="U1460" i="16"/>
  <c r="U899" i="16"/>
  <c r="W780" i="16"/>
  <c r="V791" i="16"/>
  <c r="R655" i="16"/>
  <c r="S644" i="16"/>
  <c r="Q763" i="16"/>
  <c r="U894" i="16"/>
  <c r="W775" i="16"/>
  <c r="V786" i="16"/>
  <c r="V1153" i="16"/>
  <c r="W1142" i="16"/>
  <c r="U1261" i="16"/>
  <c r="S1560" i="16"/>
  <c r="R1571" i="16"/>
  <c r="U1465" i="16"/>
  <c r="V1357" i="16"/>
  <c r="W1346" i="16"/>
  <c r="V718" i="16"/>
  <c r="W707" i="16"/>
  <c r="U826" i="16"/>
  <c r="V1343" i="16"/>
  <c r="U1451" i="16"/>
  <c r="W1332" i="16"/>
  <c r="W1335" i="16"/>
  <c r="V1346" i="16"/>
  <c r="U1454" i="16"/>
  <c r="S279" i="16"/>
  <c r="R290" i="16"/>
  <c r="Q398" i="16"/>
  <c r="S883" i="16"/>
  <c r="R894" i="16"/>
  <c r="Q1002" i="16"/>
  <c r="S1251" i="16"/>
  <c r="Q1370" i="16"/>
  <c r="R1262" i="16"/>
  <c r="S1098" i="16"/>
  <c r="Q1217" i="16"/>
  <c r="R1109" i="16"/>
  <c r="V358" i="16"/>
  <c r="U466" i="16"/>
  <c r="W347" i="16"/>
  <c r="W651" i="16"/>
  <c r="U770" i="16"/>
  <c r="V662" i="16"/>
  <c r="U914" i="16"/>
  <c r="V806" i="16"/>
  <c r="W795" i="16"/>
  <c r="U1042" i="16"/>
  <c r="V934" i="16"/>
  <c r="W923" i="16"/>
  <c r="V1078" i="16"/>
  <c r="U1186" i="16"/>
  <c r="W1067" i="16"/>
  <c r="U1330" i="16"/>
  <c r="V1222" i="16"/>
  <c r="W1211" i="16"/>
  <c r="U1474" i="16"/>
  <c r="V1366" i="16"/>
  <c r="W1355" i="16"/>
  <c r="R433" i="16"/>
  <c r="S422" i="16"/>
  <c r="Q541" i="16"/>
  <c r="S425" i="16"/>
  <c r="R436" i="16"/>
  <c r="Q544" i="16"/>
  <c r="R814" i="16"/>
  <c r="Q922" i="16"/>
  <c r="S803" i="16"/>
  <c r="R1220" i="16"/>
  <c r="Q1328" i="16"/>
  <c r="S1209" i="16"/>
  <c r="V373" i="16"/>
  <c r="U481" i="16"/>
  <c r="W362" i="16"/>
  <c r="V517" i="16"/>
  <c r="U625" i="16"/>
  <c r="W506" i="16"/>
  <c r="V645" i="16"/>
  <c r="U753" i="16"/>
  <c r="W634" i="16"/>
  <c r="V789" i="16"/>
  <c r="U897" i="16"/>
  <c r="W778" i="16"/>
  <c r="U1025" i="16"/>
  <c r="W906" i="16"/>
  <c r="V917" i="16"/>
  <c r="U1153" i="16"/>
  <c r="W1034" i="16"/>
  <c r="V1045" i="16"/>
  <c r="U1281" i="16"/>
  <c r="W1162" i="16"/>
  <c r="V1173" i="16"/>
  <c r="V1301" i="16"/>
  <c r="U1409" i="16"/>
  <c r="W1290" i="16"/>
  <c r="V1429" i="16"/>
  <c r="U1537" i="16"/>
  <c r="W1418" i="16"/>
  <c r="S1265" i="16"/>
  <c r="R1276" i="16"/>
  <c r="Q1384" i="16"/>
  <c r="S1086" i="16"/>
  <c r="Q1205" i="16"/>
  <c r="R1097" i="16"/>
  <c r="S1179" i="16"/>
  <c r="R1190" i="16"/>
  <c r="Q1298" i="16"/>
  <c r="S1272" i="16"/>
  <c r="R1283" i="16"/>
  <c r="Q1391" i="16"/>
  <c r="U488" i="16"/>
  <c r="V380" i="16"/>
  <c r="W369" i="16"/>
  <c r="V524" i="16"/>
  <c r="U632" i="16"/>
  <c r="W513" i="16"/>
  <c r="V652" i="16"/>
  <c r="W641" i="16"/>
  <c r="U760" i="16"/>
  <c r="U888" i="16"/>
  <c r="V780" i="16"/>
  <c r="W769" i="16"/>
  <c r="V908" i="16"/>
  <c r="W897" i="16"/>
  <c r="U1016" i="16"/>
  <c r="V1036" i="16"/>
  <c r="W1025" i="16"/>
  <c r="U1144" i="16"/>
  <c r="V1164" i="16"/>
  <c r="U1272" i="16"/>
  <c r="W1153" i="16"/>
  <c r="V1292" i="16"/>
  <c r="W1281" i="16"/>
  <c r="U1400" i="16"/>
  <c r="W1409" i="16"/>
  <c r="V1420" i="16"/>
  <c r="U1528" i="16"/>
  <c r="W1569" i="16"/>
  <c r="V1580" i="16"/>
  <c r="U347" i="16"/>
  <c r="V239" i="16"/>
  <c r="V269" i="16"/>
  <c r="U377" i="16"/>
  <c r="W258" i="16"/>
  <c r="V397" i="16"/>
  <c r="U505" i="16"/>
  <c r="W386" i="16"/>
  <c r="V525" i="16"/>
  <c r="U633" i="16"/>
  <c r="W514" i="16"/>
  <c r="V701" i="16"/>
  <c r="U809" i="16"/>
  <c r="W690" i="16"/>
  <c r="U1081" i="16"/>
  <c r="V973" i="16"/>
  <c r="W962" i="16"/>
  <c r="V464" i="16"/>
  <c r="U572" i="16"/>
  <c r="W453" i="16"/>
  <c r="W882" i="16"/>
  <c r="V893" i="16"/>
  <c r="U1001" i="16"/>
  <c r="V1165" i="16"/>
  <c r="U1273" i="16"/>
  <c r="W1154" i="16"/>
  <c r="V1501" i="16"/>
  <c r="U1609" i="16"/>
  <c r="W1490" i="16"/>
  <c r="U890" i="16"/>
  <c r="V782" i="16"/>
  <c r="W771" i="16"/>
  <c r="W1235" i="16"/>
  <c r="V1246" i="16"/>
  <c r="U1354" i="16"/>
  <c r="V368" i="16"/>
  <c r="W357" i="16"/>
  <c r="U476" i="16"/>
  <c r="W837" i="16"/>
  <c r="U956" i="16"/>
  <c r="V848" i="16"/>
  <c r="S1170" i="16"/>
  <c r="R1181" i="16"/>
  <c r="Q1289" i="16"/>
  <c r="U730" i="16"/>
  <c r="W611" i="16"/>
  <c r="V622" i="16"/>
  <c r="U1194" i="16"/>
  <c r="V1086" i="16"/>
  <c r="W1075" i="16"/>
  <c r="W1523" i="16"/>
  <c r="V1534" i="16"/>
  <c r="U652" i="16"/>
  <c r="W533" i="16"/>
  <c r="V544" i="16"/>
  <c r="V928" i="16"/>
  <c r="U1036" i="16"/>
  <c r="W917" i="16"/>
  <c r="W1365" i="16"/>
  <c r="U1484" i="16"/>
  <c r="V1376" i="16"/>
  <c r="U699" i="16"/>
  <c r="V591" i="16"/>
  <c r="W580" i="16"/>
  <c r="V1103" i="16"/>
  <c r="W1092" i="16"/>
  <c r="U1211" i="16"/>
  <c r="V1231" i="16"/>
  <c r="W1220" i="16"/>
  <c r="U1339" i="16"/>
  <c r="U1611" i="16"/>
  <c r="V1503" i="16"/>
  <c r="W1492" i="16"/>
  <c r="S517" i="16"/>
  <c r="R528" i="16"/>
  <c r="Q636" i="16"/>
  <c r="R374" i="16"/>
  <c r="Q482" i="16"/>
  <c r="S363" i="16"/>
  <c r="W328" i="16"/>
  <c r="V339" i="16"/>
  <c r="U447" i="16"/>
  <c r="U1519" i="16"/>
  <c r="V1411" i="16"/>
  <c r="W1400" i="16"/>
  <c r="V404" i="16"/>
  <c r="U512" i="16"/>
  <c r="W393" i="16"/>
  <c r="V900" i="16"/>
  <c r="W889" i="16"/>
  <c r="U1008" i="16"/>
  <c r="R649" i="16"/>
  <c r="Q757" i="16"/>
  <c r="S638" i="16"/>
  <c r="S494" i="16"/>
  <c r="Q613" i="16"/>
  <c r="R505" i="16"/>
  <c r="R771" i="16"/>
  <c r="S760" i="16"/>
  <c r="Q879" i="16"/>
  <c r="W300" i="16"/>
  <c r="V311" i="16"/>
  <c r="U419" i="16"/>
  <c r="U547" i="16"/>
  <c r="W428" i="16"/>
  <c r="V439" i="16"/>
  <c r="V567" i="16"/>
  <c r="U675" i="16"/>
  <c r="W556" i="16"/>
  <c r="V743" i="16"/>
  <c r="W732" i="16"/>
  <c r="U851" i="16"/>
  <c r="U1043" i="16"/>
  <c r="W924" i="16"/>
  <c r="V935" i="16"/>
  <c r="V1159" i="16"/>
  <c r="U1267" i="16"/>
  <c r="W1148" i="16"/>
  <c r="W1356" i="16"/>
  <c r="V1367" i="16"/>
  <c r="U1475" i="16"/>
  <c r="W237" i="16"/>
  <c r="U356" i="16"/>
  <c r="V248" i="16"/>
  <c r="W365" i="16"/>
  <c r="U484" i="16"/>
  <c r="V376" i="16"/>
  <c r="W493" i="16"/>
  <c r="U612" i="16"/>
  <c r="V504" i="16"/>
  <c r="W637" i="16"/>
  <c r="U756" i="16"/>
  <c r="V648" i="16"/>
  <c r="W765" i="16"/>
  <c r="V776" i="16"/>
  <c r="U884" i="16"/>
  <c r="V904" i="16"/>
  <c r="W893" i="16"/>
  <c r="U1012" i="16"/>
  <c r="V1176" i="16"/>
  <c r="U1284" i="16"/>
  <c r="W1165" i="16"/>
  <c r="W1405" i="16"/>
  <c r="V1416" i="16"/>
  <c r="U1524" i="16"/>
  <c r="V769" i="16"/>
  <c r="U877" i="16"/>
  <c r="W758" i="16"/>
  <c r="V514" i="16"/>
  <c r="W503" i="16"/>
  <c r="U622" i="16"/>
  <c r="U1054" i="16"/>
  <c r="W935" i="16"/>
  <c r="V946" i="16"/>
  <c r="W1271" i="16"/>
  <c r="U1390" i="16"/>
  <c r="V1282" i="16"/>
  <c r="U656" i="16"/>
  <c r="W537" i="16"/>
  <c r="V548" i="16"/>
  <c r="V996" i="16"/>
  <c r="U1104" i="16"/>
  <c r="W985" i="16"/>
  <c r="W1497" i="16"/>
  <c r="U1616" i="16"/>
  <c r="V1508" i="16"/>
  <c r="U898" i="16"/>
  <c r="W779" i="16"/>
  <c r="V790" i="16"/>
  <c r="W892" i="16"/>
  <c r="V903" i="16"/>
  <c r="U1011" i="16"/>
  <c r="V1076" i="16"/>
  <c r="U1184" i="16"/>
  <c r="W1065" i="16"/>
  <c r="Q507" i="16"/>
  <c r="R399" i="16"/>
  <c r="S388" i="16"/>
  <c r="U574" i="16"/>
  <c r="W455" i="16"/>
  <c r="V466" i="16"/>
  <c r="U1438" i="16"/>
  <c r="W1319" i="16"/>
  <c r="V1330" i="16"/>
  <c r="U1455" i="16"/>
  <c r="V1347" i="16"/>
  <c r="W1336" i="16"/>
  <c r="U464" i="16"/>
  <c r="W345" i="16"/>
  <c r="V356" i="16"/>
  <c r="V1124" i="16"/>
  <c r="W1113" i="16"/>
  <c r="U1232" i="16"/>
  <c r="R373" i="16"/>
  <c r="Q481" i="16"/>
  <c r="S362" i="16"/>
  <c r="W1270" i="16"/>
  <c r="V1281" i="16"/>
  <c r="U1389" i="16"/>
  <c r="S333" i="16"/>
  <c r="R344" i="16"/>
  <c r="Q452" i="16"/>
  <c r="V241" i="16"/>
  <c r="U349" i="16"/>
  <c r="W230" i="16"/>
  <c r="U359" i="16"/>
  <c r="V251" i="16"/>
  <c r="W240" i="16"/>
  <c r="U487" i="16"/>
  <c r="W368" i="16"/>
  <c r="V379" i="16"/>
  <c r="U615" i="16"/>
  <c r="W496" i="16"/>
  <c r="V507" i="16"/>
  <c r="U743" i="16"/>
  <c r="W624" i="16"/>
  <c r="V635" i="16"/>
  <c r="V763" i="16"/>
  <c r="U871" i="16"/>
  <c r="W752" i="16"/>
  <c r="V891" i="16"/>
  <c r="W880" i="16"/>
  <c r="U999" i="16"/>
  <c r="V1019" i="16"/>
  <c r="U1127" i="16"/>
  <c r="W1008" i="16"/>
  <c r="U1255" i="16"/>
  <c r="V1147" i="16"/>
  <c r="W1136" i="16"/>
  <c r="V1275" i="16"/>
  <c r="W1264" i="16"/>
  <c r="U1383" i="16"/>
  <c r="V1403" i="16"/>
  <c r="W1392" i="16"/>
  <c r="U1511" i="16"/>
  <c r="V1547" i="16"/>
  <c r="W1536" i="16"/>
  <c r="V753" i="16"/>
  <c r="U861" i="16"/>
  <c r="W742" i="16"/>
  <c r="V854" i="16"/>
  <c r="W843" i="16"/>
  <c r="U962" i="16"/>
  <c r="Q393" i="16"/>
  <c r="S274" i="16"/>
  <c r="R285" i="16"/>
  <c r="V709" i="16"/>
  <c r="U817" i="16"/>
  <c r="W698" i="16"/>
  <c r="U808" i="16"/>
  <c r="W689" i="16"/>
  <c r="V700" i="16"/>
  <c r="U1161" i="16"/>
  <c r="W1042" i="16"/>
  <c r="V1053" i="16"/>
  <c r="V272" i="16"/>
  <c r="W261" i="16"/>
  <c r="U380" i="16"/>
  <c r="S1107" i="16"/>
  <c r="R1118" i="16"/>
  <c r="Q1226" i="16"/>
  <c r="S1214" i="16"/>
  <c r="R1225" i="16"/>
  <c r="Q1333" i="16"/>
  <c r="W1203" i="16"/>
  <c r="V1214" i="16"/>
  <c r="U1322" i="16"/>
  <c r="Q1350" i="16"/>
  <c r="R1242" i="16"/>
  <c r="S1231" i="16"/>
  <c r="W756" i="16"/>
  <c r="U875" i="16"/>
  <c r="V767" i="16"/>
  <c r="U415" i="16"/>
  <c r="V307" i="16"/>
  <c r="W296" i="16"/>
  <c r="V569" i="16"/>
  <c r="U677" i="16"/>
  <c r="W558" i="16"/>
  <c r="W1470" i="16"/>
  <c r="V1481" i="16"/>
  <c r="U1589" i="16"/>
  <c r="V874" i="16"/>
  <c r="U982" i="16"/>
  <c r="W863" i="16"/>
  <c r="V305" i="16"/>
  <c r="U413" i="16"/>
  <c r="W294" i="16"/>
  <c r="R544" i="16"/>
  <c r="S533" i="16"/>
  <c r="Q652" i="16"/>
  <c r="V1446" i="16"/>
  <c r="W1435" i="16"/>
  <c r="U1554" i="16"/>
  <c r="V437" i="16"/>
  <c r="U545" i="16"/>
  <c r="W426" i="16"/>
  <c r="W1098" i="16"/>
  <c r="U1217" i="16"/>
  <c r="V1109" i="16"/>
  <c r="S846" i="16"/>
  <c r="Q965" i="16"/>
  <c r="R857" i="16"/>
  <c r="S920" i="16"/>
  <c r="Q1039" i="16"/>
  <c r="R931" i="16"/>
  <c r="W433" i="16"/>
  <c r="V444" i="16"/>
  <c r="U552" i="16"/>
  <c r="V1228" i="16"/>
  <c r="W1217" i="16"/>
  <c r="U1336" i="16"/>
  <c r="V333" i="16"/>
  <c r="U441" i="16"/>
  <c r="W322" i="16"/>
  <c r="W1475" i="16"/>
  <c r="V1486" i="16"/>
  <c r="U1594" i="16"/>
  <c r="Q1382" i="16"/>
  <c r="R1274" i="16"/>
  <c r="S1263" i="16"/>
  <c r="W1244" i="16"/>
  <c r="V1255" i="16"/>
  <c r="U1363" i="16"/>
  <c r="U820" i="16"/>
  <c r="W701" i="16"/>
  <c r="V712" i="16"/>
  <c r="U400" i="16"/>
  <c r="W281" i="16"/>
  <c r="V292" i="16"/>
  <c r="W1372" i="16"/>
  <c r="V1383" i="16"/>
  <c r="U1491" i="16"/>
  <c r="R703" i="16"/>
  <c r="Q811" i="16"/>
  <c r="S692" i="16"/>
  <c r="U1181" i="16"/>
  <c r="W1062" i="16"/>
  <c r="V1073" i="16"/>
  <c r="S373" i="16"/>
  <c r="R384" i="16"/>
  <c r="Q492" i="16"/>
  <c r="S862" i="16"/>
  <c r="R873" i="16"/>
  <c r="Q981" i="16"/>
  <c r="U1338" i="16"/>
  <c r="V1230" i="16"/>
  <c r="W1219" i="16"/>
  <c r="V337" i="16"/>
  <c r="U445" i="16"/>
  <c r="W326" i="16"/>
  <c r="U751" i="16"/>
  <c r="V643" i="16"/>
  <c r="W632" i="16"/>
  <c r="W1127" i="16"/>
  <c r="U1246" i="16"/>
  <c r="V1138" i="16"/>
  <c r="V1224" i="16"/>
  <c r="U1332" i="16"/>
  <c r="W1213" i="16"/>
  <c r="S801" i="16"/>
  <c r="R812" i="16"/>
  <c r="Q920" i="16"/>
  <c r="V985" i="16"/>
  <c r="U1093" i="16"/>
  <c r="W974" i="16"/>
  <c r="W367" i="16"/>
  <c r="U486" i="16"/>
  <c r="V378" i="16"/>
  <c r="R288" i="16"/>
  <c r="S277" i="16"/>
  <c r="AF27" i="16" s="1"/>
  <c r="Q396" i="16"/>
  <c r="U1138" i="16"/>
  <c r="W1019" i="16"/>
  <c r="V1030" i="16"/>
  <c r="S530" i="16"/>
  <c r="R541" i="16"/>
  <c r="Q649" i="16"/>
  <c r="V997" i="16"/>
  <c r="W986" i="16"/>
  <c r="U1105" i="16"/>
  <c r="V1116" i="16"/>
  <c r="W1105" i="16"/>
  <c r="U1224" i="16"/>
  <c r="V1598" i="16"/>
  <c r="W1587" i="16"/>
  <c r="R775" i="16"/>
  <c r="Q883" i="16"/>
  <c r="S764" i="16"/>
  <c r="Q478" i="16"/>
  <c r="S359" i="16"/>
  <c r="R370" i="16"/>
  <c r="W990" i="16"/>
  <c r="U1109" i="16"/>
  <c r="V1001" i="16"/>
  <c r="W895" i="16"/>
  <c r="V906" i="16"/>
  <c r="U1014" i="16"/>
  <c r="V259" i="16"/>
  <c r="W248" i="16"/>
  <c r="U367" i="16"/>
  <c r="R1198" i="16"/>
  <c r="Q1306" i="16"/>
  <c r="S1187" i="16"/>
  <c r="U1010" i="16"/>
  <c r="W891" i="16"/>
  <c r="V902" i="16"/>
  <c r="Q640" i="16"/>
  <c r="S521" i="16"/>
  <c r="R532" i="16"/>
  <c r="S1318" i="16"/>
  <c r="Q1437" i="16"/>
  <c r="R1329" i="16"/>
  <c r="V469" i="16"/>
  <c r="U577" i="16"/>
  <c r="W458" i="16"/>
  <c r="U1377" i="16"/>
  <c r="V1269" i="16"/>
  <c r="W1258" i="16"/>
  <c r="V476" i="16"/>
  <c r="U584" i="16"/>
  <c r="W465" i="16"/>
  <c r="W1377" i="16"/>
  <c r="U1496" i="16"/>
  <c r="V1388" i="16"/>
  <c r="V653" i="16"/>
  <c r="U761" i="16"/>
  <c r="W642" i="16"/>
  <c r="W373" i="16"/>
  <c r="U492" i="16"/>
  <c r="V384" i="16"/>
  <c r="W245" i="16"/>
  <c r="V256" i="16"/>
  <c r="U364" i="16"/>
  <c r="U556" i="16"/>
  <c r="V448" i="16"/>
  <c r="W437" i="16"/>
  <c r="S770" i="16"/>
  <c r="R781" i="16"/>
  <c r="Q889" i="16"/>
  <c r="U590" i="16"/>
  <c r="V482" i="16"/>
  <c r="W471" i="16"/>
  <c r="U368" i="16"/>
  <c r="W249" i="16"/>
  <c r="V260" i="16"/>
  <c r="W396" i="16"/>
  <c r="U515" i="16"/>
  <c r="V407" i="16"/>
  <c r="W605" i="16"/>
  <c r="U724" i="16"/>
  <c r="V616" i="16"/>
  <c r="U1310" i="16"/>
  <c r="V1202" i="16"/>
  <c r="W1191" i="16"/>
  <c r="U560" i="16"/>
  <c r="W441" i="16"/>
  <c r="V452" i="16"/>
  <c r="W761" i="16"/>
  <c r="V772" i="16"/>
  <c r="U880" i="16"/>
  <c r="W1192" i="16"/>
  <c r="V1203" i="16"/>
  <c r="U1311" i="16"/>
  <c r="R1278" i="16"/>
  <c r="S1267" i="16"/>
  <c r="Q1386" i="16"/>
  <c r="S393" i="16"/>
  <c r="R404" i="16"/>
  <c r="Q512" i="16"/>
  <c r="Q1400" i="16"/>
  <c r="S1281" i="16"/>
  <c r="R1292" i="16"/>
  <c r="S1304" i="16"/>
  <c r="R1315" i="16"/>
  <c r="Q1423" i="16"/>
  <c r="V814" i="16"/>
  <c r="U922" i="16"/>
  <c r="W803" i="16"/>
  <c r="V1072" i="16"/>
  <c r="U1180" i="16"/>
  <c r="W1061" i="16"/>
  <c r="W1285" i="16"/>
  <c r="U1404" i="16"/>
  <c r="V1296" i="16"/>
  <c r="V1582" i="16"/>
  <c r="W1571" i="16"/>
  <c r="W340" i="16"/>
  <c r="U459" i="16"/>
  <c r="V351" i="16"/>
  <c r="U955" i="16"/>
  <c r="W836" i="16"/>
  <c r="V847" i="16"/>
  <c r="U1165" i="16"/>
  <c r="V1057" i="16"/>
  <c r="W1046" i="16"/>
  <c r="V1010" i="16"/>
  <c r="W999" i="16"/>
  <c r="U1118" i="16"/>
  <c r="Q863" i="16"/>
  <c r="R755" i="16"/>
  <c r="S744" i="16"/>
  <c r="U1391" i="16"/>
  <c r="V1283" i="16"/>
  <c r="W1272" i="16"/>
  <c r="U1331" i="16"/>
  <c r="V1223" i="16"/>
  <c r="W1212" i="16"/>
  <c r="W1357" i="16"/>
  <c r="U1476" i="16"/>
  <c r="V1368" i="16"/>
  <c r="V265" i="16"/>
  <c r="U373" i="16"/>
  <c r="W254" i="16"/>
  <c r="V777" i="16"/>
  <c r="U885" i="16"/>
  <c r="W766" i="16"/>
  <c r="V1305" i="16"/>
  <c r="W1294" i="16"/>
  <c r="U1413" i="16"/>
  <c r="Q465" i="16"/>
  <c r="S346" i="16"/>
  <c r="R357" i="16"/>
  <c r="U422" i="16"/>
  <c r="V314" i="16"/>
  <c r="W303" i="16"/>
  <c r="U934" i="16"/>
  <c r="W815" i="16"/>
  <c r="V826" i="16"/>
  <c r="V1338" i="16"/>
  <c r="W1327" i="16"/>
  <c r="U1446" i="16"/>
  <c r="U1566" i="16"/>
  <c r="V1458" i="16"/>
  <c r="W1447" i="16"/>
  <c r="S723" i="16"/>
  <c r="Q842" i="16"/>
  <c r="R734" i="16"/>
  <c r="V660" i="16"/>
  <c r="W649" i="16"/>
  <c r="U768" i="16"/>
  <c r="AD8" i="16"/>
  <c r="R942" i="16"/>
  <c r="Q1050" i="16"/>
  <c r="S931" i="16"/>
  <c r="S1283" i="16"/>
  <c r="R1294" i="16"/>
  <c r="Q1402" i="16"/>
  <c r="U338" i="16"/>
  <c r="V230" i="16"/>
  <c r="W379" i="16"/>
  <c r="V390" i="16"/>
  <c r="U498" i="16"/>
  <c r="U786" i="16"/>
  <c r="V678" i="16"/>
  <c r="W667" i="16"/>
  <c r="U930" i="16"/>
  <c r="V822" i="16"/>
  <c r="W811" i="16"/>
  <c r="U1058" i="16"/>
  <c r="V950" i="16"/>
  <c r="W939" i="16"/>
  <c r="V1094" i="16"/>
  <c r="W1083" i="16"/>
  <c r="U1202" i="16"/>
  <c r="U1346" i="16"/>
  <c r="V1238" i="16"/>
  <c r="W1227" i="16"/>
  <c r="V1382" i="16"/>
  <c r="W1371" i="16"/>
  <c r="U1490" i="16"/>
  <c r="S512" i="16"/>
  <c r="Q631" i="16"/>
  <c r="R523" i="16"/>
  <c r="Q1078" i="16"/>
  <c r="S959" i="16"/>
  <c r="R970" i="16"/>
  <c r="R388" i="16"/>
  <c r="S377" i="16"/>
  <c r="Q496" i="16"/>
  <c r="Q1440" i="16"/>
  <c r="R1332" i="16"/>
  <c r="S1321" i="16"/>
  <c r="R429" i="16"/>
  <c r="Q537" i="16"/>
  <c r="S418" i="16"/>
  <c r="V245" i="16"/>
  <c r="U353" i="16"/>
  <c r="W234" i="16"/>
  <c r="V389" i="16"/>
  <c r="U497" i="16"/>
  <c r="W378" i="16"/>
  <c r="V533" i="16"/>
  <c r="U641" i="16"/>
  <c r="W522" i="16"/>
  <c r="V677" i="16"/>
  <c r="U785" i="16"/>
  <c r="W666" i="16"/>
  <c r="V805" i="16"/>
  <c r="U913" i="16"/>
  <c r="W794" i="16"/>
  <c r="W922" i="16"/>
  <c r="V933" i="16"/>
  <c r="U1041" i="16"/>
  <c r="U1169" i="16"/>
  <c r="V1061" i="16"/>
  <c r="W1050" i="16"/>
  <c r="U1297" i="16"/>
  <c r="W1178" i="16"/>
  <c r="V1189" i="16"/>
  <c r="U1425" i="16"/>
  <c r="W1306" i="16"/>
  <c r="V1317" i="16"/>
  <c r="U1553" i="16"/>
  <c r="V1445" i="16"/>
  <c r="W1434" i="16"/>
  <c r="S849" i="16"/>
  <c r="Q968" i="16"/>
  <c r="R860" i="16"/>
  <c r="R1308" i="16"/>
  <c r="Q1416" i="16"/>
  <c r="S1297" i="16"/>
  <c r="S958" i="16"/>
  <c r="Q1077" i="16"/>
  <c r="R969" i="16"/>
  <c r="S1118" i="16"/>
  <c r="Q1237" i="16"/>
  <c r="R1129" i="16"/>
  <c r="S1211" i="16"/>
  <c r="R1222" i="16"/>
  <c r="Q1330" i="16"/>
  <c r="S1320" i="16"/>
  <c r="Q1439" i="16"/>
  <c r="R1331" i="16"/>
  <c r="V240" i="16"/>
  <c r="U348" i="16"/>
  <c r="U360" i="16"/>
  <c r="W241" i="16"/>
  <c r="V252" i="16"/>
  <c r="U504" i="16"/>
  <c r="V396" i="16"/>
  <c r="W385" i="16"/>
  <c r="V540" i="16"/>
  <c r="U648" i="16"/>
  <c r="W529" i="16"/>
  <c r="W657" i="16"/>
  <c r="U776" i="16"/>
  <c r="V668" i="16"/>
  <c r="U904" i="16"/>
  <c r="W785" i="16"/>
  <c r="V796" i="16"/>
  <c r="V924" i="16"/>
  <c r="U1032" i="16"/>
  <c r="W913" i="16"/>
  <c r="V1052" i="16"/>
  <c r="W1041" i="16"/>
  <c r="U1160" i="16"/>
  <c r="V1180" i="16"/>
  <c r="W1169" i="16"/>
  <c r="U1288" i="16"/>
  <c r="W1297" i="16"/>
  <c r="U1416" i="16"/>
  <c r="V1308" i="16"/>
  <c r="W1425" i="16"/>
  <c r="U1544" i="16"/>
  <c r="V1436" i="16"/>
  <c r="W1601" i="16"/>
  <c r="V1612" i="16"/>
  <c r="V285" i="16"/>
  <c r="U393" i="16"/>
  <c r="W274" i="16"/>
  <c r="V413" i="16"/>
  <c r="U521" i="16"/>
  <c r="W402" i="16"/>
  <c r="V541" i="16"/>
  <c r="U649" i="16"/>
  <c r="W530" i="16"/>
  <c r="V989" i="16"/>
  <c r="W978" i="16"/>
  <c r="U1097" i="16"/>
  <c r="V496" i="16"/>
  <c r="W485" i="16"/>
  <c r="U604" i="16"/>
  <c r="V925" i="16"/>
  <c r="W914" i="16"/>
  <c r="U1033" i="16"/>
  <c r="U1321" i="16"/>
  <c r="W1202" i="16"/>
  <c r="V1213" i="16"/>
  <c r="U938" i="16"/>
  <c r="V830" i="16"/>
  <c r="W819" i="16"/>
  <c r="V1294" i="16"/>
  <c r="W1283" i="16"/>
  <c r="U1402" i="16"/>
  <c r="V432" i="16"/>
  <c r="U540" i="16"/>
  <c r="W421" i="16"/>
  <c r="R1229" i="16"/>
  <c r="S1218" i="16"/>
  <c r="Q1337" i="16"/>
  <c r="V350" i="16"/>
  <c r="U458" i="16"/>
  <c r="W339" i="16"/>
  <c r="V702" i="16"/>
  <c r="U810" i="16"/>
  <c r="W691" i="16"/>
  <c r="U1258" i="16"/>
  <c r="V1150" i="16"/>
  <c r="W1139" i="16"/>
  <c r="V592" i="16"/>
  <c r="U700" i="16"/>
  <c r="W581" i="16"/>
  <c r="V976" i="16"/>
  <c r="W965" i="16"/>
  <c r="U1084" i="16"/>
  <c r="W1413" i="16"/>
  <c r="U1532" i="16"/>
  <c r="V1424" i="16"/>
  <c r="W596" i="16"/>
  <c r="V607" i="16"/>
  <c r="U715" i="16"/>
  <c r="W1108" i="16"/>
  <c r="U1227" i="16"/>
  <c r="V1119" i="16"/>
  <c r="U1355" i="16"/>
  <c r="V1247" i="16"/>
  <c r="W1236" i="16"/>
  <c r="W1508" i="16"/>
  <c r="V1519" i="16"/>
  <c r="R483" i="16"/>
  <c r="Q591" i="16"/>
  <c r="S472" i="16"/>
  <c r="W331" i="16"/>
  <c r="U450" i="16"/>
  <c r="V342" i="16"/>
  <c r="R246" i="16"/>
  <c r="AE26" i="16" s="1"/>
  <c r="Q354" i="16"/>
  <c r="AD24" i="16" s="1"/>
  <c r="S235" i="16"/>
  <c r="W247" i="16"/>
  <c r="U366" i="16"/>
  <c r="V258" i="16"/>
  <c r="U527" i="16"/>
  <c r="W408" i="16"/>
  <c r="V419" i="16"/>
  <c r="V947" i="16"/>
  <c r="W936" i="16"/>
  <c r="U1055" i="16"/>
  <c r="W1480" i="16"/>
  <c r="V1491" i="16"/>
  <c r="U1599" i="16"/>
  <c r="W457" i="16"/>
  <c r="U576" i="16"/>
  <c r="V468" i="16"/>
  <c r="V980" i="16"/>
  <c r="W969" i="16"/>
  <c r="U1088" i="16"/>
  <c r="S462" i="16"/>
  <c r="Q581" i="16"/>
  <c r="R473" i="16"/>
  <c r="V327" i="16"/>
  <c r="U435" i="16"/>
  <c r="W316" i="16"/>
  <c r="V455" i="16"/>
  <c r="U563" i="16"/>
  <c r="W444" i="16"/>
  <c r="V583" i="16"/>
  <c r="W572" i="16"/>
  <c r="U691" i="16"/>
  <c r="V775" i="16"/>
  <c r="U883" i="16"/>
  <c r="W764" i="16"/>
  <c r="U1075" i="16"/>
  <c r="W956" i="16"/>
  <c r="V967" i="16"/>
  <c r="U1299" i="16"/>
  <c r="W1180" i="16"/>
  <c r="V1191" i="16"/>
  <c r="V1399" i="16"/>
  <c r="W1388" i="16"/>
  <c r="U1507" i="16"/>
  <c r="U372" i="16"/>
  <c r="W253" i="16"/>
  <c r="V264" i="16"/>
  <c r="V392" i="16"/>
  <c r="W381" i="16"/>
  <c r="U500" i="16"/>
  <c r="W509" i="16"/>
  <c r="V520" i="16"/>
  <c r="U628" i="16"/>
  <c r="U772" i="16"/>
  <c r="W653" i="16"/>
  <c r="V664" i="16"/>
  <c r="U900" i="16"/>
  <c r="V792" i="16"/>
  <c r="W781" i="16"/>
  <c r="V920" i="16"/>
  <c r="W909" i="16"/>
  <c r="U1028" i="16"/>
  <c r="V1208" i="16"/>
  <c r="W1197" i="16"/>
  <c r="U1316" i="16"/>
  <c r="W1437" i="16"/>
  <c r="U1556" i="16"/>
  <c r="V1448" i="16"/>
  <c r="U1341" i="16"/>
  <c r="W1222" i="16"/>
  <c r="V1233" i="16"/>
  <c r="U382" i="16"/>
  <c r="W263" i="16"/>
  <c r="V274" i="16"/>
  <c r="U1102" i="16"/>
  <c r="V994" i="16"/>
  <c r="W983" i="16"/>
  <c r="V1314" i="16"/>
  <c r="U1422" i="16"/>
  <c r="W1303" i="16"/>
  <c r="W553" i="16"/>
  <c r="V564" i="16"/>
  <c r="U672" i="16"/>
  <c r="V1060" i="16"/>
  <c r="W1049" i="16"/>
  <c r="U1168" i="16"/>
  <c r="W268" i="16"/>
  <c r="V279" i="16"/>
  <c r="U387" i="16"/>
  <c r="V951" i="16"/>
  <c r="U1059" i="16"/>
  <c r="W940" i="16"/>
  <c r="V1271" i="16"/>
  <c r="U1379" i="16"/>
  <c r="W1260" i="16"/>
  <c r="V1156" i="16"/>
  <c r="U1264" i="16"/>
  <c r="W1145" i="16"/>
  <c r="R367" i="16"/>
  <c r="Q475" i="16"/>
  <c r="S356" i="16"/>
  <c r="W1574" i="16"/>
  <c r="V1585" i="16"/>
  <c r="U638" i="16"/>
  <c r="V530" i="16"/>
  <c r="W519" i="16"/>
  <c r="V930" i="16"/>
  <c r="W919" i="16"/>
  <c r="U1038" i="16"/>
  <c r="V1378" i="16"/>
  <c r="W1367" i="16"/>
  <c r="U1486" i="16"/>
  <c r="U959" i="16"/>
  <c r="W840" i="16"/>
  <c r="V851" i="16"/>
  <c r="V1395" i="16"/>
  <c r="W1384" i="16"/>
  <c r="U1503" i="16"/>
  <c r="U528" i="16"/>
  <c r="W409" i="16"/>
  <c r="V420" i="16"/>
  <c r="V1204" i="16"/>
  <c r="W1193" i="16"/>
  <c r="U1312" i="16"/>
  <c r="S330" i="16"/>
  <c r="Q449" i="16"/>
  <c r="AD26" i="16" s="1"/>
  <c r="R341" i="16"/>
  <c r="R831" i="16"/>
  <c r="Q939" i="16"/>
  <c r="S820" i="16"/>
  <c r="R834" i="16"/>
  <c r="Q942" i="16"/>
  <c r="S823" i="16"/>
  <c r="V267" i="16"/>
  <c r="W256" i="16"/>
  <c r="U375" i="16"/>
  <c r="U503" i="16"/>
  <c r="W384" i="16"/>
  <c r="V395" i="16"/>
  <c r="U631" i="16"/>
  <c r="W512" i="16"/>
  <c r="V523" i="16"/>
  <c r="W640" i="16"/>
  <c r="U759" i="16"/>
  <c r="V651" i="16"/>
  <c r="U887" i="16"/>
  <c r="V779" i="16"/>
  <c r="W768" i="16"/>
  <c r="U1015" i="16"/>
  <c r="V907" i="16"/>
  <c r="W896" i="16"/>
  <c r="U1143" i="16"/>
  <c r="V1035" i="16"/>
  <c r="W1024" i="16"/>
  <c r="V1163" i="16"/>
  <c r="U1271" i="16"/>
  <c r="W1152" i="16"/>
  <c r="V1291" i="16"/>
  <c r="W1280" i="16"/>
  <c r="U1399" i="16"/>
  <c r="W1408" i="16"/>
  <c r="V1419" i="16"/>
  <c r="U1527" i="16"/>
  <c r="W1568" i="16"/>
  <c r="V1579" i="16"/>
  <c r="V385" i="16"/>
  <c r="U493" i="16"/>
  <c r="W374" i="16"/>
  <c r="W427" i="16"/>
  <c r="U546" i="16"/>
  <c r="V438" i="16"/>
  <c r="V277" i="16"/>
  <c r="U385" i="16"/>
  <c r="W266" i="16"/>
  <c r="U1201" i="16"/>
  <c r="V1093" i="16"/>
  <c r="W1082" i="16"/>
  <c r="V1286" i="16"/>
  <c r="W1275" i="16"/>
  <c r="U1394" i="16"/>
  <c r="V956" i="16"/>
  <c r="W945" i="16"/>
  <c r="U1064" i="16"/>
  <c r="V797" i="16"/>
  <c r="U905" i="16"/>
  <c r="W786" i="16"/>
  <c r="V557" i="16"/>
  <c r="U665" i="16"/>
  <c r="W546" i="16"/>
  <c r="V462" i="16"/>
  <c r="W451" i="16"/>
  <c r="U570" i="16"/>
  <c r="S280" i="16"/>
  <c r="R291" i="16"/>
  <c r="Q399" i="16"/>
  <c r="U846" i="16"/>
  <c r="V738" i="16"/>
  <c r="W727" i="16"/>
  <c r="W585" i="16"/>
  <c r="U704" i="16"/>
  <c r="V596" i="16"/>
  <c r="U1347" i="16"/>
  <c r="V1239" i="16"/>
  <c r="W1228" i="16"/>
  <c r="U404" i="16"/>
  <c r="V296" i="16"/>
  <c r="W285" i="16"/>
  <c r="V1032" i="16"/>
  <c r="U1140" i="16"/>
  <c r="W1021" i="16"/>
  <c r="U352" i="16"/>
  <c r="W233" i="16"/>
  <c r="V244" i="16"/>
  <c r="U1459" i="16"/>
  <c r="W1340" i="16"/>
  <c r="V1351" i="16"/>
  <c r="S756" i="16"/>
  <c r="R767" i="16"/>
  <c r="Q875" i="16"/>
  <c r="R1123" i="16"/>
  <c r="Q1231" i="16"/>
  <c r="S1112" i="16"/>
  <c r="V638" i="16"/>
  <c r="U746" i="16"/>
  <c r="W627" i="16"/>
  <c r="V896" i="16"/>
  <c r="U1004" i="16"/>
  <c r="W885" i="16"/>
  <c r="U1131" i="16"/>
  <c r="V1023" i="16"/>
  <c r="W1012" i="16"/>
  <c r="V770" i="16"/>
  <c r="U878" i="16"/>
  <c r="W759" i="16"/>
  <c r="U1135" i="16"/>
  <c r="W1016" i="16"/>
  <c r="V1027" i="16"/>
  <c r="R543" i="16"/>
  <c r="S532" i="16"/>
  <c r="Q651" i="16"/>
  <c r="U1333" i="16"/>
  <c r="W1214" i="16"/>
  <c r="V1225" i="16"/>
  <c r="U854" i="16"/>
  <c r="W735" i="16"/>
  <c r="V746" i="16"/>
  <c r="V884" i="16"/>
  <c r="W873" i="16"/>
  <c r="U992" i="16"/>
  <c r="S1123" i="16"/>
  <c r="R1134" i="16"/>
  <c r="Q1242" i="16"/>
  <c r="W443" i="16"/>
  <c r="V454" i="16"/>
  <c r="U562" i="16"/>
  <c r="U1266" i="16"/>
  <c r="V1158" i="16"/>
  <c r="W1147" i="16"/>
  <c r="R387" i="16"/>
  <c r="S376" i="16"/>
  <c r="Q495" i="16"/>
  <c r="V309" i="16"/>
  <c r="U417" i="16"/>
  <c r="W298" i="16"/>
  <c r="V1365" i="16"/>
  <c r="U1473" i="16"/>
  <c r="W1354" i="16"/>
  <c r="Q1208" i="16"/>
  <c r="R1100" i="16"/>
  <c r="S1089" i="16"/>
  <c r="V1100" i="16"/>
  <c r="U1208" i="16"/>
  <c r="W1089" i="16"/>
  <c r="V461" i="16"/>
  <c r="U569" i="16"/>
  <c r="W450" i="16"/>
  <c r="V1037" i="16"/>
  <c r="U1145" i="16"/>
  <c r="W1026" i="16"/>
  <c r="W515" i="16"/>
  <c r="V526" i="16"/>
  <c r="U634" i="16"/>
  <c r="W395" i="16"/>
  <c r="U514" i="16"/>
  <c r="V406" i="16"/>
  <c r="U1279" i="16"/>
  <c r="V1171" i="16"/>
  <c r="W1160" i="16"/>
  <c r="W1531" i="16"/>
  <c r="V1542" i="16"/>
  <c r="V855" i="16"/>
  <c r="U963" i="16"/>
  <c r="W844" i="16"/>
  <c r="U548" i="16"/>
  <c r="V440" i="16"/>
  <c r="W429" i="16"/>
  <c r="W375" i="16"/>
  <c r="V386" i="16"/>
  <c r="U494" i="16"/>
  <c r="U1344" i="16"/>
  <c r="V1236" i="16"/>
  <c r="W1225" i="16"/>
  <c r="V1075" i="16"/>
  <c r="W1064" i="16"/>
  <c r="U1183" i="16"/>
  <c r="R416" i="16"/>
  <c r="Q524" i="16"/>
  <c r="S405" i="16"/>
  <c r="S1245" i="16"/>
  <c r="R1256" i="16"/>
  <c r="Q1364" i="16"/>
  <c r="W323" i="16"/>
  <c r="U442" i="16"/>
  <c r="V334" i="16"/>
  <c r="W1428" i="16"/>
  <c r="U1547" i="16"/>
  <c r="V1439" i="16"/>
  <c r="W854" i="16"/>
  <c r="U973" i="16"/>
  <c r="V865" i="16"/>
  <c r="W312" i="16"/>
  <c r="U431" i="16"/>
  <c r="V323" i="16"/>
  <c r="S798" i="16"/>
  <c r="R809" i="16"/>
  <c r="Q917" i="16"/>
  <c r="V1369" i="16"/>
  <c r="W1358" i="16"/>
  <c r="U1477" i="16"/>
  <c r="Q1285" i="16"/>
  <c r="R1177" i="16"/>
  <c r="S1166" i="16"/>
  <c r="U1382" i="16"/>
  <c r="W1263" i="16"/>
  <c r="V1274" i="16"/>
  <c r="V948" i="16"/>
  <c r="W937" i="16"/>
  <c r="U1056" i="16"/>
  <c r="Q358" i="16"/>
  <c r="R250" i="16"/>
  <c r="S239" i="16"/>
  <c r="V1318" i="16"/>
  <c r="U1426" i="16"/>
  <c r="W1307" i="16"/>
  <c r="U977" i="16"/>
  <c r="V869" i="16"/>
  <c r="W858" i="16"/>
  <c r="U1489" i="16"/>
  <c r="W1370" i="16"/>
  <c r="V1381" i="16"/>
  <c r="Q1413" i="16"/>
  <c r="R1305" i="16"/>
  <c r="S1294" i="16"/>
  <c r="S1160" i="16"/>
  <c r="Q1279" i="16"/>
  <c r="R1171" i="16"/>
  <c r="W449" i="16"/>
  <c r="V460" i="16"/>
  <c r="U568" i="16"/>
  <c r="V1244" i="16"/>
  <c r="U1352" i="16"/>
  <c r="W1233" i="16"/>
  <c r="V637" i="16"/>
  <c r="U745" i="16"/>
  <c r="W626" i="16"/>
  <c r="V446" i="16"/>
  <c r="W435" i="16"/>
  <c r="U554" i="16"/>
  <c r="W899" i="16"/>
  <c r="U1018" i="16"/>
  <c r="V910" i="16"/>
  <c r="Q1430" i="16"/>
  <c r="R1322" i="16"/>
  <c r="S1311" i="16"/>
  <c r="V233" i="16"/>
  <c r="U341" i="16"/>
  <c r="Q821" i="16"/>
  <c r="R713" i="16"/>
  <c r="S702" i="16"/>
  <c r="W652" i="16"/>
  <c r="V663" i="16"/>
  <c r="U771" i="16"/>
  <c r="W1309" i="16"/>
  <c r="V1320" i="16"/>
  <c r="U1428" i="16"/>
  <c r="W809" i="16"/>
  <c r="V820" i="16"/>
  <c r="U928" i="16"/>
  <c r="W1111" i="16"/>
  <c r="V1122" i="16"/>
  <c r="U1230" i="16"/>
  <c r="V486" i="16"/>
  <c r="U594" i="16"/>
  <c r="W475" i="16"/>
  <c r="Q1184" i="16"/>
  <c r="S1065" i="16"/>
  <c r="R1076" i="16"/>
  <c r="S1192" i="16"/>
  <c r="R1203" i="16"/>
  <c r="Q1311" i="16"/>
  <c r="S1557" i="16"/>
  <c r="R1568" i="16"/>
  <c r="V1325" i="16"/>
  <c r="W1314" i="16"/>
  <c r="U1433" i="16"/>
  <c r="U1370" i="16"/>
  <c r="W1251" i="16"/>
  <c r="V1262" i="16"/>
  <c r="U974" i="16"/>
  <c r="V866" i="16"/>
  <c r="W855" i="16"/>
  <c r="S686" i="16"/>
  <c r="R697" i="16"/>
  <c r="Q805" i="16"/>
  <c r="W1606" i="16"/>
  <c r="V1617" i="16"/>
  <c r="U1365" i="16"/>
  <c r="V1257" i="16"/>
  <c r="W1246" i="16"/>
  <c r="U1270" i="16"/>
  <c r="V1162" i="16"/>
  <c r="W1151" i="16"/>
  <c r="U1423" i="16"/>
  <c r="V1315" i="16"/>
  <c r="W1304" i="16"/>
  <c r="W425" i="16"/>
  <c r="U544" i="16"/>
  <c r="V436" i="16"/>
  <c r="W1035" i="16"/>
  <c r="V1046" i="16"/>
  <c r="U1154" i="16"/>
  <c r="S322" i="16"/>
  <c r="R333" i="16"/>
  <c r="Q441" i="16"/>
  <c r="V757" i="16"/>
  <c r="U865" i="16"/>
  <c r="W746" i="16"/>
  <c r="W1386" i="16"/>
  <c r="V1397" i="16"/>
  <c r="U1505" i="16"/>
  <c r="V876" i="16"/>
  <c r="W865" i="16"/>
  <c r="U984" i="16"/>
  <c r="W1394" i="16"/>
  <c r="V1405" i="16"/>
  <c r="U1513" i="16"/>
  <c r="W579" i="16"/>
  <c r="U698" i="16"/>
  <c r="V590" i="16"/>
  <c r="V465" i="16"/>
  <c r="U573" i="16"/>
  <c r="W454" i="16"/>
  <c r="U864" i="16"/>
  <c r="V756" i="16"/>
  <c r="W745" i="16"/>
  <c r="W1292" i="16"/>
  <c r="U1411" i="16"/>
  <c r="V1303" i="16"/>
  <c r="V1128" i="16"/>
  <c r="U1236" i="16"/>
  <c r="W1117" i="16"/>
  <c r="W1132" i="16"/>
  <c r="V1143" i="16"/>
  <c r="U1251" i="16"/>
  <c r="Q571" i="16"/>
  <c r="R463" i="16"/>
  <c r="S452" i="16"/>
  <c r="V1185" i="16"/>
  <c r="U1293" i="16"/>
  <c r="W1174" i="16"/>
  <c r="U783" i="16"/>
  <c r="V675" i="16"/>
  <c r="W664" i="16"/>
  <c r="Q1034" i="16"/>
  <c r="S915" i="16"/>
  <c r="R926" i="16"/>
  <c r="W523" i="16"/>
  <c r="U642" i="16"/>
  <c r="V534" i="16"/>
  <c r="S498" i="16"/>
  <c r="R509" i="16"/>
  <c r="Q617" i="16"/>
  <c r="W1585" i="16"/>
  <c r="V1596" i="16"/>
  <c r="V1421" i="16"/>
  <c r="U1529" i="16"/>
  <c r="W1410" i="16"/>
  <c r="W1091" i="16"/>
  <c r="U1210" i="16"/>
  <c r="V1102" i="16"/>
  <c r="U908" i="16"/>
  <c r="W789" i="16"/>
  <c r="V800" i="16"/>
  <c r="R477" i="16"/>
  <c r="Q585" i="16"/>
  <c r="S466" i="16"/>
  <c r="V975" i="16"/>
  <c r="U1083" i="16"/>
  <c r="W964" i="16"/>
  <c r="V1375" i="16"/>
  <c r="W1364" i="16"/>
  <c r="U1483" i="16"/>
  <c r="U1045" i="16"/>
  <c r="V937" i="16"/>
  <c r="W926" i="16"/>
  <c r="V609" i="16"/>
  <c r="U717" i="16"/>
  <c r="W598" i="16"/>
  <c r="R489" i="16"/>
  <c r="Q597" i="16"/>
  <c r="S478" i="16"/>
  <c r="V1048" i="16"/>
  <c r="W1037" i="16"/>
  <c r="U1156" i="16"/>
  <c r="S372" i="16"/>
  <c r="R383" i="16"/>
  <c r="Q491" i="16"/>
  <c r="V1489" i="16"/>
  <c r="W1478" i="16"/>
  <c r="U1597" i="16"/>
  <c r="V393" i="16"/>
  <c r="U501" i="16"/>
  <c r="W382" i="16"/>
  <c r="U1285" i="16"/>
  <c r="W1166" i="16"/>
  <c r="V1177" i="16"/>
  <c r="V803" i="16"/>
  <c r="U911" i="16"/>
  <c r="W792" i="16"/>
  <c r="R745" i="16"/>
  <c r="Q853" i="16"/>
  <c r="S734" i="16"/>
  <c r="W431" i="16"/>
  <c r="U550" i="16"/>
  <c r="V442" i="16"/>
  <c r="U1062" i="16"/>
  <c r="W943" i="16"/>
  <c r="V954" i="16"/>
  <c r="W1455" i="16"/>
  <c r="V1466" i="16"/>
  <c r="U1574" i="16"/>
  <c r="V529" i="16"/>
  <c r="U637" i="16"/>
  <c r="W518" i="16"/>
  <c r="W392" i="16"/>
  <c r="V403" i="16"/>
  <c r="U511" i="16"/>
  <c r="AD6" i="16"/>
  <c r="R1310" i="16"/>
  <c r="Q1418" i="16"/>
  <c r="S1299" i="16"/>
  <c r="U658" i="16"/>
  <c r="V550" i="16"/>
  <c r="W539" i="16"/>
  <c r="S688" i="16"/>
  <c r="Q807" i="16"/>
  <c r="R699" i="16"/>
  <c r="S496" i="16"/>
  <c r="Q615" i="16"/>
  <c r="R507" i="16"/>
  <c r="R356" i="16"/>
  <c r="Q464" i="16"/>
  <c r="S345" i="16"/>
  <c r="S771" i="16"/>
  <c r="Q890" i="16"/>
  <c r="R782" i="16"/>
  <c r="S848" i="16"/>
  <c r="Q967" i="16"/>
  <c r="R859" i="16"/>
  <c r="S1126" i="16"/>
  <c r="R1137" i="16"/>
  <c r="Q1245" i="16"/>
  <c r="S370" i="16"/>
  <c r="Q489" i="16"/>
  <c r="R381" i="16"/>
  <c r="S549" i="16"/>
  <c r="R560" i="16"/>
  <c r="Q668" i="16"/>
  <c r="S830" i="16"/>
  <c r="R841" i="16"/>
  <c r="Q949" i="16"/>
  <c r="S881" i="16"/>
  <c r="R892" i="16"/>
  <c r="Q1000" i="16"/>
  <c r="R1324" i="16"/>
  <c r="S1313" i="16"/>
  <c r="Q1432" i="16"/>
  <c r="Q1253" i="16"/>
  <c r="S1134" i="16"/>
  <c r="R1145" i="16"/>
  <c r="S1227" i="16"/>
  <c r="R1238" i="16"/>
  <c r="Q1346" i="16"/>
  <c r="V733" i="16"/>
  <c r="U841" i="16"/>
  <c r="W722" i="16"/>
  <c r="V1229" i="16"/>
  <c r="U1337" i="16"/>
  <c r="W1218" i="16"/>
  <c r="V1437" i="16"/>
  <c r="W1426" i="16"/>
  <c r="U1545" i="16"/>
  <c r="U378" i="16"/>
  <c r="W259" i="16"/>
  <c r="V270" i="16"/>
  <c r="V542" i="16"/>
  <c r="U650" i="16"/>
  <c r="W531" i="16"/>
  <c r="U970" i="16"/>
  <c r="W851" i="16"/>
  <c r="V862" i="16"/>
  <c r="V1134" i="16"/>
  <c r="U1242" i="16"/>
  <c r="W1123" i="16"/>
  <c r="V1438" i="16"/>
  <c r="U1546" i="16"/>
  <c r="W1427" i="16"/>
  <c r="W821" i="16"/>
  <c r="V832" i="16"/>
  <c r="U940" i="16"/>
  <c r="W1381" i="16"/>
  <c r="V1392" i="16"/>
  <c r="U1500" i="16"/>
  <c r="S885" i="16"/>
  <c r="Q1004" i="16"/>
  <c r="R896" i="16"/>
  <c r="W1333" i="16"/>
  <c r="U1452" i="16"/>
  <c r="V1344" i="16"/>
  <c r="S1250" i="16"/>
  <c r="R1261" i="16"/>
  <c r="Q1369" i="16"/>
  <c r="Q1190" i="16"/>
  <c r="R1082" i="16"/>
  <c r="S1071" i="16"/>
  <c r="U475" i="16"/>
  <c r="W356" i="16"/>
  <c r="V367" i="16"/>
  <c r="U603" i="16"/>
  <c r="V495" i="16"/>
  <c r="W484" i="16"/>
  <c r="W724" i="16"/>
  <c r="U843" i="16"/>
  <c r="V735" i="16"/>
  <c r="U971" i="16"/>
  <c r="V863" i="16"/>
  <c r="W852" i="16"/>
  <c r="U1099" i="16"/>
  <c r="V991" i="16"/>
  <c r="W980" i="16"/>
  <c r="U1499" i="16"/>
  <c r="W1380" i="16"/>
  <c r="V1391" i="16"/>
  <c r="W1524" i="16"/>
  <c r="V1535" i="16"/>
  <c r="R480" i="16"/>
  <c r="S469" i="16"/>
  <c r="Q588" i="16"/>
  <c r="R342" i="16"/>
  <c r="S331" i="16"/>
  <c r="Q450" i="16"/>
  <c r="W235" i="16"/>
  <c r="U354" i="16"/>
  <c r="V246" i="16"/>
  <c r="V673" i="16"/>
  <c r="U781" i="16"/>
  <c r="W662" i="16"/>
  <c r="V1121" i="16"/>
  <c r="U1229" i="16"/>
  <c r="W1110" i="16"/>
  <c r="U814" i="16"/>
  <c r="W695" i="16"/>
  <c r="V706" i="16"/>
  <c r="R457" i="16"/>
  <c r="S446" i="16"/>
  <c r="Q565" i="16"/>
  <c r="V1494" i="16"/>
  <c r="U1602" i="16"/>
  <c r="W1483" i="16"/>
  <c r="U670" i="16"/>
  <c r="W551" i="16"/>
  <c r="V562" i="16"/>
  <c r="W520" i="16"/>
  <c r="U639" i="16"/>
  <c r="V531" i="16"/>
  <c r="V931" i="16"/>
  <c r="U1039" i="16"/>
  <c r="W920" i="16"/>
  <c r="V1331" i="16"/>
  <c r="W1320" i="16"/>
  <c r="U1439" i="16"/>
  <c r="V1080" i="16"/>
  <c r="W1069" i="16"/>
  <c r="U1188" i="16"/>
  <c r="W1389" i="16"/>
  <c r="V1400" i="16"/>
  <c r="U1508" i="16"/>
  <c r="R351" i="16"/>
  <c r="Q459" i="16"/>
  <c r="S340" i="16"/>
  <c r="Q510" i="16"/>
  <c r="S391" i="16"/>
  <c r="R402" i="16"/>
  <c r="R338" i="16"/>
  <c r="Q446" i="16"/>
  <c r="S327" i="16"/>
  <c r="V281" i="16"/>
  <c r="U389" i="16"/>
  <c r="W270" i="16"/>
  <c r="V409" i="16"/>
  <c r="U517" i="16"/>
  <c r="W398" i="16"/>
  <c r="V537" i="16"/>
  <c r="U645" i="16"/>
  <c r="W526" i="16"/>
  <c r="V665" i="16"/>
  <c r="U773" i="16"/>
  <c r="W654" i="16"/>
  <c r="V793" i="16"/>
  <c r="U901" i="16"/>
  <c r="W782" i="16"/>
  <c r="V921" i="16"/>
  <c r="U1029" i="16"/>
  <c r="W910" i="16"/>
  <c r="V1065" i="16"/>
  <c r="W1054" i="16"/>
  <c r="U1173" i="16"/>
  <c r="U1301" i="16"/>
  <c r="V1193" i="16"/>
  <c r="W1182" i="16"/>
  <c r="U1429" i="16"/>
  <c r="V1321" i="16"/>
  <c r="W1310" i="16"/>
  <c r="U1557" i="16"/>
  <c r="W1438" i="16"/>
  <c r="V1449" i="16"/>
  <c r="R325" i="16"/>
  <c r="S314" i="16"/>
  <c r="Q433" i="16"/>
  <c r="R815" i="16"/>
  <c r="S804" i="16"/>
  <c r="Q923" i="16"/>
  <c r="U438" i="16"/>
  <c r="V330" i="16"/>
  <c r="W319" i="16"/>
  <c r="U566" i="16"/>
  <c r="V458" i="16"/>
  <c r="W447" i="16"/>
  <c r="V586" i="16"/>
  <c r="W575" i="16"/>
  <c r="U694" i="16"/>
  <c r="U822" i="16"/>
  <c r="W703" i="16"/>
  <c r="V714" i="16"/>
  <c r="W831" i="16"/>
  <c r="U950" i="16"/>
  <c r="V842" i="16"/>
  <c r="U1078" i="16"/>
  <c r="W959" i="16"/>
  <c r="V970" i="16"/>
  <c r="U1206" i="16"/>
  <c r="V1098" i="16"/>
  <c r="W1087" i="16"/>
  <c r="V1226" i="16"/>
  <c r="U1334" i="16"/>
  <c r="W1215" i="16"/>
  <c r="W1343" i="16"/>
  <c r="U1462" i="16"/>
  <c r="V1354" i="16"/>
  <c r="V1482" i="16"/>
  <c r="U1590" i="16"/>
  <c r="W1471" i="16"/>
  <c r="W1318" i="16"/>
  <c r="U1437" i="16"/>
  <c r="V1329" i="16"/>
  <c r="W440" i="16"/>
  <c r="V451" i="16"/>
  <c r="U559" i="16"/>
  <c r="U1151" i="16"/>
  <c r="W1032" i="16"/>
  <c r="V1043" i="16"/>
  <c r="S807" i="16"/>
  <c r="Q926" i="16"/>
  <c r="R818" i="16"/>
  <c r="V1595" i="16"/>
  <c r="W1584" i="16"/>
  <c r="V817" i="16"/>
  <c r="W806" i="16"/>
  <c r="U925" i="16"/>
  <c r="V1201" i="16"/>
  <c r="U1309" i="16"/>
  <c r="W1190" i="16"/>
  <c r="V232" i="16"/>
  <c r="U340" i="16"/>
  <c r="U832" i="16"/>
  <c r="W713" i="16"/>
  <c r="V724" i="16"/>
  <c r="W1321" i="16"/>
  <c r="V1332" i="16"/>
  <c r="U1440" i="16"/>
  <c r="V710" i="16"/>
  <c r="U818" i="16"/>
  <c r="W699" i="16"/>
  <c r="W1403" i="16"/>
  <c r="V1414" i="16"/>
  <c r="U1522" i="16"/>
  <c r="S816" i="16"/>
  <c r="Q935" i="16"/>
  <c r="R827" i="16"/>
  <c r="S440" i="16"/>
  <c r="Q559" i="16"/>
  <c r="R451" i="16"/>
  <c r="V565" i="16"/>
  <c r="U673" i="16"/>
  <c r="W554" i="16"/>
  <c r="U1457" i="16"/>
  <c r="V1349" i="16"/>
  <c r="W1338" i="16"/>
  <c r="R1209" i="16"/>
  <c r="Q1317" i="16"/>
  <c r="S1198" i="16"/>
  <c r="R1107" i="16"/>
  <c r="S1096" i="16"/>
  <c r="Q1215" i="16"/>
  <c r="W417" i="16"/>
  <c r="U536" i="16"/>
  <c r="V428" i="16"/>
  <c r="W817" i="16"/>
  <c r="V828" i="16"/>
  <c r="U936" i="16"/>
  <c r="W1329" i="16"/>
  <c r="U1448" i="16"/>
  <c r="V1340" i="16"/>
  <c r="U1353" i="16"/>
  <c r="V1245" i="16"/>
  <c r="W1234" i="16"/>
  <c r="U1417" i="16"/>
  <c r="W1298" i="16"/>
  <c r="V1309" i="16"/>
  <c r="V560" i="16"/>
  <c r="U668" i="16"/>
  <c r="W549" i="16"/>
  <c r="U1386" i="16"/>
  <c r="V1278" i="16"/>
  <c r="W1267" i="16"/>
  <c r="S1215" i="16"/>
  <c r="Q1334" i="16"/>
  <c r="R1226" i="16"/>
  <c r="V1583" i="16"/>
  <c r="W1572" i="16"/>
  <c r="V721" i="16"/>
  <c r="W710" i="16"/>
  <c r="U829" i="16"/>
  <c r="V487" i="16"/>
  <c r="U595" i="16"/>
  <c r="W476" i="16"/>
  <c r="V1463" i="16"/>
  <c r="U1571" i="16"/>
  <c r="W1452" i="16"/>
  <c r="U660" i="16"/>
  <c r="W541" i="16"/>
  <c r="V552" i="16"/>
  <c r="V1256" i="16"/>
  <c r="U1364" i="16"/>
  <c r="W1245" i="16"/>
  <c r="V1090" i="16"/>
  <c r="W1079" i="16"/>
  <c r="U1198" i="16"/>
  <c r="V679" i="16"/>
  <c r="W668" i="16"/>
  <c r="U787" i="16"/>
  <c r="R838" i="16"/>
  <c r="S827" i="16"/>
  <c r="Q946" i="16"/>
  <c r="U734" i="16"/>
  <c r="V626" i="16"/>
  <c r="W615" i="16"/>
  <c r="U495" i="16"/>
  <c r="W376" i="16"/>
  <c r="V387" i="16"/>
  <c r="W1353" i="16"/>
  <c r="U1472" i="16"/>
  <c r="V1364" i="16"/>
  <c r="S1550" i="16"/>
  <c r="R1561" i="16"/>
  <c r="W1494" i="16"/>
  <c r="V1505" i="16"/>
  <c r="U1613" i="16"/>
  <c r="R754" i="16"/>
  <c r="Q862" i="16"/>
  <c r="S743" i="16"/>
  <c r="U407" i="16"/>
  <c r="W288" i="16"/>
  <c r="V299" i="16"/>
  <c r="U535" i="16"/>
  <c r="V427" i="16"/>
  <c r="W416" i="16"/>
  <c r="U663" i="16"/>
  <c r="W544" i="16"/>
  <c r="V555" i="16"/>
  <c r="V683" i="16"/>
  <c r="W672" i="16"/>
  <c r="U791" i="16"/>
  <c r="U919" i="16"/>
  <c r="V811" i="16"/>
  <c r="W800" i="16"/>
  <c r="V939" i="16"/>
  <c r="U1047" i="16"/>
  <c r="W928" i="16"/>
  <c r="V1067" i="16"/>
  <c r="U1175" i="16"/>
  <c r="W1056" i="16"/>
  <c r="U1303" i="16"/>
  <c r="V1195" i="16"/>
  <c r="W1184" i="16"/>
  <c r="U1431" i="16"/>
  <c r="W1312" i="16"/>
  <c r="V1323" i="16"/>
  <c r="W1440" i="16"/>
  <c r="V1451" i="16"/>
  <c r="U1559" i="16"/>
  <c r="U343" i="16"/>
  <c r="V235" i="16"/>
  <c r="V497" i="16"/>
  <c r="U605" i="16"/>
  <c r="W486" i="16"/>
  <c r="W886" i="16"/>
  <c r="U1005" i="16"/>
  <c r="V897" i="16"/>
  <c r="S886" i="16"/>
  <c r="R897" i="16"/>
  <c r="Q1005" i="16"/>
  <c r="S1073" i="16"/>
  <c r="Q1192" i="16"/>
  <c r="R1084" i="16"/>
  <c r="Q1007" i="16"/>
  <c r="S888" i="16"/>
  <c r="R899" i="16"/>
  <c r="W1474" i="16"/>
  <c r="U1593" i="16"/>
  <c r="V1485" i="16"/>
  <c r="V942" i="16"/>
  <c r="U1050" i="16"/>
  <c r="W931" i="16"/>
  <c r="W1477" i="16"/>
  <c r="V1488" i="16"/>
  <c r="U1596" i="16"/>
  <c r="W260" i="16"/>
  <c r="V271" i="16"/>
  <c r="U379" i="16"/>
  <c r="W1588" i="16"/>
  <c r="V1599" i="16"/>
  <c r="V785" i="16"/>
  <c r="U893" i="16"/>
  <c r="W774" i="16"/>
  <c r="R393" i="16"/>
  <c r="Q501" i="16"/>
  <c r="S382" i="16"/>
  <c r="W1515" i="16"/>
  <c r="V1526" i="16"/>
  <c r="W1382" i="16"/>
  <c r="U1501" i="16"/>
  <c r="V1393" i="16"/>
  <c r="V611" i="16"/>
  <c r="U719" i="16"/>
  <c r="W600" i="16"/>
  <c r="V1192" i="16"/>
  <c r="W1181" i="16"/>
  <c r="U1300" i="16"/>
  <c r="S708" i="16"/>
  <c r="R719" i="16"/>
  <c r="Q827" i="16"/>
  <c r="R742" i="16"/>
  <c r="S731" i="16"/>
  <c r="Q850" i="16"/>
  <c r="V313" i="16"/>
  <c r="U421" i="16"/>
  <c r="W302" i="16"/>
  <c r="V697" i="16"/>
  <c r="U805" i="16"/>
  <c r="W686" i="16"/>
  <c r="W1086" i="16"/>
  <c r="V1097" i="16"/>
  <c r="U1205" i="16"/>
  <c r="R751" i="16"/>
  <c r="Q859" i="16"/>
  <c r="S740" i="16"/>
  <c r="U598" i="16"/>
  <c r="V490" i="16"/>
  <c r="W479" i="16"/>
  <c r="V1002" i="16"/>
  <c r="W991" i="16"/>
  <c r="U1110" i="16"/>
  <c r="V1386" i="16"/>
  <c r="W1375" i="16"/>
  <c r="U1494" i="16"/>
  <c r="U735" i="16"/>
  <c r="V627" i="16"/>
  <c r="W616" i="16"/>
  <c r="W1350" i="16"/>
  <c r="V1361" i="16"/>
  <c r="U1469" i="16"/>
  <c r="W297" i="16"/>
  <c r="U416" i="16"/>
  <c r="V308" i="16"/>
  <c r="W1226" i="16"/>
  <c r="V1237" i="16"/>
  <c r="U1345" i="16"/>
  <c r="S1230" i="16"/>
  <c r="R1241" i="16"/>
  <c r="Q1349" i="16"/>
  <c r="V972" i="16"/>
  <c r="U1080" i="16"/>
  <c r="W961" i="16"/>
  <c r="S1173" i="16"/>
  <c r="R1184" i="16"/>
  <c r="Q1292" i="16"/>
  <c r="W1330" i="16"/>
  <c r="U1449" i="16"/>
  <c r="V1341" i="16"/>
  <c r="W1315" i="16"/>
  <c r="V1326" i="16"/>
  <c r="U1434" i="16"/>
  <c r="U538" i="16"/>
  <c r="W419" i="16"/>
  <c r="V430" i="16"/>
  <c r="W1284" i="16"/>
  <c r="U1403" i="16"/>
  <c r="V1295" i="16"/>
  <c r="W1143" i="16"/>
  <c r="U1262" i="16"/>
  <c r="V1154" i="16"/>
  <c r="U752" i="16"/>
  <c r="W633" i="16"/>
  <c r="V644" i="16"/>
  <c r="W1036" i="16"/>
  <c r="U1155" i="16"/>
  <c r="V1047" i="16"/>
  <c r="U420" i="16"/>
  <c r="V312" i="16"/>
  <c r="W301" i="16"/>
  <c r="W829" i="16"/>
  <c r="U948" i="16"/>
  <c r="V840" i="16"/>
  <c r="V711" i="16"/>
  <c r="U819" i="16"/>
  <c r="W700" i="16"/>
  <c r="W1417" i="16"/>
  <c r="U1536" i="16"/>
  <c r="V1428" i="16"/>
  <c r="R822" i="16"/>
  <c r="Q930" i="16"/>
  <c r="S811" i="16"/>
  <c r="U798" i="16"/>
  <c r="V690" i="16"/>
  <c r="W679" i="16"/>
  <c r="V515" i="16"/>
  <c r="U623" i="16"/>
  <c r="W504" i="16"/>
  <c r="W1449" i="16"/>
  <c r="V1460" i="16"/>
  <c r="U1568" i="16"/>
  <c r="V1601" i="16"/>
  <c r="W1590" i="16"/>
  <c r="U423" i="16"/>
  <c r="W304" i="16"/>
  <c r="V315" i="16"/>
  <c r="U551" i="16"/>
  <c r="V443" i="16"/>
  <c r="W432" i="16"/>
  <c r="U679" i="16"/>
  <c r="W560" i="16"/>
  <c r="V571" i="16"/>
  <c r="U807" i="16"/>
  <c r="W688" i="16"/>
  <c r="V699" i="16"/>
  <c r="V827" i="16"/>
  <c r="W816" i="16"/>
  <c r="U935" i="16"/>
  <c r="V955" i="16"/>
  <c r="U1063" i="16"/>
  <c r="W944" i="16"/>
  <c r="W1072" i="16"/>
  <c r="U1191" i="16"/>
  <c r="V1083" i="16"/>
  <c r="U1319" i="16"/>
  <c r="W1200" i="16"/>
  <c r="V1211" i="16"/>
  <c r="W1328" i="16"/>
  <c r="V1339" i="16"/>
  <c r="U1447" i="16"/>
  <c r="V1467" i="16"/>
  <c r="U1575" i="16"/>
  <c r="W1456" i="16"/>
  <c r="V545" i="16"/>
  <c r="U653" i="16"/>
  <c r="W534" i="16"/>
  <c r="U1053" i="16"/>
  <c r="W934" i="16"/>
  <c r="V945" i="16"/>
  <c r="S1139" i="16"/>
  <c r="Q1258" i="16"/>
  <c r="R1150" i="16"/>
  <c r="R759" i="16"/>
  <c r="S748" i="16"/>
  <c r="Q867" i="16"/>
  <c r="R743" i="16"/>
  <c r="S732" i="16"/>
  <c r="Q851" i="16"/>
  <c r="S1262" i="16"/>
  <c r="R1273" i="16"/>
  <c r="Q1381" i="16"/>
  <c r="W1493" i="16"/>
  <c r="U1612" i="16"/>
  <c r="V1504" i="16"/>
  <c r="W276" i="16"/>
  <c r="V287" i="16"/>
  <c r="U395" i="16"/>
  <c r="V1039" i="16"/>
  <c r="W1028" i="16"/>
  <c r="U1147" i="16"/>
  <c r="U1453" i="16"/>
  <c r="V1345" i="16"/>
  <c r="W1334" i="16"/>
  <c r="S334" i="16"/>
  <c r="Q453" i="16"/>
  <c r="R345" i="16"/>
  <c r="W1547" i="16"/>
  <c r="V1558" i="16"/>
  <c r="U1581" i="16"/>
  <c r="V1473" i="16"/>
  <c r="W1462" i="16"/>
  <c r="U1167" i="16"/>
  <c r="V1059" i="16"/>
  <c r="W1048" i="16"/>
  <c r="V952" i="16"/>
  <c r="U1060" i="16"/>
  <c r="W941" i="16"/>
  <c r="W1485" i="16"/>
  <c r="U1604" i="16"/>
  <c r="V1496" i="16"/>
  <c r="R287" i="16"/>
  <c r="S276" i="16"/>
  <c r="Q395" i="16"/>
  <c r="V585" i="16"/>
  <c r="U693" i="16"/>
  <c r="W574" i="16"/>
  <c r="V841" i="16"/>
  <c r="U949" i="16"/>
  <c r="W830" i="16"/>
  <c r="V1241" i="16"/>
  <c r="W1230" i="16"/>
  <c r="U1349" i="16"/>
  <c r="V657" i="16"/>
  <c r="U765" i="16"/>
  <c r="W646" i="16"/>
  <c r="W239" i="16"/>
  <c r="U358" i="16"/>
  <c r="V250" i="16"/>
  <c r="W495" i="16"/>
  <c r="V506" i="16"/>
  <c r="U614" i="16"/>
  <c r="U998" i="16"/>
  <c r="W879" i="16"/>
  <c r="V890" i="16"/>
  <c r="U1510" i="16"/>
  <c r="W1391" i="16"/>
  <c r="V1402" i="16"/>
  <c r="U799" i="16"/>
  <c r="V691" i="16"/>
  <c r="W680" i="16"/>
  <c r="W1240" i="16"/>
  <c r="U1359" i="16"/>
  <c r="V1251" i="16"/>
  <c r="U496" i="16"/>
  <c r="W377" i="16"/>
  <c r="V388" i="16"/>
  <c r="U1533" i="16"/>
  <c r="W1414" i="16"/>
  <c r="V1425" i="16"/>
  <c r="U1583" i="16"/>
  <c r="W1464" i="16"/>
  <c r="V1475" i="16"/>
  <c r="V988" i="16"/>
  <c r="U1096" i="16"/>
  <c r="W977" i="16"/>
  <c r="V1085" i="16"/>
  <c r="W1074" i="16"/>
  <c r="U1193" i="16"/>
  <c r="V1054" i="16"/>
  <c r="U1162" i="16"/>
  <c r="W1043" i="16"/>
  <c r="V672" i="16"/>
  <c r="W661" i="16"/>
  <c r="U780" i="16"/>
  <c r="V574" i="16"/>
  <c r="W563" i="16"/>
  <c r="U682" i="16"/>
  <c r="V400" i="16"/>
  <c r="U508" i="16"/>
  <c r="W389" i="16"/>
  <c r="W1172" i="16"/>
  <c r="U1291" i="16"/>
  <c r="V1183" i="16"/>
  <c r="V401" i="16"/>
  <c r="U509" i="16"/>
  <c r="W390" i="16"/>
  <c r="U800" i="16"/>
  <c r="V692" i="16"/>
  <c r="W681" i="16"/>
  <c r="V1574" i="16"/>
  <c r="W1563" i="16"/>
  <c r="V391" i="16"/>
  <c r="W380" i="16"/>
  <c r="U499" i="16"/>
  <c r="V871" i="16"/>
  <c r="W860" i="16"/>
  <c r="U979" i="16"/>
  <c r="U1619" i="16"/>
  <c r="V1511" i="16"/>
  <c r="W1500" i="16"/>
  <c r="V328" i="16"/>
  <c r="U436" i="16"/>
  <c r="W317" i="16"/>
  <c r="U836" i="16"/>
  <c r="W717" i="16"/>
  <c r="V728" i="16"/>
  <c r="V1096" i="16"/>
  <c r="W1085" i="16"/>
  <c r="U1204" i="16"/>
  <c r="V802" i="16"/>
  <c r="U910" i="16"/>
  <c r="W791" i="16"/>
  <c r="W1305" i="16"/>
  <c r="V1316" i="16"/>
  <c r="U1424" i="16"/>
  <c r="V1111" i="16"/>
  <c r="U1219" i="16"/>
  <c r="W1100" i="16"/>
  <c r="S484" i="16"/>
  <c r="R495" i="16"/>
  <c r="Q603" i="16"/>
  <c r="R806" i="16"/>
  <c r="S795" i="16"/>
  <c r="Q914" i="16"/>
  <c r="V290" i="16"/>
  <c r="U398" i="16"/>
  <c r="W279" i="16"/>
  <c r="U830" i="16"/>
  <c r="W711" i="16"/>
  <c r="V722" i="16"/>
  <c r="W1128" i="16"/>
  <c r="U1247" i="16"/>
  <c r="V1139" i="16"/>
  <c r="V868" i="16"/>
  <c r="W857" i="16"/>
  <c r="U976" i="16"/>
  <c r="V369" i="16"/>
  <c r="U477" i="16"/>
  <c r="W358" i="16"/>
  <c r="W320" i="16"/>
  <c r="U439" i="16"/>
  <c r="V331" i="16"/>
  <c r="W448" i="16"/>
  <c r="U567" i="16"/>
  <c r="V459" i="16"/>
  <c r="V587" i="16"/>
  <c r="W576" i="16"/>
  <c r="U695" i="16"/>
  <c r="U823" i="16"/>
  <c r="V715" i="16"/>
  <c r="W704" i="16"/>
  <c r="U951" i="16"/>
  <c r="W832" i="16"/>
  <c r="V843" i="16"/>
  <c r="V971" i="16"/>
  <c r="W960" i="16"/>
  <c r="U1079" i="16"/>
  <c r="V1099" i="16"/>
  <c r="W1088" i="16"/>
  <c r="U1207" i="16"/>
  <c r="V1227" i="16"/>
  <c r="U1335" i="16"/>
  <c r="W1216" i="16"/>
  <c r="U1463" i="16"/>
  <c r="W1344" i="16"/>
  <c r="V1355" i="16"/>
  <c r="U1591" i="16"/>
  <c r="W1472" i="16"/>
  <c r="V1483" i="16"/>
  <c r="V593" i="16"/>
  <c r="U701" i="16"/>
  <c r="W582" i="16"/>
  <c r="U1101" i="16"/>
  <c r="W982" i="16"/>
  <c r="V993" i="16"/>
  <c r="R1182" i="16"/>
  <c r="S1171" i="16"/>
  <c r="Q1290" i="16"/>
  <c r="Q950" i="16"/>
  <c r="S831" i="16"/>
  <c r="R842" i="16"/>
  <c r="Q905" i="16"/>
  <c r="R797" i="16"/>
  <c r="S786" i="16"/>
  <c r="U1090" i="16"/>
  <c r="W971" i="16"/>
  <c r="V982" i="16"/>
  <c r="U1538" i="16"/>
  <c r="W1419" i="16"/>
  <c r="V1430" i="16"/>
  <c r="W1538" i="16"/>
  <c r="V1549" i="16"/>
  <c r="V1248" i="16"/>
  <c r="U1356" i="16"/>
  <c r="W1237" i="16"/>
  <c r="Q1356" i="16"/>
  <c r="R1248" i="16"/>
  <c r="S1237" i="16"/>
  <c r="S1074" i="16"/>
  <c r="R1085" i="16"/>
  <c r="Q1193" i="16"/>
  <c r="V431" i="16"/>
  <c r="U539" i="16"/>
  <c r="W420" i="16"/>
  <c r="V927" i="16"/>
  <c r="U1035" i="16"/>
  <c r="W916" i="16"/>
  <c r="V1455" i="16"/>
  <c r="U1563" i="16"/>
  <c r="W1444" i="16"/>
  <c r="W696" i="16"/>
  <c r="V707" i="16"/>
  <c r="U815" i="16"/>
  <c r="V968" i="16"/>
  <c r="U1076" i="16"/>
  <c r="W957" i="16"/>
  <c r="Q779" i="16"/>
  <c r="S660" i="16"/>
  <c r="R671" i="16"/>
  <c r="S1537" i="16"/>
  <c r="R1548" i="16"/>
  <c r="V601" i="16"/>
  <c r="U709" i="16"/>
  <c r="W590" i="16"/>
  <c r="V729" i="16"/>
  <c r="U837" i="16"/>
  <c r="W718" i="16"/>
  <c r="U965" i="16"/>
  <c r="W846" i="16"/>
  <c r="V857" i="16"/>
  <c r="V1129" i="16"/>
  <c r="U1237" i="16"/>
  <c r="W1118" i="16"/>
  <c r="U1357" i="16"/>
  <c r="W1238" i="16"/>
  <c r="V1249" i="16"/>
  <c r="V394" i="16"/>
  <c r="W383" i="16"/>
  <c r="U502" i="16"/>
  <c r="V778" i="16"/>
  <c r="W767" i="16"/>
  <c r="U886" i="16"/>
  <c r="U1142" i="16"/>
  <c r="W1023" i="16"/>
  <c r="V1034" i="16"/>
  <c r="W1279" i="16"/>
  <c r="U1398" i="16"/>
  <c r="V1290" i="16"/>
  <c r="V417" i="16"/>
  <c r="U525" i="16"/>
  <c r="W406" i="16"/>
  <c r="V801" i="16"/>
  <c r="U909" i="16"/>
  <c r="W790" i="16"/>
  <c r="W1510" i="16"/>
  <c r="V1521" i="16"/>
  <c r="Q870" i="16"/>
  <c r="S751" i="16"/>
  <c r="R762" i="16"/>
  <c r="V1190" i="16"/>
  <c r="W1179" i="16"/>
  <c r="U1298" i="16"/>
  <c r="Q745" i="16"/>
  <c r="S626" i="16"/>
  <c r="R637" i="16"/>
  <c r="R323" i="16"/>
  <c r="Q431" i="16"/>
  <c r="S312" i="16"/>
  <c r="V341" i="16"/>
  <c r="U449" i="16"/>
  <c r="W330" i="16"/>
  <c r="U1121" i="16"/>
  <c r="W1002" i="16"/>
  <c r="V1013" i="16"/>
  <c r="R982" i="16"/>
  <c r="S971" i="16"/>
  <c r="Q1090" i="16"/>
  <c r="V620" i="16"/>
  <c r="W609" i="16"/>
  <c r="U728" i="16"/>
  <c r="W1505" i="16"/>
  <c r="V1516" i="16"/>
  <c r="V493" i="16"/>
  <c r="U601" i="16"/>
  <c r="W482" i="16"/>
  <c r="U1226" i="16"/>
  <c r="W1107" i="16"/>
  <c r="V1118" i="16"/>
  <c r="R557" i="16"/>
  <c r="Q665" i="16"/>
  <c r="S546" i="16"/>
  <c r="U1530" i="16"/>
  <c r="V1422" i="16"/>
  <c r="W1411" i="16"/>
  <c r="V1264" i="16"/>
  <c r="U1372" i="16"/>
  <c r="W1253" i="16"/>
  <c r="V559" i="16"/>
  <c r="W548" i="16"/>
  <c r="U667" i="16"/>
  <c r="V1199" i="16"/>
  <c r="U1307" i="16"/>
  <c r="W1188" i="16"/>
  <c r="W1385" i="16"/>
  <c r="U1504" i="16"/>
  <c r="V1396" i="16"/>
  <c r="W1595" i="16"/>
  <c r="V1606" i="16"/>
  <c r="V535" i="16"/>
  <c r="W524" i="16"/>
  <c r="U643" i="16"/>
  <c r="V1095" i="16"/>
  <c r="W1084" i="16"/>
  <c r="U1203" i="16"/>
  <c r="W333" i="16"/>
  <c r="V344" i="16"/>
  <c r="U452" i="16"/>
  <c r="V872" i="16"/>
  <c r="W861" i="16"/>
  <c r="U980" i="16"/>
  <c r="W839" i="16"/>
  <c r="U958" i="16"/>
  <c r="V850" i="16"/>
  <c r="W841" i="16"/>
  <c r="V852" i="16"/>
  <c r="U960" i="16"/>
  <c r="W1436" i="16"/>
  <c r="V1447" i="16"/>
  <c r="U1555" i="16"/>
  <c r="U478" i="16"/>
  <c r="V370" i="16"/>
  <c r="W359" i="16"/>
  <c r="R248" i="16"/>
  <c r="AE23" i="16" s="1"/>
  <c r="S237" i="16"/>
  <c r="AF23" i="16" s="1"/>
  <c r="Q356" i="16"/>
  <c r="S1547" i="16"/>
  <c r="R1558" i="16"/>
  <c r="U455" i="16"/>
  <c r="W336" i="16"/>
  <c r="V347" i="16"/>
  <c r="U583" i="16"/>
  <c r="W464" i="16"/>
  <c r="V475" i="16"/>
  <c r="U711" i="16"/>
  <c r="V603" i="16"/>
  <c r="W592" i="16"/>
  <c r="V731" i="16"/>
  <c r="W720" i="16"/>
  <c r="U839" i="16"/>
  <c r="V859" i="16"/>
  <c r="W848" i="16"/>
  <c r="U967" i="16"/>
  <c r="U1095" i="16"/>
  <c r="W976" i="16"/>
  <c r="V987" i="16"/>
  <c r="U1223" i="16"/>
  <c r="W1104" i="16"/>
  <c r="V1115" i="16"/>
  <c r="W1232" i="16"/>
  <c r="V1243" i="16"/>
  <c r="U1351" i="16"/>
  <c r="V1371" i="16"/>
  <c r="U1479" i="16"/>
  <c r="W1360" i="16"/>
  <c r="V1499" i="16"/>
  <c r="W1488" i="16"/>
  <c r="U1607" i="16"/>
  <c r="V273" i="16"/>
  <c r="U381" i="16"/>
  <c r="W262" i="16"/>
  <c r="V641" i="16"/>
  <c r="U749" i="16"/>
  <c r="W630" i="16"/>
  <c r="Q1271" i="16"/>
  <c r="S1152" i="16"/>
  <c r="R1163" i="16"/>
  <c r="S777" i="16"/>
  <c r="R788" i="16"/>
  <c r="Q896" i="16"/>
  <c r="S1195" i="16"/>
  <c r="R1206" i="16"/>
  <c r="Q1314" i="16"/>
  <c r="U1305" i="16"/>
  <c r="V1197" i="16"/>
  <c r="W1186" i="16"/>
  <c r="V510" i="16"/>
  <c r="U618" i="16"/>
  <c r="W499" i="16"/>
  <c r="W1349" i="16"/>
  <c r="U1468" i="16"/>
  <c r="V1360" i="16"/>
  <c r="R1197" i="16"/>
  <c r="Q1305" i="16"/>
  <c r="S1186" i="16"/>
  <c r="W468" i="16"/>
  <c r="U587" i="16"/>
  <c r="V479" i="16"/>
  <c r="S504" i="16"/>
  <c r="R515" i="16"/>
  <c r="Q623" i="16"/>
  <c r="W363" i="16"/>
  <c r="U482" i="16"/>
  <c r="V374" i="16"/>
  <c r="U766" i="16"/>
  <c r="W647" i="16"/>
  <c r="V658" i="16"/>
  <c r="W1467" i="16"/>
  <c r="U1586" i="16"/>
  <c r="V1478" i="16"/>
  <c r="W888" i="16"/>
  <c r="V899" i="16"/>
  <c r="U1007" i="16"/>
  <c r="V882" i="16"/>
  <c r="W871" i="16"/>
  <c r="U990" i="16"/>
  <c r="V649" i="16"/>
  <c r="U757" i="16"/>
  <c r="W638" i="16"/>
  <c r="V905" i="16"/>
  <c r="W894" i="16"/>
  <c r="U1013" i="16"/>
  <c r="V1433" i="16"/>
  <c r="W1422" i="16"/>
  <c r="U1541" i="16"/>
  <c r="U806" i="16"/>
  <c r="V698" i="16"/>
  <c r="W687" i="16"/>
  <c r="V1210" i="16"/>
  <c r="U1318" i="16"/>
  <c r="W1199" i="16"/>
  <c r="AD5" i="16"/>
  <c r="R1326" i="16"/>
  <c r="Q1434" i="16"/>
  <c r="S1315" i="16"/>
  <c r="W1099" i="16"/>
  <c r="U1218" i="16"/>
  <c r="V1110" i="16"/>
  <c r="U530" i="16"/>
  <c r="W411" i="16"/>
  <c r="V422" i="16"/>
  <c r="W683" i="16"/>
  <c r="V694" i="16"/>
  <c r="U802" i="16"/>
  <c r="W827" i="16"/>
  <c r="U946" i="16"/>
  <c r="V838" i="16"/>
  <c r="V966" i="16"/>
  <c r="U1074" i="16"/>
  <c r="W955" i="16"/>
  <c r="V1126" i="16"/>
  <c r="U1234" i="16"/>
  <c r="W1115" i="16"/>
  <c r="V1254" i="16"/>
  <c r="U1362" i="16"/>
  <c r="W1243" i="16"/>
  <c r="U1506" i="16"/>
  <c r="W1387" i="16"/>
  <c r="V1398" i="16"/>
  <c r="S640" i="16"/>
  <c r="Q759" i="16"/>
  <c r="R651" i="16"/>
  <c r="S480" i="16"/>
  <c r="Q599" i="16"/>
  <c r="R491" i="16"/>
  <c r="S755" i="16"/>
  <c r="R766" i="16"/>
  <c r="Q874" i="16"/>
  <c r="S1142" i="16"/>
  <c r="R1153" i="16"/>
  <c r="Q1261" i="16"/>
  <c r="S482" i="16"/>
  <c r="R493" i="16"/>
  <c r="Q601" i="16"/>
  <c r="S354" i="16"/>
  <c r="R365" i="16"/>
  <c r="Q473" i="16"/>
  <c r="R839" i="16"/>
  <c r="S828" i="16"/>
  <c r="Q947" i="16"/>
  <c r="R512" i="16"/>
  <c r="Q620" i="16"/>
  <c r="S501" i="16"/>
  <c r="V231" i="16"/>
  <c r="U339" i="16"/>
  <c r="V261" i="16"/>
  <c r="U369" i="16"/>
  <c r="W250" i="16"/>
  <c r="V405" i="16"/>
  <c r="U513" i="16"/>
  <c r="W394" i="16"/>
  <c r="V549" i="16"/>
  <c r="U657" i="16"/>
  <c r="W538" i="16"/>
  <c r="V693" i="16"/>
  <c r="U801" i="16"/>
  <c r="W682" i="16"/>
  <c r="V821" i="16"/>
  <c r="U929" i="16"/>
  <c r="W810" i="16"/>
  <c r="V949" i="16"/>
  <c r="U1057" i="16"/>
  <c r="W938" i="16"/>
  <c r="U1185" i="16"/>
  <c r="V1077" i="16"/>
  <c r="W1066" i="16"/>
  <c r="W1194" i="16"/>
  <c r="V1205" i="16"/>
  <c r="U1313" i="16"/>
  <c r="W1322" i="16"/>
  <c r="V1333" i="16"/>
  <c r="U1441" i="16"/>
  <c r="W1450" i="16"/>
  <c r="U1569" i="16"/>
  <c r="V1461" i="16"/>
  <c r="V765" i="16"/>
  <c r="W754" i="16"/>
  <c r="U873" i="16"/>
  <c r="S1329" i="16"/>
  <c r="R1340" i="16"/>
  <c r="Q1448" i="16"/>
  <c r="R1161" i="16"/>
  <c r="S1150" i="16"/>
  <c r="Q1269" i="16"/>
  <c r="S1243" i="16"/>
  <c r="R1254" i="16"/>
  <c r="Q1362" i="16"/>
  <c r="V268" i="16"/>
  <c r="W257" i="16"/>
  <c r="U376" i="16"/>
  <c r="V412" i="16"/>
  <c r="W401" i="16"/>
  <c r="U520" i="16"/>
  <c r="V556" i="16"/>
  <c r="W545" i="16"/>
  <c r="U664" i="16"/>
  <c r="V684" i="16"/>
  <c r="W673" i="16"/>
  <c r="U792" i="16"/>
  <c r="U920" i="16"/>
  <c r="V812" i="16"/>
  <c r="W801" i="16"/>
  <c r="V940" i="16"/>
  <c r="W929" i="16"/>
  <c r="U1048" i="16"/>
  <c r="V1068" i="16"/>
  <c r="U1176" i="16"/>
  <c r="W1057" i="16"/>
  <c r="V1196" i="16"/>
  <c r="U1304" i="16"/>
  <c r="W1185" i="16"/>
  <c r="W1313" i="16"/>
  <c r="U1432" i="16"/>
  <c r="V1324" i="16"/>
  <c r="W1441" i="16"/>
  <c r="V1452" i="16"/>
  <c r="U1560" i="16"/>
  <c r="V301" i="16"/>
  <c r="U409" i="16"/>
  <c r="W290" i="16"/>
  <c r="V429" i="16"/>
  <c r="U537" i="16"/>
  <c r="W418" i="16"/>
  <c r="V589" i="16"/>
  <c r="U697" i="16"/>
  <c r="W578" i="16"/>
  <c r="V781" i="16"/>
  <c r="W770" i="16"/>
  <c r="U889" i="16"/>
  <c r="W1010" i="16"/>
  <c r="V1021" i="16"/>
  <c r="U1129" i="16"/>
  <c r="V528" i="16"/>
  <c r="W517" i="16"/>
  <c r="U636" i="16"/>
  <c r="V1104" i="16"/>
  <c r="W1093" i="16"/>
  <c r="U1212" i="16"/>
  <c r="W946" i="16"/>
  <c r="U1065" i="16"/>
  <c r="V957" i="16"/>
  <c r="W1250" i="16"/>
  <c r="V1261" i="16"/>
  <c r="U1369" i="16"/>
  <c r="V1581" i="16"/>
  <c r="W1570" i="16"/>
  <c r="V878" i="16"/>
  <c r="U986" i="16"/>
  <c r="W867" i="16"/>
  <c r="W1347" i="16"/>
  <c r="U1466" i="16"/>
  <c r="V1358" i="16"/>
  <c r="W469" i="16"/>
  <c r="V480" i="16"/>
  <c r="U588" i="16"/>
  <c r="S1266" i="16"/>
  <c r="Q1385" i="16"/>
  <c r="R1277" i="16"/>
  <c r="V414" i="16"/>
  <c r="U522" i="16"/>
  <c r="W403" i="16"/>
  <c r="U858" i="16"/>
  <c r="V750" i="16"/>
  <c r="W739" i="16"/>
  <c r="W1187" i="16"/>
  <c r="V1198" i="16"/>
  <c r="U1306" i="16"/>
  <c r="W629" i="16"/>
  <c r="V640" i="16"/>
  <c r="U748" i="16"/>
  <c r="V1024" i="16"/>
  <c r="U1132" i="16"/>
  <c r="W1013" i="16"/>
  <c r="W1461" i="16"/>
  <c r="V1472" i="16"/>
  <c r="U1580" i="16"/>
  <c r="Q1222" i="16"/>
  <c r="S1103" i="16"/>
  <c r="R1114" i="16"/>
  <c r="V623" i="16"/>
  <c r="W612" i="16"/>
  <c r="U731" i="16"/>
  <c r="V1135" i="16"/>
  <c r="W1124" i="16"/>
  <c r="U1243" i="16"/>
  <c r="V1263" i="16"/>
  <c r="U1371" i="16"/>
  <c r="W1252" i="16"/>
  <c r="V1551" i="16"/>
  <c r="W1540" i="16"/>
  <c r="R435" i="16"/>
  <c r="Q543" i="16"/>
  <c r="S424" i="16"/>
  <c r="U608" i="16"/>
  <c r="W489" i="16"/>
  <c r="V500" i="16"/>
  <c r="AE27" i="16"/>
  <c r="U414" i="16"/>
  <c r="V306" i="16"/>
  <c r="W295" i="16"/>
  <c r="V1058" i="16"/>
  <c r="W1047" i="16"/>
  <c r="U1166" i="16"/>
  <c r="W521" i="16"/>
  <c r="U640" i="16"/>
  <c r="V532" i="16"/>
  <c r="V1044" i="16"/>
  <c r="W1033" i="16"/>
  <c r="U1152" i="16"/>
  <c r="Q549" i="16"/>
  <c r="S430" i="16"/>
  <c r="R441" i="16"/>
  <c r="U451" i="16"/>
  <c r="V343" i="16"/>
  <c r="W332" i="16"/>
  <c r="U579" i="16"/>
  <c r="W460" i="16"/>
  <c r="V471" i="16"/>
  <c r="V615" i="16"/>
  <c r="U723" i="16"/>
  <c r="W604" i="16"/>
  <c r="V807" i="16"/>
  <c r="U915" i="16"/>
  <c r="W796" i="16"/>
  <c r="W972" i="16"/>
  <c r="U1091" i="16"/>
  <c r="V983" i="16"/>
  <c r="U1315" i="16"/>
  <c r="W1196" i="16"/>
  <c r="V1207" i="16"/>
  <c r="W1420" i="16"/>
  <c r="V1431" i="16"/>
  <c r="U1539" i="16"/>
  <c r="U388" i="16"/>
  <c r="V280" i="16"/>
  <c r="W269" i="16"/>
  <c r="W397" i="16"/>
  <c r="U516" i="16"/>
  <c r="V408" i="16"/>
  <c r="U644" i="16"/>
  <c r="V536" i="16"/>
  <c r="W525" i="16"/>
  <c r="U788" i="16"/>
  <c r="W669" i="16"/>
  <c r="V680" i="16"/>
  <c r="W797" i="16"/>
  <c r="V808" i="16"/>
  <c r="U916" i="16"/>
  <c r="V1000" i="16"/>
  <c r="W989" i="16"/>
  <c r="U1108" i="16"/>
  <c r="V1240" i="16"/>
  <c r="U1348" i="16"/>
  <c r="W1229" i="16"/>
  <c r="W1469" i="16"/>
  <c r="V1480" i="16"/>
  <c r="U1588" i="16"/>
  <c r="U1421" i="16"/>
  <c r="V1313" i="16"/>
  <c r="W1302" i="16"/>
  <c r="W311" i="16"/>
  <c r="U430" i="16"/>
  <c r="V322" i="16"/>
  <c r="U718" i="16"/>
  <c r="V610" i="16"/>
  <c r="W599" i="16"/>
  <c r="W1031" i="16"/>
  <c r="V1042" i="16"/>
  <c r="U1150" i="16"/>
  <c r="U1470" i="16"/>
  <c r="V1362" i="16"/>
  <c r="W1351" i="16"/>
  <c r="W617" i="16"/>
  <c r="V628" i="16"/>
  <c r="U736" i="16"/>
  <c r="V1108" i="16"/>
  <c r="U1216" i="16"/>
  <c r="W1097" i="16"/>
  <c r="V599" i="16"/>
  <c r="W588" i="16"/>
  <c r="U707" i="16"/>
  <c r="U1107" i="16"/>
  <c r="V999" i="16"/>
  <c r="W988" i="16"/>
  <c r="W1308" i="16"/>
  <c r="U1427" i="16"/>
  <c r="V1319" i="16"/>
  <c r="V1252" i="16"/>
  <c r="U1360" i="16"/>
  <c r="W1241" i="16"/>
  <c r="Q443" i="16"/>
  <c r="S324" i="16"/>
  <c r="R335" i="16"/>
  <c r="S727" i="16"/>
  <c r="R738" i="16"/>
  <c r="Q846" i="16"/>
  <c r="U702" i="16"/>
  <c r="W583" i="16"/>
  <c r="V594" i="16"/>
  <c r="U1086" i="16"/>
  <c r="V978" i="16"/>
  <c r="W967" i="16"/>
  <c r="V1442" i="16"/>
  <c r="W1431" i="16"/>
  <c r="U1550" i="16"/>
  <c r="V915" i="16"/>
  <c r="W904" i="16"/>
  <c r="U1023" i="16"/>
  <c r="U1615" i="16"/>
  <c r="W1496" i="16"/>
  <c r="V1507" i="16"/>
  <c r="U720" i="16"/>
  <c r="W601" i="16"/>
  <c r="V612" i="16"/>
  <c r="V1284" i="16"/>
  <c r="U1392" i="16"/>
  <c r="W1273" i="16"/>
  <c r="S788" i="16"/>
  <c r="Q907" i="16"/>
  <c r="R799" i="16"/>
  <c r="V577" i="16"/>
  <c r="U685" i="16"/>
  <c r="W566" i="16"/>
  <c r="U1517" i="16"/>
  <c r="W1398" i="16"/>
  <c r="V1409" i="16"/>
  <c r="S775" i="16"/>
  <c r="R786" i="16"/>
  <c r="Q894" i="16"/>
  <c r="U391" i="16"/>
  <c r="V283" i="16"/>
  <c r="W272" i="16"/>
  <c r="U519" i="16"/>
  <c r="V411" i="16"/>
  <c r="W400" i="16"/>
  <c r="U647" i="16"/>
  <c r="W528" i="16"/>
  <c r="V539" i="16"/>
  <c r="U775" i="16"/>
  <c r="W656" i="16"/>
  <c r="V667" i="16"/>
  <c r="U903" i="16"/>
  <c r="V795" i="16"/>
  <c r="W784" i="16"/>
  <c r="W912" i="16"/>
  <c r="U1031" i="16"/>
  <c r="V923" i="16"/>
  <c r="U1159" i="16"/>
  <c r="W1040" i="16"/>
  <c r="V1051" i="16"/>
  <c r="V1179" i="16"/>
  <c r="U1287" i="16"/>
  <c r="W1168" i="16"/>
  <c r="U1415" i="16"/>
  <c r="V1307" i="16"/>
  <c r="W1296" i="16"/>
  <c r="U1543" i="16"/>
  <c r="V1435" i="16"/>
  <c r="W1424" i="16"/>
  <c r="V1611" i="16"/>
  <c r="W1600" i="16"/>
  <c r="Q1210" i="16"/>
  <c r="R1102" i="16"/>
  <c r="S1091" i="16"/>
  <c r="W1131" i="16"/>
  <c r="V1142" i="16"/>
  <c r="U1250" i="16"/>
  <c r="W1210" i="16"/>
  <c r="U1329" i="16"/>
  <c r="V1221" i="16"/>
  <c r="W289" i="16"/>
  <c r="V300" i="16"/>
  <c r="U408" i="16"/>
  <c r="W277" i="16"/>
  <c r="V288" i="16"/>
  <c r="U396" i="16"/>
  <c r="U1387" i="16"/>
  <c r="V1279" i="16"/>
  <c r="W1268" i="16"/>
  <c r="Q517" i="16"/>
  <c r="R409" i="16"/>
  <c r="S398" i="16"/>
  <c r="U462" i="16"/>
  <c r="V354" i="16"/>
  <c r="W343" i="16"/>
  <c r="S784" i="16"/>
  <c r="Q903" i="16"/>
  <c r="R795" i="16"/>
  <c r="S1275" i="16"/>
  <c r="R1286" i="16"/>
  <c r="Q1394" i="16"/>
  <c r="V1277" i="16"/>
  <c r="U1385" i="16"/>
  <c r="W1266" i="16"/>
  <c r="V1502" i="16"/>
  <c r="U1610" i="16"/>
  <c r="W1491" i="16"/>
  <c r="V399" i="16"/>
  <c r="W388" i="16"/>
  <c r="U507" i="16"/>
  <c r="U1531" i="16"/>
  <c r="V1423" i="16"/>
  <c r="W1412" i="16"/>
  <c r="W1416" i="16"/>
  <c r="U1535" i="16"/>
  <c r="V1427" i="16"/>
  <c r="V441" i="16"/>
  <c r="U549" i="16"/>
  <c r="W430" i="16"/>
  <c r="S1566" i="16"/>
  <c r="R1577" i="16"/>
  <c r="U1366" i="16"/>
  <c r="W1247" i="16"/>
  <c r="V1258" i="16"/>
  <c r="V689" i="16"/>
  <c r="U797" i="16"/>
  <c r="W678" i="16"/>
  <c r="Q614" i="16"/>
  <c r="R506" i="16"/>
  <c r="S495" i="16"/>
  <c r="W1291" i="16"/>
  <c r="U1410" i="16"/>
  <c r="V1302" i="16"/>
  <c r="S768" i="16"/>
  <c r="Q887" i="16"/>
  <c r="R779" i="16"/>
  <c r="Q457" i="16"/>
  <c r="R349" i="16"/>
  <c r="S338" i="16"/>
  <c r="R707" i="16"/>
  <c r="S696" i="16"/>
  <c r="Q815" i="16"/>
  <c r="V581" i="16"/>
  <c r="U689" i="16"/>
  <c r="W570" i="16"/>
  <c r="V1493" i="16"/>
  <c r="U1601" i="16"/>
  <c r="W1482" i="16"/>
  <c r="U824" i="16"/>
  <c r="W705" i="16"/>
  <c r="V716" i="16"/>
  <c r="V1069" i="16"/>
  <c r="U1177" i="16"/>
  <c r="W1058" i="16"/>
  <c r="V990" i="16"/>
  <c r="U1098" i="16"/>
  <c r="W979" i="16"/>
  <c r="V336" i="16"/>
  <c r="U444" i="16"/>
  <c r="W325" i="16"/>
  <c r="U1275" i="16"/>
  <c r="V1167" i="16"/>
  <c r="W1156" i="16"/>
  <c r="U483" i="16"/>
  <c r="V375" i="16"/>
  <c r="W364" i="16"/>
  <c r="V1506" i="16"/>
  <c r="U1614" i="16"/>
  <c r="W1495" i="16"/>
  <c r="W729" i="16"/>
  <c r="V740" i="16"/>
  <c r="U848" i="16"/>
  <c r="U1187" i="16"/>
  <c r="W1068" i="16"/>
  <c r="V1079" i="16"/>
  <c r="U1182" i="16"/>
  <c r="W1063" i="16"/>
  <c r="V1074" i="16"/>
  <c r="S817" i="16"/>
  <c r="Q936" i="16"/>
  <c r="R828" i="16"/>
  <c r="S1582" i="16"/>
  <c r="R1593" i="16"/>
  <c r="Q486" i="16"/>
  <c r="S367" i="16"/>
  <c r="R378" i="16"/>
  <c r="R640" i="16"/>
  <c r="S629" i="16"/>
  <c r="Q748" i="16"/>
  <c r="V670" i="16"/>
  <c r="W659" i="16"/>
  <c r="U778" i="16"/>
  <c r="V1200" i="16"/>
  <c r="U1308" i="16"/>
  <c r="W1189" i="16"/>
  <c r="V237" i="16"/>
  <c r="U345" i="16"/>
  <c r="W1207" i="16"/>
  <c r="U1326" i="16"/>
  <c r="V1218" i="16"/>
  <c r="W1479" i="16"/>
  <c r="U1598" i="16"/>
  <c r="V1490" i="16"/>
  <c r="V329" i="16"/>
  <c r="U437" i="16"/>
  <c r="W318" i="16"/>
  <c r="V1497" i="16"/>
  <c r="W1486" i="16"/>
  <c r="U1605" i="16"/>
  <c r="U870" i="16"/>
  <c r="V762" i="16"/>
  <c r="W751" i="16"/>
  <c r="U480" i="16"/>
  <c r="V372" i="16"/>
  <c r="W361" i="16"/>
  <c r="U722" i="16"/>
  <c r="V614" i="16"/>
  <c r="W603" i="16"/>
  <c r="S714" i="16"/>
  <c r="R725" i="16"/>
  <c r="Q833" i="16"/>
  <c r="V325" i="16"/>
  <c r="U433" i="16"/>
  <c r="W314" i="16"/>
  <c r="V604" i="16"/>
  <c r="U712" i="16"/>
  <c r="W593" i="16"/>
  <c r="V1311" i="16"/>
  <c r="U1419" i="16"/>
  <c r="W1300" i="16"/>
  <c r="R329" i="16"/>
  <c r="S318" i="16"/>
  <c r="Q437" i="16"/>
  <c r="U1278" i="16"/>
  <c r="V1170" i="16"/>
  <c r="W1159" i="16"/>
  <c r="S774" i="16"/>
  <c r="Q893" i="16"/>
  <c r="R785" i="16"/>
  <c r="S1153" i="16"/>
  <c r="R1164" i="16"/>
  <c r="Q1272" i="16"/>
  <c r="W1555" i="16"/>
  <c r="V1566" i="16"/>
  <c r="R813" i="16"/>
  <c r="Q921" i="16"/>
  <c r="S802" i="16"/>
  <c r="W1446" i="16"/>
  <c r="V1457" i="16"/>
  <c r="U1565" i="16"/>
  <c r="V1590" i="16"/>
  <c r="W1579" i="16"/>
  <c r="R479" i="16"/>
  <c r="S468" i="16"/>
  <c r="Q587" i="16"/>
  <c r="V473" i="16"/>
  <c r="U581" i="16"/>
  <c r="W462" i="16"/>
  <c r="U1621" i="16"/>
  <c r="V1513" i="16"/>
  <c r="W1502" i="16"/>
  <c r="V1012" i="16"/>
  <c r="W1001" i="16"/>
  <c r="U1120" i="16"/>
  <c r="Q925" i="16"/>
  <c r="S806" i="16"/>
  <c r="R817" i="16"/>
  <c r="W619" i="16"/>
  <c r="U738" i="16"/>
  <c r="V630" i="16"/>
  <c r="Q966" i="16"/>
  <c r="R858" i="16"/>
  <c r="S847" i="16"/>
  <c r="S1081" i="16"/>
  <c r="Q1200" i="16"/>
  <c r="R1092" i="16"/>
  <c r="S648" i="16"/>
  <c r="R659" i="16"/>
  <c r="Q767" i="16"/>
  <c r="V885" i="16"/>
  <c r="U993" i="16"/>
  <c r="W874" i="16"/>
  <c r="V1132" i="16"/>
  <c r="U1240" i="16"/>
  <c r="W1121" i="16"/>
  <c r="V365" i="16"/>
  <c r="U473" i="16"/>
  <c r="W354" i="16"/>
  <c r="W1603" i="16"/>
  <c r="V1614" i="16"/>
  <c r="R1101" i="16"/>
  <c r="Q1209" i="16"/>
  <c r="S1090" i="16"/>
  <c r="U924" i="16"/>
  <c r="V816" i="16"/>
  <c r="W805" i="16"/>
  <c r="U1179" i="16"/>
  <c r="W1060" i="16"/>
  <c r="V1071" i="16"/>
  <c r="V913" i="16"/>
  <c r="U1021" i="16"/>
  <c r="W902" i="16"/>
  <c r="W1288" i="16"/>
  <c r="V1299" i="16"/>
  <c r="U1407" i="16"/>
  <c r="Q843" i="16"/>
  <c r="S724" i="16"/>
  <c r="R735" i="16"/>
  <c r="W876" i="16"/>
  <c r="U995" i="16"/>
  <c r="V887" i="16"/>
  <c r="U852" i="16"/>
  <c r="W733" i="16"/>
  <c r="V744" i="16"/>
  <c r="W1369" i="16"/>
  <c r="U1488" i="16"/>
  <c r="V1380" i="16"/>
  <c r="V932" i="16"/>
  <c r="W921" i="16"/>
  <c r="U1040" i="16"/>
  <c r="W255" i="16"/>
  <c r="U374" i="16"/>
  <c r="V266" i="16"/>
  <c r="U863" i="16"/>
  <c r="W744" i="16"/>
  <c r="V755" i="16"/>
  <c r="S1226" i="16"/>
  <c r="Q1345" i="16"/>
  <c r="R1237" i="16"/>
  <c r="Q1376" i="16"/>
  <c r="R1268" i="16"/>
  <c r="S1257" i="16"/>
  <c r="S1102" i="16"/>
  <c r="Q1221" i="16"/>
  <c r="R1113" i="16"/>
  <c r="R886" i="16"/>
  <c r="Q994" i="16"/>
  <c r="S875" i="16"/>
  <c r="V254" i="16"/>
  <c r="U362" i="16"/>
  <c r="W243" i="16"/>
  <c r="U1498" i="16"/>
  <c r="V1390" i="16"/>
  <c r="W1379" i="16"/>
  <c r="V719" i="16"/>
  <c r="U827" i="16"/>
  <c r="W708" i="16"/>
  <c r="R726" i="16"/>
  <c r="S715" i="16"/>
  <c r="Q834" i="16"/>
  <c r="S1565" i="16"/>
  <c r="R1576" i="16"/>
  <c r="W1463" i="16"/>
  <c r="U1582" i="16"/>
  <c r="V1474" i="16"/>
  <c r="Q741" i="16"/>
  <c r="S622" i="16"/>
  <c r="R633" i="16"/>
  <c r="U607" i="16"/>
  <c r="V499" i="16"/>
  <c r="W488" i="16"/>
  <c r="R758" i="16"/>
  <c r="Q866" i="16"/>
  <c r="S747" i="16"/>
  <c r="V521" i="16"/>
  <c r="U629" i="16"/>
  <c r="W510" i="16"/>
  <c r="V1049" i="16"/>
  <c r="U1157" i="16"/>
  <c r="W1038" i="16"/>
  <c r="W559" i="16"/>
  <c r="U678" i="16"/>
  <c r="V570" i="16"/>
  <c r="V1082" i="16"/>
  <c r="U1190" i="16"/>
  <c r="W1071" i="16"/>
  <c r="V929" i="16"/>
  <c r="U1037" i="16"/>
  <c r="W918" i="16"/>
  <c r="W952" i="16"/>
  <c r="U1071" i="16"/>
  <c r="V963" i="16"/>
  <c r="R328" i="16"/>
  <c r="S317" i="16"/>
  <c r="Q436" i="16"/>
  <c r="W1552" i="16"/>
  <c r="V1563" i="16"/>
  <c r="V353" i="16"/>
  <c r="U461" i="16"/>
  <c r="W342" i="16"/>
  <c r="W1126" i="16"/>
  <c r="V1137" i="16"/>
  <c r="U1245" i="16"/>
  <c r="V1268" i="16"/>
  <c r="W1257" i="16"/>
  <c r="U1376" i="16"/>
  <c r="S1075" i="16"/>
  <c r="R1086" i="16"/>
  <c r="Q1194" i="16"/>
  <c r="W555" i="16"/>
  <c r="V566" i="16"/>
  <c r="U674" i="16"/>
  <c r="S649" i="16"/>
  <c r="Q768" i="16"/>
  <c r="R660" i="16"/>
  <c r="S448" i="16"/>
  <c r="Q567" i="16"/>
  <c r="R459" i="16"/>
  <c r="S834" i="16"/>
  <c r="R845" i="16"/>
  <c r="Q953" i="16"/>
  <c r="S730" i="16"/>
  <c r="R741" i="16"/>
  <c r="Q849" i="16"/>
  <c r="S739" i="16"/>
  <c r="R750" i="16"/>
  <c r="Q858" i="16"/>
  <c r="S1158" i="16"/>
  <c r="R1169" i="16"/>
  <c r="Q1277" i="16"/>
  <c r="Q575" i="16"/>
  <c r="R467" i="16"/>
  <c r="S456" i="16"/>
  <c r="R1193" i="16"/>
  <c r="Q1301" i="16"/>
  <c r="S1182" i="16"/>
  <c r="S1259" i="16"/>
  <c r="R1270" i="16"/>
  <c r="Q1378" i="16"/>
  <c r="Q1199" i="16"/>
  <c r="S1080" i="16"/>
  <c r="R1091" i="16"/>
  <c r="U1577" i="16"/>
  <c r="W1458" i="16"/>
  <c r="V1469" i="16"/>
  <c r="V238" i="16"/>
  <c r="U346" i="16"/>
  <c r="V286" i="16"/>
  <c r="U394" i="16"/>
  <c r="W275" i="16"/>
  <c r="U666" i="16"/>
  <c r="W547" i="16"/>
  <c r="V558" i="16"/>
  <c r="U1002" i="16"/>
  <c r="W883" i="16"/>
  <c r="V894" i="16"/>
  <c r="W1155" i="16"/>
  <c r="V1166" i="16"/>
  <c r="U1274" i="16"/>
  <c r="V1470" i="16"/>
  <c r="W1459" i="16"/>
  <c r="U1578" i="16"/>
  <c r="U972" i="16"/>
  <c r="W853" i="16"/>
  <c r="V864" i="16"/>
  <c r="W1429" i="16"/>
  <c r="V1440" i="16"/>
  <c r="U1548" i="16"/>
  <c r="W1602" i="16"/>
  <c r="V1613" i="16"/>
  <c r="W1397" i="16"/>
  <c r="V1408" i="16"/>
  <c r="U1516" i="16"/>
  <c r="R1309" i="16"/>
  <c r="Q1417" i="16"/>
  <c r="S1298" i="16"/>
  <c r="Q1302" i="16"/>
  <c r="S1183" i="16"/>
  <c r="R1194" i="16"/>
  <c r="R1562" i="16"/>
  <c r="S1551" i="16"/>
  <c r="W372" i="16"/>
  <c r="U491" i="16"/>
  <c r="V383" i="16"/>
  <c r="U859" i="16"/>
  <c r="V751" i="16"/>
  <c r="W740" i="16"/>
  <c r="U987" i="16"/>
  <c r="V879" i="16"/>
  <c r="W868" i="16"/>
  <c r="W996" i="16"/>
  <c r="U1115" i="16"/>
  <c r="V1007" i="16"/>
  <c r="W1396" i="16"/>
  <c r="U1515" i="16"/>
  <c r="V1407" i="16"/>
  <c r="V1567" i="16"/>
  <c r="W1556" i="16"/>
  <c r="S328" i="16"/>
  <c r="Q447" i="16"/>
  <c r="R339" i="16"/>
  <c r="V1169" i="16"/>
  <c r="U1277" i="16"/>
  <c r="W1158" i="16"/>
  <c r="V1106" i="16"/>
  <c r="W1095" i="16"/>
  <c r="U1214" i="16"/>
  <c r="S414" i="16"/>
  <c r="R425" i="16"/>
  <c r="Q533" i="16"/>
  <c r="V1510" i="16"/>
  <c r="W1499" i="16"/>
  <c r="U1618" i="16"/>
  <c r="W232" i="16"/>
  <c r="V243" i="16"/>
  <c r="U351" i="16"/>
  <c r="V979" i="16"/>
  <c r="U1087" i="16"/>
  <c r="W968" i="16"/>
  <c r="U1487" i="16"/>
  <c r="V1379" i="16"/>
  <c r="W1368" i="16"/>
  <c r="W589" i="16"/>
  <c r="U708" i="16"/>
  <c r="V600" i="16"/>
  <c r="V1144" i="16"/>
  <c r="W1133" i="16"/>
  <c r="U1252" i="16"/>
  <c r="W1421" i="16"/>
  <c r="U1540" i="16"/>
  <c r="V1432" i="16"/>
  <c r="R575" i="16"/>
  <c r="Q683" i="16"/>
  <c r="S564" i="16"/>
  <c r="R319" i="16"/>
  <c r="Q427" i="16"/>
  <c r="AD23" i="16" s="1"/>
  <c r="S308" i="16"/>
  <c r="R739" i="16"/>
  <c r="Q847" i="16"/>
  <c r="S728" i="16"/>
  <c r="V297" i="16"/>
  <c r="U405" i="16"/>
  <c r="W286" i="16"/>
  <c r="V425" i="16"/>
  <c r="U533" i="16"/>
  <c r="W414" i="16"/>
  <c r="V553" i="16"/>
  <c r="U661" i="16"/>
  <c r="W542" i="16"/>
  <c r="V681" i="16"/>
  <c r="U789" i="16"/>
  <c r="W670" i="16"/>
  <c r="U917" i="16"/>
  <c r="V809" i="16"/>
  <c r="W798" i="16"/>
  <c r="U1061" i="16"/>
  <c r="W942" i="16"/>
  <c r="V953" i="16"/>
  <c r="U1189" i="16"/>
  <c r="W1070" i="16"/>
  <c r="V1081" i="16"/>
  <c r="V1209" i="16"/>
  <c r="U1317" i="16"/>
  <c r="W1198" i="16"/>
  <c r="U1445" i="16"/>
  <c r="V1337" i="16"/>
  <c r="W1326" i="16"/>
  <c r="W1454" i="16"/>
  <c r="U1573" i="16"/>
  <c r="V1465" i="16"/>
  <c r="S772" i="16"/>
  <c r="R783" i="16"/>
  <c r="Q891" i="16"/>
  <c r="R1545" i="16"/>
  <c r="S1534" i="16"/>
  <c r="U454" i="16"/>
  <c r="V346" i="16"/>
  <c r="W335" i="16"/>
  <c r="U582" i="16"/>
  <c r="W463" i="16"/>
  <c r="V474" i="16"/>
  <c r="W591" i="16"/>
  <c r="U710" i="16"/>
  <c r="V602" i="16"/>
  <c r="W719" i="16"/>
  <c r="U838" i="16"/>
  <c r="V730" i="16"/>
  <c r="U966" i="16"/>
  <c r="W847" i="16"/>
  <c r="V858" i="16"/>
  <c r="V986" i="16"/>
  <c r="W975" i="16"/>
  <c r="U1094" i="16"/>
  <c r="W1103" i="16"/>
  <c r="U1222" i="16"/>
  <c r="V1114" i="16"/>
  <c r="W1231" i="16"/>
  <c r="V1242" i="16"/>
  <c r="U1350" i="16"/>
  <c r="V1370" i="16"/>
  <c r="W1359" i="16"/>
  <c r="U1478" i="16"/>
  <c r="V1498" i="16"/>
  <c r="U1606" i="16"/>
  <c r="W1487" i="16"/>
  <c r="V257" i="16"/>
  <c r="U365" i="16"/>
  <c r="W246" i="16"/>
  <c r="V625" i="16"/>
  <c r="U733" i="16"/>
  <c r="W614" i="16"/>
  <c r="U655" i="16"/>
  <c r="V547" i="16"/>
  <c r="W536" i="16"/>
  <c r="U1231" i="16"/>
  <c r="V1123" i="16"/>
  <c r="W1112" i="16"/>
  <c r="S285" i="16"/>
  <c r="R296" i="16"/>
  <c r="Q404" i="16"/>
  <c r="R770" i="16"/>
  <c r="S759" i="16"/>
  <c r="Q878" i="16"/>
  <c r="V433" i="16"/>
  <c r="U541" i="16"/>
  <c r="W422" i="16"/>
  <c r="U957" i="16"/>
  <c r="W838" i="16"/>
  <c r="V849" i="16"/>
  <c r="W1286" i="16"/>
  <c r="V1297" i="16"/>
  <c r="U1405" i="16"/>
  <c r="W793" i="16"/>
  <c r="V804" i="16"/>
  <c r="U912" i="16"/>
  <c r="W1401" i="16"/>
  <c r="V1412" i="16"/>
  <c r="U1520" i="16"/>
  <c r="AD18" i="16"/>
  <c r="AD17" i="16"/>
  <c r="AD16" i="16"/>
  <c r="AD15" i="16"/>
  <c r="AD14" i="16"/>
  <c r="AE24" i="16" l="1"/>
  <c r="AF26" i="16"/>
  <c r="AD27" i="16"/>
  <c r="AE25" i="16"/>
  <c r="AF25" i="16"/>
</calcChain>
</file>

<file path=xl/sharedStrings.xml><?xml version="1.0" encoding="utf-8"?>
<sst xmlns="http://schemas.openxmlformats.org/spreadsheetml/2006/main" count="431" uniqueCount="104">
  <si>
    <t>Price</t>
  </si>
  <si>
    <t>S&amp;P</t>
  </si>
  <si>
    <t>Earnings</t>
  </si>
  <si>
    <t>Comp.</t>
  </si>
  <si>
    <t>Dividend</t>
  </si>
  <si>
    <t>Index</t>
  </si>
  <si>
    <t>Real</t>
  </si>
  <si>
    <t>Ratio</t>
  </si>
  <si>
    <t>Date</t>
  </si>
  <si>
    <t>P</t>
  </si>
  <si>
    <t>D</t>
  </si>
  <si>
    <t>E</t>
  </si>
  <si>
    <t>CPI</t>
  </si>
  <si>
    <t>NA</t>
  </si>
  <si>
    <t xml:space="preserve">  Consumer</t>
  </si>
  <si>
    <t xml:space="preserve">Date  </t>
  </si>
  <si>
    <t>Fraction</t>
  </si>
  <si>
    <t>Interest</t>
  </si>
  <si>
    <t>Long</t>
  </si>
  <si>
    <t>Rate GS10</t>
  </si>
  <si>
    <t>Cyclically</t>
  </si>
  <si>
    <t>Adjusted</t>
  </si>
  <si>
    <t>P/E10 or</t>
  </si>
  <si>
    <t>CAPE</t>
  </si>
  <si>
    <t>Stock Market Data Used in "Irrational Exuberance" Princeton University Press, 2000, 2005, 2015, updated</t>
  </si>
  <si>
    <t xml:space="preserve">Robert J. Shiller </t>
  </si>
  <si>
    <t>Total</t>
  </si>
  <si>
    <t>Return</t>
  </si>
  <si>
    <t>TR</t>
  </si>
  <si>
    <t>Scaled</t>
  </si>
  <si>
    <t>Total Return Price</t>
  </si>
  <si>
    <t xml:space="preserve">Cyclically </t>
  </si>
  <si>
    <t>The data and CAPE Ratio on this spreadsheet were developed by Robert J. Shiller using various public sources.  Neither Robert J. Shiller nor any affiliates or consultants, are registered investment advisers and do not guarantee the accuracy or completeness of the CAPE Ratio here, or any data or methodology either included therein or upon which it is based.  Individual investment decisions are best made with the help of a professional investment adviser</t>
  </si>
  <si>
    <t>TR P/E10 or</t>
  </si>
  <si>
    <t>TR CAPE</t>
  </si>
  <si>
    <t>Excess</t>
  </si>
  <si>
    <t>Yield</t>
  </si>
  <si>
    <t>Returns</t>
  </si>
  <si>
    <t>10 Year</t>
  </si>
  <si>
    <t>Bond</t>
  </si>
  <si>
    <t>Real 10 Year</t>
  </si>
  <si>
    <t>Real Return</t>
  </si>
  <si>
    <t>Monthly</t>
  </si>
  <si>
    <t xml:space="preserve">Excess Annualized </t>
  </si>
  <si>
    <t>Annualized Stock</t>
  </si>
  <si>
    <t xml:space="preserve">Annualized Bonds </t>
  </si>
  <si>
    <t>March Estimated</t>
  </si>
  <si>
    <t>June price is June 5th close</t>
  </si>
  <si>
    <t>June GS10 is June 5th value</t>
  </si>
  <si>
    <t>May/June CPI estimated</t>
  </si>
  <si>
    <t>10y Return</t>
  </si>
  <si>
    <t>CAPE Bucket</t>
  </si>
  <si>
    <t>CAPE Bucket Lagged</t>
  </si>
  <si>
    <t>17.8 to 22.0</t>
  </si>
  <si>
    <t>13.7 to 17.8</t>
  </si>
  <si>
    <t>Above 22.0</t>
  </si>
  <si>
    <t>10.7 to 13.7</t>
  </si>
  <si>
    <t>Below 10.7</t>
  </si>
  <si>
    <t>10y Return Avg</t>
  </si>
  <si>
    <t>Above 21.9</t>
  </si>
  <si>
    <t>10.6 to 13.6</t>
  </si>
  <si>
    <t>Below 10.6</t>
  </si>
  <si>
    <t>Quintile</t>
  </si>
  <si>
    <t>Value</t>
  </si>
  <si>
    <t>1y Return</t>
  </si>
  <si>
    <t>1m Return</t>
  </si>
  <si>
    <t>CAPE Bucket Lagged 10y</t>
  </si>
  <si>
    <t>CAPE Bucket Lagged 1y</t>
  </si>
  <si>
    <t>CAPE Bucket Lagged 1m</t>
  </si>
  <si>
    <t>17.7 to 21.9</t>
  </si>
  <si>
    <t>13.7 to 17.7</t>
  </si>
  <si>
    <t>1y Return Avg</t>
  </si>
  <si>
    <t>1m Return Avg</t>
  </si>
  <si>
    <t>Set quintiles, full history</t>
  </si>
  <si>
    <t>Own quintiles, full history</t>
  </si>
  <si>
    <t>Own quintiles, rolling 60y</t>
  </si>
  <si>
    <t>EP</t>
  </si>
  <si>
    <t>EP Lagged 10y</t>
  </si>
  <si>
    <t>EP Lagged 1y</t>
  </si>
  <si>
    <t>EP Lagged 1m</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</si>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</sst>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0" formatCode="_(&quot;$&quot;* #,##0.00_);_(&quot;$&quot;* \(#,##0.00\);_(&quot;$&quot;* &quot;-&quot;??_);_(@_)"/>
    <numFmt numFmtId="171" formatCode="_(* #,##0.00_);_(* \(#,##0.00\);_(* &quot;-&quot;??_);_(@_)"/>
    <numFmt numFmtId="172" formatCode="[$-409]mmm\-yy;@"/>
    <numFmt numFmtId="178" formatCode="0.0000"/>
    <numFmt numFmtId="196" formatCode="_(* #,##0.00000_);_(* \(#,##0.00000\);_(* &quot;-&quot;??_);_(@_)"/>
  </numFmts>
  <fonts count="39" x14ac:knownFonts="1">
    <font>
      <sz val="10"/>
      <name val="Courier"/>
    </font>
    <font>
      <sz val="10"/>
      <name val="Arial"/>
      <family val="2"/>
    </font>
    <font>
      <sz val="10"/>
      <name val="Times New Roman"/>
      <family val="1"/>
    </font>
    <font>
      <sz val="10"/>
      <name val="Courier"/>
    </font>
    <font>
      <b/>
      <sz val="10"/>
      <name val="Times New Roman"/>
      <family val="1"/>
    </font>
    <font>
      <b/>
      <sz val="10"/>
      <name val="Courier"/>
    </font>
    <font>
      <i/>
      <sz val="9"/>
      <name val="Times New Roman"/>
      <family val="1"/>
    </font>
    <font>
      <i/>
      <sz val="9"/>
      <name val="Courier"/>
    </font>
    <font>
      <sz val="10"/>
      <color indexed="8"/>
      <name val="Arial"/>
      <family val="2"/>
    </font>
    <font>
      <i/>
      <sz val="10"/>
      <name val="Times New Roman"/>
      <family val="1"/>
    </font>
    <font>
      <b/>
      <i/>
      <sz val="11"/>
      <name val="Times New Roman"/>
      <family val="1"/>
    </font>
    <font>
      <b/>
      <i/>
      <sz val="16"/>
      <name val="Times New Roman"/>
      <family val="1"/>
    </font>
    <font>
      <sz val="11"/>
      <color indexed="8"/>
      <name val="Calibri"/>
      <family val="2"/>
    </font>
    <font>
      <sz val="11"/>
      <color indexed="22"/>
      <name val="Calibri"/>
      <family val="2"/>
    </font>
    <font>
      <sz val="11"/>
      <color indexed="20"/>
      <name val="Calibri"/>
      <family val="2"/>
    </font>
    <font>
      <b/>
      <sz val="11"/>
      <color indexed="52"/>
      <name val="Calibri"/>
      <family val="2"/>
    </font>
    <font>
      <b/>
      <sz val="11"/>
      <color indexed="22"/>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name val="Arial"/>
      <family val="2"/>
    </font>
    <font>
      <sz val="9"/>
      <name val="Times New Roman"/>
      <family val="1"/>
    </font>
    <font>
      <b/>
      <sz val="9"/>
      <name val="Times New Roman"/>
      <family val="1"/>
    </font>
    <font>
      <sz val="9"/>
      <name val="Courier"/>
    </font>
    <font>
      <sz val="11"/>
      <color indexed="8"/>
      <name val="Calibri"/>
      <family val="2"/>
      <scheme val="minor"/>
    </font>
    <font>
      <b/>
      <sz val="9"/>
      <color rgb="FFFF0000"/>
      <name val="Times New Roman"/>
      <family val="1"/>
    </font>
    <font>
      <sz val="10"/>
      <color indexed="8"/>
      <name val="Arial"/>
      <family val="2"/>
      <charset val="238"/>
    </font>
    <font>
      <sz val="10"/>
      <color indexed="8"/>
      <name val="Calibri"/>
      <family val="2"/>
      <charset val="238"/>
    </font>
    <font>
      <b/>
      <sz val="10.5"/>
      <color indexed="8"/>
      <name val="Calibri"/>
      <family val="2"/>
      <charset val="238"/>
    </font>
    <font>
      <i/>
      <sz val="10"/>
      <name val="Courier"/>
    </font>
  </fonts>
  <fills count="20">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45"/>
      </patternFill>
    </fill>
    <fill>
      <patternFill patternType="solid">
        <fgColor indexed="42"/>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0" tint="-4.9989318521683403E-2"/>
        <bgColor indexed="64"/>
      </patternFill>
    </fill>
  </fills>
  <borders count="1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53">
    <xf numFmtId="0" fontId="0" fillId="0" borderId="0"/>
    <xf numFmtId="172" fontId="1" fillId="0" borderId="0" applyNumberFormat="0" applyFill="0" applyBorder="0" applyAlignment="0" applyProtection="0"/>
    <xf numFmtId="0" fontId="1"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2" borderId="0" applyNumberFormat="0" applyBorder="0" applyAlignment="0" applyProtection="0"/>
    <xf numFmtId="0" fontId="12" fillId="5" borderId="0" applyNumberFormat="0" applyBorder="0" applyAlignment="0" applyProtection="0"/>
    <xf numFmtId="0" fontId="12" fillId="3"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2" fillId="3"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8" borderId="0" applyNumberFormat="0" applyBorder="0" applyAlignment="0" applyProtection="0"/>
    <xf numFmtId="0" fontId="13" fillId="12" borderId="0" applyNumberFormat="0" applyBorder="0" applyAlignment="0" applyProtection="0"/>
    <xf numFmtId="0" fontId="13" fillId="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4" fillId="6" borderId="0" applyNumberFormat="0" applyBorder="0" applyAlignment="0" applyProtection="0"/>
    <xf numFmtId="0" fontId="15" fillId="2" borderId="1" applyNumberFormat="0" applyAlignment="0" applyProtection="0"/>
    <xf numFmtId="0" fontId="16" fillId="17" borderId="2" applyNumberFormat="0" applyAlignment="0" applyProtection="0"/>
    <xf numFmtId="170" fontId="1" fillId="0" borderId="0" applyFont="0" applyFill="0" applyBorder="0" applyAlignment="0" applyProtection="0"/>
    <xf numFmtId="171" fontId="3" fillId="0" borderId="0" applyFont="0" applyFill="0" applyBorder="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0" borderId="4" applyNumberFormat="0" applyFill="0" applyAlignment="0" applyProtection="0"/>
    <xf numFmtId="0" fontId="20" fillId="0" borderId="5"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2" fillId="3" borderId="1" applyNumberFormat="0" applyAlignment="0" applyProtection="0"/>
    <xf numFmtId="0" fontId="23" fillId="0" borderId="7" applyNumberFormat="0" applyFill="0" applyAlignment="0" applyProtection="0"/>
    <xf numFmtId="0" fontId="24" fillId="10" borderId="0" applyNumberFormat="0" applyBorder="0" applyAlignment="0" applyProtection="0"/>
    <xf numFmtId="0" fontId="1" fillId="0" borderId="0"/>
    <xf numFmtId="0" fontId="33" fillId="0" borderId="0"/>
    <xf numFmtId="172" fontId="1" fillId="0" borderId="0" applyNumberFormat="0" applyFill="0" applyBorder="0" applyAlignment="0" applyProtection="0"/>
    <xf numFmtId="0" fontId="29" fillId="0" borderId="0"/>
    <xf numFmtId="0" fontId="12" fillId="4" borderId="8" applyNumberFormat="0" applyFont="0" applyAlignment="0" applyProtection="0"/>
    <xf numFmtId="0" fontId="25" fillId="2" borderId="3" applyNumberFormat="0" applyAlignment="0" applyProtection="0"/>
    <xf numFmtId="9" fontId="3" fillId="0" borderId="0" applyFont="0" applyFill="0" applyBorder="0" applyAlignment="0" applyProtection="0"/>
    <xf numFmtId="0" fontId="1"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0" applyNumberFormat="0" applyFill="0" applyBorder="0" applyAlignment="0" applyProtection="0"/>
    <xf numFmtId="0" fontId="8" fillId="0" borderId="0"/>
  </cellStyleXfs>
  <cellXfs count="58">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2" fontId="2" fillId="0" borderId="0" xfId="31" applyNumberFormat="1" applyFont="1"/>
    <xf numFmtId="2" fontId="2" fillId="18" borderId="0" xfId="31" applyNumberFormat="1" applyFont="1" applyFill="1"/>
    <xf numFmtId="2" fontId="4" fillId="0" borderId="0" xfId="31" applyNumberFormat="1" applyFont="1" applyAlignment="1">
      <alignment horizontal="center"/>
    </xf>
    <xf numFmtId="2" fontId="6" fillId="18" borderId="0" xfId="31" applyNumberFormat="1" applyFont="1" applyFill="1" applyAlignment="1">
      <alignment horizontal="center" vertical="center"/>
    </xf>
    <xf numFmtId="2" fontId="4" fillId="19" borderId="10" xfId="31" applyNumberFormat="1" applyFont="1" applyFill="1" applyBorder="1" applyAlignment="1">
      <alignment horizontal="center"/>
    </xf>
    <xf numFmtId="2" fontId="0" fillId="0" borderId="0" xfId="31" applyNumberFormat="1" applyFont="1"/>
    <xf numFmtId="2" fontId="4" fillId="19" borderId="11" xfId="31" applyNumberFormat="1" applyFont="1" applyFill="1" applyBorder="1" applyAlignment="1">
      <alignment horizontal="center"/>
    </xf>
    <xf numFmtId="2" fontId="2" fillId="0" borderId="0" xfId="31" applyNumberFormat="1" applyFont="1" applyAlignment="1">
      <alignment horizontal="center"/>
    </xf>
    <xf numFmtId="2" fontId="0" fillId="0" borderId="0" xfId="31" applyNumberFormat="1" applyFont="1" applyAlignment="1">
      <alignment horizontal="center"/>
    </xf>
    <xf numFmtId="2" fontId="2" fillId="18" borderId="0" xfId="31" applyNumberFormat="1" applyFont="1" applyFill="1" applyAlignment="1">
      <alignment horizontal="center"/>
    </xf>
    <xf numFmtId="2" fontId="4" fillId="19" borderId="12" xfId="31" applyNumberFormat="1" applyFont="1" applyFill="1" applyBorder="1" applyAlignment="1">
      <alignment horizontal="center"/>
    </xf>
    <xf numFmtId="2" fontId="4" fillId="19" borderId="13" xfId="31" applyNumberFormat="1" applyFont="1" applyFill="1" applyBorder="1" applyAlignment="1">
      <alignment horizontal="center"/>
    </xf>
    <xf numFmtId="2" fontId="2" fillId="0" borderId="0" xfId="31" applyNumberFormat="1" applyFont="1" applyAlignment="1">
      <alignment horizontal="right"/>
    </xf>
    <xf numFmtId="2" fontId="7" fillId="18" borderId="0" xfId="31" applyNumberFormat="1" applyFont="1" applyFill="1" applyAlignment="1">
      <alignment horizontal="center" vertical="center"/>
    </xf>
    <xf numFmtId="2" fontId="5" fillId="0" borderId="0" xfId="31" applyNumberFormat="1" applyFont="1" applyAlignment="1">
      <alignment horizontal="center"/>
    </xf>
    <xf numFmtId="2" fontId="2" fillId="0" borderId="0" xfId="31" applyNumberFormat="1" applyFont="1" applyFill="1"/>
    <xf numFmtId="2" fontId="9" fillId="18" borderId="0" xfId="31" applyNumberFormat="1" applyFont="1" applyFill="1" applyAlignment="1">
      <alignment horizontal="center"/>
    </xf>
    <xf numFmtId="0" fontId="2" fillId="0" borderId="0" xfId="0" applyFont="1" applyAlignment="1">
      <alignment vertical="top"/>
    </xf>
    <xf numFmtId="2" fontId="2" fillId="0" borderId="0" xfId="31" applyNumberFormat="1" applyFont="1" applyAlignment="1">
      <alignment horizontal="center" vertical="center"/>
    </xf>
    <xf numFmtId="2" fontId="2" fillId="0" borderId="0" xfId="31" applyNumberFormat="1" applyFont="1" applyAlignment="1">
      <alignment horizontal="center" wrapText="1"/>
    </xf>
    <xf numFmtId="2" fontId="2" fillId="0" borderId="0" xfId="0" applyNumberFormat="1" applyFont="1" applyAlignment="1">
      <alignment horizontal="center"/>
    </xf>
    <xf numFmtId="2" fontId="0" fillId="0" borderId="0" xfId="31" applyNumberFormat="1" applyFont="1" applyAlignment="1">
      <alignment horizontal="center" vertical="center"/>
    </xf>
    <xf numFmtId="2" fontId="2" fillId="0" borderId="0" xfId="31" applyNumberFormat="1" applyFont="1" applyAlignment="1" applyProtection="1">
      <alignment horizontal="center" vertical="center"/>
      <protection locked="0"/>
    </xf>
    <xf numFmtId="0" fontId="30" fillId="0" borderId="0" xfId="0" applyFont="1" applyAlignment="1">
      <alignment horizontal="center" vertical="center"/>
    </xf>
    <xf numFmtId="2" fontId="30" fillId="0" borderId="0" xfId="31" applyNumberFormat="1" applyFont="1" applyAlignment="1">
      <alignment horizontal="center" vertical="center" wrapText="1"/>
    </xf>
    <xf numFmtId="2" fontId="30" fillId="0" borderId="0" xfId="31" applyNumberFormat="1" applyFont="1" applyAlignment="1">
      <alignment horizontal="center" vertical="center"/>
    </xf>
    <xf numFmtId="2" fontId="34" fillId="0" borderId="0" xfId="31" applyNumberFormat="1" applyFont="1" applyAlignment="1">
      <alignment horizontal="center" vertical="center"/>
    </xf>
    <xf numFmtId="2" fontId="31" fillId="0" borderId="0" xfId="31" applyNumberFormat="1" applyFont="1" applyAlignment="1">
      <alignment horizontal="center" vertical="center"/>
    </xf>
    <xf numFmtId="0" fontId="32" fillId="0" borderId="0" xfId="0" applyFont="1" applyAlignment="1">
      <alignment horizontal="center" vertical="center"/>
    </xf>
    <xf numFmtId="171" fontId="2" fillId="18" borderId="0" xfId="31" applyFont="1" applyFill="1"/>
    <xf numFmtId="171" fontId="2" fillId="18" borderId="0" xfId="31" applyFont="1" applyFill="1" applyAlignment="1">
      <alignment horizontal="center"/>
    </xf>
    <xf numFmtId="171" fontId="30" fillId="18" borderId="0" xfId="31" applyFont="1" applyFill="1" applyAlignment="1">
      <alignment horizontal="center" vertical="center"/>
    </xf>
    <xf numFmtId="171" fontId="3" fillId="18" borderId="0" xfId="31" applyFont="1" applyFill="1"/>
    <xf numFmtId="10" fontId="0" fillId="0" borderId="0" xfId="0" applyNumberFormat="1"/>
    <xf numFmtId="0" fontId="2" fillId="0" borderId="0" xfId="0" applyFont="1" applyAlignment="1">
      <alignment horizontal="center" vertical="center"/>
    </xf>
    <xf numFmtId="10" fontId="2" fillId="18" borderId="0" xfId="47" applyNumberFormat="1" applyFont="1" applyFill="1" applyAlignment="1">
      <alignment horizontal="center" vertical="center"/>
    </xf>
    <xf numFmtId="2" fontId="2" fillId="18" borderId="0" xfId="31" applyNumberFormat="1" applyFont="1" applyFill="1" applyAlignment="1">
      <alignment horizontal="center" vertical="center"/>
    </xf>
    <xf numFmtId="2" fontId="4" fillId="18" borderId="0" xfId="31" applyNumberFormat="1" applyFont="1" applyFill="1" applyAlignment="1">
      <alignment horizontal="center" vertical="center"/>
    </xf>
    <xf numFmtId="178" fontId="2" fillId="0" borderId="0" xfId="0" applyNumberFormat="1" applyFont="1" applyAlignment="1">
      <alignment horizontal="center" vertical="center"/>
    </xf>
    <xf numFmtId="196" fontId="0" fillId="0" borderId="0" xfId="31" applyNumberFormat="1" applyFont="1"/>
    <xf numFmtId="196" fontId="32" fillId="0" borderId="0" xfId="31" applyNumberFormat="1" applyFont="1" applyAlignment="1">
      <alignment horizontal="center" vertical="center"/>
    </xf>
    <xf numFmtId="0" fontId="4" fillId="0" borderId="0" xfId="0" applyFont="1" applyAlignment="1">
      <alignment horizontal="center" vertical="center"/>
    </xf>
    <xf numFmtId="10" fontId="4" fillId="18" borderId="0" xfId="47" applyNumberFormat="1" applyFont="1" applyFill="1" applyAlignment="1">
      <alignment horizontal="center" vertical="center"/>
    </xf>
    <xf numFmtId="0" fontId="31" fillId="0" borderId="0" xfId="0" applyFont="1" applyAlignment="1">
      <alignment horizontal="center" vertical="center"/>
    </xf>
    <xf numFmtId="178" fontId="4" fillId="0" borderId="0" xfId="0" applyNumberFormat="1" applyFont="1" applyAlignment="1">
      <alignment horizontal="center" vertical="center"/>
    </xf>
    <xf numFmtId="0" fontId="2" fillId="0" borderId="0" xfId="0" applyFont="1" applyAlignment="1">
      <alignment horizontal="center"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171" fontId="0" fillId="0" borderId="0" xfId="31" applyFont="1"/>
    <xf numFmtId="171" fontId="5" fillId="0" borderId="0" xfId="31" applyFont="1"/>
    <xf numFmtId="0" fontId="0" fillId="0" borderId="0" xfId="0" applyFill="1" applyBorder="1" applyAlignment="1"/>
    <xf numFmtId="0" fontId="0" fillId="0" borderId="14" xfId="0" applyFill="1" applyBorder="1" applyAlignment="1"/>
    <xf numFmtId="0" fontId="38" fillId="0" borderId="15" xfId="0" applyFont="1" applyFill="1" applyBorder="1" applyAlignment="1">
      <alignment horizontal="center"/>
    </xf>
    <xf numFmtId="0" fontId="38" fillId="0" borderId="15" xfId="0" applyFont="1" applyFill="1" applyBorder="1" applyAlignment="1">
      <alignment horizontal="centerContinuous"/>
    </xf>
  </cellXfs>
  <cellStyles count="53">
    <cellStyle name="_x000a_bidires=100_x000d_" xfId="1"/>
    <cellStyle name="_x000a_bidires=100_x000d_ 2" xfId="2"/>
    <cellStyle name="20% - Accent1 2" xfId="3"/>
    <cellStyle name="20% - Accent2 2" xfId="4"/>
    <cellStyle name="20% - Accent3 2" xfId="5"/>
    <cellStyle name="20% - Accent4 2" xfId="6"/>
    <cellStyle name="20% - Accent5 2" xfId="7"/>
    <cellStyle name="20% - Accent6 2" xfId="8"/>
    <cellStyle name="40% - Accent1 2" xfId="9"/>
    <cellStyle name="40% - Accent2 2" xfId="10"/>
    <cellStyle name="40% - Accent3 2" xfId="11"/>
    <cellStyle name="40% - Accent4 2" xfId="12"/>
    <cellStyle name="40% - Accent5 2" xfId="13"/>
    <cellStyle name="40% - Accent6 2" xfId="14"/>
    <cellStyle name="60% - Accent1 2" xfId="15"/>
    <cellStyle name="60% - Accent2 2" xfId="16"/>
    <cellStyle name="60% - Accent3 2" xfId="17"/>
    <cellStyle name="60% - Accent4 2" xfId="18"/>
    <cellStyle name="60% - Accent5 2" xfId="19"/>
    <cellStyle name="60% - Accent6 2" xfId="20"/>
    <cellStyle name="Accent1 2" xfId="21"/>
    <cellStyle name="Accent2 2" xfId="22"/>
    <cellStyle name="Accent3 2" xfId="23"/>
    <cellStyle name="Accent4 2" xfId="24"/>
    <cellStyle name="Accent5 2" xfId="25"/>
    <cellStyle name="Accent6 2" xfId="26"/>
    <cellStyle name="Bad 2" xfId="27"/>
    <cellStyle name="Calculation 2" xfId="28"/>
    <cellStyle name="Check Cell 2" xfId="29"/>
    <cellStyle name="Comma" xfId="31" builtinId="3"/>
    <cellStyle name="Currency 2" xfId="30"/>
    <cellStyle name="Explanatory Text 2" xfId="32"/>
    <cellStyle name="Good 2" xfId="33"/>
    <cellStyle name="Heading 1 2" xfId="34"/>
    <cellStyle name="Heading 2 2" xfId="35"/>
    <cellStyle name="Heading 3 2" xfId="36"/>
    <cellStyle name="Heading 4 2" xfId="37"/>
    <cellStyle name="Input 2" xfId="38"/>
    <cellStyle name="Linked Cell 2" xfId="39"/>
    <cellStyle name="Neutral 2" xfId="40"/>
    <cellStyle name="Normal" xfId="0" builtinId="0"/>
    <cellStyle name="Normal 2" xfId="41"/>
    <cellStyle name="Normal 3" xfId="42"/>
    <cellStyle name="Normal 4" xfId="43"/>
    <cellStyle name="Normal 5" xfId="44"/>
    <cellStyle name="Note 2" xfId="45"/>
    <cellStyle name="Output 2" xfId="46"/>
    <cellStyle name="Per cent" xfId="47" builtinId="5"/>
    <cellStyle name="Style 1" xfId="48"/>
    <cellStyle name="Title 2" xfId="49"/>
    <cellStyle name="Total 2" xfId="50"/>
    <cellStyle name="Warning Text 2" xfId="51"/>
    <cellStyle name="Обычный_RTS_select_issues" xfId="5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chartsheet" Target="chartsheets/sheet2.xml"/><Relationship Id="rId7"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3.xml"/><Relationship Id="rId5" Type="http://schemas.openxmlformats.org/officeDocument/2006/relationships/worksheet" Target="worksheets/sheet2.xml"/><Relationship Id="rId10" Type="http://schemas.openxmlformats.org/officeDocument/2006/relationships/calcChain" Target="calcChain.xml"/><Relationship Id="rId4" Type="http://schemas.openxmlformats.org/officeDocument/2006/relationships/chartsheet" Target="chartsheets/sheet3.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94868605829166"/>
          <c:y val="2.5013594344752584E-2"/>
          <c:w val="0.78062429717952031"/>
          <c:h val="0.89433834446026905"/>
        </c:manualLayout>
      </c:layout>
      <c:scatterChart>
        <c:scatterStyle val="lineMarker"/>
        <c:varyColors val="0"/>
        <c:ser>
          <c:idx val="0"/>
          <c:order val="0"/>
          <c:tx>
            <c:v>Real Price</c:v>
          </c:tx>
          <c:spPr>
            <a:ln w="25400">
              <a:solidFill>
                <a:srgbClr val="0066CC"/>
              </a:solidFill>
              <a:prstDash val="solid"/>
            </a:ln>
          </c:spPr>
          <c:marker>
            <c:symbol val="none"/>
          </c:marker>
          <c:xVal>
            <c:numRef>
              <c:f>Data!$F$9:$F$1862</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Data!$H$9:$H$1862</c:f>
              <c:numCache>
                <c:formatCode>0.00</c:formatCode>
                <c:ptCount val="1854"/>
                <c:pt idx="0">
                  <c:v>108.51621655553561</c:v>
                </c:pt>
                <c:pt idx="1">
                  <c:v>106.72392212817354</c:v>
                </c:pt>
                <c:pt idx="2">
                  <c:v>107.73630359724828</c:v>
                </c:pt>
                <c:pt idx="3">
                  <c:v>114.97057288906517</c:v>
                </c:pt>
                <c:pt idx="4">
                  <c:v>120.62242699070541</c:v>
                </c:pt>
                <c:pt idx="5">
                  <c:v>121.51397277118572</c:v>
                </c:pt>
                <c:pt idx="6">
                  <c:v>119.24503966964906</c:v>
                </c:pt>
                <c:pt idx="7">
                  <c:v>122.68935673781644</c:v>
                </c:pt>
                <c:pt idx="8">
                  <c:v>121.06471656224176</c:v>
                </c:pt>
                <c:pt idx="9">
                  <c:v>113.0454265842243</c:v>
                </c:pt>
                <c:pt idx="10">
                  <c:v>114.27685824636181</c:v>
                </c:pt>
                <c:pt idx="11">
                  <c:v>114.10595543962513</c:v>
                </c:pt>
                <c:pt idx="12">
                  <c:v>116.99471380518526</c:v>
                </c:pt>
                <c:pt idx="13">
                  <c:v>117.47617353277859</c:v>
                </c:pt>
                <c:pt idx="14">
                  <c:v>119.53079278355438</c:v>
                </c:pt>
                <c:pt idx="15">
                  <c:v>120.1798730025303</c:v>
                </c:pt>
                <c:pt idx="16">
                  <c:v>120.1798730025303</c:v>
                </c:pt>
                <c:pt idx="17">
                  <c:v>119.8887716819704</c:v>
                </c:pt>
                <c:pt idx="18">
                  <c:v>120.95377841193</c:v>
                </c:pt>
                <c:pt idx="19">
                  <c:v>118.65170835037698</c:v>
                </c:pt>
                <c:pt idx="20">
                  <c:v>115.68214811418198</c:v>
                </c:pt>
                <c:pt idx="21">
                  <c:v>118.75045895513558</c:v>
                </c:pt>
                <c:pt idx="22">
                  <c:v>114.84370103523651</c:v>
                </c:pt>
                <c:pt idx="23">
                  <c:v>119.35796851912923</c:v>
                </c:pt>
                <c:pt idx="24">
                  <c:v>120.29964874413221</c:v>
                </c:pt>
                <c:pt idx="25">
                  <c:v>118.62480724320937</c:v>
                </c:pt>
                <c:pt idx="26">
                  <c:v>117.70344951704853</c:v>
                </c:pt>
                <c:pt idx="27">
                  <c:v>116.09107349626704</c:v>
                </c:pt>
                <c:pt idx="28">
                  <c:v>118.88712840662771</c:v>
                </c:pt>
                <c:pt idx="29">
                  <c:v>120.79186771889125</c:v>
                </c:pt>
                <c:pt idx="30">
                  <c:v>120.54931376764847</c:v>
                </c:pt>
                <c:pt idx="31">
                  <c:v>120.54931376764847</c:v>
                </c:pt>
                <c:pt idx="32">
                  <c:v>111.33226362042384</c:v>
                </c:pt>
                <c:pt idx="33">
                  <c:v>103.993409277995</c:v>
                </c:pt>
                <c:pt idx="34">
                  <c:v>103.47912342813747</c:v>
                </c:pt>
                <c:pt idx="35">
                  <c:v>110.55910066221251</c:v>
                </c:pt>
                <c:pt idx="36">
                  <c:v>114.76943091121684</c:v>
                </c:pt>
                <c:pt idx="37">
                  <c:v>118.21743956520187</c:v>
                </c:pt>
                <c:pt idx="38">
                  <c:v>116.49343523820937</c:v>
                </c:pt>
                <c:pt idx="39">
                  <c:v>115.06150747651076</c:v>
                </c:pt>
                <c:pt idx="40">
                  <c:v>112.9424477209361</c:v>
                </c:pt>
                <c:pt idx="41">
                  <c:v>115.15830867372695</c:v>
                </c:pt>
                <c:pt idx="42">
                  <c:v>114.23685408155769</c:v>
                </c:pt>
                <c:pt idx="43">
                  <c:v>115.41651115954248</c:v>
                </c:pt>
                <c:pt idx="44">
                  <c:v>117.2239285602512</c:v>
                </c:pt>
                <c:pt idx="45">
                  <c:v>118.88359837667358</c:v>
                </c:pt>
                <c:pt idx="46">
                  <c:v>120.92388633845215</c:v>
                </c:pt>
                <c:pt idx="47">
                  <c:v>120.13007526839665</c:v>
                </c:pt>
                <c:pt idx="48">
                  <c:v>120.13007526839665</c:v>
                </c:pt>
                <c:pt idx="49">
                  <c:v>119.86547157837818</c:v>
                </c:pt>
                <c:pt idx="50">
                  <c:v>121.45309371848911</c:v>
                </c:pt>
                <c:pt idx="51">
                  <c:v>122.03283277075765</c:v>
                </c:pt>
                <c:pt idx="52">
                  <c:v>120.26612484229005</c:v>
                </c:pt>
                <c:pt idx="53">
                  <c:v>119.85865088444858</c:v>
                </c:pt>
                <c:pt idx="54">
                  <c:v>120.13230077231262</c:v>
                </c:pt>
                <c:pt idx="55">
                  <c:v>119.65754866007524</c:v>
                </c:pt>
                <c:pt idx="56">
                  <c:v>119.58500099658454</c:v>
                </c:pt>
                <c:pt idx="57">
                  <c:v>117.66945178153628</c:v>
                </c:pt>
                <c:pt idx="58">
                  <c:v>120.61611789838427</c:v>
                </c:pt>
                <c:pt idx="59">
                  <c:v>121.66517109412347</c:v>
                </c:pt>
                <c:pt idx="60">
                  <c:v>125.26030693516945</c:v>
                </c:pt>
                <c:pt idx="61">
                  <c:v>126.94542317196546</c:v>
                </c:pt>
                <c:pt idx="62">
                  <c:v>126.6645704658328</c:v>
                </c:pt>
                <c:pt idx="63">
                  <c:v>122.96804890290328</c:v>
                </c:pt>
                <c:pt idx="64">
                  <c:v>122.78084846384476</c:v>
                </c:pt>
                <c:pt idx="65">
                  <c:v>125.35035643471717</c:v>
                </c:pt>
                <c:pt idx="66">
                  <c:v>123.84011117646754</c:v>
                </c:pt>
                <c:pt idx="67">
                  <c:v>117.59565270433895</c:v>
                </c:pt>
                <c:pt idx="68">
                  <c:v>109.3916753260952</c:v>
                </c:pt>
                <c:pt idx="69">
                  <c:v>106.82103571874043</c:v>
                </c:pt>
                <c:pt idx="70">
                  <c:v>103.83938561038777</c:v>
                </c:pt>
                <c:pt idx="71">
                  <c:v>101.43447351898475</c:v>
                </c:pt>
                <c:pt idx="72">
                  <c:v>98.835550888818844</c:v>
                </c:pt>
                <c:pt idx="73">
                  <c:v>95.479520454068108</c:v>
                </c:pt>
                <c:pt idx="74">
                  <c:v>94.854508669912079</c:v>
                </c:pt>
                <c:pt idx="75">
                  <c:v>85.573254771961004</c:v>
                </c:pt>
                <c:pt idx="76">
                  <c:v>84.044847345796484</c:v>
                </c:pt>
                <c:pt idx="77">
                  <c:v>82.459391100428391</c:v>
                </c:pt>
                <c:pt idx="78">
                  <c:v>85.279290129100772</c:v>
                </c:pt>
                <c:pt idx="79">
                  <c:v>94.808005102040809</c:v>
                </c:pt>
                <c:pt idx="80">
                  <c:v>101.7016764727875</c:v>
                </c:pt>
                <c:pt idx="81">
                  <c:v>103.8989349151008</c:v>
                </c:pt>
                <c:pt idx="82">
                  <c:v>104.37560093870889</c:v>
                </c:pt>
                <c:pt idx="83">
                  <c:v>104.05543038368218</c:v>
                </c:pt>
                <c:pt idx="84">
                  <c:v>107.27431738254717</c:v>
                </c:pt>
                <c:pt idx="85">
                  <c:v>106.05645873286855</c:v>
                </c:pt>
                <c:pt idx="86">
                  <c:v>110.35709911433518</c:v>
                </c:pt>
                <c:pt idx="87">
                  <c:v>114.64242840997721</c:v>
                </c:pt>
                <c:pt idx="88">
                  <c:v>118.81929994624029</c:v>
                </c:pt>
                <c:pt idx="89">
                  <c:v>124.06594606164717</c:v>
                </c:pt>
                <c:pt idx="90">
                  <c:v>125.19105075918064</c:v>
                </c:pt>
                <c:pt idx="91">
                  <c:v>122.7325104235117</c:v>
                </c:pt>
                <c:pt idx="92">
                  <c:v>125.22273527268439</c:v>
                </c:pt>
                <c:pt idx="93">
                  <c:v>125.19105075918064</c:v>
                </c:pt>
                <c:pt idx="94">
                  <c:v>126.248924584726</c:v>
                </c:pt>
                <c:pt idx="95">
                  <c:v>128.44097102405831</c:v>
                </c:pt>
                <c:pt idx="96">
                  <c:v>131.74849801946405</c:v>
                </c:pt>
                <c:pt idx="97">
                  <c:v>134.98083867704133</c:v>
                </c:pt>
                <c:pt idx="98">
                  <c:v>134.32458596956531</c:v>
                </c:pt>
                <c:pt idx="99">
                  <c:v>140.35433645237677</c:v>
                </c:pt>
                <c:pt idx="100">
                  <c:v>146.68331183617096</c:v>
                </c:pt>
                <c:pt idx="101">
                  <c:v>149.16211027791925</c:v>
                </c:pt>
                <c:pt idx="102">
                  <c:v>150.40623853252046</c:v>
                </c:pt>
                <c:pt idx="103">
                  <c:v>151.52311654142531</c:v>
                </c:pt>
                <c:pt idx="104">
                  <c:v>151.81213626544317</c:v>
                </c:pt>
                <c:pt idx="105">
                  <c:v>159.40469872070634</c:v>
                </c:pt>
                <c:pt idx="106">
                  <c:v>159.43879732588647</c:v>
                </c:pt>
                <c:pt idx="107">
                  <c:v>154.4358790883069</c:v>
                </c:pt>
                <c:pt idx="108">
                  <c:v>155.81608413160401</c:v>
                </c:pt>
                <c:pt idx="109">
                  <c:v>158.56039872491993</c:v>
                </c:pt>
                <c:pt idx="110">
                  <c:v>160.08599737445803</c:v>
                </c:pt>
                <c:pt idx="111">
                  <c:v>162.59712473118492</c:v>
                </c:pt>
                <c:pt idx="112">
                  <c:v>154.26431303133438</c:v>
                </c:pt>
                <c:pt idx="113">
                  <c:v>158.10584008073874</c:v>
                </c:pt>
                <c:pt idx="114">
                  <c:v>165.36748618048037</c:v>
                </c:pt>
                <c:pt idx="115">
                  <c:v>171.30883298935993</c:v>
                </c:pt>
                <c:pt idx="116">
                  <c:v>169.23371325659147</c:v>
                </c:pt>
                <c:pt idx="117">
                  <c:v>174.13430340880942</c:v>
                </c:pt>
                <c:pt idx="118">
                  <c:v>181.43035557773291</c:v>
                </c:pt>
                <c:pt idx="119">
                  <c:v>186.97960413560122</c:v>
                </c:pt>
                <c:pt idx="120">
                  <c:v>200.18786114548428</c:v>
                </c:pt>
                <c:pt idx="121">
                  <c:v>197.54523245148278</c:v>
                </c:pt>
                <c:pt idx="122">
                  <c:v>199.78642633666979</c:v>
                </c:pt>
                <c:pt idx="123">
                  <c:v>197.17560479857013</c:v>
                </c:pt>
                <c:pt idx="124">
                  <c:v>208.11086076736436</c:v>
                </c:pt>
                <c:pt idx="125">
                  <c:v>210.67222520757807</c:v>
                </c:pt>
                <c:pt idx="126">
                  <c:v>201.29663833937624</c:v>
                </c:pt>
                <c:pt idx="127">
                  <c:v>192.72446938775511</c:v>
                </c:pt>
                <c:pt idx="128">
                  <c:v>187.01598712522099</c:v>
                </c:pt>
                <c:pt idx="129">
                  <c:v>182.31945887682537</c:v>
                </c:pt>
                <c:pt idx="130">
                  <c:v>185.22063364881888</c:v>
                </c:pt>
                <c:pt idx="131">
                  <c:v>179.83457321961248</c:v>
                </c:pt>
                <c:pt idx="132">
                  <c:v>177.14154300500931</c:v>
                </c:pt>
                <c:pt idx="133">
                  <c:v>171.64710030842579</c:v>
                </c:pt>
                <c:pt idx="134">
                  <c:v>171.35064590374805</c:v>
                </c:pt>
                <c:pt idx="135">
                  <c:v>169.7783024212973</c:v>
                </c:pt>
                <c:pt idx="136">
                  <c:v>166.19839617275417</c:v>
                </c:pt>
                <c:pt idx="137">
                  <c:v>163.83547507416733</c:v>
                </c:pt>
                <c:pt idx="138">
                  <c:v>174.63929545298163</c:v>
                </c:pt>
                <c:pt idx="139">
                  <c:v>178.25761196449901</c:v>
                </c:pt>
                <c:pt idx="140">
                  <c:v>184.98754851892522</c:v>
                </c:pt>
                <c:pt idx="141">
                  <c:v>181.62992669601462</c:v>
                </c:pt>
                <c:pt idx="142">
                  <c:v>175.49049900860399</c:v>
                </c:pt>
                <c:pt idx="143">
                  <c:v>178.07552472183315</c:v>
                </c:pt>
                <c:pt idx="144">
                  <c:v>177.1607531907278</c:v>
                </c:pt>
                <c:pt idx="145">
                  <c:v>171.563861337155</c:v>
                </c:pt>
                <c:pt idx="146">
                  <c:v>175.33121012851723</c:v>
                </c:pt>
                <c:pt idx="147">
                  <c:v>180.71170897850783</c:v>
                </c:pt>
                <c:pt idx="148">
                  <c:v>179.35809489795915</c:v>
                </c:pt>
                <c:pt idx="149">
                  <c:v>186.33926302554778</c:v>
                </c:pt>
                <c:pt idx="150">
                  <c:v>187.20254381472381</c:v>
                </c:pt>
                <c:pt idx="151">
                  <c:v>178.70818755087942</c:v>
                </c:pt>
                <c:pt idx="152">
                  <c:v>182.53137696168795</c:v>
                </c:pt>
                <c:pt idx="153">
                  <c:v>177.580254620955</c:v>
                </c:pt>
                <c:pt idx="154">
                  <c:v>182.09693857907615</c:v>
                </c:pt>
                <c:pt idx="155">
                  <c:v>176.25995533009285</c:v>
                </c:pt>
                <c:pt idx="156">
                  <c:v>170.97875816664438</c:v>
                </c:pt>
                <c:pt idx="157">
                  <c:v>175.59980568466182</c:v>
                </c:pt>
                <c:pt idx="158">
                  <c:v>174.93965603923075</c:v>
                </c:pt>
                <c:pt idx="159">
                  <c:v>170.53325387400452</c:v>
                </c:pt>
                <c:pt idx="160">
                  <c:v>160.08627390582404</c:v>
                </c:pt>
                <c:pt idx="161">
                  <c:v>153.54511432687639</c:v>
                </c:pt>
                <c:pt idx="162">
                  <c:v>155.21300201110896</c:v>
                </c:pt>
                <c:pt idx="163">
                  <c:v>164.95731603871224</c:v>
                </c:pt>
                <c:pt idx="164">
                  <c:v>161.49286231880998</c:v>
                </c:pt>
                <c:pt idx="165">
                  <c:v>157.95140471895419</c:v>
                </c:pt>
                <c:pt idx="166">
                  <c:v>158.26594292321559</c:v>
                </c:pt>
                <c:pt idx="167">
                  <c:v>159.71745290627766</c:v>
                </c:pt>
                <c:pt idx="168">
                  <c:v>156.03732726327587</c:v>
                </c:pt>
                <c:pt idx="169">
                  <c:v>158.99360243090851</c:v>
                </c:pt>
                <c:pt idx="170">
                  <c:v>163.06418930010881</c:v>
                </c:pt>
                <c:pt idx="171">
                  <c:v>160.82149059917819</c:v>
                </c:pt>
                <c:pt idx="172">
                  <c:v>162.72230212136648</c:v>
                </c:pt>
                <c:pt idx="173">
                  <c:v>165.87179858070357</c:v>
                </c:pt>
                <c:pt idx="174">
                  <c:v>169.99573195326184</c:v>
                </c:pt>
                <c:pt idx="175">
                  <c:v>179.5246406950366</c:v>
                </c:pt>
                <c:pt idx="176">
                  <c:v>179.37299148843528</c:v>
                </c:pt>
                <c:pt idx="177">
                  <c:v>189.78819744582825</c:v>
                </c:pt>
                <c:pt idx="178">
                  <c:v>199.72592722759913</c:v>
                </c:pt>
                <c:pt idx="179">
                  <c:v>193.59218821017487</c:v>
                </c:pt>
                <c:pt idx="180">
                  <c:v>198.20130182891518</c:v>
                </c:pt>
                <c:pt idx="181">
                  <c:v>202.01286532562506</c:v>
                </c:pt>
                <c:pt idx="182">
                  <c:v>200.2034034032213</c:v>
                </c:pt>
                <c:pt idx="183">
                  <c:v>199.91182751659795</c:v>
                </c:pt>
                <c:pt idx="184">
                  <c:v>200.90745082537111</c:v>
                </c:pt>
                <c:pt idx="185">
                  <c:v>212.77212161382803</c:v>
                </c:pt>
                <c:pt idx="186">
                  <c:v>213.314086234906</c:v>
                </c:pt>
                <c:pt idx="187">
                  <c:v>212.26179978001392</c:v>
                </c:pt>
                <c:pt idx="188">
                  <c:v>217.79562696236061</c:v>
                </c:pt>
                <c:pt idx="189">
                  <c:v>223.32945414470737</c:v>
                </c:pt>
                <c:pt idx="190">
                  <c:v>228.8632813270541</c:v>
                </c:pt>
                <c:pt idx="191">
                  <c:v>220.2153724987524</c:v>
                </c:pt>
                <c:pt idx="192">
                  <c:v>212.68524311641281</c:v>
                </c:pt>
                <c:pt idx="193">
                  <c:v>208.67628559082644</c:v>
                </c:pt>
                <c:pt idx="194">
                  <c:v>213.57302153429347</c:v>
                </c:pt>
                <c:pt idx="195">
                  <c:v>218.46975747776051</c:v>
                </c:pt>
                <c:pt idx="196">
                  <c:v>222.23647743427364</c:v>
                </c:pt>
                <c:pt idx="197">
                  <c:v>218.40258836147765</c:v>
                </c:pt>
                <c:pt idx="198">
                  <c:v>215.63333815491464</c:v>
                </c:pt>
                <c:pt idx="199">
                  <c:v>207.73021057068993</c:v>
                </c:pt>
                <c:pt idx="200">
                  <c:v>207.53262241027562</c:v>
                </c:pt>
                <c:pt idx="201">
                  <c:v>198.20130182891518</c:v>
                </c:pt>
                <c:pt idx="202">
                  <c:v>199.63615769519492</c:v>
                </c:pt>
                <c:pt idx="203">
                  <c:v>193.94262138619428</c:v>
                </c:pt>
                <c:pt idx="204">
                  <c:v>193.19359929247693</c:v>
                </c:pt>
                <c:pt idx="205">
                  <c:v>194.31063395049446</c:v>
                </c:pt>
                <c:pt idx="206">
                  <c:v>186.95038266449089</c:v>
                </c:pt>
                <c:pt idx="207">
                  <c:v>189.86926151382534</c:v>
                </c:pt>
                <c:pt idx="208">
                  <c:v>194.73942175172789</c:v>
                </c:pt>
                <c:pt idx="209">
                  <c:v>190.95933118516632</c:v>
                </c:pt>
                <c:pt idx="210">
                  <c:v>193.60940576477395</c:v>
                </c:pt>
                <c:pt idx="211">
                  <c:v>197.7527977169384</c:v>
                </c:pt>
                <c:pt idx="212">
                  <c:v>202.64953366040547</c:v>
                </c:pt>
                <c:pt idx="213">
                  <c:v>199.17657825469911</c:v>
                </c:pt>
                <c:pt idx="214">
                  <c:v>192.83858369329377</c:v>
                </c:pt>
                <c:pt idx="215">
                  <c:v>189.15845805029196</c:v>
                </c:pt>
                <c:pt idx="216">
                  <c:v>199.72592722759913</c:v>
                </c:pt>
                <c:pt idx="217">
                  <c:v>204.44663545993694</c:v>
                </c:pt>
                <c:pt idx="218">
                  <c:v>202.64499703342645</c:v>
                </c:pt>
                <c:pt idx="219">
                  <c:v>202.25454424530807</c:v>
                </c:pt>
                <c:pt idx="220">
                  <c:v>212.91387218943714</c:v>
                </c:pt>
                <c:pt idx="221">
                  <c:v>216.51579859865691</c:v>
                </c:pt>
                <c:pt idx="222">
                  <c:v>212.11344409849937</c:v>
                </c:pt>
                <c:pt idx="223">
                  <c:v>214.91494241678146</c:v>
                </c:pt>
                <c:pt idx="224">
                  <c:v>217.400353592193</c:v>
                </c:pt>
                <c:pt idx="225">
                  <c:v>213.44761989051676</c:v>
                </c:pt>
                <c:pt idx="226">
                  <c:v>211.47125303967863</c:v>
                </c:pt>
                <c:pt idx="227">
                  <c:v>207.72088327896506</c:v>
                </c:pt>
                <c:pt idx="228">
                  <c:v>215.31515646225034</c:v>
                </c:pt>
                <c:pt idx="229">
                  <c:v>212.91387218943714</c:v>
                </c:pt>
                <c:pt idx="230">
                  <c:v>211.31301600756166</c:v>
                </c:pt>
                <c:pt idx="231">
                  <c:v>215.71537050771917</c:v>
                </c:pt>
                <c:pt idx="232">
                  <c:v>222.1436340342045</c:v>
                </c:pt>
                <c:pt idx="233">
                  <c:v>220.56254055353401</c:v>
                </c:pt>
                <c:pt idx="234">
                  <c:v>218.98144707286352</c:v>
                </c:pt>
                <c:pt idx="235">
                  <c:v>206.20558517200598</c:v>
                </c:pt>
                <c:pt idx="236">
                  <c:v>200.3895016864976</c:v>
                </c:pt>
                <c:pt idx="237">
                  <c:v>191.34937379086611</c:v>
                </c:pt>
                <c:pt idx="238">
                  <c:v>181.68748170118926</c:v>
                </c:pt>
                <c:pt idx="239">
                  <c:v>177.44424964447359</c:v>
                </c:pt>
                <c:pt idx="240">
                  <c:v>188.97914944928399</c:v>
                </c:pt>
                <c:pt idx="241">
                  <c:v>189.0167007082436</c:v>
                </c:pt>
                <c:pt idx="242">
                  <c:v>183.3362041917465</c:v>
                </c:pt>
                <c:pt idx="243">
                  <c:v>187.20598183870166</c:v>
                </c:pt>
                <c:pt idx="244">
                  <c:v>188.67239308714039</c:v>
                </c:pt>
                <c:pt idx="245">
                  <c:v>189.36960223740235</c:v>
                </c:pt>
                <c:pt idx="246">
                  <c:v>188.54539756995646</c:v>
                </c:pt>
                <c:pt idx="247">
                  <c:v>194.86977149263845</c:v>
                </c:pt>
                <c:pt idx="248">
                  <c:v>213.314086234906</c:v>
                </c:pt>
                <c:pt idx="249">
                  <c:v>213.314086234906</c:v>
                </c:pt>
                <c:pt idx="250">
                  <c:v>212.77212161382803</c:v>
                </c:pt>
                <c:pt idx="251">
                  <c:v>219.25660532015422</c:v>
                </c:pt>
                <c:pt idx="252">
                  <c:v>229.1096167347203</c:v>
                </c:pt>
                <c:pt idx="253">
                  <c:v>229.52542366164357</c:v>
                </c:pt>
                <c:pt idx="254">
                  <c:v>238.20743365134953</c:v>
                </c:pt>
                <c:pt idx="255">
                  <c:v>240.9939074146227</c:v>
                </c:pt>
                <c:pt idx="256">
                  <c:v>240.9939074146227</c:v>
                </c:pt>
                <c:pt idx="257">
                  <c:v>239.69591509461577</c:v>
                </c:pt>
                <c:pt idx="258">
                  <c:v>233.38790176814811</c:v>
                </c:pt>
                <c:pt idx="259">
                  <c:v>233.68349293087627</c:v>
                </c:pt>
                <c:pt idx="260">
                  <c:v>227.86219595395053</c:v>
                </c:pt>
                <c:pt idx="261">
                  <c:v>232.43607215010647</c:v>
                </c:pt>
                <c:pt idx="262">
                  <c:v>225.74108902648041</c:v>
                </c:pt>
                <c:pt idx="263">
                  <c:v>220.51793905334557</c:v>
                </c:pt>
                <c:pt idx="264">
                  <c:v>216.40483489249931</c:v>
                </c:pt>
                <c:pt idx="265">
                  <c:v>210.01714866871583</c:v>
                </c:pt>
                <c:pt idx="266">
                  <c:v>207.33043049084668</c:v>
                </c:pt>
                <c:pt idx="267">
                  <c:v>209.89015955900814</c:v>
                </c:pt>
                <c:pt idx="268">
                  <c:v>193.70359800693151</c:v>
                </c:pt>
                <c:pt idx="269">
                  <c:v>189.22937924868066</c:v>
                </c:pt>
                <c:pt idx="270">
                  <c:v>176.09412082867493</c:v>
                </c:pt>
                <c:pt idx="271">
                  <c:v>178.9450145692864</c:v>
                </c:pt>
                <c:pt idx="272">
                  <c:v>184.09839904816013</c:v>
                </c:pt>
                <c:pt idx="273">
                  <c:v>187.11311711547032</c:v>
                </c:pt>
                <c:pt idx="274">
                  <c:v>195.09103437037052</c:v>
                </c:pt>
                <c:pt idx="275">
                  <c:v>190.80487104102085</c:v>
                </c:pt>
                <c:pt idx="276">
                  <c:v>192.10283267903387</c:v>
                </c:pt>
                <c:pt idx="277">
                  <c:v>197.51404523868257</c:v>
                </c:pt>
                <c:pt idx="278">
                  <c:v>209.27126044383346</c:v>
                </c:pt>
                <c:pt idx="279">
                  <c:v>212.05535703510401</c:v>
                </c:pt>
                <c:pt idx="280">
                  <c:v>204.16708335983756</c:v>
                </c:pt>
                <c:pt idx="281">
                  <c:v>201.38298676856701</c:v>
                </c:pt>
                <c:pt idx="282">
                  <c:v>197.20684188166123</c:v>
                </c:pt>
                <c:pt idx="283">
                  <c:v>198.8668811649749</c:v>
                </c:pt>
                <c:pt idx="284">
                  <c:v>199.21775240788696</c:v>
                </c:pt>
                <c:pt idx="285">
                  <c:v>198.50622691858689</c:v>
                </c:pt>
                <c:pt idx="286">
                  <c:v>198.50622691858689</c:v>
                </c:pt>
                <c:pt idx="287">
                  <c:v>199.52692237438666</c:v>
                </c:pt>
                <c:pt idx="288">
                  <c:v>197.20684188166123</c:v>
                </c:pt>
                <c:pt idx="289">
                  <c:v>194.42274529039076</c:v>
                </c:pt>
                <c:pt idx="290">
                  <c:v>194.42274529039076</c:v>
                </c:pt>
                <c:pt idx="291">
                  <c:v>194.32624509430045</c:v>
                </c:pt>
                <c:pt idx="292">
                  <c:v>202.19032283441433</c:v>
                </c:pt>
                <c:pt idx="293">
                  <c:v>203.35213013442134</c:v>
                </c:pt>
                <c:pt idx="294">
                  <c:v>207.01482077623328</c:v>
                </c:pt>
                <c:pt idx="295">
                  <c:v>213.00290938253983</c:v>
                </c:pt>
                <c:pt idx="296">
                  <c:v>214.33695683169981</c:v>
                </c:pt>
                <c:pt idx="297">
                  <c:v>211.22417945032655</c:v>
                </c:pt>
                <c:pt idx="298">
                  <c:v>204.10925972147345</c:v>
                </c:pt>
                <c:pt idx="299">
                  <c:v>194.80837338609791</c:v>
                </c:pt>
                <c:pt idx="300">
                  <c:v>195.30451358119035</c:v>
                </c:pt>
                <c:pt idx="301">
                  <c:v>206.48716385256293</c:v>
                </c:pt>
                <c:pt idx="302">
                  <c:v>203.23905116274736</c:v>
                </c:pt>
                <c:pt idx="303">
                  <c:v>208.11132969349512</c:v>
                </c:pt>
                <c:pt idx="304">
                  <c:v>210.26184771893989</c:v>
                </c:pt>
                <c:pt idx="305">
                  <c:v>209.56661394048413</c:v>
                </c:pt>
                <c:pt idx="306">
                  <c:v>195.98359266656382</c:v>
                </c:pt>
                <c:pt idx="307">
                  <c:v>184.82611090584362</c:v>
                </c:pt>
                <c:pt idx="308">
                  <c:v>194.52826895864379</c:v>
                </c:pt>
                <c:pt idx="309">
                  <c:v>193.04444609577601</c:v>
                </c:pt>
                <c:pt idx="310">
                  <c:v>200.33577739709924</c:v>
                </c:pt>
                <c:pt idx="311">
                  <c:v>193.01757548304994</c:v>
                </c:pt>
                <c:pt idx="312">
                  <c:v>198.69452744492068</c:v>
                </c:pt>
                <c:pt idx="313">
                  <c:v>196.81116699520581</c:v>
                </c:pt>
                <c:pt idx="314">
                  <c:v>197.28200710763454</c:v>
                </c:pt>
                <c:pt idx="315">
                  <c:v>194.0143413042945</c:v>
                </c:pt>
                <c:pt idx="316">
                  <c:v>197.92402427712386</c:v>
                </c:pt>
                <c:pt idx="317">
                  <c:v>207.14107442728405</c:v>
                </c:pt>
                <c:pt idx="318">
                  <c:v>216.35812457744422</c:v>
                </c:pt>
                <c:pt idx="319">
                  <c:v>220.4076468089155</c:v>
                </c:pt>
                <c:pt idx="320">
                  <c:v>224.57076376452952</c:v>
                </c:pt>
                <c:pt idx="321">
                  <c:v>220.46083266073478</c:v>
                </c:pt>
                <c:pt idx="322">
                  <c:v>212.68524312705742</c:v>
                </c:pt>
                <c:pt idx="323">
                  <c:v>217.25911932333818</c:v>
                </c:pt>
                <c:pt idx="324">
                  <c:v>223.20515837850323</c:v>
                </c:pt>
                <c:pt idx="325">
                  <c:v>219.61036536812423</c:v>
                </c:pt>
                <c:pt idx="326">
                  <c:v>209.6895685753137</c:v>
                </c:pt>
                <c:pt idx="327">
                  <c:v>206.08200610520078</c:v>
                </c:pt>
                <c:pt idx="328">
                  <c:v>205.16228909943706</c:v>
                </c:pt>
                <c:pt idx="329">
                  <c:v>228.17832623464238</c:v>
                </c:pt>
                <c:pt idx="330">
                  <c:v>232.35291077106487</c:v>
                </c:pt>
                <c:pt idx="331">
                  <c:v>241.04327554399836</c:v>
                </c:pt>
                <c:pt idx="332">
                  <c:v>240.5858879243703</c:v>
                </c:pt>
                <c:pt idx="333">
                  <c:v>235.55462410846144</c:v>
                </c:pt>
                <c:pt idx="334">
                  <c:v>243.3302136421388</c:v>
                </c:pt>
                <c:pt idx="335">
                  <c:v>254.78409945172524</c:v>
                </c:pt>
                <c:pt idx="336">
                  <c:v>274.17474772858219</c:v>
                </c:pt>
                <c:pt idx="337">
                  <c:v>276.75074557161696</c:v>
                </c:pt>
                <c:pt idx="338">
                  <c:v>280.6980620694689</c:v>
                </c:pt>
                <c:pt idx="339">
                  <c:v>280.36634112150006</c:v>
                </c:pt>
                <c:pt idx="340">
                  <c:v>268.68441024143749</c:v>
                </c:pt>
                <c:pt idx="341">
                  <c:v>259.12529072826015</c:v>
                </c:pt>
                <c:pt idx="342">
                  <c:v>264.56245904403789</c:v>
                </c:pt>
                <c:pt idx="343">
                  <c:v>267.77966093858419</c:v>
                </c:pt>
                <c:pt idx="344">
                  <c:v>254.93634696366811</c:v>
                </c:pt>
                <c:pt idx="345">
                  <c:v>250.60331668627339</c:v>
                </c:pt>
                <c:pt idx="346">
                  <c:v>252.23250112445754</c:v>
                </c:pt>
                <c:pt idx="347">
                  <c:v>232.22051801298497</c:v>
                </c:pt>
                <c:pt idx="348">
                  <c:v>235.30650496332368</c:v>
                </c:pt>
                <c:pt idx="349">
                  <c:v>236.69809314568522</c:v>
                </c:pt>
                <c:pt idx="350">
                  <c:v>238.60387489404016</c:v>
                </c:pt>
                <c:pt idx="351">
                  <c:v>241.65312569140809</c:v>
                </c:pt>
                <c:pt idx="352">
                  <c:v>235.83348402348665</c:v>
                </c:pt>
                <c:pt idx="353">
                  <c:v>231.63019491822746</c:v>
                </c:pt>
                <c:pt idx="354">
                  <c:v>228.80533383735624</c:v>
                </c:pt>
                <c:pt idx="355">
                  <c:v>234.79238187956844</c:v>
                </c:pt>
                <c:pt idx="356">
                  <c:v>226.4626171086461</c:v>
                </c:pt>
                <c:pt idx="357">
                  <c:v>237.5592954707418</c:v>
                </c:pt>
                <c:pt idx="358">
                  <c:v>256.13714386862011</c:v>
                </c:pt>
                <c:pt idx="359">
                  <c:v>274.94704923711146</c:v>
                </c:pt>
                <c:pt idx="360">
                  <c:v>279.45827270850992</c:v>
                </c:pt>
                <c:pt idx="361">
                  <c:v>290.15518296492837</c:v>
                </c:pt>
                <c:pt idx="362">
                  <c:v>300.56074814711894</c:v>
                </c:pt>
                <c:pt idx="363">
                  <c:v>329.89810855934479</c:v>
                </c:pt>
                <c:pt idx="364">
                  <c:v>313.28161906188393</c:v>
                </c:pt>
                <c:pt idx="365">
                  <c:v>344.48819689857868</c:v>
                </c:pt>
                <c:pt idx="366">
                  <c:v>317.36973805681134</c:v>
                </c:pt>
                <c:pt idx="367">
                  <c:v>317.79978961476934</c:v>
                </c:pt>
                <c:pt idx="368">
                  <c:v>312.3622304946843</c:v>
                </c:pt>
                <c:pt idx="369">
                  <c:v>308.84815540161912</c:v>
                </c:pt>
                <c:pt idx="370">
                  <c:v>311.68468198420578</c:v>
                </c:pt>
                <c:pt idx="371">
                  <c:v>303.01929798843764</c:v>
                </c:pt>
                <c:pt idx="372">
                  <c:v>313.22767545937512</c:v>
                </c:pt>
                <c:pt idx="373">
                  <c:v>315.92791404092139</c:v>
                </c:pt>
                <c:pt idx="374">
                  <c:v>316.3136624097138</c:v>
                </c:pt>
                <c:pt idx="375">
                  <c:v>323.22058452100009</c:v>
                </c:pt>
                <c:pt idx="376">
                  <c:v>318.66450832100935</c:v>
                </c:pt>
                <c:pt idx="377">
                  <c:v>313.09813516299437</c:v>
                </c:pt>
                <c:pt idx="378">
                  <c:v>320.17169588605839</c:v>
                </c:pt>
                <c:pt idx="379">
                  <c:v>332.60137216010781</c:v>
                </c:pt>
                <c:pt idx="380">
                  <c:v>329.47901262693216</c:v>
                </c:pt>
                <c:pt idx="381">
                  <c:v>298.24561148771386</c:v>
                </c:pt>
                <c:pt idx="382">
                  <c:v>296.42938455622084</c:v>
                </c:pt>
                <c:pt idx="383">
                  <c:v>286.37585765486062</c:v>
                </c:pt>
                <c:pt idx="384">
                  <c:v>297.65351094055177</c:v>
                </c:pt>
                <c:pt idx="385">
                  <c:v>295.89432943381092</c:v>
                </c:pt>
                <c:pt idx="386">
                  <c:v>293.97444110794987</c:v>
                </c:pt>
                <c:pt idx="387">
                  <c:v>281.96805923101624</c:v>
                </c:pt>
                <c:pt idx="388">
                  <c:v>282.94242892256324</c:v>
                </c:pt>
                <c:pt idx="389">
                  <c:v>267.30613679789531</c:v>
                </c:pt>
                <c:pt idx="390">
                  <c:v>255.02047869994186</c:v>
                </c:pt>
                <c:pt idx="391">
                  <c:v>246.83003996797294</c:v>
                </c:pt>
                <c:pt idx="392">
                  <c:v>238.10412910221575</c:v>
                </c:pt>
                <c:pt idx="393">
                  <c:v>233.05521119147971</c:v>
                </c:pt>
                <c:pt idx="394">
                  <c:v>236.55001326902345</c:v>
                </c:pt>
                <c:pt idx="395">
                  <c:v>247.47350114291149</c:v>
                </c:pt>
                <c:pt idx="396">
                  <c:v>245.83239295251951</c:v>
                </c:pt>
                <c:pt idx="397">
                  <c:v>233.83385917663048</c:v>
                </c:pt>
                <c:pt idx="398">
                  <c:v>235.76168049251427</c:v>
                </c:pt>
                <c:pt idx="399">
                  <c:v>244.36034269531879</c:v>
                </c:pt>
                <c:pt idx="400">
                  <c:v>244.83679717335229</c:v>
                </c:pt>
                <c:pt idx="401">
                  <c:v>245.21346916900362</c:v>
                </c:pt>
                <c:pt idx="402">
                  <c:v>255.38361305158904</c:v>
                </c:pt>
                <c:pt idx="403">
                  <c:v>260.97716141410109</c:v>
                </c:pt>
                <c:pt idx="404">
                  <c:v>269.38519706773099</c:v>
                </c:pt>
                <c:pt idx="405">
                  <c:v>285.20973733263861</c:v>
                </c:pt>
                <c:pt idx="406">
                  <c:v>293.91117376508782</c:v>
                </c:pt>
                <c:pt idx="407">
                  <c:v>296.78912895495409</c:v>
                </c:pt>
                <c:pt idx="408">
                  <c:v>303.26452813215303</c:v>
                </c:pt>
                <c:pt idx="409">
                  <c:v>316.57507088528439</c:v>
                </c:pt>
                <c:pt idx="410">
                  <c:v>329.26592723105773</c:v>
                </c:pt>
                <c:pt idx="411">
                  <c:v>325.2637999387465</c:v>
                </c:pt>
                <c:pt idx="412">
                  <c:v>312.81067965515206</c:v>
                </c:pt>
                <c:pt idx="413">
                  <c:v>316.49080529815387</c:v>
                </c:pt>
                <c:pt idx="414">
                  <c:v>326.42714453425867</c:v>
                </c:pt>
                <c:pt idx="415">
                  <c:v>334.7233735387548</c:v>
                </c:pt>
                <c:pt idx="416">
                  <c:v>339.67559684906513</c:v>
                </c:pt>
                <c:pt idx="417">
                  <c:v>344.45976018496742</c:v>
                </c:pt>
                <c:pt idx="418">
                  <c:v>338.72550083106603</c:v>
                </c:pt>
                <c:pt idx="419">
                  <c:v>343.19615639154688</c:v>
                </c:pt>
                <c:pt idx="420">
                  <c:v>355.06772154974504</c:v>
                </c:pt>
                <c:pt idx="421">
                  <c:v>352.54951075861214</c:v>
                </c:pt>
                <c:pt idx="422">
                  <c:v>343.9156451890135</c:v>
                </c:pt>
                <c:pt idx="423">
                  <c:v>339.23896800548084</c:v>
                </c:pt>
                <c:pt idx="424">
                  <c:v>326.57520164864849</c:v>
                </c:pt>
                <c:pt idx="425">
                  <c:v>330.84415853294456</c:v>
                </c:pt>
                <c:pt idx="426">
                  <c:v>333.41938325596215</c:v>
                </c:pt>
                <c:pt idx="427">
                  <c:v>350.03129996747919</c:v>
                </c:pt>
                <c:pt idx="428">
                  <c:v>356.81364624574559</c:v>
                </c:pt>
                <c:pt idx="429">
                  <c:v>338.61491245921303</c:v>
                </c:pt>
                <c:pt idx="430">
                  <c:v>341.86165588921131</c:v>
                </c:pt>
                <c:pt idx="431">
                  <c:v>335.15859731020311</c:v>
                </c:pt>
                <c:pt idx="432">
                  <c:v>329.12360828810279</c:v>
                </c:pt>
                <c:pt idx="433">
                  <c:v>312.08259503424546</c:v>
                </c:pt>
                <c:pt idx="434">
                  <c:v>284.40795605083292</c:v>
                </c:pt>
                <c:pt idx="435">
                  <c:v>285.77038937323215</c:v>
                </c:pt>
                <c:pt idx="436">
                  <c:v>270.14380997994817</c:v>
                </c:pt>
                <c:pt idx="437">
                  <c:v>258.77866100897529</c:v>
                </c:pt>
                <c:pt idx="438">
                  <c:v>268.68090569044119</c:v>
                </c:pt>
                <c:pt idx="439">
                  <c:v>248.54634150479393</c:v>
                </c:pt>
                <c:pt idx="440">
                  <c:v>245.90574292306962</c:v>
                </c:pt>
                <c:pt idx="441">
                  <c:v>216.93279073817905</c:v>
                </c:pt>
                <c:pt idx="442">
                  <c:v>212.88020662487494</c:v>
                </c:pt>
                <c:pt idx="443">
                  <c:v>228.6433684334049</c:v>
                </c:pt>
                <c:pt idx="444">
                  <c:v>241.00786642349638</c:v>
                </c:pt>
                <c:pt idx="445">
                  <c:v>234.79262863628321</c:v>
                </c:pt>
                <c:pt idx="446">
                  <c:v>244.39778162594934</c:v>
                </c:pt>
                <c:pt idx="447">
                  <c:v>254.72948217607504</c:v>
                </c:pt>
                <c:pt idx="448">
                  <c:v>268.45109792865361</c:v>
                </c:pt>
                <c:pt idx="449">
                  <c:v>268.80293423000182</c:v>
                </c:pt>
                <c:pt idx="450">
                  <c:v>275.62488249506345</c:v>
                </c:pt>
                <c:pt idx="451">
                  <c:v>287.45726381429597</c:v>
                </c:pt>
                <c:pt idx="452">
                  <c:v>284.325162876852</c:v>
                </c:pt>
                <c:pt idx="453">
                  <c:v>284.71257746261603</c:v>
                </c:pt>
                <c:pt idx="454">
                  <c:v>300.75715591962336</c:v>
                </c:pt>
                <c:pt idx="455">
                  <c:v>304.33108349451794</c:v>
                </c:pt>
                <c:pt idx="456">
                  <c:v>308.59114752341878</c:v>
                </c:pt>
                <c:pt idx="457">
                  <c:v>296.57957195479054</c:v>
                </c:pt>
                <c:pt idx="458">
                  <c:v>300.62383884508307</c:v>
                </c:pt>
                <c:pt idx="459">
                  <c:v>307.62973477087377</c:v>
                </c:pt>
                <c:pt idx="460">
                  <c:v>314.61788777238922</c:v>
                </c:pt>
                <c:pt idx="461">
                  <c:v>316.93716304131596</c:v>
                </c:pt>
                <c:pt idx="462">
                  <c:v>321.46483679904901</c:v>
                </c:pt>
                <c:pt idx="463">
                  <c:v>325.93362501719525</c:v>
                </c:pt>
                <c:pt idx="464">
                  <c:v>323.02562908318805</c:v>
                </c:pt>
                <c:pt idx="465">
                  <c:v>317.99537448979589</c:v>
                </c:pt>
                <c:pt idx="466">
                  <c:v>313.39781897805955</c:v>
                </c:pt>
                <c:pt idx="467">
                  <c:v>314.07155901282215</c:v>
                </c:pt>
                <c:pt idx="468">
                  <c:v>310.31925494094702</c:v>
                </c:pt>
                <c:pt idx="469">
                  <c:v>299.23642440734176</c:v>
                </c:pt>
                <c:pt idx="470">
                  <c:v>300.84085544332117</c:v>
                </c:pt>
                <c:pt idx="471">
                  <c:v>290.8472631771437</c:v>
                </c:pt>
                <c:pt idx="472">
                  <c:v>291.50719457889124</c:v>
                </c:pt>
                <c:pt idx="473">
                  <c:v>280.14932737724382</c:v>
                </c:pt>
                <c:pt idx="474">
                  <c:v>265.98793280652603</c:v>
                </c:pt>
                <c:pt idx="475">
                  <c:v>275.098637755102</c:v>
                </c:pt>
                <c:pt idx="476">
                  <c:v>279.67961030016562</c:v>
                </c:pt>
                <c:pt idx="477">
                  <c:v>301.41371015765969</c:v>
                </c:pt>
                <c:pt idx="478">
                  <c:v>307.29965994815819</c:v>
                </c:pt>
                <c:pt idx="479">
                  <c:v>298.71771455755442</c:v>
                </c:pt>
                <c:pt idx="480">
                  <c:v>305.97936065729607</c:v>
                </c:pt>
                <c:pt idx="481">
                  <c:v>321.1936557556113</c:v>
                </c:pt>
                <c:pt idx="482">
                  <c:v>314.10472847939178</c:v>
                </c:pt>
                <c:pt idx="483">
                  <c:v>322.95440777199349</c:v>
                </c:pt>
                <c:pt idx="484">
                  <c:v>329.91463207742447</c:v>
                </c:pt>
                <c:pt idx="485">
                  <c:v>336.52684516758376</c:v>
                </c:pt>
                <c:pt idx="486">
                  <c:v>331.53350918560977</c:v>
                </c:pt>
                <c:pt idx="487">
                  <c:v>305.82947376742277</c:v>
                </c:pt>
                <c:pt idx="488">
                  <c:v>286.17487129436432</c:v>
                </c:pt>
                <c:pt idx="489">
                  <c:v>287.82524540794196</c:v>
                </c:pt>
                <c:pt idx="490">
                  <c:v>302.49436500223823</c:v>
                </c:pt>
                <c:pt idx="491">
                  <c:v>307.02726142137965</c:v>
                </c:pt>
                <c:pt idx="492">
                  <c:v>304.16191938483047</c:v>
                </c:pt>
                <c:pt idx="493">
                  <c:v>298.38763973483884</c:v>
                </c:pt>
                <c:pt idx="494">
                  <c:v>300.76689962084066</c:v>
                </c:pt>
                <c:pt idx="495">
                  <c:v>301.02440659692348</c:v>
                </c:pt>
                <c:pt idx="496">
                  <c:v>300.71051253373582</c:v>
                </c:pt>
                <c:pt idx="497">
                  <c:v>303.6884716994054</c:v>
                </c:pt>
                <c:pt idx="498">
                  <c:v>304.00547427946748</c:v>
                </c:pt>
                <c:pt idx="499">
                  <c:v>307.930075987051</c:v>
                </c:pt>
                <c:pt idx="500">
                  <c:v>306.49407551020408</c:v>
                </c:pt>
                <c:pt idx="501">
                  <c:v>305.87238367346936</c:v>
                </c:pt>
                <c:pt idx="502">
                  <c:v>302.45307857142859</c:v>
                </c:pt>
                <c:pt idx="503">
                  <c:v>294.43263126998357</c:v>
                </c:pt>
                <c:pt idx="504">
                  <c:v>289.08670408163266</c:v>
                </c:pt>
                <c:pt idx="505">
                  <c:v>278.82878877551019</c:v>
                </c:pt>
                <c:pt idx="506">
                  <c:v>273.54440816326536</c:v>
                </c:pt>
                <c:pt idx="507">
                  <c:v>273.23356224489794</c:v>
                </c:pt>
                <c:pt idx="508">
                  <c:v>268.51319072164955</c:v>
                </c:pt>
                <c:pt idx="509">
                  <c:v>252.40688571428572</c:v>
                </c:pt>
                <c:pt idx="510">
                  <c:v>253.24208787878791</c:v>
                </c:pt>
                <c:pt idx="511">
                  <c:v>260.01162121212121</c:v>
                </c:pt>
                <c:pt idx="512">
                  <c:v>259.84853699999996</c:v>
                </c:pt>
                <c:pt idx="513">
                  <c:v>251.62355400000001</c:v>
                </c:pt>
                <c:pt idx="514">
                  <c:v>242.79836138613865</c:v>
                </c:pt>
                <c:pt idx="515">
                  <c:v>244.92171599999998</c:v>
                </c:pt>
                <c:pt idx="516">
                  <c:v>254.97447299999999</c:v>
                </c:pt>
                <c:pt idx="517">
                  <c:v>260.93473939393942</c:v>
                </c:pt>
                <c:pt idx="518">
                  <c:v>256.01144242424243</c:v>
                </c:pt>
                <c:pt idx="519">
                  <c:v>252.40688571428572</c:v>
                </c:pt>
                <c:pt idx="520">
                  <c:v>251.39585151515149</c:v>
                </c:pt>
                <c:pt idx="521">
                  <c:v>250.16502727272731</c:v>
                </c:pt>
                <c:pt idx="522">
                  <c:v>233.95507200000003</c:v>
                </c:pt>
                <c:pt idx="523">
                  <c:v>229.36771764705887</c:v>
                </c:pt>
                <c:pt idx="524">
                  <c:v>229.36771764705887</c:v>
                </c:pt>
                <c:pt idx="525">
                  <c:v>231.63868514851487</c:v>
                </c:pt>
                <c:pt idx="526">
                  <c:v>229.36771764705887</c:v>
                </c:pt>
                <c:pt idx="527">
                  <c:v>221.68546039603962</c:v>
                </c:pt>
                <c:pt idx="528">
                  <c:v>225.60642772277231</c:v>
                </c:pt>
                <c:pt idx="529">
                  <c:v>224.81620200000003</c:v>
                </c:pt>
                <c:pt idx="530">
                  <c:v>232.9334878787879</c:v>
                </c:pt>
                <c:pt idx="531">
                  <c:v>247.968006</c:v>
                </c:pt>
                <c:pt idx="532">
                  <c:v>239.78223267326737</c:v>
                </c:pt>
                <c:pt idx="533">
                  <c:v>242.49674851485148</c:v>
                </c:pt>
                <c:pt idx="534">
                  <c:v>241.59190990099009</c:v>
                </c:pt>
                <c:pt idx="535">
                  <c:v>251.84674752475249</c:v>
                </c:pt>
                <c:pt idx="536">
                  <c:v>261.19674653465347</c:v>
                </c:pt>
                <c:pt idx="537">
                  <c:v>272.9714764705883</c:v>
                </c:pt>
                <c:pt idx="538">
                  <c:v>279.78546990291267</c:v>
                </c:pt>
                <c:pt idx="539">
                  <c:v>280.37698252427185</c:v>
                </c:pt>
                <c:pt idx="540">
                  <c:v>273.28736250000003</c:v>
                </c:pt>
                <c:pt idx="541">
                  <c:v>269.47949999999997</c:v>
                </c:pt>
                <c:pt idx="542">
                  <c:v>266.04266000000001</c:v>
                </c:pt>
                <c:pt idx="543">
                  <c:v>260.65896509433964</c:v>
                </c:pt>
                <c:pt idx="544">
                  <c:v>263.91690000000006</c:v>
                </c:pt>
                <c:pt idx="545">
                  <c:v>264.01179999999999</c:v>
                </c:pt>
                <c:pt idx="546">
                  <c:v>260.34496944444447</c:v>
                </c:pt>
                <c:pt idx="547">
                  <c:v>259.91281651376153</c:v>
                </c:pt>
                <c:pt idx="548">
                  <c:v>265.65844324324325</c:v>
                </c:pt>
                <c:pt idx="549">
                  <c:v>269.04401946902658</c:v>
                </c:pt>
                <c:pt idx="550">
                  <c:v>270.45757304347831</c:v>
                </c:pt>
                <c:pt idx="551">
                  <c:v>257.35898275862075</c:v>
                </c:pt>
                <c:pt idx="552">
                  <c:v>249.17090000000005</c:v>
                </c:pt>
                <c:pt idx="553">
                  <c:v>229.23332249999999</c:v>
                </c:pt>
                <c:pt idx="554">
                  <c:v>236.34133250000002</c:v>
                </c:pt>
                <c:pt idx="555">
                  <c:v>221.70221666666669</c:v>
                </c:pt>
                <c:pt idx="556">
                  <c:v>210.86038593749998</c:v>
                </c:pt>
                <c:pt idx="557">
                  <c:v>211.83431999999999</c:v>
                </c:pt>
                <c:pt idx="558">
                  <c:v>209.19444609374997</c:v>
                </c:pt>
                <c:pt idx="559">
                  <c:v>199.88348999999999</c:v>
                </c:pt>
                <c:pt idx="560">
                  <c:v>185.98402105263159</c:v>
                </c:pt>
                <c:pt idx="561">
                  <c:v>173.30005333333335</c:v>
                </c:pt>
                <c:pt idx="562">
                  <c:v>158.85838222222225</c:v>
                </c:pt>
                <c:pt idx="563">
                  <c:v>151.20271532846718</c:v>
                </c:pt>
                <c:pt idx="564">
                  <c:v>156.88393500000001</c:v>
                </c:pt>
                <c:pt idx="565">
                  <c:v>160.52435957446809</c:v>
                </c:pt>
                <c:pt idx="566">
                  <c:v>158.40708000000001</c:v>
                </c:pt>
                <c:pt idx="567">
                  <c:v>154.67430211267606</c:v>
                </c:pt>
                <c:pt idx="568">
                  <c:v>156.3061903448276</c:v>
                </c:pt>
                <c:pt idx="569">
                  <c:v>154.38680612244897</c:v>
                </c:pt>
                <c:pt idx="570">
                  <c:v>151.50753576158939</c:v>
                </c:pt>
                <c:pt idx="571">
                  <c:v>149.94076753246753</c:v>
                </c:pt>
                <c:pt idx="572">
                  <c:v>146.29953248407645</c:v>
                </c:pt>
                <c:pt idx="573">
                  <c:v>149.64899625000001</c:v>
                </c:pt>
                <c:pt idx="574">
                  <c:v>150.63249938650307</c:v>
                </c:pt>
                <c:pt idx="575">
                  <c:v>145.85267272727273</c:v>
                </c:pt>
                <c:pt idx="576">
                  <c:v>144.92955454545455</c:v>
                </c:pt>
                <c:pt idx="577">
                  <c:v>148.17756296296298</c:v>
                </c:pt>
                <c:pt idx="578">
                  <c:v>150.82850487804879</c:v>
                </c:pt>
                <c:pt idx="579">
                  <c:v>153.04415029940122</c:v>
                </c:pt>
                <c:pt idx="580">
                  <c:v>161.68770000000004</c:v>
                </c:pt>
                <c:pt idx="581">
                  <c:v>166.01379230769234</c:v>
                </c:pt>
                <c:pt idx="582">
                  <c:v>166.49550517241383</c:v>
                </c:pt>
                <c:pt idx="583">
                  <c:v>152.65871355932202</c:v>
                </c:pt>
                <c:pt idx="584">
                  <c:v>154.19703876404495</c:v>
                </c:pt>
                <c:pt idx="585">
                  <c:v>159.38323922651935</c:v>
                </c:pt>
                <c:pt idx="586">
                  <c:v>151.32651405405403</c:v>
                </c:pt>
                <c:pt idx="587">
                  <c:v>143.77199365079366</c:v>
                </c:pt>
                <c:pt idx="588">
                  <c:v>139.3717134715026</c:v>
                </c:pt>
                <c:pt idx="589">
                  <c:v>126.5382</c:v>
                </c:pt>
                <c:pt idx="590">
                  <c:v>134.06768680203047</c:v>
                </c:pt>
                <c:pt idx="591">
                  <c:v>129.05465024630541</c:v>
                </c:pt>
                <c:pt idx="592">
                  <c:v>119.1897932038835</c:v>
                </c:pt>
                <c:pt idx="593">
                  <c:v>115.43835789473685</c:v>
                </c:pt>
                <c:pt idx="594">
                  <c:v>115.84689375000002</c:v>
                </c:pt>
                <c:pt idx="595">
                  <c:v>114.04829556650247</c:v>
                </c:pt>
                <c:pt idx="596">
                  <c:v>119.87151150000003</c:v>
                </c:pt>
                <c:pt idx="597">
                  <c:v>120.62696080402011</c:v>
                </c:pt>
                <c:pt idx="598">
                  <c:v>115.08206666666668</c:v>
                </c:pt>
                <c:pt idx="599">
                  <c:v>106.93420051546393</c:v>
                </c:pt>
                <c:pt idx="600">
                  <c:v>113.99537842105264</c:v>
                </c:pt>
                <c:pt idx="601">
                  <c:v>116.88482282608697</c:v>
                </c:pt>
                <c:pt idx="602">
                  <c:v>114.52718688524591</c:v>
                </c:pt>
                <c:pt idx="603">
                  <c:v>116.2975906077348</c:v>
                </c:pt>
                <c:pt idx="604">
                  <c:v>122.54002711864409</c:v>
                </c:pt>
                <c:pt idx="605">
                  <c:v>113.37045170454545</c:v>
                </c:pt>
                <c:pt idx="606">
                  <c:v>112.38572711864408</c:v>
                </c:pt>
                <c:pt idx="607">
                  <c:v>111.00887288135594</c:v>
                </c:pt>
                <c:pt idx="608">
                  <c:v>115.06272514285716</c:v>
                </c:pt>
                <c:pt idx="609">
                  <c:v>116.62938857142859</c:v>
                </c:pt>
                <c:pt idx="610">
                  <c:v>123.60234137931037</c:v>
                </c:pt>
                <c:pt idx="611">
                  <c:v>128.71895895953756</c:v>
                </c:pt>
                <c:pt idx="612">
                  <c:v>131.58530769230771</c:v>
                </c:pt>
                <c:pt idx="613">
                  <c:v>134.46936923076925</c:v>
                </c:pt>
                <c:pt idx="614">
                  <c:v>141.18733293413175</c:v>
                </c:pt>
                <c:pt idx="615">
                  <c:v>149.76072395209584</c:v>
                </c:pt>
                <c:pt idx="616">
                  <c:v>155.59792634730539</c:v>
                </c:pt>
                <c:pt idx="617">
                  <c:v>154.13862574850299</c:v>
                </c:pt>
                <c:pt idx="618">
                  <c:v>154.30909464285713</c:v>
                </c:pt>
                <c:pt idx="619">
                  <c:v>162.04060662650602</c:v>
                </c:pt>
                <c:pt idx="620">
                  <c:v>166.2613698795181</c:v>
                </c:pt>
                <c:pt idx="621">
                  <c:v>168.91404431137727</c:v>
                </c:pt>
                <c:pt idx="622">
                  <c:v>159.56757142857145</c:v>
                </c:pt>
                <c:pt idx="623">
                  <c:v>158.26287692307693</c:v>
                </c:pt>
                <c:pt idx="624">
                  <c:v>161.38083928571427</c:v>
                </c:pt>
                <c:pt idx="625">
                  <c:v>168.27125714285714</c:v>
                </c:pt>
                <c:pt idx="626">
                  <c:v>170.99115892857142</c:v>
                </c:pt>
                <c:pt idx="627">
                  <c:v>164.03100000000001</c:v>
                </c:pt>
                <c:pt idx="628">
                  <c:v>156.28008461538465</c:v>
                </c:pt>
                <c:pt idx="629">
                  <c:v>149.44740352941176</c:v>
                </c:pt>
                <c:pt idx="630">
                  <c:v>142.75056627906977</c:v>
                </c:pt>
                <c:pt idx="631">
                  <c:v>144.29794736842106</c:v>
                </c:pt>
                <c:pt idx="632">
                  <c:v>144.34455523255818</c:v>
                </c:pt>
                <c:pt idx="633">
                  <c:v>141.39716011560694</c:v>
                </c:pt>
                <c:pt idx="634">
                  <c:v>145.62322716763003</c:v>
                </c:pt>
                <c:pt idx="635">
                  <c:v>150.5536387283237</c:v>
                </c:pt>
                <c:pt idx="636">
                  <c:v>155.48405028901735</c:v>
                </c:pt>
                <c:pt idx="637">
                  <c:v>157.09646686046511</c:v>
                </c:pt>
                <c:pt idx="638">
                  <c:v>154.98668421052631</c:v>
                </c:pt>
                <c:pt idx="639">
                  <c:v>152.31450000000001</c:v>
                </c:pt>
                <c:pt idx="640">
                  <c:v>151.77691941176474</c:v>
                </c:pt>
                <c:pt idx="641">
                  <c:v>154.64401588235296</c:v>
                </c:pt>
                <c:pt idx="642">
                  <c:v>160.86548947368419</c:v>
                </c:pt>
                <c:pt idx="643">
                  <c:v>167.36675647058823</c:v>
                </c:pt>
                <c:pt idx="644">
                  <c:v>164.78469298245614</c:v>
                </c:pt>
                <c:pt idx="645">
                  <c:v>161.70132383720932</c:v>
                </c:pt>
                <c:pt idx="646">
                  <c:v>170.73392790697679</c:v>
                </c:pt>
                <c:pt idx="647">
                  <c:v>178.90350520231215</c:v>
                </c:pt>
                <c:pt idx="648">
                  <c:v>186.29912254335261</c:v>
                </c:pt>
                <c:pt idx="649">
                  <c:v>188.97624593023258</c:v>
                </c:pt>
                <c:pt idx="650">
                  <c:v>182.95348612716762</c:v>
                </c:pt>
                <c:pt idx="651">
                  <c:v>182.06896046511628</c:v>
                </c:pt>
                <c:pt idx="652">
                  <c:v>186.8273809248555</c:v>
                </c:pt>
                <c:pt idx="653">
                  <c:v>187.99961142857146</c:v>
                </c:pt>
                <c:pt idx="654">
                  <c:v>191.03852542372883</c:v>
                </c:pt>
                <c:pt idx="655">
                  <c:v>193.62012711864409</c:v>
                </c:pt>
                <c:pt idx="656">
                  <c:v>198.09490338983051</c:v>
                </c:pt>
                <c:pt idx="657">
                  <c:v>204.63496101694918</c:v>
                </c:pt>
                <c:pt idx="658">
                  <c:v>207.48619666666667</c:v>
                </c:pt>
                <c:pt idx="659">
                  <c:v>212.04901340782129</c:v>
                </c:pt>
                <c:pt idx="660">
                  <c:v>215.28250558659221</c:v>
                </c:pt>
                <c:pt idx="661">
                  <c:v>215.62287318435759</c:v>
                </c:pt>
                <c:pt idx="662">
                  <c:v>202.1162073033708</c:v>
                </c:pt>
                <c:pt idx="663">
                  <c:v>195.37100111731846</c:v>
                </c:pt>
                <c:pt idx="664">
                  <c:v>197.83771011235956</c:v>
                </c:pt>
                <c:pt idx="665">
                  <c:v>208.42131016949153</c:v>
                </c:pt>
                <c:pt idx="666">
                  <c:v>219.68102742857144</c:v>
                </c:pt>
                <c:pt idx="667">
                  <c:v>229.69726896551725</c:v>
                </c:pt>
                <c:pt idx="668">
                  <c:v>231.86618742857146</c:v>
                </c:pt>
                <c:pt idx="669">
                  <c:v>225.35622613636363</c:v>
                </c:pt>
                <c:pt idx="670">
                  <c:v>227.00884237288136</c:v>
                </c:pt>
                <c:pt idx="671">
                  <c:v>232.17204576271192</c:v>
                </c:pt>
                <c:pt idx="672">
                  <c:v>233.25877714285718</c:v>
                </c:pt>
                <c:pt idx="673">
                  <c:v>239.15127241379312</c:v>
                </c:pt>
                <c:pt idx="674">
                  <c:v>244.2314583815029</c:v>
                </c:pt>
                <c:pt idx="675">
                  <c:v>250.21838670520233</c:v>
                </c:pt>
                <c:pt idx="676">
                  <c:v>257.3589827586207</c:v>
                </c:pt>
                <c:pt idx="677">
                  <c:v>257.72305738636368</c:v>
                </c:pt>
                <c:pt idx="678">
                  <c:v>268.003085549133</c:v>
                </c:pt>
                <c:pt idx="679">
                  <c:v>283.90714360465125</c:v>
                </c:pt>
                <c:pt idx="680">
                  <c:v>298.28989942196534</c:v>
                </c:pt>
                <c:pt idx="681">
                  <c:v>292.02366206896556</c:v>
                </c:pt>
                <c:pt idx="682">
                  <c:v>300.40293294797686</c:v>
                </c:pt>
                <c:pt idx="683">
                  <c:v>307.44637803468208</c:v>
                </c:pt>
                <c:pt idx="684">
                  <c:v>308.67898092485552</c:v>
                </c:pt>
                <c:pt idx="685">
                  <c:v>308.54820350877191</c:v>
                </c:pt>
                <c:pt idx="686">
                  <c:v>325.11574561403506</c:v>
                </c:pt>
                <c:pt idx="687">
                  <c:v>345.60249122807016</c:v>
                </c:pt>
                <c:pt idx="688">
                  <c:v>354.21976744186048</c:v>
                </c:pt>
                <c:pt idx="689">
                  <c:v>338.83295789473686</c:v>
                </c:pt>
                <c:pt idx="690">
                  <c:v>341.32699649122804</c:v>
                </c:pt>
                <c:pt idx="691">
                  <c:v>352.37202456140352</c:v>
                </c:pt>
                <c:pt idx="692">
                  <c:v>372.77433121387287</c:v>
                </c:pt>
                <c:pt idx="693">
                  <c:v>382.55734883720936</c:v>
                </c:pt>
                <c:pt idx="694">
                  <c:v>408.41539186046515</c:v>
                </c:pt>
                <c:pt idx="695">
                  <c:v>412.40709649122806</c:v>
                </c:pt>
                <c:pt idx="696">
                  <c:v>442.86999649122805</c:v>
                </c:pt>
                <c:pt idx="697">
                  <c:v>445.1858894736842</c:v>
                </c:pt>
                <c:pt idx="698">
                  <c:v>455.68914529411768</c:v>
                </c:pt>
                <c:pt idx="699">
                  <c:v>455.68172307692316</c:v>
                </c:pt>
                <c:pt idx="700">
                  <c:v>459.81059647058828</c:v>
                </c:pt>
                <c:pt idx="701">
                  <c:v>465.85078070175433</c:v>
                </c:pt>
                <c:pt idx="702">
                  <c:v>501.49329017341046</c:v>
                </c:pt>
                <c:pt idx="703">
                  <c:v>530.01924277456658</c:v>
                </c:pt>
                <c:pt idx="704">
                  <c:v>551.14957803468212</c:v>
                </c:pt>
                <c:pt idx="705">
                  <c:v>492.86506994219656</c:v>
                </c:pt>
                <c:pt idx="706">
                  <c:v>362.38524971098269</c:v>
                </c:pt>
                <c:pt idx="707">
                  <c:v>379.01515116279069</c:v>
                </c:pt>
                <c:pt idx="708">
                  <c:v>386.75412807017545</c:v>
                </c:pt>
                <c:pt idx="709">
                  <c:v>413.39947235294119</c:v>
                </c:pt>
                <c:pt idx="710">
                  <c:v>431.52770769230779</c:v>
                </c:pt>
                <c:pt idx="711">
                  <c:v>456.22672588235298</c:v>
                </c:pt>
                <c:pt idx="712">
                  <c:v>431.52770769230779</c:v>
                </c:pt>
                <c:pt idx="713">
                  <c:v>390.21524285714287</c:v>
                </c:pt>
                <c:pt idx="714">
                  <c:v>386.47510481927708</c:v>
                </c:pt>
                <c:pt idx="715">
                  <c:v>383.83254000000005</c:v>
                </c:pt>
                <c:pt idx="716">
                  <c:v>381.3367843373494</c:v>
                </c:pt>
                <c:pt idx="717">
                  <c:v>330.84555636363643</c:v>
                </c:pt>
                <c:pt idx="718">
                  <c:v>308.71548658536591</c:v>
                </c:pt>
                <c:pt idx="719">
                  <c:v>293.4655770186335</c:v>
                </c:pt>
                <c:pt idx="720">
                  <c:v>306.16172452830193</c:v>
                </c:pt>
                <c:pt idx="721">
                  <c:v>333.73368152866243</c:v>
                </c:pt>
                <c:pt idx="722">
                  <c:v>342.31707500000005</c:v>
                </c:pt>
                <c:pt idx="723">
                  <c:v>311.70425419354837</c:v>
                </c:pt>
                <c:pt idx="724">
                  <c:v>285.31591960784317</c:v>
                </c:pt>
                <c:pt idx="725">
                  <c:v>279.81484966887422</c:v>
                </c:pt>
                <c:pt idx="726">
                  <c:v>289.09493841059606</c:v>
                </c:pt>
                <c:pt idx="727">
                  <c:v>280.42007284768215</c:v>
                </c:pt>
                <c:pt idx="728">
                  <c:v>240.25073800000004</c:v>
                </c:pt>
                <c:pt idx="729">
                  <c:v>209.56021812080539</c:v>
                </c:pt>
                <c:pt idx="730">
                  <c:v>215.31260612244901</c:v>
                </c:pt>
                <c:pt idx="731">
                  <c:v>176.10060000000001</c:v>
                </c:pt>
                <c:pt idx="732">
                  <c:v>176.81263636363639</c:v>
                </c:pt>
                <c:pt idx="733">
                  <c:v>177.80827446808513</c:v>
                </c:pt>
                <c:pt idx="734">
                  <c:v>179.73111</c:v>
                </c:pt>
                <c:pt idx="735">
                  <c:v>137.63094388489208</c:v>
                </c:pt>
                <c:pt idx="736">
                  <c:v>122.51867080291971</c:v>
                </c:pt>
                <c:pt idx="737">
                  <c:v>106.84414191176471</c:v>
                </c:pt>
                <c:pt idx="738">
                  <c:v>112.21994779411764</c:v>
                </c:pt>
                <c:pt idx="739">
                  <c:v>169.9152866666667</c:v>
                </c:pt>
                <c:pt idx="740">
                  <c:v>187.77877164179105</c:v>
                </c:pt>
                <c:pt idx="741">
                  <c:v>163.07958496240602</c:v>
                </c:pt>
                <c:pt idx="742">
                  <c:v>162.69957954545455</c:v>
                </c:pt>
                <c:pt idx="743">
                  <c:v>158.59311297709925</c:v>
                </c:pt>
                <c:pt idx="744">
                  <c:v>167.42787674418605</c:v>
                </c:pt>
                <c:pt idx="745">
                  <c:v>149.91584645669292</c:v>
                </c:pt>
                <c:pt idx="746">
                  <c:v>150.6221166666667</c:v>
                </c:pt>
                <c:pt idx="747">
                  <c:v>166.57887380952383</c:v>
                </c:pt>
                <c:pt idx="748">
                  <c:v>214.44914523809524</c:v>
                </c:pt>
                <c:pt idx="749">
                  <c:v>249.22010314960633</c:v>
                </c:pt>
                <c:pt idx="750">
                  <c:v>261.1437916030535</c:v>
                </c:pt>
                <c:pt idx="751">
                  <c:v>246.24177500000002</c:v>
                </c:pt>
                <c:pt idx="752">
                  <c:v>244.16475909090914</c:v>
                </c:pt>
                <c:pt idx="753">
                  <c:v>220.39446590909094</c:v>
                </c:pt>
                <c:pt idx="754">
                  <c:v>225.70239545454547</c:v>
                </c:pt>
                <c:pt idx="755">
                  <c:v>230.08720681818184</c:v>
                </c:pt>
                <c:pt idx="756">
                  <c:v>243.2416409090909</c:v>
                </c:pt>
                <c:pt idx="757">
                  <c:v>259.2782165413534</c:v>
                </c:pt>
                <c:pt idx="758">
                  <c:v>245.99364360902257</c:v>
                </c:pt>
                <c:pt idx="759">
                  <c:v>250.11644210526316</c:v>
                </c:pt>
                <c:pt idx="760">
                  <c:v>224.69251804511279</c:v>
                </c:pt>
                <c:pt idx="761">
                  <c:v>225.97106417910447</c:v>
                </c:pt>
                <c:pt idx="762">
                  <c:v>215.2863156716418</c:v>
                </c:pt>
                <c:pt idx="763">
                  <c:v>206.87491791044775</c:v>
                </c:pt>
                <c:pt idx="764">
                  <c:v>198.90481764705888</c:v>
                </c:pt>
                <c:pt idx="765">
                  <c:v>201.95774444444444</c:v>
                </c:pt>
                <c:pt idx="766">
                  <c:v>207.59902222222223</c:v>
                </c:pt>
                <c:pt idx="767">
                  <c:v>210.51227910447761</c:v>
                </c:pt>
                <c:pt idx="768">
                  <c:v>207.41651029411764</c:v>
                </c:pt>
                <c:pt idx="769">
                  <c:v>199.67652700729931</c:v>
                </c:pt>
                <c:pt idx="770">
                  <c:v>187.00218175182485</c:v>
                </c:pt>
                <c:pt idx="771">
                  <c:v>199.55406956521739</c:v>
                </c:pt>
                <c:pt idx="772">
                  <c:v>215.22701086956522</c:v>
                </c:pt>
                <c:pt idx="773">
                  <c:v>225.02521751824818</c:v>
                </c:pt>
                <c:pt idx="774">
                  <c:v>236.81013503649638</c:v>
                </c:pt>
                <c:pt idx="775">
                  <c:v>252.81983430656936</c:v>
                </c:pt>
                <c:pt idx="776">
                  <c:v>258.15640072992704</c:v>
                </c:pt>
                <c:pt idx="777">
                  <c:v>265.0494656934307</c:v>
                </c:pt>
                <c:pt idx="778">
                  <c:v>287.85233043478263</c:v>
                </c:pt>
                <c:pt idx="779">
                  <c:v>287.85233043478263</c:v>
                </c:pt>
                <c:pt idx="780">
                  <c:v>303.74601739130435</c:v>
                </c:pt>
                <c:pt idx="781">
                  <c:v>321.18492391304346</c:v>
                </c:pt>
                <c:pt idx="782">
                  <c:v>330.42240437956207</c:v>
                </c:pt>
                <c:pt idx="783">
                  <c:v>330.86711824817525</c:v>
                </c:pt>
                <c:pt idx="784">
                  <c:v>313.30092043795622</c:v>
                </c:pt>
                <c:pt idx="785">
                  <c:v>324.27536304347825</c:v>
                </c:pt>
                <c:pt idx="786">
                  <c:v>341.00915395683455</c:v>
                </c:pt>
                <c:pt idx="787">
                  <c:v>345.31873071428572</c:v>
                </c:pt>
                <c:pt idx="788">
                  <c:v>349.23538928571435</c:v>
                </c:pt>
                <c:pt idx="789">
                  <c:v>367.51312928571434</c:v>
                </c:pt>
                <c:pt idx="790">
                  <c:v>377.73996</c:v>
                </c:pt>
                <c:pt idx="791">
                  <c:v>371.21219571428571</c:v>
                </c:pt>
                <c:pt idx="792">
                  <c:v>380.03007872340424</c:v>
                </c:pt>
                <c:pt idx="793">
                  <c:v>391.2646234042553</c:v>
                </c:pt>
                <c:pt idx="794">
                  <c:v>388.08018380281692</c:v>
                </c:pt>
                <c:pt idx="795">
                  <c:v>362.35939090909091</c:v>
                </c:pt>
                <c:pt idx="796">
                  <c:v>343.76536458333334</c:v>
                </c:pt>
                <c:pt idx="797">
                  <c:v>330.86094166666669</c:v>
                </c:pt>
                <c:pt idx="798">
                  <c:v>348.11741586206898</c:v>
                </c:pt>
                <c:pt idx="799">
                  <c:v>351.68892827586205</c:v>
                </c:pt>
                <c:pt idx="800">
                  <c:v>299.83004999999997</c:v>
                </c:pt>
                <c:pt idx="801">
                  <c:v>256.22220000000004</c:v>
                </c:pt>
                <c:pt idx="802">
                  <c:v>235.29964137931034</c:v>
                </c:pt>
                <c:pt idx="803">
                  <c:v>233.12580416666665</c:v>
                </c:pt>
                <c:pt idx="804">
                  <c:v>242.6305626760564</c:v>
                </c:pt>
                <c:pt idx="805">
                  <c:v>238.5180255319149</c:v>
                </c:pt>
                <c:pt idx="806">
                  <c:v>222.74645319148937</c:v>
                </c:pt>
                <c:pt idx="807">
                  <c:v>212.16766267605635</c:v>
                </c:pt>
                <c:pt idx="808">
                  <c:v>215.61683829787236</c:v>
                </c:pt>
                <c:pt idx="809">
                  <c:v>220.58596382978729</c:v>
                </c:pt>
                <c:pt idx="810">
                  <c:v>264.44389787234047</c:v>
                </c:pt>
                <c:pt idx="811">
                  <c:v>265.95624042553197</c:v>
                </c:pt>
                <c:pt idx="812">
                  <c:v>253.85750000000002</c:v>
                </c:pt>
                <c:pt idx="813">
                  <c:v>284.1753385714286</c:v>
                </c:pt>
                <c:pt idx="814">
                  <c:v>284.39293071428574</c:v>
                </c:pt>
                <c:pt idx="815">
                  <c:v>276.12442928571426</c:v>
                </c:pt>
                <c:pt idx="816">
                  <c:v>271.9901785714286</c:v>
                </c:pt>
                <c:pt idx="817">
                  <c:v>271.75536690647482</c:v>
                </c:pt>
                <c:pt idx="818">
                  <c:v>271.53620935251803</c:v>
                </c:pt>
                <c:pt idx="819">
                  <c:v>239.06754130434783</c:v>
                </c:pt>
                <c:pt idx="820">
                  <c:v>247.89736739130439</c:v>
                </c:pt>
                <c:pt idx="821">
                  <c:v>252.31228043478259</c:v>
                </c:pt>
                <c:pt idx="822">
                  <c:v>258.4931586956522</c:v>
                </c:pt>
                <c:pt idx="823">
                  <c:v>254.74048260869563</c:v>
                </c:pt>
                <c:pt idx="824">
                  <c:v>275.89449148936171</c:v>
                </c:pt>
                <c:pt idx="825">
                  <c:v>280.69386428571431</c:v>
                </c:pt>
                <c:pt idx="826">
                  <c:v>275.68924500000003</c:v>
                </c:pt>
                <c:pt idx="827">
                  <c:v>269.16148071428569</c:v>
                </c:pt>
                <c:pt idx="828">
                  <c:v>269.56379136690651</c:v>
                </c:pt>
                <c:pt idx="829">
                  <c:v>265.8975985714286</c:v>
                </c:pt>
                <c:pt idx="830">
                  <c:v>264.3744535714286</c:v>
                </c:pt>
                <c:pt idx="831">
                  <c:v>266.98555928571426</c:v>
                </c:pt>
                <c:pt idx="832">
                  <c:v>230.21248714285716</c:v>
                </c:pt>
                <c:pt idx="833">
                  <c:v>208.91932127659575</c:v>
                </c:pt>
                <c:pt idx="834">
                  <c:v>217.37455071428573</c:v>
                </c:pt>
                <c:pt idx="835">
                  <c:v>221.9439857142857</c:v>
                </c:pt>
                <c:pt idx="836">
                  <c:v>231.3004478571429</c:v>
                </c:pt>
                <c:pt idx="837">
                  <c:v>233.4763692857143</c:v>
                </c:pt>
                <c:pt idx="838">
                  <c:v>238.91617285714287</c:v>
                </c:pt>
                <c:pt idx="839">
                  <c:v>227.49952978723405</c:v>
                </c:pt>
                <c:pt idx="840">
                  <c:v>227.9316276595745</c:v>
                </c:pt>
                <c:pt idx="841">
                  <c:v>213.67239787234044</c:v>
                </c:pt>
                <c:pt idx="842">
                  <c:v>213.45482746478876</c:v>
                </c:pt>
                <c:pt idx="843">
                  <c:v>205.35829090909093</c:v>
                </c:pt>
                <c:pt idx="844">
                  <c:v>199.48968541666667</c:v>
                </c:pt>
                <c:pt idx="845">
                  <c:v>202.25707755102042</c:v>
                </c:pt>
                <c:pt idx="846">
                  <c:v>212.61860816326532</c:v>
                </c:pt>
                <c:pt idx="847">
                  <c:v>208.74242214765104</c:v>
                </c:pt>
                <c:pt idx="848">
                  <c:v>206.58284503311262</c:v>
                </c:pt>
                <c:pt idx="849">
                  <c:v>195.71915490196079</c:v>
                </c:pt>
                <c:pt idx="850">
                  <c:v>185.3489435064935</c:v>
                </c:pt>
                <c:pt idx="851">
                  <c:v>172.16451870967742</c:v>
                </c:pt>
                <c:pt idx="852">
                  <c:v>173.26987070063697</c:v>
                </c:pt>
                <c:pt idx="853">
                  <c:v>166.77473734177215</c:v>
                </c:pt>
                <c:pt idx="854">
                  <c:v>155.74157625000001</c:v>
                </c:pt>
                <c:pt idx="855">
                  <c:v>148.34107826086955</c:v>
                </c:pt>
                <c:pt idx="856">
                  <c:v>148.20294294478526</c:v>
                </c:pt>
                <c:pt idx="857">
                  <c:v>155.67850122699389</c:v>
                </c:pt>
                <c:pt idx="858">
                  <c:v>160.48747317073176</c:v>
                </c:pt>
                <c:pt idx="859">
                  <c:v>158.59170363636366</c:v>
                </c:pt>
                <c:pt idx="860">
                  <c:v>160.25331636363637</c:v>
                </c:pt>
                <c:pt idx="861">
                  <c:v>170.00851976047909</c:v>
                </c:pt>
                <c:pt idx="862">
                  <c:v>171.71646607142858</c:v>
                </c:pt>
                <c:pt idx="863">
                  <c:v>171.60166153846154</c:v>
                </c:pt>
                <c:pt idx="864">
                  <c:v>181.8761307692308</c:v>
                </c:pt>
                <c:pt idx="865">
                  <c:v>192.69136153846156</c:v>
                </c:pt>
                <c:pt idx="866">
                  <c:v>196.06064127906978</c:v>
                </c:pt>
                <c:pt idx="867">
                  <c:v>200.28481379310347</c:v>
                </c:pt>
                <c:pt idx="868">
                  <c:v>206.97364628571432</c:v>
                </c:pt>
                <c:pt idx="869">
                  <c:v>210.62919428571431</c:v>
                </c:pt>
                <c:pt idx="870">
                  <c:v>216.2165603448276</c:v>
                </c:pt>
                <c:pt idx="871">
                  <c:v>206.72511329479769</c:v>
                </c:pt>
                <c:pt idx="872">
                  <c:v>209.9138913793104</c:v>
                </c:pt>
                <c:pt idx="873">
                  <c:v>207.988075862069</c:v>
                </c:pt>
                <c:pt idx="874">
                  <c:v>198.35899827586209</c:v>
                </c:pt>
                <c:pt idx="875">
                  <c:v>200.98511034482763</c:v>
                </c:pt>
                <c:pt idx="876">
                  <c:v>207.46285344827589</c:v>
                </c:pt>
                <c:pt idx="877">
                  <c:v>206.06226034482759</c:v>
                </c:pt>
                <c:pt idx="878">
                  <c:v>211.83970689655175</c:v>
                </c:pt>
                <c:pt idx="879">
                  <c:v>206.97364628571432</c:v>
                </c:pt>
                <c:pt idx="880">
                  <c:v>210.62919428571431</c:v>
                </c:pt>
                <c:pt idx="881">
                  <c:v>219.29826306818183</c:v>
                </c:pt>
                <c:pt idx="882">
                  <c:v>223.73881355932204</c:v>
                </c:pt>
                <c:pt idx="883">
                  <c:v>220.46878474576275</c:v>
                </c:pt>
                <c:pt idx="884">
                  <c:v>216.85454237288138</c:v>
                </c:pt>
                <c:pt idx="885">
                  <c:v>222.1898525423729</c:v>
                </c:pt>
                <c:pt idx="886">
                  <c:v>220.64089152542374</c:v>
                </c:pt>
                <c:pt idx="887">
                  <c:v>224.19325280898877</c:v>
                </c:pt>
                <c:pt idx="888">
                  <c:v>230.86770842696632</c:v>
                </c:pt>
                <c:pt idx="889">
                  <c:v>238.5690033707865</c:v>
                </c:pt>
                <c:pt idx="890">
                  <c:v>238.39786348314604</c:v>
                </c:pt>
                <c:pt idx="891">
                  <c:v>244.38775955056181</c:v>
                </c:pt>
                <c:pt idx="892">
                  <c:v>252.21238994413409</c:v>
                </c:pt>
                <c:pt idx="893">
                  <c:v>253.96970220994476</c:v>
                </c:pt>
                <c:pt idx="894">
                  <c:v>248.75229944751379</c:v>
                </c:pt>
                <c:pt idx="895">
                  <c:v>249.59381602209945</c:v>
                </c:pt>
                <c:pt idx="896">
                  <c:v>266.59245082872928</c:v>
                </c:pt>
                <c:pt idx="897">
                  <c:v>277.70046961325971</c:v>
                </c:pt>
                <c:pt idx="898">
                  <c:v>286.78884861878453</c:v>
                </c:pt>
                <c:pt idx="899">
                  <c:v>290.06706428571425</c:v>
                </c:pt>
                <c:pt idx="900">
                  <c:v>301.61618571428573</c:v>
                </c:pt>
                <c:pt idx="901">
                  <c:v>304.12409005524864</c:v>
                </c:pt>
                <c:pt idx="902">
                  <c:v>291.81127704918032</c:v>
                </c:pt>
                <c:pt idx="903">
                  <c:v>308.93354021739134</c:v>
                </c:pt>
                <c:pt idx="904">
                  <c:v>307.92228648648654</c:v>
                </c:pt>
                <c:pt idx="905">
                  <c:v>302.67416149732617</c:v>
                </c:pt>
                <c:pt idx="906">
                  <c:v>277.70471969696973</c:v>
                </c:pt>
                <c:pt idx="907">
                  <c:v>266.92739108910888</c:v>
                </c:pt>
                <c:pt idx="908">
                  <c:v>225.33586323529417</c:v>
                </c:pt>
                <c:pt idx="909">
                  <c:v>216.02296874999999</c:v>
                </c:pt>
                <c:pt idx="910">
                  <c:v>210.09389718309856</c:v>
                </c:pt>
                <c:pt idx="911">
                  <c:v>214.37380325581398</c:v>
                </c:pt>
                <c:pt idx="912">
                  <c:v>215.50730651162795</c:v>
                </c:pt>
                <c:pt idx="913">
                  <c:v>223.86689302325584</c:v>
                </c:pt>
                <c:pt idx="914">
                  <c:v>210.87560000000002</c:v>
                </c:pt>
                <c:pt idx="915">
                  <c:v>203.08600000000004</c:v>
                </c:pt>
                <c:pt idx="916">
                  <c:v>199.46940000000001</c:v>
                </c:pt>
                <c:pt idx="917">
                  <c:v>205.48610727272728</c:v>
                </c:pt>
                <c:pt idx="918">
                  <c:v>216.39636621621625</c:v>
                </c:pt>
                <c:pt idx="919">
                  <c:v>209.31397066666671</c:v>
                </c:pt>
                <c:pt idx="920">
                  <c:v>199.46577130434787</c:v>
                </c:pt>
                <c:pt idx="921">
                  <c:v>204.63121956521738</c:v>
                </c:pt>
                <c:pt idx="922">
                  <c:v>201.37163766233766</c:v>
                </c:pt>
                <c:pt idx="923">
                  <c:v>195.66555000000002</c:v>
                </c:pt>
                <c:pt idx="924">
                  <c:v>190.61806202531648</c:v>
                </c:pt>
                <c:pt idx="925">
                  <c:v>182.7774</c:v>
                </c:pt>
                <c:pt idx="926">
                  <c:v>186.16216666666671</c:v>
                </c:pt>
                <c:pt idx="927">
                  <c:v>197.1128823529412</c:v>
                </c:pt>
                <c:pt idx="928">
                  <c:v>205.84762970711299</c:v>
                </c:pt>
                <c:pt idx="929">
                  <c:v>212.60828962655603</c:v>
                </c:pt>
                <c:pt idx="930">
                  <c:v>205.00033524590168</c:v>
                </c:pt>
                <c:pt idx="931">
                  <c:v>198.19535755102041</c:v>
                </c:pt>
                <c:pt idx="932">
                  <c:v>195.95726693877552</c:v>
                </c:pt>
                <c:pt idx="933">
                  <c:v>202.12883237704924</c:v>
                </c:pt>
                <c:pt idx="934">
                  <c:v>192.4701409090909</c:v>
                </c:pt>
                <c:pt idx="935">
                  <c:v>192.00475145228216</c:v>
                </c:pt>
                <c:pt idx="936">
                  <c:v>194.96256000000002</c:v>
                </c:pt>
                <c:pt idx="937">
                  <c:v>189.04917352941175</c:v>
                </c:pt>
                <c:pt idx="938">
                  <c:v>190.84110882352942</c:v>
                </c:pt>
                <c:pt idx="939">
                  <c:v>189.78769079497911</c:v>
                </c:pt>
                <c:pt idx="940">
                  <c:v>189.17716890756301</c:v>
                </c:pt>
                <c:pt idx="941">
                  <c:v>178.06138619246866</c:v>
                </c:pt>
                <c:pt idx="942">
                  <c:v>189.71831392405065</c:v>
                </c:pt>
                <c:pt idx="943">
                  <c:v>195.7049331932773</c:v>
                </c:pt>
                <c:pt idx="944">
                  <c:v>197.4352807531381</c:v>
                </c:pt>
                <c:pt idx="945">
                  <c:v>204.24281898734179</c:v>
                </c:pt>
                <c:pt idx="946">
                  <c:v>206.20055420168066</c:v>
                </c:pt>
                <c:pt idx="947">
                  <c:v>213.49846016949149</c:v>
                </c:pt>
                <c:pt idx="948">
                  <c:v>218.8143625531915</c:v>
                </c:pt>
                <c:pt idx="949">
                  <c:v>223.09213148936172</c:v>
                </c:pt>
                <c:pt idx="950">
                  <c:v>223.95394703389832</c:v>
                </c:pt>
                <c:pt idx="951">
                  <c:v>230.27887118644068</c:v>
                </c:pt>
                <c:pt idx="952">
                  <c:v>237.01935696202537</c:v>
                </c:pt>
                <c:pt idx="953">
                  <c:v>239.86333865546217</c:v>
                </c:pt>
                <c:pt idx="954">
                  <c:v>219.6868058091286</c:v>
                </c:pt>
                <c:pt idx="955">
                  <c:v>231.04166543209874</c:v>
                </c:pt>
                <c:pt idx="956">
                  <c:v>238.20989016393443</c:v>
                </c:pt>
                <c:pt idx="957">
                  <c:v>246.05602560975612</c:v>
                </c:pt>
                <c:pt idx="958">
                  <c:v>244.56652105263157</c:v>
                </c:pt>
                <c:pt idx="959">
                  <c:v>240.65691000000004</c:v>
                </c:pt>
                <c:pt idx="960">
                  <c:v>254.37720826771658</c:v>
                </c:pt>
                <c:pt idx="961">
                  <c:v>260.77190661478602</c:v>
                </c:pt>
                <c:pt idx="962">
                  <c:v>255.39245232558142</c:v>
                </c:pt>
                <c:pt idx="963">
                  <c:v>258.81657674418608</c:v>
                </c:pt>
                <c:pt idx="964">
                  <c:v>257.93490231660235</c:v>
                </c:pt>
                <c:pt idx="965">
                  <c:v>253.46544208494211</c:v>
                </c:pt>
                <c:pt idx="966">
                  <c:v>257.93490231660235</c:v>
                </c:pt>
                <c:pt idx="967">
                  <c:v>269.2261702702703</c:v>
                </c:pt>
                <c:pt idx="968">
                  <c:v>274.04938390804597</c:v>
                </c:pt>
                <c:pt idx="969">
                  <c:v>271.60814656488554</c:v>
                </c:pt>
                <c:pt idx="970">
                  <c:v>262.05017386363642</c:v>
                </c:pt>
                <c:pt idx="971">
                  <c:v>269.10810905660378</c:v>
                </c:pt>
                <c:pt idx="972">
                  <c:v>278.07454754716986</c:v>
                </c:pt>
                <c:pt idx="973">
                  <c:v>275.09272813688216</c:v>
                </c:pt>
                <c:pt idx="974">
                  <c:v>275.78769923954371</c:v>
                </c:pt>
                <c:pt idx="975">
                  <c:v>273.93532045454549</c:v>
                </c:pt>
                <c:pt idx="976">
                  <c:v>273.81993068181822</c:v>
                </c:pt>
                <c:pt idx="977">
                  <c:v>280.25868000000003</c:v>
                </c:pt>
                <c:pt idx="978">
                  <c:v>286.14589213483146</c:v>
                </c:pt>
                <c:pt idx="979">
                  <c:v>287.28682471910116</c:v>
                </c:pt>
                <c:pt idx="980">
                  <c:v>282.72309438202251</c:v>
                </c:pt>
                <c:pt idx="981">
                  <c:v>276.79024494382026</c:v>
                </c:pt>
                <c:pt idx="982">
                  <c:v>285.57542584269669</c:v>
                </c:pt>
                <c:pt idx="983">
                  <c:v>297.09884494382027</c:v>
                </c:pt>
                <c:pt idx="984">
                  <c:v>299.81906842105263</c:v>
                </c:pt>
                <c:pt idx="985">
                  <c:v>297.27192226415099</c:v>
                </c:pt>
                <c:pt idx="986">
                  <c:v>297.64314699248121</c:v>
                </c:pt>
                <c:pt idx="987">
                  <c:v>282.98430789473684</c:v>
                </c:pt>
                <c:pt idx="988">
                  <c:v>283.40765393258431</c:v>
                </c:pt>
                <c:pt idx="989">
                  <c:v>272.23375186567165</c:v>
                </c:pt>
                <c:pt idx="990">
                  <c:v>276.09844813432835</c:v>
                </c:pt>
                <c:pt idx="991">
                  <c:v>276.20450966542751</c:v>
                </c:pt>
                <c:pt idx="992">
                  <c:v>263.52107174721192</c:v>
                </c:pt>
                <c:pt idx="993">
                  <c:v>270.44285666666667</c:v>
                </c:pt>
                <c:pt idx="994">
                  <c:v>277.45020446096657</c:v>
                </c:pt>
                <c:pt idx="995">
                  <c:v>281.18728884758366</c:v>
                </c:pt>
                <c:pt idx="996">
                  <c:v>288.32172267657995</c:v>
                </c:pt>
                <c:pt idx="997">
                  <c:v>294.66344163568778</c:v>
                </c:pt>
                <c:pt idx="998">
                  <c:v>300.89191561338293</c:v>
                </c:pt>
                <c:pt idx="999">
                  <c:v>314.06340559701493</c:v>
                </c:pt>
                <c:pt idx="1000">
                  <c:v>325.35283159851309</c:v>
                </c:pt>
                <c:pt idx="1001">
                  <c:v>327.95746617100377</c:v>
                </c:pt>
                <c:pt idx="1002">
                  <c:v>341.20712899628256</c:v>
                </c:pt>
                <c:pt idx="1003">
                  <c:v>348.00182788104092</c:v>
                </c:pt>
                <c:pt idx="1004">
                  <c:v>357.48440485074627</c:v>
                </c:pt>
                <c:pt idx="1005">
                  <c:v>365.78213507462692</c:v>
                </c:pt>
                <c:pt idx="1006">
                  <c:v>380.1042447761194</c:v>
                </c:pt>
                <c:pt idx="1007">
                  <c:v>398.98412471910115</c:v>
                </c:pt>
                <c:pt idx="1008">
                  <c:v>406.17200000000003</c:v>
                </c:pt>
                <c:pt idx="1009">
                  <c:v>419.74909775280901</c:v>
                </c:pt>
                <c:pt idx="1010">
                  <c:v>416.44039325842698</c:v>
                </c:pt>
                <c:pt idx="1011">
                  <c:v>430.81614382022474</c:v>
                </c:pt>
                <c:pt idx="1012">
                  <c:v>428.99065168539335</c:v>
                </c:pt>
                <c:pt idx="1013">
                  <c:v>453.86298202247195</c:v>
                </c:pt>
                <c:pt idx="1014">
                  <c:v>485.24671679104478</c:v>
                </c:pt>
                <c:pt idx="1015">
                  <c:v>482.29136082089553</c:v>
                </c:pt>
                <c:pt idx="1016">
                  <c:v>502.1282475836432</c:v>
                </c:pt>
                <c:pt idx="1017">
                  <c:v>476.87461672862457</c:v>
                </c:pt>
                <c:pt idx="1018">
                  <c:v>509.03619144981417</c:v>
                </c:pt>
                <c:pt idx="1019">
                  <c:v>515.70961679104471</c:v>
                </c:pt>
                <c:pt idx="1020">
                  <c:v>501.84217723880602</c:v>
                </c:pt>
                <c:pt idx="1021">
                  <c:v>505.02486828358207</c:v>
                </c:pt>
                <c:pt idx="1022">
                  <c:v>539.8071347014926</c:v>
                </c:pt>
                <c:pt idx="1023">
                  <c:v>544.14213568773243</c:v>
                </c:pt>
                <c:pt idx="1024">
                  <c:v>525.09013555555555</c:v>
                </c:pt>
                <c:pt idx="1025">
                  <c:v>518.20528786764714</c:v>
                </c:pt>
                <c:pt idx="1026">
                  <c:v>542.32856277372264</c:v>
                </c:pt>
                <c:pt idx="1027">
                  <c:v>541.07912857142856</c:v>
                </c:pt>
                <c:pt idx="1028">
                  <c:v>520.75994014598552</c:v>
                </c:pt>
                <c:pt idx="1029">
                  <c:v>512.21981672727281</c:v>
                </c:pt>
                <c:pt idx="1030">
                  <c:v>506.90265600000004</c:v>
                </c:pt>
                <c:pt idx="1031">
                  <c:v>512.57140434782605</c:v>
                </c:pt>
                <c:pt idx="1032">
                  <c:v>501.42374891304348</c:v>
                </c:pt>
                <c:pt idx="1033">
                  <c:v>478.05857870036101</c:v>
                </c:pt>
                <c:pt idx="1034">
                  <c:v>482.47535503597129</c:v>
                </c:pt>
                <c:pt idx="1035">
                  <c:v>491.88302688172047</c:v>
                </c:pt>
                <c:pt idx="1036">
                  <c:v>508.94802214285716</c:v>
                </c:pt>
                <c:pt idx="1037">
                  <c:v>515.48430427046264</c:v>
                </c:pt>
                <c:pt idx="1038">
                  <c:v>522.17501024734975</c:v>
                </c:pt>
                <c:pt idx="1039">
                  <c:v>493.43439434628976</c:v>
                </c:pt>
                <c:pt idx="1040">
                  <c:v>473.41284169611305</c:v>
                </c:pt>
                <c:pt idx="1041">
                  <c:v>443.9187265017668</c:v>
                </c:pt>
                <c:pt idx="1042">
                  <c:v>432.80916021126762</c:v>
                </c:pt>
                <c:pt idx="1043">
                  <c:v>432.59463274647891</c:v>
                </c:pt>
                <c:pt idx="1044">
                  <c:v>437.98407272727269</c:v>
                </c:pt>
                <c:pt idx="1045">
                  <c:v>439.47526363636359</c:v>
                </c:pt>
                <c:pt idx="1046">
                  <c:v>445.41413854166666</c:v>
                </c:pt>
                <c:pt idx="1047">
                  <c:v>446.29729619377173</c:v>
                </c:pt>
                <c:pt idx="1048">
                  <c:v>460.63277854671287</c:v>
                </c:pt>
                <c:pt idx="1049">
                  <c:v>471.70061418685123</c:v>
                </c:pt>
                <c:pt idx="1050">
                  <c:v>482.99453172413797</c:v>
                </c:pt>
                <c:pt idx="1051">
                  <c:v>502.79596193771636</c:v>
                </c:pt>
                <c:pt idx="1052">
                  <c:v>516.07736470588236</c:v>
                </c:pt>
                <c:pt idx="1053">
                  <c:v>537.05354844290673</c:v>
                </c:pt>
                <c:pt idx="1054">
                  <c:v>551.48353448275861</c:v>
                </c:pt>
                <c:pt idx="1055">
                  <c:v>563.82716989619382</c:v>
                </c:pt>
                <c:pt idx="1056">
                  <c:v>584.25741310344824</c:v>
                </c:pt>
                <c:pt idx="1057">
                  <c:v>577.31938858131491</c:v>
                </c:pt>
                <c:pt idx="1058">
                  <c:v>591.97109480968857</c:v>
                </c:pt>
                <c:pt idx="1059">
                  <c:v>599.80399655172414</c:v>
                </c:pt>
                <c:pt idx="1060">
                  <c:v>608.83782206896558</c:v>
                </c:pt>
                <c:pt idx="1061">
                  <c:v>601.51142061855671</c:v>
                </c:pt>
                <c:pt idx="1062">
                  <c:v>623.23755000000017</c:v>
                </c:pt>
                <c:pt idx="1063">
                  <c:v>619.69049999999993</c:v>
                </c:pt>
                <c:pt idx="1064">
                  <c:v>593.14281399317395</c:v>
                </c:pt>
                <c:pt idx="1065">
                  <c:v>590.60724489795928</c:v>
                </c:pt>
                <c:pt idx="1066">
                  <c:v>592.99039693877546</c:v>
                </c:pt>
                <c:pt idx="1067">
                  <c:v>611.95199795918381</c:v>
                </c:pt>
                <c:pt idx="1068">
                  <c:v>603.33177030716729</c:v>
                </c:pt>
                <c:pt idx="1069">
                  <c:v>577.96617755102045</c:v>
                </c:pt>
                <c:pt idx="1070">
                  <c:v>570.09141428571434</c:v>
                </c:pt>
                <c:pt idx="1071">
                  <c:v>575.49064983050857</c:v>
                </c:pt>
                <c:pt idx="1072">
                  <c:v>570.22418237288139</c:v>
                </c:pt>
                <c:pt idx="1073">
                  <c:v>589.2924506756757</c:v>
                </c:pt>
                <c:pt idx="1074">
                  <c:v>574.67849189189189</c:v>
                </c:pt>
                <c:pt idx="1075">
                  <c:v>581.57381047297292</c:v>
                </c:pt>
                <c:pt idx="1076">
                  <c:v>564.07822601351359</c:v>
                </c:pt>
                <c:pt idx="1077">
                  <c:v>549.25222046979866</c:v>
                </c:pt>
                <c:pt idx="1078">
                  <c:v>567.039282885906</c:v>
                </c:pt>
                <c:pt idx="1079">
                  <c:v>580.63514093959736</c:v>
                </c:pt>
                <c:pt idx="1080">
                  <c:v>610.48469395973166</c:v>
                </c:pt>
                <c:pt idx="1081">
                  <c:v>635.52969563758393</c:v>
                </c:pt>
                <c:pt idx="1082">
                  <c:v>655.46347248322161</c:v>
                </c:pt>
                <c:pt idx="1083">
                  <c:v>672.94386140939594</c:v>
                </c:pt>
                <c:pt idx="1084">
                  <c:v>679.79290268456373</c:v>
                </c:pt>
                <c:pt idx="1085">
                  <c:v>670.79714697986583</c:v>
                </c:pt>
                <c:pt idx="1086">
                  <c:v>664.49739199999999</c:v>
                </c:pt>
                <c:pt idx="1087">
                  <c:v>690.66220434782622</c:v>
                </c:pt>
                <c:pt idx="1088">
                  <c:v>682.97821800000008</c:v>
                </c:pt>
                <c:pt idx="1089">
                  <c:v>690.49239999999998</c:v>
                </c:pt>
                <c:pt idx="1090">
                  <c:v>721.76764400000002</c:v>
                </c:pt>
                <c:pt idx="1091">
                  <c:v>728.46948199999997</c:v>
                </c:pt>
                <c:pt idx="1092">
                  <c:v>701.35750099999996</c:v>
                </c:pt>
                <c:pt idx="1093">
                  <c:v>710.66605913621265</c:v>
                </c:pt>
                <c:pt idx="1094">
                  <c:v>711.37449867109638</c:v>
                </c:pt>
                <c:pt idx="1095">
                  <c:v>686.42395529801331</c:v>
                </c:pt>
                <c:pt idx="1096">
                  <c:v>635.38346721854316</c:v>
                </c:pt>
                <c:pt idx="1097">
                  <c:v>561.14275728476832</c:v>
                </c:pt>
                <c:pt idx="1098">
                  <c:v>572.76284257425743</c:v>
                </c:pt>
                <c:pt idx="1099">
                  <c:v>588.34617425742579</c:v>
                </c:pt>
                <c:pt idx="1100">
                  <c:v>581.20006578947368</c:v>
                </c:pt>
                <c:pt idx="1101">
                  <c:v>562.86220164473684</c:v>
                </c:pt>
                <c:pt idx="1102">
                  <c:v>601.64227500000015</c:v>
                </c:pt>
                <c:pt idx="1103">
                  <c:v>627.69607105263174</c:v>
                </c:pt>
                <c:pt idx="1104">
                  <c:v>651.94614276315804</c:v>
                </c:pt>
                <c:pt idx="1105">
                  <c:v>660.56393684210536</c:v>
                </c:pt>
                <c:pt idx="1106">
                  <c:v>655.90119442622949</c:v>
                </c:pt>
                <c:pt idx="1107">
                  <c:v>686.76360786885255</c:v>
                </c:pt>
                <c:pt idx="1108">
                  <c:v>700.54682163934433</c:v>
                </c:pt>
                <c:pt idx="1109">
                  <c:v>697.95879705882351</c:v>
                </c:pt>
                <c:pt idx="1110">
                  <c:v>685.36563615635168</c:v>
                </c:pt>
                <c:pt idx="1111">
                  <c:v>704.3181244299675</c:v>
                </c:pt>
                <c:pt idx="1112">
                  <c:v>722.87370195439735</c:v>
                </c:pt>
                <c:pt idx="1113">
                  <c:v>722.30700876623371</c:v>
                </c:pt>
                <c:pt idx="1114">
                  <c:v>718.2518824675326</c:v>
                </c:pt>
                <c:pt idx="1115">
                  <c:v>731.20818543689325</c:v>
                </c:pt>
                <c:pt idx="1116">
                  <c:v>753.6856650485438</c:v>
                </c:pt>
                <c:pt idx="1117">
                  <c:v>762.95269611650485</c:v>
                </c:pt>
                <c:pt idx="1118">
                  <c:v>776.85324271844672</c:v>
                </c:pt>
                <c:pt idx="1119">
                  <c:v>788.091982524272</c:v>
                </c:pt>
                <c:pt idx="1120">
                  <c:v>795.78164660194182</c:v>
                </c:pt>
                <c:pt idx="1121">
                  <c:v>788.49777290322584</c:v>
                </c:pt>
                <c:pt idx="1122">
                  <c:v>815.15194147909961</c:v>
                </c:pt>
                <c:pt idx="1123">
                  <c:v>805.79283870967743</c:v>
                </c:pt>
                <c:pt idx="1124">
                  <c:v>817.01301897106111</c:v>
                </c:pt>
                <c:pt idx="1125">
                  <c:v>831.11802733118964</c:v>
                </c:pt>
                <c:pt idx="1126">
                  <c:v>834.21479999999997</c:v>
                </c:pt>
                <c:pt idx="1127">
                  <c:v>819.76445000000001</c:v>
                </c:pt>
                <c:pt idx="1128">
                  <c:v>840.85415000000012</c:v>
                </c:pt>
                <c:pt idx="1129">
                  <c:v>847.00531250000006</c:v>
                </c:pt>
                <c:pt idx="1130">
                  <c:v>845.07782971246002</c:v>
                </c:pt>
                <c:pt idx="1131">
                  <c:v>853.4462780254778</c:v>
                </c:pt>
                <c:pt idx="1132">
                  <c:v>866.15532229299379</c:v>
                </c:pt>
                <c:pt idx="1133">
                  <c:v>819.79905569620269</c:v>
                </c:pt>
                <c:pt idx="1134">
                  <c:v>818.54583512658223</c:v>
                </c:pt>
                <c:pt idx="1135">
                  <c:v>833.77728512658223</c:v>
                </c:pt>
                <c:pt idx="1136">
                  <c:v>861.63734240506324</c:v>
                </c:pt>
                <c:pt idx="1137">
                  <c:v>878.23483627760254</c:v>
                </c:pt>
                <c:pt idx="1138">
                  <c:v>885.53824447949546</c:v>
                </c:pt>
                <c:pt idx="1139">
                  <c:v>878.73013113207548</c:v>
                </c:pt>
                <c:pt idx="1140">
                  <c:v>893.96158113207548</c:v>
                </c:pt>
                <c:pt idx="1141">
                  <c:v>882.37693781250005</c:v>
                </c:pt>
                <c:pt idx="1142">
                  <c:v>843.47119999999995</c:v>
                </c:pt>
                <c:pt idx="1143">
                  <c:v>863.90143653250777</c:v>
                </c:pt>
                <c:pt idx="1144">
                  <c:v>818.44286749226012</c:v>
                </c:pt>
                <c:pt idx="1145">
                  <c:v>809.14727592592601</c:v>
                </c:pt>
                <c:pt idx="1146">
                  <c:v>804.59548800000005</c:v>
                </c:pt>
                <c:pt idx="1147">
                  <c:v>751.32504128440371</c:v>
                </c:pt>
                <c:pt idx="1148">
                  <c:v>724.86796605504594</c:v>
                </c:pt>
                <c:pt idx="1149">
                  <c:v>714.16519057750759</c:v>
                </c:pt>
                <c:pt idx="1150">
                  <c:v>749.90585744680845</c:v>
                </c:pt>
                <c:pt idx="1151">
                  <c:v>753.05399908814604</c:v>
                </c:pt>
                <c:pt idx="1152">
                  <c:v>781.94282826747735</c:v>
                </c:pt>
                <c:pt idx="1153">
                  <c:v>808.88721702127668</c:v>
                </c:pt>
                <c:pt idx="1154">
                  <c:v>825.4522781818182</c:v>
                </c:pt>
                <c:pt idx="1155">
                  <c:v>837.13153595166159</c:v>
                </c:pt>
                <c:pt idx="1156">
                  <c:v>849.5662382530121</c:v>
                </c:pt>
                <c:pt idx="1157">
                  <c:v>836.40328738738754</c:v>
                </c:pt>
                <c:pt idx="1158">
                  <c:v>848.30967934131752</c:v>
                </c:pt>
                <c:pt idx="1159">
                  <c:v>859.23564805970148</c:v>
                </c:pt>
                <c:pt idx="1160">
                  <c:v>868.64596696428578</c:v>
                </c:pt>
                <c:pt idx="1161">
                  <c:v>864.71246706231454</c:v>
                </c:pt>
                <c:pt idx="1162">
                  <c:v>835.11606923076931</c:v>
                </c:pt>
                <c:pt idx="1163">
                  <c:v>856.37592035398234</c:v>
                </c:pt>
                <c:pt idx="1164">
                  <c:v>849.03050322580646</c:v>
                </c:pt>
                <c:pt idx="1165">
                  <c:v>808.33572368421051</c:v>
                </c:pt>
                <c:pt idx="1166">
                  <c:v>791.2360819241984</c:v>
                </c:pt>
                <c:pt idx="1167">
                  <c:v>847.20512877906992</c:v>
                </c:pt>
                <c:pt idx="1168">
                  <c:v>864.17507913043482</c:v>
                </c:pt>
                <c:pt idx="1169">
                  <c:v>882.28283861671468</c:v>
                </c:pt>
                <c:pt idx="1170">
                  <c:v>875.48105157593125</c:v>
                </c:pt>
                <c:pt idx="1171">
                  <c:v>853.91860542857148</c:v>
                </c:pt>
                <c:pt idx="1172">
                  <c:v>879.17144444444443</c:v>
                </c:pt>
                <c:pt idx="1173">
                  <c:v>895.76459490084994</c:v>
                </c:pt>
                <c:pt idx="1174">
                  <c:v>907.00272881355943</c:v>
                </c:pt>
                <c:pt idx="1175">
                  <c:v>913.88700000000006</c:v>
                </c:pt>
                <c:pt idx="1176">
                  <c:v>872.81342696629224</c:v>
                </c:pt>
                <c:pt idx="1177">
                  <c:v>863.68277932960905</c:v>
                </c:pt>
                <c:pt idx="1178">
                  <c:v>837.94071191135731</c:v>
                </c:pt>
                <c:pt idx="1179">
                  <c:v>850.10792561983487</c:v>
                </c:pt>
                <c:pt idx="1180">
                  <c:v>875.38992857142864</c:v>
                </c:pt>
                <c:pt idx="1181">
                  <c:v>825.16172295081969</c:v>
                </c:pt>
                <c:pt idx="1182">
                  <c:v>784.00577690217392</c:v>
                </c:pt>
                <c:pt idx="1183">
                  <c:v>775.40430324324336</c:v>
                </c:pt>
                <c:pt idx="1184">
                  <c:v>776.02390269541786</c:v>
                </c:pt>
                <c:pt idx="1185">
                  <c:v>780.11158391420918</c:v>
                </c:pt>
                <c:pt idx="1186">
                  <c:v>781.55616240000006</c:v>
                </c:pt>
                <c:pt idx="1187">
                  <c:v>736.20021724137928</c:v>
                </c:pt>
                <c:pt idx="1188">
                  <c:v>727.80542301587309</c:v>
                </c:pt>
                <c:pt idx="1189">
                  <c:v>698.72272736842115</c:v>
                </c:pt>
                <c:pt idx="1190">
                  <c:v>706.94661910994773</c:v>
                </c:pt>
                <c:pt idx="1191">
                  <c:v>680.07435194805203</c:v>
                </c:pt>
                <c:pt idx="1192">
                  <c:v>600.26118497409323</c:v>
                </c:pt>
                <c:pt idx="1193">
                  <c:v>593.47696159793827</c:v>
                </c:pt>
                <c:pt idx="1194">
                  <c:v>591.44892000000004</c:v>
                </c:pt>
                <c:pt idx="1195">
                  <c:v>608.63312000000008</c:v>
                </c:pt>
                <c:pt idx="1196">
                  <c:v>641.74139846938772</c:v>
                </c:pt>
                <c:pt idx="1197">
                  <c:v>652.32357182741123</c:v>
                </c:pt>
                <c:pt idx="1198">
                  <c:v>648.33666969696969</c:v>
                </c:pt>
                <c:pt idx="1199">
                  <c:v>689.24224748743723</c:v>
                </c:pt>
                <c:pt idx="1200">
                  <c:v>715.57199020100506</c:v>
                </c:pt>
                <c:pt idx="1201">
                  <c:v>741.41659624060162</c:v>
                </c:pt>
                <c:pt idx="1202">
                  <c:v>758.52620999999999</c:v>
                </c:pt>
                <c:pt idx="1203">
                  <c:v>782.46351620947632</c:v>
                </c:pt>
                <c:pt idx="1204">
                  <c:v>767.99767741935489</c:v>
                </c:pt>
                <c:pt idx="1205">
                  <c:v>748.21684433497535</c:v>
                </c:pt>
                <c:pt idx="1206">
                  <c:v>740.98945945945945</c:v>
                </c:pt>
                <c:pt idx="1207">
                  <c:v>726.03245000000004</c:v>
                </c:pt>
                <c:pt idx="1208">
                  <c:v>742.15986764705895</c:v>
                </c:pt>
                <c:pt idx="1209">
                  <c:v>724.62971662591701</c:v>
                </c:pt>
                <c:pt idx="1210">
                  <c:v>691.03859706601474</c:v>
                </c:pt>
                <c:pt idx="1211">
                  <c:v>735.03790583941611</c:v>
                </c:pt>
                <c:pt idx="1212">
                  <c:v>765.6490437956204</c:v>
                </c:pt>
                <c:pt idx="1213">
                  <c:v>775.95570944309941</c:v>
                </c:pt>
                <c:pt idx="1214">
                  <c:v>792.47689130434799</c:v>
                </c:pt>
                <c:pt idx="1215">
                  <c:v>798.64181204819283</c:v>
                </c:pt>
                <c:pt idx="1216">
                  <c:v>788.66690625000012</c:v>
                </c:pt>
                <c:pt idx="1217">
                  <c:v>788.96719424460423</c:v>
                </c:pt>
                <c:pt idx="1218">
                  <c:v>779.38493556085928</c:v>
                </c:pt>
                <c:pt idx="1219">
                  <c:v>805.09092857142866</c:v>
                </c:pt>
                <c:pt idx="1220">
                  <c:v>791.60124940617584</c:v>
                </c:pt>
                <c:pt idx="1221">
                  <c:v>789.29878014184408</c:v>
                </c:pt>
                <c:pt idx="1222">
                  <c:v>826.95278066037736</c:v>
                </c:pt>
                <c:pt idx="1223">
                  <c:v>842.20958823529418</c:v>
                </c:pt>
                <c:pt idx="1224">
                  <c:v>846.66839436619728</c:v>
                </c:pt>
                <c:pt idx="1225">
                  <c:v>810.92381818181832</c:v>
                </c:pt>
                <c:pt idx="1226">
                  <c:v>790.76904387990783</c:v>
                </c:pt>
                <c:pt idx="1227">
                  <c:v>770.65547477064217</c:v>
                </c:pt>
                <c:pt idx="1228">
                  <c:v>743.87764920273366</c:v>
                </c:pt>
                <c:pt idx="1229">
                  <c:v>722.2877647058823</c:v>
                </c:pt>
                <c:pt idx="1230">
                  <c:v>727.5338194130926</c:v>
                </c:pt>
                <c:pt idx="1231">
                  <c:v>701.11951662971171</c:v>
                </c:pt>
                <c:pt idx="1232">
                  <c:v>711.69961061946901</c:v>
                </c:pt>
                <c:pt idx="1233">
                  <c:v>733.51456578947364</c:v>
                </c:pt>
                <c:pt idx="1234">
                  <c:v>676.95333333333338</c:v>
                </c:pt>
                <c:pt idx="1235">
                  <c:v>624.95100909090911</c:v>
                </c:pt>
                <c:pt idx="1236">
                  <c:v>628.28096974248933</c:v>
                </c:pt>
                <c:pt idx="1237">
                  <c:v>603.12669597457636</c:v>
                </c:pt>
                <c:pt idx="1238">
                  <c:v>620.98430460251052</c:v>
                </c:pt>
                <c:pt idx="1239">
                  <c:v>586.79161124999996</c:v>
                </c:pt>
                <c:pt idx="1240">
                  <c:v>562.05930925925929</c:v>
                </c:pt>
                <c:pt idx="1241">
                  <c:v>558.2171002040817</c:v>
                </c:pt>
                <c:pt idx="1242">
                  <c:v>489.07137631578951</c:v>
                </c:pt>
                <c:pt idx="1243">
                  <c:v>463.21885740000005</c:v>
                </c:pt>
                <c:pt idx="1244">
                  <c:v>410.10528616600794</c:v>
                </c:pt>
                <c:pt idx="1245">
                  <c:v>413.96159999999998</c:v>
                </c:pt>
                <c:pt idx="1246">
                  <c:v>424.35115456310677</c:v>
                </c:pt>
                <c:pt idx="1247">
                  <c:v>393.66988497109827</c:v>
                </c:pt>
                <c:pt idx="1248">
                  <c:v>424.25873781190023</c:v>
                </c:pt>
                <c:pt idx="1249">
                  <c:v>464.77681714285711</c:v>
                </c:pt>
                <c:pt idx="1250">
                  <c:v>484.2849643263757</c:v>
                </c:pt>
                <c:pt idx="1251">
                  <c:v>487.86708657844991</c:v>
                </c:pt>
                <c:pt idx="1252">
                  <c:v>515.92242293233073</c:v>
                </c:pt>
                <c:pt idx="1253">
                  <c:v>525.14402238805974</c:v>
                </c:pt>
                <c:pt idx="1254">
                  <c:v>519.83646143911437</c:v>
                </c:pt>
                <c:pt idx="1255">
                  <c:v>480.84257071823208</c:v>
                </c:pt>
                <c:pt idx="1256">
                  <c:v>472.39812142857147</c:v>
                </c:pt>
                <c:pt idx="1257">
                  <c:v>491.45702240437157</c:v>
                </c:pt>
                <c:pt idx="1258">
                  <c:v>496.16517233273061</c:v>
                </c:pt>
                <c:pt idx="1259">
                  <c:v>486.85751891891897</c:v>
                </c:pt>
                <c:pt idx="1260">
                  <c:v>530.69001690647485</c:v>
                </c:pt>
                <c:pt idx="1261">
                  <c:v>549.2056881720431</c:v>
                </c:pt>
                <c:pt idx="1262">
                  <c:v>550.94797674418612</c:v>
                </c:pt>
                <c:pt idx="1263">
                  <c:v>553.32789839572195</c:v>
                </c:pt>
                <c:pt idx="1264">
                  <c:v>545.63636814159292</c:v>
                </c:pt>
                <c:pt idx="1265">
                  <c:v>545.97239788732406</c:v>
                </c:pt>
                <c:pt idx="1266">
                  <c:v>555.90791243432579</c:v>
                </c:pt>
                <c:pt idx="1267">
                  <c:v>548.22605749128923</c:v>
                </c:pt>
                <c:pt idx="1268">
                  <c:v>557.9576302083334</c:v>
                </c:pt>
                <c:pt idx="1269">
                  <c:v>536.12599481865288</c:v>
                </c:pt>
                <c:pt idx="1270">
                  <c:v>531.52508275862078</c:v>
                </c:pt>
                <c:pt idx="1271">
                  <c:v>548.01814948453614</c:v>
                </c:pt>
                <c:pt idx="1272">
                  <c:v>540.52120000000002</c:v>
                </c:pt>
                <c:pt idx="1273">
                  <c:v>520.60116751269038</c:v>
                </c:pt>
                <c:pt idx="1274">
                  <c:v>515.05340168067232</c:v>
                </c:pt>
                <c:pt idx="1275">
                  <c:v>502.8917075</c:v>
                </c:pt>
                <c:pt idx="1276">
                  <c:v>498.92471044776124</c:v>
                </c:pt>
                <c:pt idx="1277">
                  <c:v>498.2967612850083</c:v>
                </c:pt>
                <c:pt idx="1278">
                  <c:v>500.39058688524597</c:v>
                </c:pt>
                <c:pt idx="1279">
                  <c:v>486.56020833333338</c:v>
                </c:pt>
                <c:pt idx="1280">
                  <c:v>477.43401742671011</c:v>
                </c:pt>
                <c:pt idx="1281">
                  <c:v>463.57016980519484</c:v>
                </c:pt>
                <c:pt idx="1282">
                  <c:v>463.98097124394189</c:v>
                </c:pt>
                <c:pt idx="1283">
                  <c:v>460.23015748792267</c:v>
                </c:pt>
                <c:pt idx="1284">
                  <c:v>439.884276</c:v>
                </c:pt>
                <c:pt idx="1285">
                  <c:v>430.93622289348178</c:v>
                </c:pt>
                <c:pt idx="1286">
                  <c:v>426.76889242902206</c:v>
                </c:pt>
                <c:pt idx="1287">
                  <c:v>441.97425023474176</c:v>
                </c:pt>
                <c:pt idx="1288">
                  <c:v>460.06063395348838</c:v>
                </c:pt>
                <c:pt idx="1289">
                  <c:v>456.28938865030671</c:v>
                </c:pt>
                <c:pt idx="1290">
                  <c:v>450.63763333333333</c:v>
                </c:pt>
                <c:pt idx="1291">
                  <c:v>479.55989545454548</c:v>
                </c:pt>
                <c:pt idx="1292">
                  <c:v>475.95418195488725</c:v>
                </c:pt>
                <c:pt idx="1293">
                  <c:v>456.71650372578245</c:v>
                </c:pt>
                <c:pt idx="1294">
                  <c:v>428.06250133531154</c:v>
                </c:pt>
                <c:pt idx="1295">
                  <c:v>432.4651874446086</c:v>
                </c:pt>
                <c:pt idx="1296">
                  <c:v>444.72265871156662</c:v>
                </c:pt>
                <c:pt idx="1297">
                  <c:v>433.04930057887128</c:v>
                </c:pt>
                <c:pt idx="1298">
                  <c:v>436.86766332378227</c:v>
                </c:pt>
                <c:pt idx="1299">
                  <c:v>440.5470382436261</c:v>
                </c:pt>
                <c:pt idx="1300">
                  <c:v>424.90419818181823</c:v>
                </c:pt>
                <c:pt idx="1301">
                  <c:v>428.50303319502081</c:v>
                </c:pt>
                <c:pt idx="1302">
                  <c:v>427.98082489740091</c:v>
                </c:pt>
                <c:pt idx="1303">
                  <c:v>443.3218780487806</c:v>
                </c:pt>
                <c:pt idx="1304">
                  <c:v>443.46795442359252</c:v>
                </c:pt>
                <c:pt idx="1305">
                  <c:v>423.32088430851064</c:v>
                </c:pt>
                <c:pt idx="1306">
                  <c:v>416.20589328063238</c:v>
                </c:pt>
                <c:pt idx="1307">
                  <c:v>428.14871186440683</c:v>
                </c:pt>
                <c:pt idx="1308">
                  <c:v>434.2333688946016</c:v>
                </c:pt>
                <c:pt idx="1309">
                  <c:v>445.16760076045625</c:v>
                </c:pt>
                <c:pt idx="1310">
                  <c:v>398.18547191011243</c:v>
                </c:pt>
                <c:pt idx="1311">
                  <c:v>387.36774074074077</c:v>
                </c:pt>
                <c:pt idx="1312">
                  <c:v>401.0824364303179</c:v>
                </c:pt>
                <c:pt idx="1313">
                  <c:v>422.13401934703745</c:v>
                </c:pt>
                <c:pt idx="1314">
                  <c:v>441.28844256348242</c:v>
                </c:pt>
                <c:pt idx="1315">
                  <c:v>451.64083433373349</c:v>
                </c:pt>
                <c:pt idx="1316">
                  <c:v>458.75676785714285</c:v>
                </c:pt>
                <c:pt idx="1317">
                  <c:v>467.7204693396227</c:v>
                </c:pt>
                <c:pt idx="1318">
                  <c:v>483.48719649122808</c:v>
                </c:pt>
                <c:pt idx="1319">
                  <c:v>471.2395307068366</c:v>
                </c:pt>
                <c:pt idx="1320">
                  <c:v>465.69720689655173</c:v>
                </c:pt>
                <c:pt idx="1321">
                  <c:v>444.98707167235494</c:v>
                </c:pt>
                <c:pt idx="1322">
                  <c:v>458.49246101694911</c:v>
                </c:pt>
                <c:pt idx="1323">
                  <c:v>459.50771717171722</c:v>
                </c:pt>
                <c:pt idx="1324">
                  <c:v>446.76658463251675</c:v>
                </c:pt>
                <c:pt idx="1325">
                  <c:v>444.83903642384121</c:v>
                </c:pt>
                <c:pt idx="1326">
                  <c:v>429.34065393013105</c:v>
                </c:pt>
                <c:pt idx="1327">
                  <c:v>427.73476056338029</c:v>
                </c:pt>
                <c:pt idx="1328">
                  <c:v>386.66964270386268</c:v>
                </c:pt>
                <c:pt idx="1329">
                  <c:v>390.73398501070659</c:v>
                </c:pt>
                <c:pt idx="1330">
                  <c:v>399.56140981856998</c:v>
                </c:pt>
                <c:pt idx="1331">
                  <c:v>401.2028744680851</c:v>
                </c:pt>
                <c:pt idx="1332">
                  <c:v>378.92875609756101</c:v>
                </c:pt>
                <c:pt idx="1333">
                  <c:v>368.7105761099366</c:v>
                </c:pt>
                <c:pt idx="1334">
                  <c:v>357.17347301587301</c:v>
                </c:pt>
                <c:pt idx="1335">
                  <c:v>373.32300000000004</c:v>
                </c:pt>
                <c:pt idx="1336">
                  <c:v>370.13377453027141</c:v>
                </c:pt>
                <c:pt idx="1337">
                  <c:v>344.51341546391757</c:v>
                </c:pt>
                <c:pt idx="1338">
                  <c:v>341.80936000000003</c:v>
                </c:pt>
                <c:pt idx="1339">
                  <c:v>342.04504912998982</c:v>
                </c:pt>
                <c:pt idx="1340">
                  <c:v>380.86404085801843</c:v>
                </c:pt>
                <c:pt idx="1341">
                  <c:v>411.65242668024433</c:v>
                </c:pt>
                <c:pt idx="1342">
                  <c:v>429.27821326530614</c:v>
                </c:pt>
                <c:pt idx="1343">
                  <c:v>435.09510860655746</c:v>
                </c:pt>
                <c:pt idx="1344">
                  <c:v>449.46794171779146</c:v>
                </c:pt>
                <c:pt idx="1345">
                  <c:v>456.78791828396328</c:v>
                </c:pt>
                <c:pt idx="1346">
                  <c:v>472.65725331971396</c:v>
                </c:pt>
                <c:pt idx="1347">
                  <c:v>487.22102738336719</c:v>
                </c:pt>
                <c:pt idx="1348">
                  <c:v>503.92760987903227</c:v>
                </c:pt>
                <c:pt idx="1349">
                  <c:v>509.44990552763824</c:v>
                </c:pt>
                <c:pt idx="1350">
                  <c:v>509.23966966966969</c:v>
                </c:pt>
                <c:pt idx="1351">
                  <c:v>493.73003592814371</c:v>
                </c:pt>
                <c:pt idx="1352">
                  <c:v>505.79909433962263</c:v>
                </c:pt>
                <c:pt idx="1353">
                  <c:v>505.8047851485149</c:v>
                </c:pt>
                <c:pt idx="1354">
                  <c:v>497.27975098814227</c:v>
                </c:pt>
                <c:pt idx="1355">
                  <c:v>494.38309575518269</c:v>
                </c:pt>
                <c:pt idx="1356">
                  <c:v>497.45108537782141</c:v>
                </c:pt>
                <c:pt idx="1357">
                  <c:v>467.95060253906257</c:v>
                </c:pt>
                <c:pt idx="1358">
                  <c:v>467.33532748538022</c:v>
                </c:pt>
                <c:pt idx="1359">
                  <c:v>465.65984869059173</c:v>
                </c:pt>
                <c:pt idx="1360">
                  <c:v>461.3626827852998</c:v>
                </c:pt>
                <c:pt idx="1361">
                  <c:v>449.74638283510126</c:v>
                </c:pt>
                <c:pt idx="1362">
                  <c:v>442.16562824207494</c:v>
                </c:pt>
                <c:pt idx="1363">
                  <c:v>479.24409186602873</c:v>
                </c:pt>
                <c:pt idx="1364">
                  <c:v>481.89406571428572</c:v>
                </c:pt>
                <c:pt idx="1365">
                  <c:v>476.76029629629636</c:v>
                </c:pt>
                <c:pt idx="1366">
                  <c:v>481.0997407407408</c:v>
                </c:pt>
                <c:pt idx="1367">
                  <c:v>475.89240740740746</c:v>
                </c:pt>
                <c:pt idx="1368">
                  <c:v>495.49134028436021</c:v>
                </c:pt>
                <c:pt idx="1369">
                  <c:v>519.8810009433962</c:v>
                </c:pt>
                <c:pt idx="1370">
                  <c:v>513.63197932330831</c:v>
                </c:pt>
                <c:pt idx="1371">
                  <c:v>514.64918054256316</c:v>
                </c:pt>
                <c:pt idx="1372">
                  <c:v>524.93850978564774</c:v>
                </c:pt>
                <c:pt idx="1373">
                  <c:v>534.79942472118967</c:v>
                </c:pt>
                <c:pt idx="1374">
                  <c:v>543.9803571428572</c:v>
                </c:pt>
                <c:pt idx="1375">
                  <c:v>531.12630277777782</c:v>
                </c:pt>
                <c:pt idx="1376">
                  <c:v>517.84117174515245</c:v>
                </c:pt>
                <c:pt idx="1377">
                  <c:v>521.82078932842683</c:v>
                </c:pt>
                <c:pt idx="1378">
                  <c:v>551.96538990825684</c:v>
                </c:pt>
                <c:pt idx="1379">
                  <c:v>577.76387648673381</c:v>
                </c:pt>
                <c:pt idx="1380">
                  <c:v>578.68392153284674</c:v>
                </c:pt>
                <c:pt idx="1381">
                  <c:v>611.48767246111629</c:v>
                </c:pt>
                <c:pt idx="1382">
                  <c:v>650.41651378676477</c:v>
                </c:pt>
                <c:pt idx="1383">
                  <c:v>667.60314917127084</c:v>
                </c:pt>
                <c:pt idx="1384">
                  <c:v>667.16268595041322</c:v>
                </c:pt>
                <c:pt idx="1385">
                  <c:v>682.42460000000005</c:v>
                </c:pt>
                <c:pt idx="1386">
                  <c:v>668.2364</c:v>
                </c:pt>
                <c:pt idx="1387">
                  <c:v>680.34735642661815</c:v>
                </c:pt>
                <c:pt idx="1388">
                  <c:v>658.73948003629778</c:v>
                </c:pt>
                <c:pt idx="1389">
                  <c:v>655.6566146872168</c:v>
                </c:pt>
                <c:pt idx="1390">
                  <c:v>676.30949184782617</c:v>
                </c:pt>
                <c:pt idx="1391">
                  <c:v>685.34632941176471</c:v>
                </c:pt>
                <c:pt idx="1392">
                  <c:v>724.58966276978424</c:v>
                </c:pt>
                <c:pt idx="1393">
                  <c:v>766.75883602150543</c:v>
                </c:pt>
                <c:pt idx="1394">
                  <c:v>794.86157448706524</c:v>
                </c:pt>
                <c:pt idx="1395">
                  <c:v>781.9802102928129</c:v>
                </c:pt>
                <c:pt idx="1396">
                  <c:v>778.67589655172435</c:v>
                </c:pt>
                <c:pt idx="1397">
                  <c:v>808.94432246696033</c:v>
                </c:pt>
                <c:pt idx="1398">
                  <c:v>830.10064059753972</c:v>
                </c:pt>
                <c:pt idx="1399">
                  <c:v>877.13979545454538</c:v>
                </c:pt>
                <c:pt idx="1400">
                  <c:v>844.21967217391307</c:v>
                </c:pt>
                <c:pt idx="1401">
                  <c:v>740.30395316565489</c:v>
                </c:pt>
                <c:pt idx="1402">
                  <c:v>646.74267764298099</c:v>
                </c:pt>
                <c:pt idx="1403">
                  <c:v>636.1836135181976</c:v>
                </c:pt>
                <c:pt idx="1404">
                  <c:v>659.54679775280908</c:v>
                </c:pt>
                <c:pt idx="1405">
                  <c:v>677.79952500000002</c:v>
                </c:pt>
                <c:pt idx="1406">
                  <c:v>694.76330729613733</c:v>
                </c:pt>
                <c:pt idx="1407">
                  <c:v>683.13898719043573</c:v>
                </c:pt>
                <c:pt idx="1408">
                  <c:v>663.96159063829805</c:v>
                </c:pt>
                <c:pt idx="1409">
                  <c:v>698.83957881355934</c:v>
                </c:pt>
                <c:pt idx="1410">
                  <c:v>691.7777544303799</c:v>
                </c:pt>
                <c:pt idx="1411">
                  <c:v>675.04762436974795</c:v>
                </c:pt>
                <c:pt idx="1412">
                  <c:v>681.47388981636061</c:v>
                </c:pt>
                <c:pt idx="1413">
                  <c:v>703.02899001663889</c:v>
                </c:pt>
                <c:pt idx="1414">
                  <c:v>686.23822942643392</c:v>
                </c:pt>
                <c:pt idx="1415">
                  <c:v>699.00347302904561</c:v>
                </c:pt>
                <c:pt idx="1416">
                  <c:v>717.92829562345173</c:v>
                </c:pt>
                <c:pt idx="1417">
                  <c:v>736.52077302631585</c:v>
                </c:pt>
                <c:pt idx="1418">
                  <c:v>729.06711610793127</c:v>
                </c:pt>
                <c:pt idx="1419">
                  <c:v>748.08567587327389</c:v>
                </c:pt>
                <c:pt idx="1420">
                  <c:v>772.39937883683353</c:v>
                </c:pt>
                <c:pt idx="1421">
                  <c:v>794.58829411764714</c:v>
                </c:pt>
                <c:pt idx="1422">
                  <c:v>812.75213102893883</c:v>
                </c:pt>
                <c:pt idx="1423">
                  <c:v>847.38692937399696</c:v>
                </c:pt>
                <c:pt idx="1424">
                  <c:v>846.38121360000014</c:v>
                </c:pt>
                <c:pt idx="1425">
                  <c:v>842.58053025477716</c:v>
                </c:pt>
                <c:pt idx="1426">
                  <c:v>823.1515949166004</c:v>
                </c:pt>
                <c:pt idx="1427">
                  <c:v>842.13853608247439</c:v>
                </c:pt>
                <c:pt idx="1428">
                  <c:v>812.90989897959196</c:v>
                </c:pt>
                <c:pt idx="1429">
                  <c:v>786.44260195312506</c:v>
                </c:pt>
                <c:pt idx="1430">
                  <c:v>801.12456363636375</c:v>
                </c:pt>
                <c:pt idx="1431">
                  <c:v>799.21982327385581</c:v>
                </c:pt>
                <c:pt idx="1432">
                  <c:v>825.8228115325079</c:v>
                </c:pt>
                <c:pt idx="1433">
                  <c:v>845.152003926097</c:v>
                </c:pt>
                <c:pt idx="1434">
                  <c:v>841.07039010736196</c:v>
                </c:pt>
                <c:pt idx="1435">
                  <c:v>765.62341755319153</c:v>
                </c:pt>
                <c:pt idx="1436">
                  <c:v>724.06204137151485</c:v>
                </c:pt>
                <c:pt idx="1437">
                  <c:v>700.80643056179781</c:v>
                </c:pt>
                <c:pt idx="1438">
                  <c:v>717.83615403587442</c:v>
                </c:pt>
                <c:pt idx="1439">
                  <c:v>748.48119394618834</c:v>
                </c:pt>
                <c:pt idx="1440">
                  <c:v>736.65448150074303</c:v>
                </c:pt>
                <c:pt idx="1441">
                  <c:v>818.65653961424334</c:v>
                </c:pt>
                <c:pt idx="1442">
                  <c:v>840.05395644444445</c:v>
                </c:pt>
                <c:pt idx="1443">
                  <c:v>855.48475384615404</c:v>
                </c:pt>
                <c:pt idx="1444">
                  <c:v>849.16457013274339</c:v>
                </c:pt>
                <c:pt idx="1445">
                  <c:v>847.33900301470601</c:v>
                </c:pt>
                <c:pt idx="1446">
                  <c:v>850.43380814977991</c:v>
                </c:pt>
                <c:pt idx="1447">
                  <c:v>868.39335724743785</c:v>
                </c:pt>
                <c:pt idx="1448">
                  <c:v>859.71099708454824</c:v>
                </c:pt>
                <c:pt idx="1449">
                  <c:v>857.75012751091697</c:v>
                </c:pt>
                <c:pt idx="1450">
                  <c:v>853.13805283018871</c:v>
                </c:pt>
                <c:pt idx="1451">
                  <c:v>858.24084691805649</c:v>
                </c:pt>
                <c:pt idx="1452">
                  <c:v>917.81342737147008</c:v>
                </c:pt>
                <c:pt idx="1453">
                  <c:v>906.76580259740274</c:v>
                </c:pt>
                <c:pt idx="1454">
                  <c:v>890.83754084709267</c:v>
                </c:pt>
                <c:pt idx="1455">
                  <c:v>889.66954043010765</c:v>
                </c:pt>
                <c:pt idx="1456">
                  <c:v>904.53225118110242</c:v>
                </c:pt>
                <c:pt idx="1457">
                  <c:v>887.0961614122682</c:v>
                </c:pt>
                <c:pt idx="1458">
                  <c:v>899.90225231316731</c:v>
                </c:pt>
                <c:pt idx="1459">
                  <c:v>903.57415166784961</c:v>
                </c:pt>
                <c:pt idx="1460">
                  <c:v>902.20200934182594</c:v>
                </c:pt>
                <c:pt idx="1461">
                  <c:v>886.1739245416079</c:v>
                </c:pt>
                <c:pt idx="1462">
                  <c:v>907.10793211267605</c:v>
                </c:pt>
                <c:pt idx="1463">
                  <c:v>935.22605750528544</c:v>
                </c:pt>
                <c:pt idx="1464">
                  <c:v>929.75932447405341</c:v>
                </c:pt>
                <c:pt idx="1465">
                  <c:v>940.2839224318659</c:v>
                </c:pt>
                <c:pt idx="1466">
                  <c:v>954.95675933147652</c:v>
                </c:pt>
                <c:pt idx="1467">
                  <c:v>937.32650916666671</c:v>
                </c:pt>
                <c:pt idx="1468">
                  <c:v>940.61069521497939</c:v>
                </c:pt>
                <c:pt idx="1469">
                  <c:v>945.23594002770085</c:v>
                </c:pt>
                <c:pt idx="1470">
                  <c:v>943.61153331024934</c:v>
                </c:pt>
                <c:pt idx="1471">
                  <c:v>955.39480504143637</c:v>
                </c:pt>
                <c:pt idx="1472">
                  <c:v>964.14763583735362</c:v>
                </c:pt>
                <c:pt idx="1473">
                  <c:v>969.92033699382307</c:v>
                </c:pt>
                <c:pt idx="1474">
                  <c:v>967.14484094650197</c:v>
                </c:pt>
                <c:pt idx="1475">
                  <c:v>973.53828909465017</c:v>
                </c:pt>
                <c:pt idx="1476">
                  <c:v>985.54357530779782</c:v>
                </c:pt>
                <c:pt idx="1477">
                  <c:v>979.25660408997976</c:v>
                </c:pt>
                <c:pt idx="1478">
                  <c:v>959.85038376358705</c:v>
                </c:pt>
                <c:pt idx="1479">
                  <c:v>924.28241295793771</c:v>
                </c:pt>
                <c:pt idx="1480">
                  <c:v>931.23536338983047</c:v>
                </c:pt>
                <c:pt idx="1481">
                  <c:v>936.17843290540543</c:v>
                </c:pt>
                <c:pt idx="1482">
                  <c:v>926.61408760107815</c:v>
                </c:pt>
                <c:pt idx="1483">
                  <c:v>949.13400644295314</c:v>
                </c:pt>
                <c:pt idx="1484">
                  <c:v>952.13894136546173</c:v>
                </c:pt>
                <c:pt idx="1485">
                  <c:v>945.08345478260867</c:v>
                </c:pt>
                <c:pt idx="1486">
                  <c:v>938.12301462925871</c:v>
                </c:pt>
                <c:pt idx="1487">
                  <c:v>926.27972284569148</c:v>
                </c:pt>
                <c:pt idx="1488">
                  <c:v>942.97167165668657</c:v>
                </c:pt>
                <c:pt idx="1489">
                  <c:v>972.87480238568605</c:v>
                </c:pt>
                <c:pt idx="1490">
                  <c:v>992.25753863936598</c:v>
                </c:pt>
                <c:pt idx="1491">
                  <c:v>1018.5919380513496</c:v>
                </c:pt>
                <c:pt idx="1492">
                  <c:v>1048.4081241130093</c:v>
                </c:pt>
                <c:pt idx="1493">
                  <c:v>1077.3878763934426</c:v>
                </c:pt>
                <c:pt idx="1494">
                  <c:v>1113.3840375737705</c:v>
                </c:pt>
                <c:pt idx="1495">
                  <c:v>1113.9379999345979</c:v>
                </c:pt>
                <c:pt idx="1496">
                  <c:v>1150.8493885770235</c:v>
                </c:pt>
                <c:pt idx="1497">
                  <c:v>1155.3307526350034</c:v>
                </c:pt>
                <c:pt idx="1498">
                  <c:v>1181.0918513671877</c:v>
                </c:pt>
                <c:pt idx="1499">
                  <c:v>1219.6471956351793</c:v>
                </c:pt>
                <c:pt idx="1500">
                  <c:v>1212.2419053108808</c:v>
                </c:pt>
                <c:pt idx="1501">
                  <c:v>1277.3965181407359</c:v>
                </c:pt>
                <c:pt idx="1502">
                  <c:v>1266.0005589595378</c:v>
                </c:pt>
                <c:pt idx="1503">
                  <c:v>1261.3355721689059</c:v>
                </c:pt>
                <c:pt idx="1504">
                  <c:v>1286.2696913793106</c:v>
                </c:pt>
                <c:pt idx="1505">
                  <c:v>1299.5819176770901</c:v>
                </c:pt>
                <c:pt idx="1506">
                  <c:v>1249.6968154777071</c:v>
                </c:pt>
                <c:pt idx="1507">
                  <c:v>1283.3537553719007</c:v>
                </c:pt>
                <c:pt idx="1508">
                  <c:v>1302.8391604562737</c:v>
                </c:pt>
                <c:pt idx="1509">
                  <c:v>1349.8740261528742</c:v>
                </c:pt>
                <c:pt idx="1510">
                  <c:v>1413.0291073770493</c:v>
                </c:pt>
                <c:pt idx="1511">
                  <c:v>1427.588299180328</c:v>
                </c:pt>
                <c:pt idx="1512">
                  <c:v>1467.0825416719047</c:v>
                </c:pt>
                <c:pt idx="1513">
                  <c:v>1523.8893941729325</c:v>
                </c:pt>
                <c:pt idx="1514">
                  <c:v>1508.218179</c:v>
                </c:pt>
                <c:pt idx="1515">
                  <c:v>1452.6543818352061</c:v>
                </c:pt>
                <c:pt idx="1516">
                  <c:v>1585.1553629606499</c:v>
                </c:pt>
                <c:pt idx="1517">
                  <c:v>1665.2735271990018</c:v>
                </c:pt>
                <c:pt idx="1518">
                  <c:v>1756.2004199999999</c:v>
                </c:pt>
                <c:pt idx="1519">
                  <c:v>1756.618121641791</c:v>
                </c:pt>
                <c:pt idx="1520">
                  <c:v>1770.7411016129035</c:v>
                </c:pt>
                <c:pt idx="1521">
                  <c:v>1793.0131165841588</c:v>
                </c:pt>
                <c:pt idx="1522">
                  <c:v>1771.0356698452013</c:v>
                </c:pt>
                <c:pt idx="1523">
                  <c:v>1817.5189753874768</c:v>
                </c:pt>
                <c:pt idx="1524">
                  <c:v>1816.0110980198021</c:v>
                </c:pt>
                <c:pt idx="1525">
                  <c:v>1926.2562844966028</c:v>
                </c:pt>
                <c:pt idx="1526">
                  <c:v>2022.4022569050558</c:v>
                </c:pt>
                <c:pt idx="1527">
                  <c:v>2084.9746080000004</c:v>
                </c:pt>
                <c:pt idx="1528">
                  <c:v>2074.059435995086</c:v>
                </c:pt>
                <c:pt idx="1529">
                  <c:v>2071.4585111042948</c:v>
                </c:pt>
                <c:pt idx="1530">
                  <c:v>2158.8713775735296</c:v>
                </c:pt>
                <c:pt idx="1531">
                  <c:v>2003.429718359853</c:v>
                </c:pt>
                <c:pt idx="1532">
                  <c:v>1900.4678640586799</c:v>
                </c:pt>
                <c:pt idx="1533">
                  <c:v>1917.8067294512198</c:v>
                </c:pt>
                <c:pt idx="1534">
                  <c:v>2125.7717467682928</c:v>
                </c:pt>
                <c:pt idx="1535">
                  <c:v>2211.8593133007935</c:v>
                </c:pt>
                <c:pt idx="1536">
                  <c:v>2315.347269202678</c:v>
                </c:pt>
                <c:pt idx="1537">
                  <c:v>2308.476710151976</c:v>
                </c:pt>
                <c:pt idx="1538">
                  <c:v>2366.2472978181818</c:v>
                </c:pt>
                <c:pt idx="1539">
                  <c:v>2446.4897956678701</c:v>
                </c:pt>
                <c:pt idx="1540">
                  <c:v>2441.5592781588448</c:v>
                </c:pt>
                <c:pt idx="1541">
                  <c:v>2424.1100117328519</c:v>
                </c:pt>
                <c:pt idx="1542">
                  <c:v>2523.6328896820637</c:v>
                </c:pt>
                <c:pt idx="1543">
                  <c:v>2420.0595524236987</c:v>
                </c:pt>
                <c:pt idx="1544">
                  <c:v>2391.6188739130439</c:v>
                </c:pt>
                <c:pt idx="1545">
                  <c:v>2354.463414328181</c:v>
                </c:pt>
                <c:pt idx="1546">
                  <c:v>2517.7595900178253</c:v>
                </c:pt>
                <c:pt idx="1547">
                  <c:v>2585.9617333333335</c:v>
                </c:pt>
                <c:pt idx="1548">
                  <c:v>2572.7254508886253</c:v>
                </c:pt>
                <c:pt idx="1549">
                  <c:v>2491.6965796819786</c:v>
                </c:pt>
                <c:pt idx="1550">
                  <c:v>2566.2324187500003</c:v>
                </c:pt>
                <c:pt idx="1551">
                  <c:v>2598.7894654991242</c:v>
                </c:pt>
                <c:pt idx="1552">
                  <c:v>2519.5926759183676</c:v>
                </c:pt>
                <c:pt idx="1553">
                  <c:v>2583.2680559164737</c:v>
                </c:pt>
                <c:pt idx="1554">
                  <c:v>2596.7506770833334</c:v>
                </c:pt>
                <c:pt idx="1555">
                  <c:v>2618.7164024305557</c:v>
                </c:pt>
                <c:pt idx="1556">
                  <c:v>2574.6148730569948</c:v>
                </c:pt>
                <c:pt idx="1557">
                  <c:v>2433.7756210344828</c:v>
                </c:pt>
                <c:pt idx="1558">
                  <c:v>2411.2058998276857</c:v>
                </c:pt>
                <c:pt idx="1559">
                  <c:v>2330.1142239655178</c:v>
                </c:pt>
                <c:pt idx="1560">
                  <c:v>2323.6529484294692</c:v>
                </c:pt>
                <c:pt idx="1561">
                  <c:v>2262.6240998293515</c:v>
                </c:pt>
                <c:pt idx="1562">
                  <c:v>2050.1946631668561</c:v>
                </c:pt>
                <c:pt idx="1563">
                  <c:v>2048.9529076314302</c:v>
                </c:pt>
                <c:pt idx="1564">
                  <c:v>2177.7802066966797</c:v>
                </c:pt>
                <c:pt idx="1565">
                  <c:v>2119.9269021910113</c:v>
                </c:pt>
                <c:pt idx="1566">
                  <c:v>2067.1008397183105</c:v>
                </c:pt>
                <c:pt idx="1567">
                  <c:v>2022.5649380281693</c:v>
                </c:pt>
                <c:pt idx="1568">
                  <c:v>1784.7876531688169</c:v>
                </c:pt>
                <c:pt idx="1569">
                  <c:v>1845.5854536297131</c:v>
                </c:pt>
                <c:pt idx="1570">
                  <c:v>1939.8719770011278</c:v>
                </c:pt>
                <c:pt idx="1571">
                  <c:v>1973.8476568760616</c:v>
                </c:pt>
                <c:pt idx="1572">
                  <c:v>1961.2706498588373</c:v>
                </c:pt>
                <c:pt idx="1573">
                  <c:v>1885.8042825084367</c:v>
                </c:pt>
                <c:pt idx="1574">
                  <c:v>1965.7600330536911</c:v>
                </c:pt>
                <c:pt idx="1575">
                  <c:v>1883.9050276418243</c:v>
                </c:pt>
                <c:pt idx="1576">
                  <c:v>1828.5364196329256</c:v>
                </c:pt>
                <c:pt idx="1577">
                  <c:v>1717.0644723735411</c:v>
                </c:pt>
                <c:pt idx="1578">
                  <c:v>1528.3715608550806</c:v>
                </c:pt>
                <c:pt idx="1579">
                  <c:v>1538.401737410072</c:v>
                </c:pt>
                <c:pt idx="1580">
                  <c:v>1460.5529971823205</c:v>
                </c:pt>
                <c:pt idx="1581">
                  <c:v>1435.9905254826256</c:v>
                </c:pt>
                <c:pt idx="1582">
                  <c:v>1528.9082513513513</c:v>
                </c:pt>
                <c:pt idx="1583">
                  <c:v>1514.1863140961857</c:v>
                </c:pt>
                <c:pt idx="1584">
                  <c:v>1501.9198864061641</c:v>
                </c:pt>
                <c:pt idx="1585">
                  <c:v>1392.5920910431457</c:v>
                </c:pt>
                <c:pt idx="1586">
                  <c:v>1400.1522815960914</c:v>
                </c:pt>
                <c:pt idx="1587">
                  <c:v>1475.1302985310119</c:v>
                </c:pt>
                <c:pt idx="1588">
                  <c:v>1553.7905113896459</c:v>
                </c:pt>
                <c:pt idx="1589">
                  <c:v>1638.3965813826892</c:v>
                </c:pt>
                <c:pt idx="1590">
                  <c:v>1644.1352238172922</c:v>
                </c:pt>
                <c:pt idx="1591">
                  <c:v>1632.9335556338028</c:v>
                </c:pt>
                <c:pt idx="1592">
                  <c:v>1676.8411866090717</c:v>
                </c:pt>
                <c:pt idx="1593">
                  <c:v>1710.4177360540543</c:v>
                </c:pt>
                <c:pt idx="1594">
                  <c:v>1733.4958650406506</c:v>
                </c:pt>
                <c:pt idx="1595">
                  <c:v>1786.1871001627785</c:v>
                </c:pt>
                <c:pt idx="1596">
                  <c:v>1862.8425220302379</c:v>
                </c:pt>
                <c:pt idx="1597">
                  <c:v>1870.5725748657358</c:v>
                </c:pt>
                <c:pt idx="1598">
                  <c:v>1827.0912669156885</c:v>
                </c:pt>
                <c:pt idx="1599">
                  <c:v>1836.4591672340425</c:v>
                </c:pt>
                <c:pt idx="1600">
                  <c:v>1776.5138478053939</c:v>
                </c:pt>
                <c:pt idx="1601">
                  <c:v>1819.0381973642598</c:v>
                </c:pt>
                <c:pt idx="1602">
                  <c:v>1778.6376961457233</c:v>
                </c:pt>
                <c:pt idx="1603">
                  <c:v>1750.5155844854883</c:v>
                </c:pt>
                <c:pt idx="1604">
                  <c:v>1792.8996742496054</c:v>
                </c:pt>
                <c:pt idx="1605">
                  <c:v>1782.7897595075958</c:v>
                </c:pt>
                <c:pt idx="1606">
                  <c:v>1864.3613783246076</c:v>
                </c:pt>
                <c:pt idx="1607">
                  <c:v>1919.6749505517605</c:v>
                </c:pt>
                <c:pt idx="1608">
                  <c:v>1887.2141944939701</c:v>
                </c:pt>
                <c:pt idx="1609">
                  <c:v>1905.3289221584987</c:v>
                </c:pt>
                <c:pt idx="1610">
                  <c:v>1883.0894573202277</c:v>
                </c:pt>
                <c:pt idx="1611">
                  <c:v>1822.8116468139776</c:v>
                </c:pt>
                <c:pt idx="1612">
                  <c:v>1846.3902166666667</c:v>
                </c:pt>
                <c:pt idx="1613">
                  <c:v>1882.9831118251927</c:v>
                </c:pt>
                <c:pt idx="1614">
                  <c:v>1905.4746620266119</c:v>
                </c:pt>
                <c:pt idx="1615">
                  <c:v>1898.9213127800406</c:v>
                </c:pt>
                <c:pt idx="1616">
                  <c:v>1878.5250688128774</c:v>
                </c:pt>
                <c:pt idx="1617">
                  <c:v>1822.8191909638558</c:v>
                </c:pt>
                <c:pt idx="1618">
                  <c:v>1907.5849480263159</c:v>
                </c:pt>
                <c:pt idx="1619">
                  <c:v>1953.572774542683</c:v>
                </c:pt>
                <c:pt idx="1620">
                  <c:v>1964.3885081694405</c:v>
                </c:pt>
                <c:pt idx="1621">
                  <c:v>1957.2451577755412</c:v>
                </c:pt>
                <c:pt idx="1622">
                  <c:v>1972.5261384384385</c:v>
                </c:pt>
                <c:pt idx="1623">
                  <c:v>1968.6290070967743</c:v>
                </c:pt>
                <c:pt idx="1624">
                  <c:v>1940.6145989629629</c:v>
                </c:pt>
                <c:pt idx="1625">
                  <c:v>1881.478185953672</c:v>
                </c:pt>
                <c:pt idx="1626">
                  <c:v>1886.5142553316953</c:v>
                </c:pt>
                <c:pt idx="1627">
                  <c:v>1923.0172503678275</c:v>
                </c:pt>
                <c:pt idx="1628">
                  <c:v>1978.4219736816167</c:v>
                </c:pt>
                <c:pt idx="1629">
                  <c:v>2058.1025075322104</c:v>
                </c:pt>
                <c:pt idx="1630">
                  <c:v>2099.3549109677419</c:v>
                </c:pt>
                <c:pt idx="1631">
                  <c:v>2138.1695152626362</c:v>
                </c:pt>
                <c:pt idx="1632">
                  <c:v>2143.3109864832822</c:v>
                </c:pt>
                <c:pt idx="1633">
                  <c:v>2162.8016805979391</c:v>
                </c:pt>
                <c:pt idx="1634">
                  <c:v>2087.1370697631387</c:v>
                </c:pt>
                <c:pt idx="1635">
                  <c:v>2157.2200805085981</c:v>
                </c:pt>
                <c:pt idx="1636">
                  <c:v>2213.7017588928056</c:v>
                </c:pt>
                <c:pt idx="1637">
                  <c:v>2213.8793268603135</c:v>
                </c:pt>
                <c:pt idx="1638">
                  <c:v>2223.9778711851714</c:v>
                </c:pt>
                <c:pt idx="1639">
                  <c:v>2131.2323474270984</c:v>
                </c:pt>
                <c:pt idx="1640">
                  <c:v>2187.4726292867763</c:v>
                </c:pt>
                <c:pt idx="1641">
                  <c:v>2244.8265791438525</c:v>
                </c:pt>
                <c:pt idx="1642">
                  <c:v>2121.02671705277</c:v>
                </c:pt>
                <c:pt idx="1643">
                  <c:v>2145.409879163572</c:v>
                </c:pt>
                <c:pt idx="1644">
                  <c:v>1989.8156151222286</c:v>
                </c:pt>
                <c:pt idx="1645">
                  <c:v>1949.6756776558504</c:v>
                </c:pt>
                <c:pt idx="1646">
                  <c:v>1878.8080029785324</c:v>
                </c:pt>
                <c:pt idx="1647">
                  <c:v>1943.3901659971234</c:v>
                </c:pt>
                <c:pt idx="1648">
                  <c:v>1973.2149699951995</c:v>
                </c:pt>
                <c:pt idx="1649">
                  <c:v>1867.256112469438</c:v>
                </c:pt>
                <c:pt idx="1650">
                  <c:v>1741.2812122438218</c:v>
                </c:pt>
                <c:pt idx="1651">
                  <c:v>1781.8250578768154</c:v>
                </c:pt>
                <c:pt idx="1652">
                  <c:v>1694.4564319439814</c:v>
                </c:pt>
                <c:pt idx="1653">
                  <c:v>1362.7025307863862</c:v>
                </c:pt>
                <c:pt idx="1654">
                  <c:v>1266.3273727668588</c:v>
                </c:pt>
                <c:pt idx="1655">
                  <c:v>1271.6204560762601</c:v>
                </c:pt>
                <c:pt idx="1656">
                  <c:v>1248.8255344482177</c:v>
                </c:pt>
                <c:pt idx="1657">
                  <c:v>1156.0061343682403</c:v>
                </c:pt>
                <c:pt idx="1658">
                  <c:v>1084.3159187904603</c:v>
                </c:pt>
                <c:pt idx="1659">
                  <c:v>1211.6445617613956</c:v>
                </c:pt>
                <c:pt idx="1660">
                  <c:v>1285.445607745399</c:v>
                </c:pt>
                <c:pt idx="1661">
                  <c:v>1307.9840768128774</c:v>
                </c:pt>
                <c:pt idx="1662">
                  <c:v>1323.7826189801767</c:v>
                </c:pt>
                <c:pt idx="1663">
                  <c:v>1425.1370968892763</c:v>
                </c:pt>
                <c:pt idx="1664">
                  <c:v>1473.3606302293383</c:v>
                </c:pt>
                <c:pt idx="1665">
                  <c:v>1504.5087966804981</c:v>
                </c:pt>
                <c:pt idx="1666">
                  <c:v>1532.1854390514491</c:v>
                </c:pt>
                <c:pt idx="1667">
                  <c:v>1566.3603398024536</c:v>
                </c:pt>
                <c:pt idx="1668">
                  <c:v>1579.5827706322943</c:v>
                </c:pt>
                <c:pt idx="1669">
                  <c:v>1530.8119905324791</c:v>
                </c:pt>
                <c:pt idx="1670">
                  <c:v>1612.5820285253481</c:v>
                </c:pt>
                <c:pt idx="1671">
                  <c:v>1673.0428297914307</c:v>
                </c:pt>
                <c:pt idx="1672">
                  <c:v>1570.8545441795231</c:v>
                </c:pt>
                <c:pt idx="1673">
                  <c:v>1514.1094828986304</c:v>
                </c:pt>
                <c:pt idx="1674">
                  <c:v>1508.8155836173403</c:v>
                </c:pt>
                <c:pt idx="1675">
                  <c:v>1517.1727578877935</c:v>
                </c:pt>
                <c:pt idx="1676">
                  <c:v>1564.8217961078378</c:v>
                </c:pt>
                <c:pt idx="1677">
                  <c:v>1631.8211878689226</c:v>
                </c:pt>
                <c:pt idx="1678">
                  <c:v>1669.157469550235</c:v>
                </c:pt>
                <c:pt idx="1679">
                  <c:v>1725.5578425396595</c:v>
                </c:pt>
                <c:pt idx="1680">
                  <c:v>1774.216353332758</c:v>
                </c:pt>
                <c:pt idx="1681">
                  <c:v>1818.5047353700029</c:v>
                </c:pt>
                <c:pt idx="1682">
                  <c:v>1778.2736789324599</c:v>
                </c:pt>
                <c:pt idx="1683">
                  <c:v>1803.4937253341398</c:v>
                </c:pt>
                <c:pt idx="1684">
                  <c:v>1804.2167645731179</c:v>
                </c:pt>
                <c:pt idx="1685">
                  <c:v>1737.2957239879145</c:v>
                </c:pt>
                <c:pt idx="1686">
                  <c:v>1786.8614146032703</c:v>
                </c:pt>
                <c:pt idx="1687">
                  <c:v>1593.8546425213535</c:v>
                </c:pt>
                <c:pt idx="1688">
                  <c:v>1576.0917916690544</c:v>
                </c:pt>
                <c:pt idx="1689">
                  <c:v>1624.2054464029397</c:v>
                </c:pt>
                <c:pt idx="1690">
                  <c:v>1651.4303946426205</c:v>
                </c:pt>
                <c:pt idx="1691">
                  <c:v>1678.3266345847071</c:v>
                </c:pt>
                <c:pt idx="1692">
                  <c:v>1747.9292560386473</c:v>
                </c:pt>
                <c:pt idx="1693">
                  <c:v>1809.7261136416546</c:v>
                </c:pt>
                <c:pt idx="1694">
                  <c:v>1844.8890630885123</c:v>
                </c:pt>
                <c:pt idx="1695">
                  <c:v>1835.6119889171396</c:v>
                </c:pt>
                <c:pt idx="1696">
                  <c:v>1777.9071811239478</c:v>
                </c:pt>
                <c:pt idx="1697">
                  <c:v>1756.9021384184978</c:v>
                </c:pt>
                <c:pt idx="1698">
                  <c:v>1808.0366192646136</c:v>
                </c:pt>
                <c:pt idx="1699">
                  <c:v>1855.7749189379242</c:v>
                </c:pt>
                <c:pt idx="1700">
                  <c:v>1900.1481855777915</c:v>
                </c:pt>
                <c:pt idx="1701">
                  <c:v>1893.5126634877679</c:v>
                </c:pt>
                <c:pt idx="1702">
                  <c:v>1845.2191016023735</c:v>
                </c:pt>
                <c:pt idx="1703">
                  <c:v>1887.0596400277002</c:v>
                </c:pt>
                <c:pt idx="1704">
                  <c:v>1958.3670818134447</c:v>
                </c:pt>
                <c:pt idx="1705">
                  <c:v>1984.3279506473816</c:v>
                </c:pt>
                <c:pt idx="1706">
                  <c:v>2029.5643913598228</c:v>
                </c:pt>
                <c:pt idx="1707">
                  <c:v>2057.7074467490356</c:v>
                </c:pt>
                <c:pt idx="1708">
                  <c:v>2144.4668027216726</c:v>
                </c:pt>
                <c:pt idx="1709">
                  <c:v>2111.8451346872002</c:v>
                </c:pt>
                <c:pt idx="1710">
                  <c:v>2176.1002744910015</c:v>
                </c:pt>
                <c:pt idx="1711">
                  <c:v>2175.3222702959247</c:v>
                </c:pt>
                <c:pt idx="1712">
                  <c:v>2195.0164635766118</c:v>
                </c:pt>
                <c:pt idx="1713">
                  <c:v>2243.5452496296234</c:v>
                </c:pt>
                <c:pt idx="1714">
                  <c:v>2331.1465989041876</c:v>
                </c:pt>
                <c:pt idx="1715">
                  <c:v>2363.0318672038929</c:v>
                </c:pt>
                <c:pt idx="1716">
                  <c:v>2373.2609331554918</c:v>
                </c:pt>
                <c:pt idx="1717">
                  <c:v>2357.614449891601</c:v>
                </c:pt>
                <c:pt idx="1718">
                  <c:v>2402.4504918893072</c:v>
                </c:pt>
                <c:pt idx="1719">
                  <c:v>2395.5071013869206</c:v>
                </c:pt>
                <c:pt idx="1720">
                  <c:v>2419.8349950819675</c:v>
                </c:pt>
                <c:pt idx="1721">
                  <c:v>2488.5986985562827</c:v>
                </c:pt>
                <c:pt idx="1722">
                  <c:v>2522.826778174187</c:v>
                </c:pt>
                <c:pt idx="1723">
                  <c:v>2512.2299680894002</c:v>
                </c:pt>
                <c:pt idx="1724">
                  <c:v>2550.9100145359221</c:v>
                </c:pt>
                <c:pt idx="1725">
                  <c:v>2485.5374898602977</c:v>
                </c:pt>
                <c:pt idx="1726">
                  <c:v>2637.4451708017327</c:v>
                </c:pt>
                <c:pt idx="1727">
                  <c:v>2665.0691439534603</c:v>
                </c:pt>
                <c:pt idx="1728">
                  <c:v>2643.6625570479282</c:v>
                </c:pt>
                <c:pt idx="1729">
                  <c:v>2702.3393793508912</c:v>
                </c:pt>
                <c:pt idx="1730">
                  <c:v>2683.4997340747673</c:v>
                </c:pt>
                <c:pt idx="1731">
                  <c:v>2697.2012009349155</c:v>
                </c:pt>
                <c:pt idx="1732">
                  <c:v>2705.4022003742562</c:v>
                </c:pt>
                <c:pt idx="1733">
                  <c:v>2679.8104803509918</c:v>
                </c:pt>
                <c:pt idx="1734">
                  <c:v>2673.0571206013724</c:v>
                </c:pt>
                <c:pt idx="1735">
                  <c:v>2607.4772916212087</c:v>
                </c:pt>
                <c:pt idx="1736">
                  <c:v>2489.3301976927446</c:v>
                </c:pt>
                <c:pt idx="1737">
                  <c:v>2593.4284911998925</c:v>
                </c:pt>
                <c:pt idx="1738">
                  <c:v>2670.5480415107695</c:v>
                </c:pt>
                <c:pt idx="1739">
                  <c:v>2645.5230369728356</c:v>
                </c:pt>
                <c:pt idx="1740">
                  <c:v>2466.955374056628</c:v>
                </c:pt>
                <c:pt idx="1741">
                  <c:v>2446.7087574174125</c:v>
                </c:pt>
                <c:pt idx="1742">
                  <c:v>2586.5679814136697</c:v>
                </c:pt>
                <c:pt idx="1743">
                  <c:v>2642.5939650005644</c:v>
                </c:pt>
                <c:pt idx="1744">
                  <c:v>2619.2775682786009</c:v>
                </c:pt>
                <c:pt idx="1745">
                  <c:v>2633.8834726451964</c:v>
                </c:pt>
                <c:pt idx="1746">
                  <c:v>2720.4533890486564</c:v>
                </c:pt>
                <c:pt idx="1747">
                  <c:v>2745.8462669556443</c:v>
                </c:pt>
                <c:pt idx="1748">
                  <c:v>2722.529893011581</c:v>
                </c:pt>
                <c:pt idx="1749">
                  <c:v>2700.652547191276</c:v>
                </c:pt>
                <c:pt idx="1750">
                  <c:v>2732.5897697977648</c:v>
                </c:pt>
                <c:pt idx="1751">
                  <c:v>2834.7056325176454</c:v>
                </c:pt>
                <c:pt idx="1752">
                  <c:v>2854.0206905810019</c:v>
                </c:pt>
                <c:pt idx="1753">
                  <c:v>2913.5854377409146</c:v>
                </c:pt>
                <c:pt idx="1754">
                  <c:v>2957.3381970541554</c:v>
                </c:pt>
                <c:pt idx="1755">
                  <c:v>2939.2380543014187</c:v>
                </c:pt>
                <c:pt idx="1756">
                  <c:v>2981.5884051190483</c:v>
                </c:pt>
                <c:pt idx="1757">
                  <c:v>3026.9393958482165</c:v>
                </c:pt>
                <c:pt idx="1758">
                  <c:v>3054.0554970464</c:v>
                </c:pt>
                <c:pt idx="1759">
                  <c:v>3047.5679779568991</c:v>
                </c:pt>
                <c:pt idx="1760">
                  <c:v>3076.7135283750445</c:v>
                </c:pt>
                <c:pt idx="1761">
                  <c:v>3157.8970214422106</c:v>
                </c:pt>
                <c:pt idx="1762">
                  <c:v>3203.032487625117</c:v>
                </c:pt>
                <c:pt idx="1763">
                  <c:v>3292.317299167627</c:v>
                </c:pt>
                <c:pt idx="1764">
                  <c:v>3428.6693436399364</c:v>
                </c:pt>
                <c:pt idx="1765">
                  <c:v>3309.6384433172284</c:v>
                </c:pt>
                <c:pt idx="1766">
                  <c:v>3299.2543590966284</c:v>
                </c:pt>
                <c:pt idx="1767">
                  <c:v>3226.4440592545884</c:v>
                </c:pt>
                <c:pt idx="1768">
                  <c:v>3271.0311986660731</c:v>
                </c:pt>
                <c:pt idx="1769">
                  <c:v>3329.7282268273616</c:v>
                </c:pt>
                <c:pt idx="1770">
                  <c:v>3376.9980062379468</c:v>
                </c:pt>
                <c:pt idx="1771">
                  <c:v>3452.6617466864441</c:v>
                </c:pt>
                <c:pt idx="1772">
                  <c:v>3501.3648584410494</c:v>
                </c:pt>
                <c:pt idx="1773">
                  <c:v>3355.4061899282287</c:v>
                </c:pt>
                <c:pt idx="1774">
                  <c:v>3291.4672853696666</c:v>
                </c:pt>
                <c:pt idx="1775">
                  <c:v>3112.9552168305913</c:v>
                </c:pt>
                <c:pt idx="1776">
                  <c:v>3155.5373137156753</c:v>
                </c:pt>
                <c:pt idx="1777">
                  <c:v>3319.9759745387223</c:v>
                </c:pt>
                <c:pt idx="1778">
                  <c:v>3360.2159834305003</c:v>
                </c:pt>
                <c:pt idx="1779">
                  <c:v>3461.508954090817</c:v>
                </c:pt>
                <c:pt idx="1780">
                  <c:v>3395.7618847523554</c:v>
                </c:pt>
                <c:pt idx="1781">
                  <c:v>3437.2580821260008</c:v>
                </c:pt>
                <c:pt idx="1782">
                  <c:v>3557.3120147320551</c:v>
                </c:pt>
                <c:pt idx="1783">
                  <c:v>3440.3993390542919</c:v>
                </c:pt>
                <c:pt idx="1784">
                  <c:v>3538.1474461421021</c:v>
                </c:pt>
                <c:pt idx="1785">
                  <c:v>3524.7786276841298</c:v>
                </c:pt>
                <c:pt idx="1786">
                  <c:v>3677.3504437284214</c:v>
                </c:pt>
                <c:pt idx="1787">
                  <c:v>3765.8674834363455</c:v>
                </c:pt>
                <c:pt idx="1788">
                  <c:v>3871.1159710532256</c:v>
                </c:pt>
                <c:pt idx="1789">
                  <c:v>3859.4892129922969</c:v>
                </c:pt>
                <c:pt idx="1790">
                  <c:v>3130.3722025136794</c:v>
                </c:pt>
                <c:pt idx="1791">
                  <c:v>3281.6452921370042</c:v>
                </c:pt>
                <c:pt idx="1792">
                  <c:v>3468.87757839497</c:v>
                </c:pt>
                <c:pt idx="1793">
                  <c:v>3668.6607992934532</c:v>
                </c:pt>
                <c:pt idx="1794">
                  <c:v>3771.2467186330632</c:v>
                </c:pt>
                <c:pt idx="1795">
                  <c:v>3975.1507228818318</c:v>
                </c:pt>
                <c:pt idx="1796">
                  <c:v>3938.9656395036118</c:v>
                </c:pt>
                <c:pt idx="1797">
                  <c:v>3999.5528891622585</c:v>
                </c:pt>
                <c:pt idx="1798">
                  <c:v>4154.5178910978429</c:v>
                </c:pt>
                <c:pt idx="1799">
                  <c:v>4321.731113239709</c:v>
                </c:pt>
                <c:pt idx="1800">
                  <c:v>4418.0631226798569</c:v>
                </c:pt>
                <c:pt idx="1801">
                  <c:v>4497.8823895085825</c:v>
                </c:pt>
                <c:pt idx="1802">
                  <c:v>4497.3864133180114</c:v>
                </c:pt>
                <c:pt idx="1803">
                  <c:v>4723.8474680348236</c:v>
                </c:pt>
                <c:pt idx="1804">
                  <c:v>4716.4613954029628</c:v>
                </c:pt>
                <c:pt idx="1805">
                  <c:v>4752.2482176486692</c:v>
                </c:pt>
                <c:pt idx="1806">
                  <c:v>4869.2266530352108</c:v>
                </c:pt>
                <c:pt idx="1807">
                  <c:v>4959.9565384281786</c:v>
                </c:pt>
                <c:pt idx="1808">
                  <c:v>4936.9013892676167</c:v>
                </c:pt>
                <c:pt idx="1809">
                  <c:v>4912.9240722567729</c:v>
                </c:pt>
                <c:pt idx="1810">
                  <c:v>5115.4220677248995</c:v>
                </c:pt>
                <c:pt idx="1811">
                  <c:v>5107.8232621586758</c:v>
                </c:pt>
                <c:pt idx="1812">
                  <c:v>4955.81274613193</c:v>
                </c:pt>
                <c:pt idx="1813">
                  <c:v>4762.9612420556205</c:v>
                </c:pt>
                <c:pt idx="1814">
                  <c:v>4652.8282455503095</c:v>
                </c:pt>
                <c:pt idx="1815">
                  <c:v>4627.0303213805173</c:v>
                </c:pt>
                <c:pt idx="1816">
                  <c:v>4210.8370502504313</c:v>
                </c:pt>
                <c:pt idx="1817">
                  <c:v>4008.3973396870197</c:v>
                </c:pt>
                <c:pt idx="1818">
                  <c:v>4022.0140877273207</c:v>
                </c:pt>
                <c:pt idx="1819">
                  <c:v>4277.3225649092565</c:v>
                </c:pt>
                <c:pt idx="1820">
                  <c:v>3951.9831074008398</c:v>
                </c:pt>
                <c:pt idx="1821">
                  <c:v>3808.7834569509182</c:v>
                </c:pt>
                <c:pt idx="1822">
                  <c:v>4008.5204309740457</c:v>
                </c:pt>
                <c:pt idx="1823">
                  <c:v>4015.6224528646085</c:v>
                </c:pt>
                <c:pt idx="1824">
                  <c:v>4032.9271950345956</c:v>
                </c:pt>
                <c:pt idx="1825">
                  <c:v>4131.067283936557</c:v>
                </c:pt>
                <c:pt idx="1826">
                  <c:v>4007.419240391871</c:v>
                </c:pt>
                <c:pt idx="1827">
                  <c:v>4138.6671511513832</c:v>
                </c:pt>
                <c:pt idx="1828">
                  <c:v>4151.9248084498095</c:v>
                </c:pt>
                <c:pt idx="1829">
                  <c:v>4273.79</c:v>
                </c:pt>
              </c:numCache>
            </c:numRef>
          </c:yVal>
          <c:smooth val="0"/>
          <c:extLst>
            <c:ext xmlns:c16="http://schemas.microsoft.com/office/drawing/2014/chart" uri="{C3380CC4-5D6E-409C-BE32-E72D297353CC}">
              <c16:uniqueId val="{00000000-8C1F-44C7-8EC3-48D2625CB57F}"/>
            </c:ext>
          </c:extLst>
        </c:ser>
        <c:dLbls>
          <c:showLegendKey val="0"/>
          <c:showVal val="0"/>
          <c:showCatName val="0"/>
          <c:showSerName val="0"/>
          <c:showPercent val="0"/>
          <c:showBubbleSize val="0"/>
        </c:dLbls>
        <c:axId val="1075989567"/>
        <c:axId val="1"/>
      </c:scatterChart>
      <c:scatterChart>
        <c:scatterStyle val="lineMarker"/>
        <c:varyColors val="0"/>
        <c:ser>
          <c:idx val="2"/>
          <c:order val="1"/>
          <c:tx>
            <c:v>Real Earnings</c:v>
          </c:tx>
          <c:spPr>
            <a:ln w="25400">
              <a:solidFill>
                <a:srgbClr val="00FF00"/>
              </a:solidFill>
              <a:prstDash val="sysDash"/>
            </a:ln>
          </c:spPr>
          <c:marker>
            <c:symbol val="none"/>
          </c:marker>
          <c:xVal>
            <c:numRef>
              <c:f>Data!$F$9:$F$1862</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Data!$K$9:$K$1862</c:f>
              <c:numCache>
                <c:formatCode>0.00</c:formatCode>
                <c:ptCount val="1854"/>
                <c:pt idx="0">
                  <c:v>9.776235725723927</c:v>
                </c:pt>
                <c:pt idx="1">
                  <c:v>9.4865708558376483</c:v>
                </c:pt>
                <c:pt idx="2">
                  <c:v>9.3480523728631901</c:v>
                </c:pt>
                <c:pt idx="3">
                  <c:v>9.7021580497101407</c:v>
                </c:pt>
                <c:pt idx="4">
                  <c:v>9.9277717687823372</c:v>
                </c:pt>
                <c:pt idx="5">
                  <c:v>10.084147117940724</c:v>
                </c:pt>
                <c:pt idx="6">
                  <c:v>10.084147117940724</c:v>
                </c:pt>
                <c:pt idx="7">
                  <c:v>10.245457765162126</c:v>
                </c:pt>
                <c:pt idx="8">
                  <c:v>10.005348476218328</c:v>
                </c:pt>
                <c:pt idx="9">
                  <c:v>9.8514532971001572</c:v>
                </c:pt>
                <c:pt idx="10">
                  <c:v>9.8514532971001572</c:v>
                </c:pt>
                <c:pt idx="11">
                  <c:v>9.6291945518670996</c:v>
                </c:pt>
                <c:pt idx="12">
                  <c:v>9.6893770178162679</c:v>
                </c:pt>
                <c:pt idx="13">
                  <c:v>9.749559483765438</c:v>
                </c:pt>
                <c:pt idx="14">
                  <c:v>9.6644440593846035</c:v>
                </c:pt>
                <c:pt idx="15">
                  <c:v>9.5123065503933262</c:v>
                </c:pt>
                <c:pt idx="16">
                  <c:v>9.570308419603041</c:v>
                </c:pt>
                <c:pt idx="17">
                  <c:v>9.698604336845559</c:v>
                </c:pt>
                <c:pt idx="18">
                  <c:v>9.9016083307805438</c:v>
                </c:pt>
                <c:pt idx="19">
                  <c:v>9.8876423625314143</c:v>
                </c:pt>
                <c:pt idx="20">
                  <c:v>9.8738803188367452</c:v>
                </c:pt>
                <c:pt idx="21">
                  <c:v>10.154717315076988</c:v>
                </c:pt>
                <c:pt idx="22">
                  <c:v>9.9183196348613336</c:v>
                </c:pt>
                <c:pt idx="23">
                  <c:v>10.123062418782164</c:v>
                </c:pt>
                <c:pt idx="24">
                  <c:v>10.18191743284485</c:v>
                </c:pt>
                <c:pt idx="25">
                  <c:v>10.019765271999239</c:v>
                </c:pt>
                <c:pt idx="26">
                  <c:v>10.077350129884291</c:v>
                </c:pt>
                <c:pt idx="27">
                  <c:v>10.134934987769345</c:v>
                </c:pt>
                <c:pt idx="28">
                  <c:v>10.417337489095598</c:v>
                </c:pt>
                <c:pt idx="29">
                  <c:v>10.79365083030253</c:v>
                </c:pt>
                <c:pt idx="30">
                  <c:v>10.854289318113219</c:v>
                </c:pt>
                <c:pt idx="31">
                  <c:v>10.914927805923908</c:v>
                </c:pt>
                <c:pt idx="32">
                  <c:v>10.975566293734596</c:v>
                </c:pt>
                <c:pt idx="33">
                  <c:v>11.292840386989909</c:v>
                </c:pt>
                <c:pt idx="34">
                  <c:v>11.718242318904181</c:v>
                </c:pt>
                <c:pt idx="35">
                  <c:v>11.506150747651077</c:v>
                </c:pt>
                <c:pt idx="36">
                  <c:v>11.329171291665181</c:v>
                </c:pt>
                <c:pt idx="37">
                  <c:v>11.329171291665181</c:v>
                </c:pt>
                <c:pt idx="38">
                  <c:v>11.329171291665181</c:v>
                </c:pt>
                <c:pt idx="39">
                  <c:v>11.506150747651077</c:v>
                </c:pt>
                <c:pt idx="40">
                  <c:v>11.596769185631832</c:v>
                </c:pt>
                <c:pt idx="41">
                  <c:v>11.87731434751444</c:v>
                </c:pt>
                <c:pt idx="42">
                  <c:v>11.782276429936445</c:v>
                </c:pt>
                <c:pt idx="43">
                  <c:v>11.87731434751444</c:v>
                </c:pt>
                <c:pt idx="44">
                  <c:v>11.87731434751444</c:v>
                </c:pt>
                <c:pt idx="45">
                  <c:v>12.07206517732226</c:v>
                </c:pt>
                <c:pt idx="46">
                  <c:v>12.171769740850763</c:v>
                </c:pt>
                <c:pt idx="47">
                  <c:v>12.171769740850763</c:v>
                </c:pt>
                <c:pt idx="48">
                  <c:v>11.952148678135412</c:v>
                </c:pt>
                <c:pt idx="49">
                  <c:v>11.729881578519876</c:v>
                </c:pt>
                <c:pt idx="50">
                  <c:v>11.510260515804525</c:v>
                </c:pt>
                <c:pt idx="51">
                  <c:v>11.198152632963932</c:v>
                </c:pt>
                <c:pt idx="52">
                  <c:v>11.254434009290813</c:v>
                </c:pt>
                <c:pt idx="53">
                  <c:v>11.219645402425552</c:v>
                </c:pt>
                <c:pt idx="54">
                  <c:v>10.992515995498401</c:v>
                </c:pt>
                <c:pt idx="55">
                  <c:v>10.671499747847527</c:v>
                </c:pt>
                <c:pt idx="56">
                  <c:v>10.535520682765458</c:v>
                </c:pt>
                <c:pt idx="57">
                  <c:v>10.308391275838305</c:v>
                </c:pt>
                <c:pt idx="58">
                  <c:v>10.165427053083507</c:v>
                </c:pt>
                <c:pt idx="59">
                  <c:v>10.022760090133742</c:v>
                </c:pt>
                <c:pt idx="60">
                  <c:v>9.9225261076671245</c:v>
                </c:pt>
                <c:pt idx="61">
                  <c:v>9.7371633216195637</c:v>
                </c:pt>
                <c:pt idx="62">
                  <c:v>9.5489920085106768</c:v>
                </c:pt>
                <c:pt idx="63">
                  <c:v>9.4436061519211201</c:v>
                </c:pt>
                <c:pt idx="64">
                  <c:v>9.5962926299373397</c:v>
                </c:pt>
                <c:pt idx="65">
                  <c:v>9.6655696527974673</c:v>
                </c:pt>
                <c:pt idx="66">
                  <c:v>9.46319678819202</c:v>
                </c:pt>
                <c:pt idx="67">
                  <c:v>9.1772485202088436</c:v>
                </c:pt>
                <c:pt idx="68">
                  <c:v>8.8936321403329419</c:v>
                </c:pt>
                <c:pt idx="69">
                  <c:v>8.5369508927265851</c:v>
                </c:pt>
                <c:pt idx="70">
                  <c:v>8.2696532929161588</c:v>
                </c:pt>
                <c:pt idx="71">
                  <c:v>7.9334225098647293</c:v>
                </c:pt>
                <c:pt idx="72">
                  <c:v>7.8428097705296524</c:v>
                </c:pt>
                <c:pt idx="73">
                  <c:v>8.0986072289333819</c:v>
                </c:pt>
                <c:pt idx="74">
                  <c:v>8.5279290129100769</c:v>
                </c:pt>
                <c:pt idx="75">
                  <c:v>8.3448476677283043</c:v>
                </c:pt>
                <c:pt idx="76">
                  <c:v>8.2415406427867772</c:v>
                </c:pt>
                <c:pt idx="77">
                  <c:v>8.7594224978477033</c:v>
                </c:pt>
                <c:pt idx="78">
                  <c:v>8.7284101511083136</c:v>
                </c:pt>
                <c:pt idx="79">
                  <c:v>9.1171107857142868</c:v>
                </c:pt>
                <c:pt idx="80">
                  <c:v>9.2598748640346624</c:v>
                </c:pt>
                <c:pt idx="81">
                  <c:v>9.3132368547765587</c:v>
                </c:pt>
                <c:pt idx="82">
                  <c:v>9.5506876564468914</c:v>
                </c:pt>
                <c:pt idx="83">
                  <c:v>9.6051166508014312</c:v>
                </c:pt>
                <c:pt idx="84">
                  <c:v>9.9286506672831347</c:v>
                </c:pt>
                <c:pt idx="85">
                  <c:v>10.062023144561774</c:v>
                </c:pt>
                <c:pt idx="86">
                  <c:v>10.303402000643947</c:v>
                </c:pt>
                <c:pt idx="87">
                  <c:v>10.441756317341168</c:v>
                </c:pt>
                <c:pt idx="88">
                  <c:v>10.82180570169051</c:v>
                </c:pt>
                <c:pt idx="89">
                  <c:v>11.096807492317414</c:v>
                </c:pt>
                <c:pt idx="90">
                  <c:v>11.000983713263633</c:v>
                </c:pt>
                <c:pt idx="91">
                  <c:v>10.910742303446677</c:v>
                </c:pt>
                <c:pt idx="92">
                  <c:v>10.93920201600865</c:v>
                </c:pt>
                <c:pt idx="93">
                  <c:v>11.090919812946952</c:v>
                </c:pt>
                <c:pt idx="94">
                  <c:v>11.249615988932932</c:v>
                </c:pt>
                <c:pt idx="95">
                  <c:v>11.5410727586835</c:v>
                </c:pt>
                <c:pt idx="96">
                  <c:v>11.621836780599651</c:v>
                </c:pt>
                <c:pt idx="97">
                  <c:v>11.704403181241023</c:v>
                </c:pt>
                <c:pt idx="98">
                  <c:v>12.052411480830861</c:v>
                </c:pt>
                <c:pt idx="99">
                  <c:v>12.408514678932937</c:v>
                </c:pt>
                <c:pt idx="100">
                  <c:v>12.62816735401756</c:v>
                </c:pt>
                <c:pt idx="101">
                  <c:v>12.995183849970235</c:v>
                </c:pt>
                <c:pt idx="102">
                  <c:v>13.060026850794104</c:v>
                </c:pt>
                <c:pt idx="103">
                  <c:v>13.279679525878725</c:v>
                </c:pt>
                <c:pt idx="104">
                  <c:v>13.040734454081317</c:v>
                </c:pt>
                <c:pt idx="105">
                  <c:v>12.544604815990631</c:v>
                </c:pt>
                <c:pt idx="106">
                  <c:v>12.101825143883715</c:v>
                </c:pt>
                <c:pt idx="107">
                  <c:v>11.927974401129397</c:v>
                </c:pt>
                <c:pt idx="108">
                  <c:v>11.867635996872853</c:v>
                </c:pt>
                <c:pt idx="109">
                  <c:v>12.145116694641462</c:v>
                </c:pt>
                <c:pt idx="110">
                  <c:v>12.308498854734275</c:v>
                </c:pt>
                <c:pt idx="111">
                  <c:v>13.079965613027948</c:v>
                </c:pt>
                <c:pt idx="112">
                  <c:v>13.770596328876769</c:v>
                </c:pt>
                <c:pt idx="113">
                  <c:v>14.358254788125544</c:v>
                </c:pt>
                <c:pt idx="114">
                  <c:v>14.661923625023832</c:v>
                </c:pt>
                <c:pt idx="115">
                  <c:v>14.962291713694963</c:v>
                </c:pt>
                <c:pt idx="116">
                  <c:v>15.110152969338527</c:v>
                </c:pt>
                <c:pt idx="117">
                  <c:v>15.410722498674557</c:v>
                </c:pt>
                <c:pt idx="118">
                  <c:v>15.549325305129052</c:v>
                </c:pt>
                <c:pt idx="119">
                  <c:v>15.688357196309006</c:v>
                </c:pt>
                <c:pt idx="120">
                  <c:v>15.711027939333805</c:v>
                </c:pt>
                <c:pt idx="121">
                  <c:v>15.422615635636832</c:v>
                </c:pt>
                <c:pt idx="122">
                  <c:v>15.288144002525613</c:v>
                </c:pt>
                <c:pt idx="123">
                  <c:v>15.003732114334927</c:v>
                </c:pt>
                <c:pt idx="124">
                  <c:v>15.022402441853441</c:v>
                </c:pt>
                <c:pt idx="125">
                  <c:v>14.887930808742221</c:v>
                </c:pt>
                <c:pt idx="126">
                  <c:v>14.607478889257415</c:v>
                </c:pt>
                <c:pt idx="127">
                  <c:v>14.196333091836735</c:v>
                </c:pt>
                <c:pt idx="128">
                  <c:v>13.539957467866</c:v>
                </c:pt>
                <c:pt idx="129">
                  <c:v>13.290050961704194</c:v>
                </c:pt>
                <c:pt idx="130">
                  <c:v>13.291600236963706</c:v>
                </c:pt>
                <c:pt idx="131">
                  <c:v>13.165925493615557</c:v>
                </c:pt>
                <c:pt idx="132">
                  <c:v>13.141987447263526</c:v>
                </c:pt>
                <c:pt idx="133">
                  <c:v>12.99359655702643</c:v>
                </c:pt>
                <c:pt idx="134">
                  <c:v>12.96988020465221</c:v>
                </c:pt>
                <c:pt idx="135">
                  <c:v>12.827367589512201</c:v>
                </c:pt>
                <c:pt idx="136">
                  <c:v>12.6846341597349</c:v>
                </c:pt>
                <c:pt idx="137">
                  <c:v>12.547259094588522</c:v>
                </c:pt>
                <c:pt idx="138">
                  <c:v>12.638063680947434</c:v>
                </c:pt>
                <c:pt idx="139">
                  <c:v>12.498223829161395</c:v>
                </c:pt>
                <c:pt idx="140">
                  <c:v>12.821653002313328</c:v>
                </c:pt>
                <c:pt idx="141">
                  <c:v>12.917568262713262</c:v>
                </c:pt>
                <c:pt idx="142">
                  <c:v>13.01227314507859</c:v>
                </c:pt>
                <c:pt idx="143">
                  <c:v>13.111725279176071</c:v>
                </c:pt>
                <c:pt idx="144">
                  <c:v>13.035494318250629</c:v>
                </c:pt>
                <c:pt idx="145">
                  <c:v>12.837084695121636</c:v>
                </c:pt>
                <c:pt idx="146">
                  <c:v>12.883032396399745</c:v>
                </c:pt>
                <c:pt idx="147">
                  <c:v>12.929968955872791</c:v>
                </c:pt>
                <c:pt idx="148">
                  <c:v>12.977817091836734</c:v>
                </c:pt>
                <c:pt idx="149">
                  <c:v>13.287078033608648</c:v>
                </c:pt>
                <c:pt idx="150">
                  <c:v>13.476622918599226</c:v>
                </c:pt>
                <c:pt idx="151">
                  <c:v>13.394946416062261</c:v>
                </c:pt>
                <c:pt idx="152">
                  <c:v>13.450549025657836</c:v>
                </c:pt>
                <c:pt idx="153">
                  <c:v>13.368030319978955</c:v>
                </c:pt>
                <c:pt idx="154">
                  <c:v>13.423812779867795</c:v>
                </c:pt>
                <c:pt idx="155">
                  <c:v>13.202992908621191</c:v>
                </c:pt>
                <c:pt idx="156">
                  <c:v>12.955436791584543</c:v>
                </c:pt>
                <c:pt idx="157">
                  <c:v>12.707880674547894</c:v>
                </c:pt>
                <c:pt idx="158">
                  <c:v>12.460324557511248</c:v>
                </c:pt>
                <c:pt idx="159">
                  <c:v>12.469822911735509</c:v>
                </c:pt>
                <c:pt idx="160">
                  <c:v>12.47984393351854</c:v>
                </c:pt>
                <c:pt idx="161">
                  <c:v>12.2216402659285</c:v>
                </c:pt>
                <c:pt idx="162">
                  <c:v>12.093389730686178</c:v>
                </c:pt>
                <c:pt idx="163">
                  <c:v>11.832381319232521</c:v>
                </c:pt>
                <c:pt idx="164">
                  <c:v>11.69855701982665</c:v>
                </c:pt>
                <c:pt idx="165">
                  <c:v>11.561758228301827</c:v>
                </c:pt>
                <c:pt idx="166">
                  <c:v>11.551594684625506</c:v>
                </c:pt>
                <c:pt idx="167">
                  <c:v>11.408389493305545</c:v>
                </c:pt>
                <c:pt idx="168">
                  <c:v>11.286945347086487</c:v>
                </c:pt>
                <c:pt idx="169">
                  <c:v>11.034956434163515</c:v>
                </c:pt>
                <c:pt idx="170">
                  <c:v>11.168780089048548</c:v>
                </c:pt>
                <c:pt idx="171">
                  <c:v>10.91893278278631</c:v>
                </c:pt>
                <c:pt idx="172">
                  <c:v>11.047789632452959</c:v>
                </c:pt>
                <c:pt idx="173">
                  <c:v>11.186702694977681</c:v>
                </c:pt>
                <c:pt idx="174">
                  <c:v>10.927752545067303</c:v>
                </c:pt>
                <c:pt idx="175">
                  <c:v>10.798159386179165</c:v>
                </c:pt>
                <c:pt idx="176">
                  <c:v>10.80095432618535</c:v>
                </c:pt>
                <c:pt idx="177">
                  <c:v>10.673657364483878</c:v>
                </c:pt>
                <c:pt idx="178">
                  <c:v>10.417003036508175</c:v>
                </c:pt>
                <c:pt idx="179">
                  <c:v>10.051902080143696</c:v>
                </c:pt>
                <c:pt idx="180">
                  <c:v>10.481799615952244</c:v>
                </c:pt>
                <c:pt idx="181">
                  <c:v>10.67237779078774</c:v>
                </c:pt>
                <c:pt idx="182">
                  <c:v>10.993828510581515</c:v>
                </c:pt>
                <c:pt idx="183">
                  <c:v>11.323130855432305</c:v>
                </c:pt>
                <c:pt idx="184">
                  <c:v>11.80631434133157</c:v>
                </c:pt>
                <c:pt idx="185">
                  <c:v>12.1584069493616</c:v>
                </c:pt>
                <c:pt idx="186">
                  <c:v>12.206528386800436</c:v>
                </c:pt>
                <c:pt idx="187">
                  <c:v>12.253474475196333</c:v>
                </c:pt>
                <c:pt idx="188">
                  <c:v>12.451111160280146</c:v>
                </c:pt>
                <c:pt idx="189">
                  <c:v>12.648747845363957</c:v>
                </c:pt>
                <c:pt idx="190">
                  <c:v>12.84638453044777</c:v>
                </c:pt>
                <c:pt idx="191">
                  <c:v>12.884942007905728</c:v>
                </c:pt>
                <c:pt idx="192">
                  <c:v>12.673448626560441</c:v>
                </c:pt>
                <c:pt idx="193">
                  <c:v>12.618511854318927</c:v>
                </c:pt>
                <c:pt idx="194">
                  <c:v>12.712679853231755</c:v>
                </c:pt>
                <c:pt idx="195">
                  <c:v>12.806847852144582</c:v>
                </c:pt>
                <c:pt idx="196">
                  <c:v>12.90101585105741</c:v>
                </c:pt>
                <c:pt idx="197">
                  <c:v>13.149894063649178</c:v>
                </c:pt>
                <c:pt idx="198">
                  <c:v>13.404755815533601</c:v>
                </c:pt>
                <c:pt idx="199">
                  <c:v>13.340472238484672</c:v>
                </c:pt>
                <c:pt idx="200">
                  <c:v>13.597629999929767</c:v>
                </c:pt>
                <c:pt idx="201">
                  <c:v>13.531050413320168</c:v>
                </c:pt>
                <c:pt idx="202">
                  <c:v>13.466023844534377</c:v>
                </c:pt>
                <c:pt idx="203">
                  <c:v>13.248452314806441</c:v>
                </c:pt>
                <c:pt idx="204">
                  <c:v>12.795892442780442</c:v>
                </c:pt>
                <c:pt idx="205">
                  <c:v>12.633871332425143</c:v>
                </c:pt>
                <c:pt idx="206">
                  <c:v>12.328420904055994</c:v>
                </c:pt>
                <c:pt idx="207">
                  <c:v>12.16280151697387</c:v>
                </c:pt>
                <c:pt idx="208">
                  <c:v>11.989469621581238</c:v>
                </c:pt>
                <c:pt idx="209">
                  <c:v>11.815846839800711</c:v>
                </c:pt>
                <c:pt idx="210">
                  <c:v>11.364194108800062</c:v>
                </c:pt>
                <c:pt idx="211">
                  <c:v>11.047789632452959</c:v>
                </c:pt>
                <c:pt idx="212">
                  <c:v>10.735151876062369</c:v>
                </c:pt>
                <c:pt idx="213">
                  <c:v>10.301338168799111</c:v>
                </c:pt>
                <c:pt idx="214">
                  <c:v>9.8737771001738004</c:v>
                </c:pt>
                <c:pt idx="215">
                  <c:v>9.5683266718046518</c:v>
                </c:pt>
                <c:pt idx="216">
                  <c:v>10.035846686837184</c:v>
                </c:pt>
                <c:pt idx="217">
                  <c:v>10.287908995691545</c:v>
                </c:pt>
                <c:pt idx="218">
                  <c:v>10.542225279195597</c:v>
                </c:pt>
                <c:pt idx="219">
                  <c:v>10.671074699274651</c:v>
                </c:pt>
                <c:pt idx="220">
                  <c:v>11.073922638123543</c:v>
                </c:pt>
                <c:pt idx="221">
                  <c:v>11.205993273128271</c:v>
                </c:pt>
                <c:pt idx="222">
                  <c:v>11.338063908132995</c:v>
                </c:pt>
                <c:pt idx="223">
                  <c:v>11.474136683592409</c:v>
                </c:pt>
                <c:pt idx="224">
                  <c:v>11.462927734861085</c:v>
                </c:pt>
                <c:pt idx="225">
                  <c:v>11.593367947016402</c:v>
                </c:pt>
                <c:pt idx="226">
                  <c:v>11.727760892873395</c:v>
                </c:pt>
                <c:pt idx="227">
                  <c:v>11.71358364355066</c:v>
                </c:pt>
                <c:pt idx="228">
                  <c:v>11.974404240428495</c:v>
                </c:pt>
                <c:pt idx="229">
                  <c:v>11.938384976336296</c:v>
                </c:pt>
                <c:pt idx="230">
                  <c:v>11.906367852698786</c:v>
                </c:pt>
                <c:pt idx="231">
                  <c:v>11.874350729061279</c:v>
                </c:pt>
                <c:pt idx="232">
                  <c:v>11.692186289558308</c:v>
                </c:pt>
                <c:pt idx="233">
                  <c:v>11.660564419944897</c:v>
                </c:pt>
                <c:pt idx="234">
                  <c:v>11.628942550331489</c:v>
                </c:pt>
                <c:pt idx="235">
                  <c:v>11.179315735850158</c:v>
                </c:pt>
                <c:pt idx="236">
                  <c:v>11.017655872800853</c:v>
                </c:pt>
                <c:pt idx="237">
                  <c:v>10.987522113148749</c:v>
                </c:pt>
                <c:pt idx="238">
                  <c:v>11.217562564481069</c:v>
                </c:pt>
                <c:pt idx="239">
                  <c:v>11.186702694977681</c:v>
                </c:pt>
                <c:pt idx="240">
                  <c:v>11.487121026442017</c:v>
                </c:pt>
                <c:pt idx="241">
                  <c:v>11.50687384107532</c:v>
                </c:pt>
                <c:pt idx="242">
                  <c:v>11.529979577547467</c:v>
                </c:pt>
                <c:pt idx="243">
                  <c:v>11.552530106625715</c:v>
                </c:pt>
                <c:pt idx="244">
                  <c:v>11.846339347774391</c:v>
                </c:pt>
                <c:pt idx="245">
                  <c:v>12.299262825728194</c:v>
                </c:pt>
                <c:pt idx="246">
                  <c:v>12.617125975750545</c:v>
                </c:pt>
                <c:pt idx="247">
                  <c:v>12.779188057519271</c:v>
                </c:pt>
                <c:pt idx="248">
                  <c:v>13.107009989105388</c:v>
                </c:pt>
                <c:pt idx="249">
                  <c:v>13.275099888202309</c:v>
                </c:pt>
                <c:pt idx="250">
                  <c:v>13.609310178652084</c:v>
                </c:pt>
                <c:pt idx="251">
                  <c:v>13.779527875943149</c:v>
                </c:pt>
                <c:pt idx="252">
                  <c:v>14.241387247121908</c:v>
                </c:pt>
                <c:pt idx="253">
                  <c:v>14.345338978852723</c:v>
                </c:pt>
                <c:pt idx="254">
                  <c:v>14.834602722911102</c:v>
                </c:pt>
                <c:pt idx="255">
                  <c:v>15.143243733414351</c:v>
                </c:pt>
                <c:pt idx="256">
                  <c:v>15.251409760081597</c:v>
                </c:pt>
                <c:pt idx="257">
                  <c:v>15.359575786748842</c:v>
                </c:pt>
                <c:pt idx="258">
                  <c:v>15.060681386662987</c:v>
                </c:pt>
                <c:pt idx="259">
                  <c:v>14.969049369237625</c:v>
                </c:pt>
                <c:pt idx="260">
                  <c:v>15.073001100968442</c:v>
                </c:pt>
                <c:pt idx="261">
                  <c:v>15.176952832699259</c:v>
                </c:pt>
                <c:pt idx="262">
                  <c:v>14.894048512967961</c:v>
                </c:pt>
                <c:pt idx="263">
                  <c:v>14.80791968234807</c:v>
                </c:pt>
                <c:pt idx="264">
                  <c:v>13.917801146027406</c:v>
                </c:pt>
                <c:pt idx="265">
                  <c:v>13.405268817928743</c:v>
                </c:pt>
                <c:pt idx="266">
                  <c:v>13.373007993053671</c:v>
                </c:pt>
                <c:pt idx="267">
                  <c:v>13.174461427686895</c:v>
                </c:pt>
                <c:pt idx="268">
                  <c:v>12.974939354100659</c:v>
                </c:pt>
                <c:pt idx="269">
                  <c:v>12.929990122198353</c:v>
                </c:pt>
                <c:pt idx="270">
                  <c:v>12.882675155360955</c:v>
                </c:pt>
                <c:pt idx="271">
                  <c:v>13.012986721251785</c:v>
                </c:pt>
                <c:pt idx="272">
                  <c:v>12.11173677948422</c:v>
                </c:pt>
                <c:pt idx="273">
                  <c:v>11.571906776274529</c:v>
                </c:pt>
                <c:pt idx="274">
                  <c:v>11.492014541029263</c:v>
                </c:pt>
                <c:pt idx="275">
                  <c:v>11.249266773393519</c:v>
                </c:pt>
                <c:pt idx="276">
                  <c:v>11.192658098452039</c:v>
                </c:pt>
                <c:pt idx="277">
                  <c:v>10.971499362230929</c:v>
                </c:pt>
                <c:pt idx="278">
                  <c:v>10.904378315809504</c:v>
                </c:pt>
                <c:pt idx="279">
                  <c:v>10.519244954017084</c:v>
                </c:pt>
                <c:pt idx="280">
                  <c:v>10.129471431239212</c:v>
                </c:pt>
                <c:pt idx="281">
                  <c:v>9.7443380694467905</c:v>
                </c:pt>
                <c:pt idx="282">
                  <c:v>9.3592047076543707</c:v>
                </c:pt>
                <c:pt idx="283">
                  <c:v>8.7167728184103517</c:v>
                </c:pt>
                <c:pt idx="284">
                  <c:v>8.2266259364864034</c:v>
                </c:pt>
                <c:pt idx="285">
                  <c:v>8.0820392388281803</c:v>
                </c:pt>
                <c:pt idx="286">
                  <c:v>7.6978336383405939</c:v>
                </c:pt>
                <c:pt idx="287">
                  <c:v>7.4242575767213648</c:v>
                </c:pt>
                <c:pt idx="288">
                  <c:v>7.7722696506301787</c:v>
                </c:pt>
                <c:pt idx="289">
                  <c:v>8.1202817245389909</c:v>
                </c:pt>
                <c:pt idx="290">
                  <c:v>8.4682937984478066</c:v>
                </c:pt>
                <c:pt idx="291">
                  <c:v>8.4489671780130617</c:v>
                </c:pt>
                <c:pt idx="292">
                  <c:v>8.6621667591750171</c:v>
                </c:pt>
                <c:pt idx="293">
                  <c:v>8.8696141867141201</c:v>
                </c:pt>
                <c:pt idx="294">
                  <c:v>9.3200528421503339</c:v>
                </c:pt>
                <c:pt idx="295">
                  <c:v>9.7830146271730207</c:v>
                </c:pt>
                <c:pt idx="296">
                  <c:v>10.116526489463009</c:v>
                </c:pt>
                <c:pt idx="297">
                  <c:v>10.450038351752999</c:v>
                </c:pt>
                <c:pt idx="298">
                  <c:v>10.783550214042988</c:v>
                </c:pt>
                <c:pt idx="299">
                  <c:v>11.273632719102887</c:v>
                </c:pt>
                <c:pt idx="300">
                  <c:v>11.283752576224744</c:v>
                </c:pt>
                <c:pt idx="301">
                  <c:v>11.289511677601926</c:v>
                </c:pt>
                <c:pt idx="302">
                  <c:v>11.136386365082046</c:v>
                </c:pt>
                <c:pt idx="303">
                  <c:v>11.144785461187851</c:v>
                </c:pt>
                <c:pt idx="304">
                  <c:v>11.148656607461062</c:v>
                </c:pt>
                <c:pt idx="305">
                  <c:v>11.157481760720218</c:v>
                </c:pt>
                <c:pt idx="306">
                  <c:v>10.997396152849015</c:v>
                </c:pt>
                <c:pt idx="307">
                  <c:v>10.832459465951413</c:v>
                </c:pt>
                <c:pt idx="308">
                  <c:v>10.67237385808021</c:v>
                </c:pt>
                <c:pt idx="309">
                  <c:v>10.203105236330407</c:v>
                </c:pt>
                <c:pt idx="310">
                  <c:v>9.7560779266669559</c:v>
                </c:pt>
                <c:pt idx="311">
                  <c:v>9.6051400121896879</c:v>
                </c:pt>
                <c:pt idx="312">
                  <c:v>10.278439654319001</c:v>
                </c:pt>
                <c:pt idx="313">
                  <c:v>10.673945348759128</c:v>
                </c:pt>
                <c:pt idx="314">
                  <c:v>11.064742642074968</c:v>
                </c:pt>
                <c:pt idx="315">
                  <c:v>11.626524443185925</c:v>
                </c:pt>
                <c:pt idx="316">
                  <c:v>12.210165909449037</c:v>
                </c:pt>
                <c:pt idx="317">
                  <c:v>12.612805468640246</c:v>
                </c:pt>
                <c:pt idx="318">
                  <c:v>13.015445027831454</c:v>
                </c:pt>
                <c:pt idx="319">
                  <c:v>12.83932544674251</c:v>
                </c:pt>
                <c:pt idx="320">
                  <c:v>12.851941299777289</c:v>
                </c:pt>
                <c:pt idx="321">
                  <c:v>13.415178883691601</c:v>
                </c:pt>
                <c:pt idx="322">
                  <c:v>13.799384484179187</c:v>
                </c:pt>
                <c:pt idx="323">
                  <c:v>14.179016208470493</c:v>
                </c:pt>
                <c:pt idx="324">
                  <c:v>14.329954122947761</c:v>
                </c:pt>
                <c:pt idx="325">
                  <c:v>14.281437928559535</c:v>
                </c:pt>
                <c:pt idx="326">
                  <c:v>14.430249880451695</c:v>
                </c:pt>
                <c:pt idx="327">
                  <c:v>14.57906183234385</c:v>
                </c:pt>
                <c:pt idx="328">
                  <c:v>13.763145759504329</c:v>
                </c:pt>
                <c:pt idx="329">
                  <c:v>14.881195189215811</c:v>
                </c:pt>
                <c:pt idx="330">
                  <c:v>15.24472936220392</c:v>
                </c:pt>
                <c:pt idx="331">
                  <c:v>15.400241152877468</c:v>
                </c:pt>
                <c:pt idx="332">
                  <c:v>15.551179067354735</c:v>
                </c:pt>
                <c:pt idx="333">
                  <c:v>15.702116981832001</c:v>
                </c:pt>
                <c:pt idx="334">
                  <c:v>15.857628772505549</c:v>
                </c:pt>
                <c:pt idx="335">
                  <c:v>15.783085806744038</c:v>
                </c:pt>
                <c:pt idx="336">
                  <c:v>16.270106740209286</c:v>
                </c:pt>
                <c:pt idx="337">
                  <c:v>16.302417136128369</c:v>
                </c:pt>
                <c:pt idx="338">
                  <c:v>16.7760951158706</c:v>
                </c:pt>
                <c:pt idx="339">
                  <c:v>17.016679315291043</c:v>
                </c:pt>
                <c:pt idx="340">
                  <c:v>17.488283191560232</c:v>
                </c:pt>
                <c:pt idx="341">
                  <c:v>17.716144259016136</c:v>
                </c:pt>
                <c:pt idx="342">
                  <c:v>17.938008767667412</c:v>
                </c:pt>
                <c:pt idx="343">
                  <c:v>18.158288498739083</c:v>
                </c:pt>
                <c:pt idx="344">
                  <c:v>17.909578534731789</c:v>
                </c:pt>
                <c:pt idx="345">
                  <c:v>18.115378554782193</c:v>
                </c:pt>
                <c:pt idx="346">
                  <c:v>18.320044818513235</c:v>
                </c:pt>
                <c:pt idx="347">
                  <c:v>18.515921702032028</c:v>
                </c:pt>
                <c:pt idx="348">
                  <c:v>18.515921702032028</c:v>
                </c:pt>
                <c:pt idx="349">
                  <c:v>18.295504784207552</c:v>
                </c:pt>
                <c:pt idx="350">
                  <c:v>18.295504784207552</c:v>
                </c:pt>
                <c:pt idx="351">
                  <c:v>18.295504784207552</c:v>
                </c:pt>
                <c:pt idx="352">
                  <c:v>18.741733829681056</c:v>
                </c:pt>
                <c:pt idx="353">
                  <c:v>18.973121768045935</c:v>
                </c:pt>
                <c:pt idx="354">
                  <c:v>18.741733829681056</c:v>
                </c:pt>
                <c:pt idx="355">
                  <c:v>18.973121768045935</c:v>
                </c:pt>
                <c:pt idx="356">
                  <c:v>18.741733829681056</c:v>
                </c:pt>
                <c:pt idx="357">
                  <c:v>18.973121768045935</c:v>
                </c:pt>
                <c:pt idx="358">
                  <c:v>18.973121768045935</c:v>
                </c:pt>
                <c:pt idx="359">
                  <c:v>19.210274182505604</c:v>
                </c:pt>
                <c:pt idx="360">
                  <c:v>19.040318240974432</c:v>
                </c:pt>
                <c:pt idx="361">
                  <c:v>19.34234481751033</c:v>
                </c:pt>
                <c:pt idx="362">
                  <c:v>19.410381205240039</c:v>
                </c:pt>
                <c:pt idx="363">
                  <c:v>19.724988874180969</c:v>
                </c:pt>
                <c:pt idx="364">
                  <c:v>19.789833711244231</c:v>
                </c:pt>
                <c:pt idx="365">
                  <c:v>19.858731350623948</c:v>
                </c:pt>
                <c:pt idx="366">
                  <c:v>19.67852461570418</c:v>
                </c:pt>
                <c:pt idx="367">
                  <c:v>19.498835350368875</c:v>
                </c:pt>
                <c:pt idx="368">
                  <c:v>19.327413011858589</c:v>
                </c:pt>
                <c:pt idx="369">
                  <c:v>19.393789985838712</c:v>
                </c:pt>
                <c:pt idx="370">
                  <c:v>19.221841216921998</c:v>
                </c:pt>
                <c:pt idx="371">
                  <c:v>19.057817483549535</c:v>
                </c:pt>
                <c:pt idx="372">
                  <c:v>19.704026677912413</c:v>
                </c:pt>
                <c:pt idx="373">
                  <c:v>20.124492399896063</c:v>
                </c:pt>
                <c:pt idx="374">
                  <c:v>20.541100638191779</c:v>
                </c:pt>
                <c:pt idx="375">
                  <c:v>20.708224477624924</c:v>
                </c:pt>
                <c:pt idx="376">
                  <c:v>20.875161998995669</c:v>
                </c:pt>
                <c:pt idx="377">
                  <c:v>21.034535834374768</c:v>
                </c:pt>
                <c:pt idx="378">
                  <c:v>21.436611917580514</c:v>
                </c:pt>
                <c:pt idx="379">
                  <c:v>22.099345984862428</c:v>
                </c:pt>
                <c:pt idx="380">
                  <c:v>22.244487010688363</c:v>
                </c:pt>
                <c:pt idx="381">
                  <c:v>21.169522224968066</c:v>
                </c:pt>
                <c:pt idx="382">
                  <c:v>22.275373169564553</c:v>
                </c:pt>
                <c:pt idx="383">
                  <c:v>22.41202364255431</c:v>
                </c:pt>
                <c:pt idx="384">
                  <c:v>21.873662854815723</c:v>
                </c:pt>
                <c:pt idx="385">
                  <c:v>21.578120361683258</c:v>
                </c:pt>
                <c:pt idx="386">
                  <c:v>22.01170010771159</c:v>
                </c:pt>
                <c:pt idx="387">
                  <c:v>21.709721412019018</c:v>
                </c:pt>
                <c:pt idx="388">
                  <c:v>21.901977754624209</c:v>
                </c:pt>
                <c:pt idx="389">
                  <c:v>21.592974838827192</c:v>
                </c:pt>
                <c:pt idx="390">
                  <c:v>21.283971923030183</c:v>
                </c:pt>
                <c:pt idx="391">
                  <c:v>20.971246080536829</c:v>
                </c:pt>
                <c:pt idx="392">
                  <c:v>20.424697318659934</c:v>
                </c:pt>
                <c:pt idx="393">
                  <c:v>20.353240248942807</c:v>
                </c:pt>
                <c:pt idx="394">
                  <c:v>20.276253525910082</c:v>
                </c:pt>
                <c:pt idx="395">
                  <c:v>19.963615769519496</c:v>
                </c:pt>
                <c:pt idx="396">
                  <c:v>19.383221761690418</c:v>
                </c:pt>
                <c:pt idx="397">
                  <c:v>18.82542438571242</c:v>
                </c:pt>
                <c:pt idx="398">
                  <c:v>18.919147200016575</c:v>
                </c:pt>
                <c:pt idx="399">
                  <c:v>19.015209197390249</c:v>
                </c:pt>
                <c:pt idx="400">
                  <c:v>19.334573536781804</c:v>
                </c:pt>
                <c:pt idx="401">
                  <c:v>19.210271778216875</c:v>
                </c:pt>
                <c:pt idx="402">
                  <c:v>19.085970019651942</c:v>
                </c:pt>
                <c:pt idx="403">
                  <c:v>18.737490062727115</c:v>
                </c:pt>
                <c:pt idx="404">
                  <c:v>18.400628215008947</c:v>
                </c:pt>
                <c:pt idx="405">
                  <c:v>18.279184068789888</c:v>
                </c:pt>
                <c:pt idx="406">
                  <c:v>17.74619118951259</c:v>
                </c:pt>
                <c:pt idx="407">
                  <c:v>17.627475537930607</c:v>
                </c:pt>
                <c:pt idx="408">
                  <c:v>18.167092136030522</c:v>
                </c:pt>
                <c:pt idx="409">
                  <c:v>18.706708734130441</c:v>
                </c:pt>
                <c:pt idx="410">
                  <c:v>19.464891830786282</c:v>
                </c:pt>
                <c:pt idx="411">
                  <c:v>20.010636461555997</c:v>
                </c:pt>
                <c:pt idx="412">
                  <c:v>20.792709882960107</c:v>
                </c:pt>
                <c:pt idx="413">
                  <c:v>21.344728729410377</c:v>
                </c:pt>
                <c:pt idx="414">
                  <c:v>21.896747575860644</c:v>
                </c:pt>
                <c:pt idx="415">
                  <c:v>22.193614984634827</c:v>
                </c:pt>
                <c:pt idx="416">
                  <c:v>23.000785268761181</c:v>
                </c:pt>
                <c:pt idx="417">
                  <c:v>23.552804115211451</c:v>
                </c:pt>
                <c:pt idx="418">
                  <c:v>23.830848876943957</c:v>
                </c:pt>
                <c:pt idx="419">
                  <c:v>24.102874715129605</c:v>
                </c:pt>
                <c:pt idx="420">
                  <c:v>24.372683014179565</c:v>
                </c:pt>
                <c:pt idx="421">
                  <c:v>24.642491313229524</c:v>
                </c:pt>
                <c:pt idx="422">
                  <c:v>24.91229961227948</c:v>
                </c:pt>
                <c:pt idx="423">
                  <c:v>25.182107911329435</c:v>
                </c:pt>
                <c:pt idx="424">
                  <c:v>25.169058296995512</c:v>
                </c:pt>
                <c:pt idx="425">
                  <c:v>25.435868102264017</c:v>
                </c:pt>
                <c:pt idx="426">
                  <c:v>26.588907770687928</c:v>
                </c:pt>
                <c:pt idx="427">
                  <c:v>26.261341107529272</c:v>
                </c:pt>
                <c:pt idx="428">
                  <c:v>26.236297518069527</c:v>
                </c:pt>
                <c:pt idx="429">
                  <c:v>25.926835537730085</c:v>
                </c:pt>
                <c:pt idx="430">
                  <c:v>25.906434648200552</c:v>
                </c:pt>
                <c:pt idx="431">
                  <c:v>25.886233125584791</c:v>
                </c:pt>
                <c:pt idx="432">
                  <c:v>25.87889292365762</c:v>
                </c:pt>
                <c:pt idx="433">
                  <c:v>25.050863162954066</c:v>
                </c:pt>
                <c:pt idx="434">
                  <c:v>25.034712299085292</c:v>
                </c:pt>
                <c:pt idx="435">
                  <c:v>24.75200738468746</c:v>
                </c:pt>
                <c:pt idx="436">
                  <c:v>23.956086260320586</c:v>
                </c:pt>
                <c:pt idx="437">
                  <c:v>23.43531241280261</c:v>
                </c:pt>
                <c:pt idx="438">
                  <c:v>23.161350309948723</c:v>
                </c:pt>
                <c:pt idx="439">
                  <c:v>22.884087458867675</c:v>
                </c:pt>
                <c:pt idx="440">
                  <c:v>22.610125356013789</c:v>
                </c:pt>
                <c:pt idx="441">
                  <c:v>22.108195706705686</c:v>
                </c:pt>
                <c:pt idx="442">
                  <c:v>22.762854733984629</c:v>
                </c:pt>
                <c:pt idx="443">
                  <c:v>22.968740207921954</c:v>
                </c:pt>
                <c:pt idx="444">
                  <c:v>22.985465567075941</c:v>
                </c:pt>
                <c:pt idx="445">
                  <c:v>23.006120142285511</c:v>
                </c:pt>
                <c:pt idx="446">
                  <c:v>22.767770049578981</c:v>
                </c:pt>
                <c:pt idx="447">
                  <c:v>22.281792964379598</c:v>
                </c:pt>
                <c:pt idx="448">
                  <c:v>22.049581005489809</c:v>
                </c:pt>
                <c:pt idx="449">
                  <c:v>21.813850683586534</c:v>
                </c:pt>
                <c:pt idx="450">
                  <c:v>21.343527832603836</c:v>
                </c:pt>
                <c:pt idx="451">
                  <c:v>21.113840430524622</c:v>
                </c:pt>
                <c:pt idx="452">
                  <c:v>20.880672916292681</c:v>
                </c:pt>
                <c:pt idx="453">
                  <c:v>20.425631464156002</c:v>
                </c:pt>
                <c:pt idx="454">
                  <c:v>19.983490756290259</c:v>
                </c:pt>
                <c:pt idx="455">
                  <c:v>19.547289969747556</c:v>
                </c:pt>
                <c:pt idx="456">
                  <c:v>20.266195670688095</c:v>
                </c:pt>
                <c:pt idx="457">
                  <c:v>20.558356692320704</c:v>
                </c:pt>
                <c:pt idx="458">
                  <c:v>21.063890053607278</c:v>
                </c:pt>
                <c:pt idx="459">
                  <c:v>21.124788653793903</c:v>
                </c:pt>
                <c:pt idx="460">
                  <c:v>21.399243664684832</c:v>
                </c:pt>
                <c:pt idx="461">
                  <c:v>21.668152983436908</c:v>
                </c:pt>
                <c:pt idx="462">
                  <c:v>22.153260886051168</c:v>
                </c:pt>
                <c:pt idx="463">
                  <c:v>22.411938851870005</c:v>
                </c:pt>
                <c:pt idx="464">
                  <c:v>22.665684474433704</c:v>
                </c:pt>
                <c:pt idx="465">
                  <c:v>22.691752040816326</c:v>
                </c:pt>
                <c:pt idx="466">
                  <c:v>22.935302076488643</c:v>
                </c:pt>
                <c:pt idx="467">
                  <c:v>23.174212121334449</c:v>
                </c:pt>
                <c:pt idx="468">
                  <c:v>23.320122581127713</c:v>
                </c:pt>
                <c:pt idx="469">
                  <c:v>23.243158480199899</c:v>
                </c:pt>
                <c:pt idx="470">
                  <c:v>22.729191136656539</c:v>
                </c:pt>
                <c:pt idx="471">
                  <c:v>22.441918455026517</c:v>
                </c:pt>
                <c:pt idx="472">
                  <c:v>22.793057316707241</c:v>
                </c:pt>
                <c:pt idx="473">
                  <c:v>22.935302076488643</c:v>
                </c:pt>
                <c:pt idx="474">
                  <c:v>22.858337975560826</c:v>
                </c:pt>
                <c:pt idx="475">
                  <c:v>23.002597959183674</c:v>
                </c:pt>
                <c:pt idx="476">
                  <c:v>23.149687160086657</c:v>
                </c:pt>
                <c:pt idx="477">
                  <c:v>23.770287228098695</c:v>
                </c:pt>
                <c:pt idx="478">
                  <c:v>24.177980763912554</c:v>
                </c:pt>
                <c:pt idx="479">
                  <c:v>24.095462058233672</c:v>
                </c:pt>
                <c:pt idx="480">
                  <c:v>23.709274515656499</c:v>
                </c:pt>
                <c:pt idx="481">
                  <c:v>24.07079072348786</c:v>
                </c:pt>
                <c:pt idx="482">
                  <c:v>23.423045739611293</c:v>
                </c:pt>
                <c:pt idx="483">
                  <c:v>23.779606339504653</c:v>
                </c:pt>
                <c:pt idx="484">
                  <c:v>23.375913329789658</c:v>
                </c:pt>
                <c:pt idx="485">
                  <c:v>22.968740207921954</c:v>
                </c:pt>
                <c:pt idx="486">
                  <c:v>22.319125026482947</c:v>
                </c:pt>
                <c:pt idx="487">
                  <c:v>21.23463750793</c:v>
                </c:pt>
                <c:pt idx="488">
                  <c:v>20.629676419720607</c:v>
                </c:pt>
                <c:pt idx="489">
                  <c:v>20.243488877143438</c:v>
                </c:pt>
                <c:pt idx="490">
                  <c:v>20.067349440115411</c:v>
                </c:pt>
                <c:pt idx="491">
                  <c:v>19.88431221060527</c:v>
                </c:pt>
                <c:pt idx="492">
                  <c:v>19.983971720985792</c:v>
                </c:pt>
                <c:pt idx="493">
                  <c:v>20.078451465785673</c:v>
                </c:pt>
                <c:pt idx="494">
                  <c:v>19.970275324287002</c:v>
                </c:pt>
                <c:pt idx="495">
                  <c:v>19.671740939967876</c:v>
                </c:pt>
                <c:pt idx="496">
                  <c:v>19.957384537468606</c:v>
                </c:pt>
                <c:pt idx="497">
                  <c:v>20.446666413999637</c:v>
                </c:pt>
                <c:pt idx="498">
                  <c:v>20.738308787656685</c:v>
                </c:pt>
                <c:pt idx="499">
                  <c:v>20.820593211234549</c:v>
                </c:pt>
                <c:pt idx="500">
                  <c:v>20.904388010204084</c:v>
                </c:pt>
                <c:pt idx="501">
                  <c:v>21.190366255102038</c:v>
                </c:pt>
                <c:pt idx="502">
                  <c:v>21.473236040816325</c:v>
                </c:pt>
                <c:pt idx="503">
                  <c:v>21.972584423133096</c:v>
                </c:pt>
                <c:pt idx="504">
                  <c:v>21.578923653061224</c:v>
                </c:pt>
                <c:pt idx="505">
                  <c:v>21.395524561224491</c:v>
                </c:pt>
                <c:pt idx="506">
                  <c:v>21.215233928571429</c:v>
                </c:pt>
                <c:pt idx="507">
                  <c:v>21.034943295918364</c:v>
                </c:pt>
                <c:pt idx="508">
                  <c:v>21.066508577319588</c:v>
                </c:pt>
                <c:pt idx="509">
                  <c:v>20.671253571428572</c:v>
                </c:pt>
                <c:pt idx="510">
                  <c:v>20.283983515151515</c:v>
                </c:pt>
                <c:pt idx="511">
                  <c:v>20.102436939393939</c:v>
                </c:pt>
                <c:pt idx="512">
                  <c:v>19.72472775</c:v>
                </c:pt>
                <c:pt idx="513">
                  <c:v>19.548042930000001</c:v>
                </c:pt>
                <c:pt idx="514">
                  <c:v>19.176546356435647</c:v>
                </c:pt>
                <c:pt idx="515">
                  <c:v>19.191627000000004</c:v>
                </c:pt>
                <c:pt idx="516">
                  <c:v>18.911368320000001</c:v>
                </c:pt>
                <c:pt idx="517">
                  <c:v>18.822379727272729</c:v>
                </c:pt>
                <c:pt idx="518">
                  <c:v>18.539290151515154</c:v>
                </c:pt>
                <c:pt idx="519">
                  <c:v>18.442488336734694</c:v>
                </c:pt>
                <c:pt idx="520">
                  <c:v>17.976188060606063</c:v>
                </c:pt>
                <c:pt idx="521">
                  <c:v>17.693098484848484</c:v>
                </c:pt>
                <c:pt idx="522">
                  <c:v>17.235908819999999</c:v>
                </c:pt>
                <c:pt idx="523">
                  <c:v>16.626172970588236</c:v>
                </c:pt>
                <c:pt idx="524">
                  <c:v>16.35140955882353</c:v>
                </c:pt>
                <c:pt idx="525">
                  <c:v>16.235820861386138</c:v>
                </c:pt>
                <c:pt idx="526">
                  <c:v>15.804869294117649</c:v>
                </c:pt>
                <c:pt idx="527">
                  <c:v>15.683869306930694</c:v>
                </c:pt>
                <c:pt idx="528">
                  <c:v>16.588707920792082</c:v>
                </c:pt>
                <c:pt idx="529">
                  <c:v>17.668482000000001</c:v>
                </c:pt>
                <c:pt idx="530">
                  <c:v>18.770069696969696</c:v>
                </c:pt>
                <c:pt idx="531">
                  <c:v>19.496256000000002</c:v>
                </c:pt>
                <c:pt idx="532">
                  <c:v>20.208062376237628</c:v>
                </c:pt>
                <c:pt idx="533">
                  <c:v>21.112900990099011</c:v>
                </c:pt>
                <c:pt idx="534">
                  <c:v>22.017739603960397</c:v>
                </c:pt>
                <c:pt idx="535">
                  <c:v>22.922578217821783</c:v>
                </c:pt>
                <c:pt idx="536">
                  <c:v>23.827416831683173</c:v>
                </c:pt>
                <c:pt idx="537">
                  <c:v>24.48978235294118</c:v>
                </c:pt>
                <c:pt idx="538">
                  <c:v>25.139286407766992</c:v>
                </c:pt>
                <c:pt idx="539">
                  <c:v>26.026555339805828</c:v>
                </c:pt>
                <c:pt idx="540">
                  <c:v>27.363885750000005</c:v>
                </c:pt>
                <c:pt idx="541">
                  <c:v>28.948542374999999</c:v>
                </c:pt>
                <c:pt idx="542">
                  <c:v>30.230801714285718</c:v>
                </c:pt>
                <c:pt idx="543">
                  <c:v>31.526227641509436</c:v>
                </c:pt>
                <c:pt idx="544">
                  <c:v>32.768970000000003</c:v>
                </c:pt>
                <c:pt idx="545">
                  <c:v>33.988698611111111</c:v>
                </c:pt>
                <c:pt idx="546">
                  <c:v>35.511843611111111</c:v>
                </c:pt>
                <c:pt idx="547">
                  <c:v>36.6952180733945</c:v>
                </c:pt>
                <c:pt idx="548">
                  <c:v>37.543465945945947</c:v>
                </c:pt>
                <c:pt idx="549">
                  <c:v>38.334729026548672</c:v>
                </c:pt>
                <c:pt idx="550">
                  <c:v>39.098469913043481</c:v>
                </c:pt>
                <c:pt idx="551">
                  <c:v>40.179514655172419</c:v>
                </c:pt>
                <c:pt idx="552">
                  <c:v>39.28933</c:v>
                </c:pt>
                <c:pt idx="553">
                  <c:v>37.773996000000004</c:v>
                </c:pt>
                <c:pt idx="554">
                  <c:v>37.266280999999999</c:v>
                </c:pt>
                <c:pt idx="555">
                  <c:v>34.983981190476193</c:v>
                </c:pt>
                <c:pt idx="556">
                  <c:v>33.93757453125</c:v>
                </c:pt>
                <c:pt idx="557">
                  <c:v>32.923365000000004</c:v>
                </c:pt>
                <c:pt idx="558">
                  <c:v>32.938010624999997</c:v>
                </c:pt>
                <c:pt idx="559">
                  <c:v>31.939179000000003</c:v>
                </c:pt>
                <c:pt idx="560">
                  <c:v>30.760657669172932</c:v>
                </c:pt>
                <c:pt idx="561">
                  <c:v>29.831076888888894</c:v>
                </c:pt>
                <c:pt idx="562">
                  <c:v>29.357209555555556</c:v>
                </c:pt>
                <c:pt idx="563">
                  <c:v>28.461687591240882</c:v>
                </c:pt>
                <c:pt idx="564">
                  <c:v>27.329573142857146</c:v>
                </c:pt>
                <c:pt idx="565">
                  <c:v>26.617228936170214</c:v>
                </c:pt>
                <c:pt idx="566">
                  <c:v>26.285130857142857</c:v>
                </c:pt>
                <c:pt idx="567">
                  <c:v>25.378599084507048</c:v>
                </c:pt>
                <c:pt idx="568">
                  <c:v>24.349311103448279</c:v>
                </c:pt>
                <c:pt idx="569">
                  <c:v>23.520674489795919</c:v>
                </c:pt>
                <c:pt idx="570">
                  <c:v>22.413431721854309</c:v>
                </c:pt>
                <c:pt idx="571">
                  <c:v>21.502059935064935</c:v>
                </c:pt>
                <c:pt idx="572">
                  <c:v>20.625517643312104</c:v>
                </c:pt>
                <c:pt idx="573">
                  <c:v>19.762806375</c:v>
                </c:pt>
                <c:pt idx="574">
                  <c:v>18.950540245398773</c:v>
                </c:pt>
                <c:pt idx="575">
                  <c:v>18.277740000000001</c:v>
                </c:pt>
                <c:pt idx="576">
                  <c:v>18.185428181818182</c:v>
                </c:pt>
                <c:pt idx="577">
                  <c:v>18.428174074074075</c:v>
                </c:pt>
                <c:pt idx="578">
                  <c:v>18.110565548780492</c:v>
                </c:pt>
                <c:pt idx="579">
                  <c:v>17.694019760479044</c:v>
                </c:pt>
                <c:pt idx="580">
                  <c:v>17.394496153846156</c:v>
                </c:pt>
                <c:pt idx="581">
                  <c:v>17.304369230769233</c:v>
                </c:pt>
                <c:pt idx="582">
                  <c:v>16.719580172413796</c:v>
                </c:pt>
                <c:pt idx="583">
                  <c:v>16.350144067796613</c:v>
                </c:pt>
                <c:pt idx="584">
                  <c:v>16.172719382022471</c:v>
                </c:pt>
                <c:pt idx="585">
                  <c:v>15.820511602209946</c:v>
                </c:pt>
                <c:pt idx="586">
                  <c:v>15.396114324324326</c:v>
                </c:pt>
                <c:pt idx="587">
                  <c:v>14.989680952380954</c:v>
                </c:pt>
                <c:pt idx="588">
                  <c:v>14.508548020725389</c:v>
                </c:pt>
                <c:pt idx="589">
                  <c:v>14.189462600000001</c:v>
                </c:pt>
                <c:pt idx="590">
                  <c:v>13.878402411167515</c:v>
                </c:pt>
                <c:pt idx="591">
                  <c:v>13.30613469458128</c:v>
                </c:pt>
                <c:pt idx="592">
                  <c:v>12.951168844660193</c:v>
                </c:pt>
                <c:pt idx="593">
                  <c:v>12.607850956937801</c:v>
                </c:pt>
                <c:pt idx="594">
                  <c:v>12.510292874999999</c:v>
                </c:pt>
                <c:pt idx="595">
                  <c:v>12.654858901477832</c:v>
                </c:pt>
                <c:pt idx="596">
                  <c:v>12.680182125000002</c:v>
                </c:pt>
                <c:pt idx="597">
                  <c:v>12.578575341708545</c:v>
                </c:pt>
                <c:pt idx="598">
                  <c:v>12.474403696969697</c:v>
                </c:pt>
                <c:pt idx="599">
                  <c:v>12.562020618556703</c:v>
                </c:pt>
                <c:pt idx="600">
                  <c:v>12.145077236842106</c:v>
                </c:pt>
                <c:pt idx="601">
                  <c:v>11.837485597826088</c:v>
                </c:pt>
                <c:pt idx="602">
                  <c:v>11.194699590163935</c:v>
                </c:pt>
                <c:pt idx="603">
                  <c:v>10.603108839779006</c:v>
                </c:pt>
                <c:pt idx="604">
                  <c:v>10.111273305084747</c:v>
                </c:pt>
                <c:pt idx="605">
                  <c:v>9.4331139204545469</c:v>
                </c:pt>
                <c:pt idx="606">
                  <c:v>8.6483656779661011</c:v>
                </c:pt>
                <c:pt idx="607">
                  <c:v>7.9169118644067806</c:v>
                </c:pt>
                <c:pt idx="608">
                  <c:v>7.2675775714285713</c:v>
                </c:pt>
                <c:pt idx="609">
                  <c:v>6.5277642857142864</c:v>
                </c:pt>
                <c:pt idx="610">
                  <c:v>5.8212150862068981</c:v>
                </c:pt>
                <c:pt idx="611">
                  <c:v>5.1064976878612711</c:v>
                </c:pt>
                <c:pt idx="612">
                  <c:v>5.8276068461538468</c:v>
                </c:pt>
                <c:pt idx="613">
                  <c:v>6.4296546923076932</c:v>
                </c:pt>
                <c:pt idx="614">
                  <c:v>7.1140904191616769</c:v>
                </c:pt>
                <c:pt idx="615">
                  <c:v>7.7215242934131751</c:v>
                </c:pt>
                <c:pt idx="616">
                  <c:v>8.3307822934131757</c:v>
                </c:pt>
                <c:pt idx="617">
                  <c:v>8.9382161676646721</c:v>
                </c:pt>
                <c:pt idx="618">
                  <c:v>9.4888306964285718</c:v>
                </c:pt>
                <c:pt idx="619">
                  <c:v>10.216082186746988</c:v>
                </c:pt>
                <c:pt idx="620">
                  <c:v>10.827175301204818</c:v>
                </c:pt>
                <c:pt idx="621">
                  <c:v>11.369775790419162</c:v>
                </c:pt>
                <c:pt idx="622">
                  <c:v>11.907730017857142</c:v>
                </c:pt>
                <c:pt idx="623">
                  <c:v>12.437515384615384</c:v>
                </c:pt>
                <c:pt idx="624">
                  <c:v>12.950359035714285</c:v>
                </c:pt>
                <c:pt idx="625">
                  <c:v>13.387356589285714</c:v>
                </c:pt>
                <c:pt idx="626">
                  <c:v>13.826167410714286</c:v>
                </c:pt>
                <c:pt idx="627">
                  <c:v>14.180570076923079</c:v>
                </c:pt>
                <c:pt idx="628">
                  <c:v>14.614981846153848</c:v>
                </c:pt>
                <c:pt idx="629">
                  <c:v>14.962659705882354</c:v>
                </c:pt>
                <c:pt idx="630">
                  <c:v>15.217281209302326</c:v>
                </c:pt>
                <c:pt idx="631">
                  <c:v>15.735602087719297</c:v>
                </c:pt>
                <c:pt idx="632">
                  <c:v>16.07272194767442</c:v>
                </c:pt>
                <c:pt idx="633">
                  <c:v>16.405944468208091</c:v>
                </c:pt>
                <c:pt idx="634">
                  <c:v>16.83031203468208</c:v>
                </c:pt>
                <c:pt idx="635">
                  <c:v>17.256440462427747</c:v>
                </c:pt>
                <c:pt idx="636">
                  <c:v>17.182484289017339</c:v>
                </c:pt>
                <c:pt idx="637">
                  <c:v>17.209767401162789</c:v>
                </c:pt>
                <c:pt idx="638">
                  <c:v>17.235588157894735</c:v>
                </c:pt>
                <c:pt idx="639">
                  <c:v>17.261712688235296</c:v>
                </c:pt>
                <c:pt idx="640">
                  <c:v>17.188243341176474</c:v>
                </c:pt>
                <c:pt idx="641">
                  <c:v>17.11298205882353</c:v>
                </c:pt>
                <c:pt idx="642">
                  <c:v>16.938084982456139</c:v>
                </c:pt>
                <c:pt idx="643">
                  <c:v>16.964251429411764</c:v>
                </c:pt>
                <c:pt idx="644">
                  <c:v>16.790224122807018</c:v>
                </c:pt>
                <c:pt idx="645">
                  <c:v>16.618220389534887</c:v>
                </c:pt>
                <c:pt idx="646">
                  <c:v>16.545605337209306</c:v>
                </c:pt>
                <c:pt idx="647">
                  <c:v>16.376009826589595</c:v>
                </c:pt>
                <c:pt idx="648">
                  <c:v>16.846159786127167</c:v>
                </c:pt>
                <c:pt idx="649">
                  <c:v>17.415214866279069</c:v>
                </c:pt>
                <c:pt idx="650">
                  <c:v>17.784698843930634</c:v>
                </c:pt>
                <c:pt idx="651">
                  <c:v>18.366294941860463</c:v>
                </c:pt>
                <c:pt idx="652">
                  <c:v>18.717955317919074</c:v>
                </c:pt>
                <c:pt idx="653">
                  <c:v>18.974034857142861</c:v>
                </c:pt>
                <c:pt idx="654">
                  <c:v>19.224327288135594</c:v>
                </c:pt>
                <c:pt idx="655">
                  <c:v>19.671804915254242</c:v>
                </c:pt>
                <c:pt idx="656">
                  <c:v>20.136493220338984</c:v>
                </c:pt>
                <c:pt idx="657">
                  <c:v>20.601181525423733</c:v>
                </c:pt>
                <c:pt idx="658">
                  <c:v>20.69784816666667</c:v>
                </c:pt>
                <c:pt idx="659">
                  <c:v>21.272974860335196</c:v>
                </c:pt>
                <c:pt idx="660">
                  <c:v>21.255956480446933</c:v>
                </c:pt>
                <c:pt idx="661">
                  <c:v>21.238938100558663</c:v>
                </c:pt>
                <c:pt idx="662">
                  <c:v>21.358257977528091</c:v>
                </c:pt>
                <c:pt idx="663">
                  <c:v>21.221919720670396</c:v>
                </c:pt>
                <c:pt idx="664">
                  <c:v>21.32403</c:v>
                </c:pt>
                <c:pt idx="665">
                  <c:v>21.427294067796613</c:v>
                </c:pt>
                <c:pt idx="666">
                  <c:v>21.654770057142859</c:v>
                </c:pt>
                <c:pt idx="667">
                  <c:v>21.761715344827589</c:v>
                </c:pt>
                <c:pt idx="668">
                  <c:v>21.619955314285715</c:v>
                </c:pt>
                <c:pt idx="669">
                  <c:v>21.497114659090908</c:v>
                </c:pt>
                <c:pt idx="670">
                  <c:v>21.358451355932207</c:v>
                </c:pt>
                <c:pt idx="671">
                  <c:v>21.341240677966102</c:v>
                </c:pt>
                <c:pt idx="672">
                  <c:v>21.393659485714291</c:v>
                </c:pt>
                <c:pt idx="673">
                  <c:v>21.32403</c:v>
                </c:pt>
                <c:pt idx="674">
                  <c:v>21.27120416184971</c:v>
                </c:pt>
                <c:pt idx="675">
                  <c:v>21.077509421965321</c:v>
                </c:pt>
                <c:pt idx="676">
                  <c:v>20.763792758620689</c:v>
                </c:pt>
                <c:pt idx="677">
                  <c:v>20.337447443181819</c:v>
                </c:pt>
                <c:pt idx="678">
                  <c:v>20.496425202312139</c:v>
                </c:pt>
                <c:pt idx="679">
                  <c:v>20.420769593023259</c:v>
                </c:pt>
                <c:pt idx="680">
                  <c:v>20.126644335260117</c:v>
                </c:pt>
                <c:pt idx="681">
                  <c:v>19.818392413793106</c:v>
                </c:pt>
                <c:pt idx="682">
                  <c:v>19.739254855491332</c:v>
                </c:pt>
                <c:pt idx="683">
                  <c:v>19.545560115606939</c:v>
                </c:pt>
                <c:pt idx="684">
                  <c:v>19.950558208092488</c:v>
                </c:pt>
                <c:pt idx="685">
                  <c:v>20.575818421052631</c:v>
                </c:pt>
                <c:pt idx="686">
                  <c:v>20.967738771929824</c:v>
                </c:pt>
                <c:pt idx="687">
                  <c:v>21.377473684210525</c:v>
                </c:pt>
                <c:pt idx="688">
                  <c:v>21.642827790697677</c:v>
                </c:pt>
                <c:pt idx="689">
                  <c:v>22.179128947368422</c:v>
                </c:pt>
                <c:pt idx="690">
                  <c:v>22.588863859649123</c:v>
                </c:pt>
                <c:pt idx="691">
                  <c:v>22.980784210526316</c:v>
                </c:pt>
                <c:pt idx="692">
                  <c:v>23.102499884393065</c:v>
                </c:pt>
                <c:pt idx="693">
                  <c:v>23.644169476744185</c:v>
                </c:pt>
                <c:pt idx="694">
                  <c:v>24.033811220930232</c:v>
                </c:pt>
                <c:pt idx="695">
                  <c:v>24.584094736842101</c:v>
                </c:pt>
                <c:pt idx="696">
                  <c:v>24.922571403508773</c:v>
                </c:pt>
                <c:pt idx="697">
                  <c:v>25.261048070175438</c:v>
                </c:pt>
                <c:pt idx="698">
                  <c:v>25.768029529411766</c:v>
                </c:pt>
                <c:pt idx="699">
                  <c:v>26.262985384615391</c:v>
                </c:pt>
                <c:pt idx="700">
                  <c:v>26.44896494117647</c:v>
                </c:pt>
                <c:pt idx="701">
                  <c:v>26.632769298245616</c:v>
                </c:pt>
                <c:pt idx="702">
                  <c:v>26.659439653179192</c:v>
                </c:pt>
                <c:pt idx="703">
                  <c:v>26.994003294797686</c:v>
                </c:pt>
                <c:pt idx="704">
                  <c:v>27.328566936416188</c:v>
                </c:pt>
                <c:pt idx="705">
                  <c:v>27.680739190751446</c:v>
                </c:pt>
                <c:pt idx="706">
                  <c:v>28.01530283236994</c:v>
                </c:pt>
                <c:pt idx="707">
                  <c:v>28.514691279069773</c:v>
                </c:pt>
                <c:pt idx="708">
                  <c:v>27.737272105263159</c:v>
                </c:pt>
                <c:pt idx="709">
                  <c:v>26.932787470588238</c:v>
                </c:pt>
                <c:pt idx="710">
                  <c:v>26.136807692307695</c:v>
                </c:pt>
                <c:pt idx="711">
                  <c:v>25.033336058823533</c:v>
                </c:pt>
                <c:pt idx="712">
                  <c:v>24.208091538461542</c:v>
                </c:pt>
                <c:pt idx="713">
                  <c:v>23.391155357142861</c:v>
                </c:pt>
                <c:pt idx="714">
                  <c:v>22.700365843373497</c:v>
                </c:pt>
                <c:pt idx="715">
                  <c:v>21.840976181818185</c:v>
                </c:pt>
                <c:pt idx="716">
                  <c:v>20.736793373493974</c:v>
                </c:pt>
                <c:pt idx="717">
                  <c:v>19.883965636363637</c:v>
                </c:pt>
                <c:pt idx="718">
                  <c:v>19.002162621951221</c:v>
                </c:pt>
                <c:pt idx="719">
                  <c:v>18.353424223602484</c:v>
                </c:pt>
                <c:pt idx="720">
                  <c:v>18.009513207547172</c:v>
                </c:pt>
                <c:pt idx="721">
                  <c:v>17.656840127388538</c:v>
                </c:pt>
                <c:pt idx="722">
                  <c:v>17.184200000000001</c:v>
                </c:pt>
                <c:pt idx="723">
                  <c:v>16.705461290322582</c:v>
                </c:pt>
                <c:pt idx="724">
                  <c:v>16.326521568627452</c:v>
                </c:pt>
                <c:pt idx="725">
                  <c:v>15.937543708609274</c:v>
                </c:pt>
                <c:pt idx="726">
                  <c:v>15.332320529801326</c:v>
                </c:pt>
                <c:pt idx="727">
                  <c:v>14.727097350993379</c:v>
                </c:pt>
                <c:pt idx="728">
                  <c:v>14.216019999999999</c:v>
                </c:pt>
                <c:pt idx="729">
                  <c:v>13.698082550335572</c:v>
                </c:pt>
                <c:pt idx="730">
                  <c:v>13.262759183673472</c:v>
                </c:pt>
                <c:pt idx="731">
                  <c:v>12.727650000000001</c:v>
                </c:pt>
                <c:pt idx="732">
                  <c:v>12.638908090909093</c:v>
                </c:pt>
                <c:pt idx="733">
                  <c:v>12.459542148936171</c:v>
                </c:pt>
                <c:pt idx="734">
                  <c:v>12.185160000000002</c:v>
                </c:pt>
                <c:pt idx="735">
                  <c:v>11.906829906474821</c:v>
                </c:pt>
                <c:pt idx="736">
                  <c:v>11.711539729927006</c:v>
                </c:pt>
                <c:pt idx="737">
                  <c:v>11.423587500000002</c:v>
                </c:pt>
                <c:pt idx="738">
                  <c:v>11.049521007352942</c:v>
                </c:pt>
                <c:pt idx="739">
                  <c:v>10.756788466666668</c:v>
                </c:pt>
                <c:pt idx="740">
                  <c:v>10.457413432835821</c:v>
                </c:pt>
                <c:pt idx="741">
                  <c:v>10.153536518796994</c:v>
                </c:pt>
                <c:pt idx="742">
                  <c:v>9.8473632045454558</c:v>
                </c:pt>
                <c:pt idx="743">
                  <c:v>9.5341900763358787</c:v>
                </c:pt>
                <c:pt idx="744">
                  <c:v>9.7410436046511624</c:v>
                </c:pt>
                <c:pt idx="745">
                  <c:v>9.9544122047244095</c:v>
                </c:pt>
                <c:pt idx="746">
                  <c:v>10.093857738095238</c:v>
                </c:pt>
                <c:pt idx="747">
                  <c:v>10.154300000000001</c:v>
                </c:pt>
                <c:pt idx="748">
                  <c:v>10.214742261904764</c:v>
                </c:pt>
                <c:pt idx="749">
                  <c:v>10.19427755905512</c:v>
                </c:pt>
                <c:pt idx="750">
                  <c:v>9.9411372137404594</c:v>
                </c:pt>
                <c:pt idx="751">
                  <c:v>9.9235204545454572</c:v>
                </c:pt>
                <c:pt idx="752">
                  <c:v>9.9812153409090918</c:v>
                </c:pt>
                <c:pt idx="753">
                  <c:v>10.038910227272728</c:v>
                </c:pt>
                <c:pt idx="754">
                  <c:v>10.096605113636365</c:v>
                </c:pt>
                <c:pt idx="755">
                  <c:v>10.154300000000001</c:v>
                </c:pt>
                <c:pt idx="756">
                  <c:v>10.251227409090911</c:v>
                </c:pt>
                <c:pt idx="757">
                  <c:v>10.268058699248121</c:v>
                </c:pt>
                <c:pt idx="758">
                  <c:v>10.364257330827067</c:v>
                </c:pt>
                <c:pt idx="759">
                  <c:v>10.460455962406016</c:v>
                </c:pt>
                <c:pt idx="760">
                  <c:v>10.554364150375941</c:v>
                </c:pt>
                <c:pt idx="761">
                  <c:v>10.571080970149254</c:v>
                </c:pt>
                <c:pt idx="762">
                  <c:v>10.666561701492538</c:v>
                </c:pt>
                <c:pt idx="763">
                  <c:v>10.759769082089553</c:v>
                </c:pt>
                <c:pt idx="764">
                  <c:v>10.695613786764707</c:v>
                </c:pt>
                <c:pt idx="765">
                  <c:v>10.869614022222223</c:v>
                </c:pt>
                <c:pt idx="766">
                  <c:v>10.962130977777779</c:v>
                </c:pt>
                <c:pt idx="767">
                  <c:v>11.139418656716419</c:v>
                </c:pt>
                <c:pt idx="768">
                  <c:v>12.767538970588236</c:v>
                </c:pt>
                <c:pt idx="769">
                  <c:v>14.45320072992701</c:v>
                </c:pt>
                <c:pt idx="770">
                  <c:v>16.232056204379564</c:v>
                </c:pt>
                <c:pt idx="771">
                  <c:v>16.703095039347826</c:v>
                </c:pt>
                <c:pt idx="772">
                  <c:v>17.291735395434781</c:v>
                </c:pt>
                <c:pt idx="773">
                  <c:v>18.01091167883212</c:v>
                </c:pt>
                <c:pt idx="774">
                  <c:v>17.640309376423357</c:v>
                </c:pt>
                <c:pt idx="775">
                  <c:v>17.26972930970803</c:v>
                </c:pt>
                <c:pt idx="776">
                  <c:v>16.899127007299271</c:v>
                </c:pt>
                <c:pt idx="777">
                  <c:v>16.899127007299271</c:v>
                </c:pt>
                <c:pt idx="778">
                  <c:v>16.776669565217393</c:v>
                </c:pt>
                <c:pt idx="779">
                  <c:v>16.776669565217393</c:v>
                </c:pt>
                <c:pt idx="780">
                  <c:v>16.997415217391303</c:v>
                </c:pt>
                <c:pt idx="781">
                  <c:v>17.218160869565217</c:v>
                </c:pt>
                <c:pt idx="782">
                  <c:v>17.566197810218981</c:v>
                </c:pt>
                <c:pt idx="783">
                  <c:v>18.233268613138687</c:v>
                </c:pt>
                <c:pt idx="784">
                  <c:v>18.900339416058397</c:v>
                </c:pt>
                <c:pt idx="785">
                  <c:v>19.42561739130435</c:v>
                </c:pt>
                <c:pt idx="786">
                  <c:v>19.724179856115111</c:v>
                </c:pt>
                <c:pt idx="787">
                  <c:v>20.018477142857144</c:v>
                </c:pt>
                <c:pt idx="788">
                  <c:v>20.453661428571429</c:v>
                </c:pt>
                <c:pt idx="789">
                  <c:v>21.033914395928573</c:v>
                </c:pt>
                <c:pt idx="790">
                  <c:v>21.614145604071432</c:v>
                </c:pt>
                <c:pt idx="791">
                  <c:v>22.194398571428572</c:v>
                </c:pt>
                <c:pt idx="792">
                  <c:v>22.685138297872342</c:v>
                </c:pt>
                <c:pt idx="793">
                  <c:v>23.333285106382984</c:v>
                </c:pt>
                <c:pt idx="794">
                  <c:v>23.812548591549302</c:v>
                </c:pt>
                <c:pt idx="795">
                  <c:v>24.072081818181818</c:v>
                </c:pt>
                <c:pt idx="796">
                  <c:v>24.328010416666665</c:v>
                </c:pt>
                <c:pt idx="797">
                  <c:v>24.751106249999999</c:v>
                </c:pt>
                <c:pt idx="798">
                  <c:v>24.930627271034485</c:v>
                </c:pt>
                <c:pt idx="799">
                  <c:v>25.28063548758621</c:v>
                </c:pt>
                <c:pt idx="800">
                  <c:v>25.455300000000001</c:v>
                </c:pt>
                <c:pt idx="801">
                  <c:v>24.829350000000002</c:v>
                </c:pt>
                <c:pt idx="802">
                  <c:v>24.37032</c:v>
                </c:pt>
                <c:pt idx="803">
                  <c:v>23.904914583333333</c:v>
                </c:pt>
                <c:pt idx="804">
                  <c:v>23.097528551408455</c:v>
                </c:pt>
                <c:pt idx="805">
                  <c:v>22.108935785106389</c:v>
                </c:pt>
                <c:pt idx="806">
                  <c:v>20.956746808510641</c:v>
                </c:pt>
                <c:pt idx="807">
                  <c:v>19.378973835000004</c:v>
                </c:pt>
                <c:pt idx="808">
                  <c:v>18.076101527872343</c:v>
                </c:pt>
                <c:pt idx="809">
                  <c:v>16.635768085106385</c:v>
                </c:pt>
                <c:pt idx="810">
                  <c:v>15.55552340425532</c:v>
                </c:pt>
                <c:pt idx="811">
                  <c:v>14.475278723404257</c:v>
                </c:pt>
                <c:pt idx="812">
                  <c:v>13.395034042553192</c:v>
                </c:pt>
                <c:pt idx="813">
                  <c:v>13.635781538785716</c:v>
                </c:pt>
                <c:pt idx="814">
                  <c:v>13.780828461214288</c:v>
                </c:pt>
                <c:pt idx="815">
                  <c:v>13.925897142857144</c:v>
                </c:pt>
                <c:pt idx="816">
                  <c:v>14.433604889785714</c:v>
                </c:pt>
                <c:pt idx="817">
                  <c:v>15.048826010287771</c:v>
                </c:pt>
                <c:pt idx="818">
                  <c:v>15.560186330935251</c:v>
                </c:pt>
                <c:pt idx="819">
                  <c:v>16.040858082826087</c:v>
                </c:pt>
                <c:pt idx="820">
                  <c:v>16.408752786739132</c:v>
                </c:pt>
                <c:pt idx="821">
                  <c:v>16.776669565217393</c:v>
                </c:pt>
                <c:pt idx="822">
                  <c:v>17.14458634369565</c:v>
                </c:pt>
                <c:pt idx="823">
                  <c:v>17.512481047608695</c:v>
                </c:pt>
                <c:pt idx="824">
                  <c:v>17.499963829787237</c:v>
                </c:pt>
                <c:pt idx="825">
                  <c:v>18.277740000000001</c:v>
                </c:pt>
                <c:pt idx="826">
                  <c:v>18.93051642857143</c:v>
                </c:pt>
                <c:pt idx="827">
                  <c:v>19.583292857142858</c:v>
                </c:pt>
                <c:pt idx="828">
                  <c:v>20.381652517985614</c:v>
                </c:pt>
                <c:pt idx="829">
                  <c:v>20.888845714285715</c:v>
                </c:pt>
                <c:pt idx="830">
                  <c:v>21.541622142857143</c:v>
                </c:pt>
                <c:pt idx="831">
                  <c:v>21.904348245000001</c:v>
                </c:pt>
                <c:pt idx="832">
                  <c:v>22.266856755000003</c:v>
                </c:pt>
                <c:pt idx="833">
                  <c:v>22.469089361702128</c:v>
                </c:pt>
                <c:pt idx="834">
                  <c:v>22.919633183571431</c:v>
                </c:pt>
                <c:pt idx="835">
                  <c:v>23.209901102142858</c:v>
                </c:pt>
                <c:pt idx="836">
                  <c:v>23.499951428571432</c:v>
                </c:pt>
                <c:pt idx="837">
                  <c:v>23.282359285714286</c:v>
                </c:pt>
                <c:pt idx="838">
                  <c:v>23.064767142857143</c:v>
                </c:pt>
                <c:pt idx="839">
                  <c:v>22.685138297872342</c:v>
                </c:pt>
                <c:pt idx="840">
                  <c:v>22.757082593617024</c:v>
                </c:pt>
                <c:pt idx="841">
                  <c:v>22.829242938297874</c:v>
                </c:pt>
                <c:pt idx="842">
                  <c:v>22.739911267605635</c:v>
                </c:pt>
                <c:pt idx="843">
                  <c:v>22.793918181818182</c:v>
                </c:pt>
                <c:pt idx="844">
                  <c:v>22.847175000000004</c:v>
                </c:pt>
                <c:pt idx="845">
                  <c:v>22.588136734693883</c:v>
                </c:pt>
                <c:pt idx="846">
                  <c:v>23.278836365306123</c:v>
                </c:pt>
                <c:pt idx="847">
                  <c:v>23.648001706711415</c:v>
                </c:pt>
                <c:pt idx="848">
                  <c:v>24.007186092715234</c:v>
                </c:pt>
                <c:pt idx="849">
                  <c:v>23.494262745098037</c:v>
                </c:pt>
                <c:pt idx="850">
                  <c:v>23.14389155844156</c:v>
                </c:pt>
                <c:pt idx="851">
                  <c:v>22.79804129032258</c:v>
                </c:pt>
                <c:pt idx="852">
                  <c:v>21.73149554140128</c:v>
                </c:pt>
                <c:pt idx="853">
                  <c:v>20.8227417721519</c:v>
                </c:pt>
                <c:pt idx="854">
                  <c:v>19.800885000000001</c:v>
                </c:pt>
                <c:pt idx="855">
                  <c:v>19.299477018633539</c:v>
                </c:pt>
                <c:pt idx="856">
                  <c:v>18.688895705521471</c:v>
                </c:pt>
                <c:pt idx="857">
                  <c:v>18.315117791411044</c:v>
                </c:pt>
                <c:pt idx="858">
                  <c:v>17.955780581890245</c:v>
                </c:pt>
                <c:pt idx="859">
                  <c:v>17.600780512545455</c:v>
                </c:pt>
                <c:pt idx="860">
                  <c:v>17.354621818181819</c:v>
                </c:pt>
                <c:pt idx="861">
                  <c:v>17.694019760479044</c:v>
                </c:pt>
                <c:pt idx="862">
                  <c:v>18.132678571428571</c:v>
                </c:pt>
                <c:pt idx="863">
                  <c:v>18.566146153846155</c:v>
                </c:pt>
                <c:pt idx="864">
                  <c:v>18.806424530769235</c:v>
                </c:pt>
                <c:pt idx="865">
                  <c:v>19.046883161538464</c:v>
                </c:pt>
                <c:pt idx="866">
                  <c:v>18.950757558139536</c:v>
                </c:pt>
                <c:pt idx="867">
                  <c:v>18.908006896551729</c:v>
                </c:pt>
                <c:pt idx="868">
                  <c:v>18.974034857142861</c:v>
                </c:pt>
                <c:pt idx="869">
                  <c:v>19.148108571428576</c:v>
                </c:pt>
                <c:pt idx="870">
                  <c:v>19.141380722413796</c:v>
                </c:pt>
                <c:pt idx="871">
                  <c:v>19.134751180924855</c:v>
                </c:pt>
                <c:pt idx="872">
                  <c:v>18.908006896551729</c:v>
                </c:pt>
                <c:pt idx="873">
                  <c:v>18.090935894827592</c:v>
                </c:pt>
                <c:pt idx="874">
                  <c:v>17.273987445000003</c:v>
                </c:pt>
                <c:pt idx="875">
                  <c:v>16.456968965517245</c:v>
                </c:pt>
                <c:pt idx="876">
                  <c:v>16.398616755344829</c:v>
                </c:pt>
                <c:pt idx="877">
                  <c:v>16.340247037758623</c:v>
                </c:pt>
                <c:pt idx="878">
                  <c:v>16.281894827586211</c:v>
                </c:pt>
                <c:pt idx="879">
                  <c:v>16.1308366596</c:v>
                </c:pt>
                <c:pt idx="880">
                  <c:v>16.07280048325714</c:v>
                </c:pt>
                <c:pt idx="881">
                  <c:v>15.923788636363637</c:v>
                </c:pt>
                <c:pt idx="882">
                  <c:v>15.71908013881356</c:v>
                </c:pt>
                <c:pt idx="883">
                  <c:v>15.604353759491527</c:v>
                </c:pt>
                <c:pt idx="884">
                  <c:v>15.489610169491527</c:v>
                </c:pt>
                <c:pt idx="885">
                  <c:v>15.661716949152545</c:v>
                </c:pt>
                <c:pt idx="886">
                  <c:v>15.833823728813561</c:v>
                </c:pt>
                <c:pt idx="887">
                  <c:v>15.916009550561798</c:v>
                </c:pt>
                <c:pt idx="888">
                  <c:v>16.087149438202246</c:v>
                </c:pt>
                <c:pt idx="889">
                  <c:v>16.258289325842696</c:v>
                </c:pt>
                <c:pt idx="890">
                  <c:v>16.429429213483147</c:v>
                </c:pt>
                <c:pt idx="891">
                  <c:v>16.65761002567416</c:v>
                </c:pt>
                <c:pt idx="892">
                  <c:v>16.791473829217878</c:v>
                </c:pt>
                <c:pt idx="893">
                  <c:v>16.830331491712705</c:v>
                </c:pt>
                <c:pt idx="894">
                  <c:v>16.774235996850827</c:v>
                </c:pt>
                <c:pt idx="895">
                  <c:v>16.718123671657459</c:v>
                </c:pt>
                <c:pt idx="896">
                  <c:v>16.66202817679558</c:v>
                </c:pt>
                <c:pt idx="897">
                  <c:v>16.493724861878452</c:v>
                </c:pt>
                <c:pt idx="898">
                  <c:v>16.325421546961326</c:v>
                </c:pt>
                <c:pt idx="899">
                  <c:v>16.068342857142859</c:v>
                </c:pt>
                <c:pt idx="900">
                  <c:v>15.733585714285717</c:v>
                </c:pt>
                <c:pt idx="901">
                  <c:v>15.48390497237569</c:v>
                </c:pt>
                <c:pt idx="902">
                  <c:v>14.981754098360657</c:v>
                </c:pt>
                <c:pt idx="903">
                  <c:v>14.569213043478264</c:v>
                </c:pt>
                <c:pt idx="904">
                  <c:v>14.161131891891893</c:v>
                </c:pt>
                <c:pt idx="905">
                  <c:v>13.683869518716579</c:v>
                </c:pt>
                <c:pt idx="906">
                  <c:v>13.180081391060607</c:v>
                </c:pt>
                <c:pt idx="907">
                  <c:v>13.170423685990102</c:v>
                </c:pt>
                <c:pt idx="908">
                  <c:v>13.290186764705885</c:v>
                </c:pt>
                <c:pt idx="909">
                  <c:v>13.864529881875001</c:v>
                </c:pt>
                <c:pt idx="910">
                  <c:v>14.349456083098595</c:v>
                </c:pt>
                <c:pt idx="911">
                  <c:v>15.018918139534884</c:v>
                </c:pt>
                <c:pt idx="912">
                  <c:v>16.010733488372093</c:v>
                </c:pt>
                <c:pt idx="913">
                  <c:v>17.002548837209304</c:v>
                </c:pt>
                <c:pt idx="914">
                  <c:v>17.665700000000005</c:v>
                </c:pt>
                <c:pt idx="915">
                  <c:v>18.453979700000001</c:v>
                </c:pt>
                <c:pt idx="916">
                  <c:v>19.242120300000003</c:v>
                </c:pt>
                <c:pt idx="917">
                  <c:v>19.93935272727273</c:v>
                </c:pt>
                <c:pt idx="918">
                  <c:v>20.26290565</c:v>
                </c:pt>
                <c:pt idx="919">
                  <c:v>20.489075758666669</c:v>
                </c:pt>
                <c:pt idx="920">
                  <c:v>20.529345652173912</c:v>
                </c:pt>
                <c:pt idx="921">
                  <c:v>20.794240434782608</c:v>
                </c:pt>
                <c:pt idx="922">
                  <c:v>20.967970129870132</c:v>
                </c:pt>
                <c:pt idx="923">
                  <c:v>20.959516666666673</c:v>
                </c:pt>
                <c:pt idx="924">
                  <c:v>21.122614960759496</c:v>
                </c:pt>
                <c:pt idx="925">
                  <c:v>21.734566188510641</c:v>
                </c:pt>
                <c:pt idx="926">
                  <c:v>22.261350000000004</c:v>
                </c:pt>
                <c:pt idx="927">
                  <c:v>22.527186554621849</c:v>
                </c:pt>
                <c:pt idx="928">
                  <c:v>23.070229707112976</c:v>
                </c:pt>
                <c:pt idx="929">
                  <c:v>23.510785892116182</c:v>
                </c:pt>
                <c:pt idx="930">
                  <c:v>24.095654508196723</c:v>
                </c:pt>
                <c:pt idx="931">
                  <c:v>24.867673469387757</c:v>
                </c:pt>
                <c:pt idx="932">
                  <c:v>25.738042040816328</c:v>
                </c:pt>
                <c:pt idx="933">
                  <c:v>26.759035843032795</c:v>
                </c:pt>
                <c:pt idx="934">
                  <c:v>27.903387001239672</c:v>
                </c:pt>
                <c:pt idx="935">
                  <c:v>28.94607510373444</c:v>
                </c:pt>
                <c:pt idx="936">
                  <c:v>29.447469999999999</c:v>
                </c:pt>
                <c:pt idx="937">
                  <c:v>30.078913865546223</c:v>
                </c:pt>
                <c:pt idx="938">
                  <c:v>30.462899999999998</c:v>
                </c:pt>
                <c:pt idx="939">
                  <c:v>30.42045587573222</c:v>
                </c:pt>
                <c:pt idx="940">
                  <c:v>30.633517839075633</c:v>
                </c:pt>
                <c:pt idx="941">
                  <c:v>30.590359832635986</c:v>
                </c:pt>
                <c:pt idx="942">
                  <c:v>30.80570402658228</c:v>
                </c:pt>
                <c:pt idx="943">
                  <c:v>30.633517839075633</c:v>
                </c:pt>
                <c:pt idx="944">
                  <c:v>30.462900000000008</c:v>
                </c:pt>
                <c:pt idx="945">
                  <c:v>30.420097697468357</c:v>
                </c:pt>
                <c:pt idx="946">
                  <c:v>29.993540948319325</c:v>
                </c:pt>
                <c:pt idx="947">
                  <c:v>29.946579661016948</c:v>
                </c:pt>
                <c:pt idx="948">
                  <c:v>30.290104060851064</c:v>
                </c:pt>
                <c:pt idx="949">
                  <c:v>30.506066577446813</c:v>
                </c:pt>
                <c:pt idx="950">
                  <c:v>30.591980084745767</c:v>
                </c:pt>
                <c:pt idx="951">
                  <c:v>31.323476925000005</c:v>
                </c:pt>
                <c:pt idx="952">
                  <c:v>31.919592175949372</c:v>
                </c:pt>
                <c:pt idx="953">
                  <c:v>32.510826050420171</c:v>
                </c:pt>
                <c:pt idx="954">
                  <c:v>32.864539419087137</c:v>
                </c:pt>
                <c:pt idx="955">
                  <c:v>33.346219753086423</c:v>
                </c:pt>
                <c:pt idx="956">
                  <c:v>33.958642622950826</c:v>
                </c:pt>
                <c:pt idx="957">
                  <c:v>34.177887804878047</c:v>
                </c:pt>
                <c:pt idx="958">
                  <c:v>34.532842105263157</c:v>
                </c:pt>
                <c:pt idx="959">
                  <c:v>34.605854399999998</c:v>
                </c:pt>
                <c:pt idx="960">
                  <c:v>34.020942733464565</c:v>
                </c:pt>
                <c:pt idx="961">
                  <c:v>33.584221189494166</c:v>
                </c:pt>
                <c:pt idx="962">
                  <c:v>33.414731395348838</c:v>
                </c:pt>
                <c:pt idx="963">
                  <c:v>32.981756766279069</c:v>
                </c:pt>
                <c:pt idx="964">
                  <c:v>32.423228781081086</c:v>
                </c:pt>
                <c:pt idx="965">
                  <c:v>31.991925868725875</c:v>
                </c:pt>
                <c:pt idx="966">
                  <c:v>31.168604247104248</c:v>
                </c:pt>
                <c:pt idx="967">
                  <c:v>30.345282625482632</c:v>
                </c:pt>
                <c:pt idx="968">
                  <c:v>29.295739080459768</c:v>
                </c:pt>
                <c:pt idx="969">
                  <c:v>28.91266394770993</c:v>
                </c:pt>
                <c:pt idx="970">
                  <c:v>28.424308885227276</c:v>
                </c:pt>
                <c:pt idx="971">
                  <c:v>28.04885886792453</c:v>
                </c:pt>
                <c:pt idx="972">
                  <c:v>27.895624733207551</c:v>
                </c:pt>
                <c:pt idx="973">
                  <c:v>27.953243519771867</c:v>
                </c:pt>
                <c:pt idx="974">
                  <c:v>27.798844106463878</c:v>
                </c:pt>
                <c:pt idx="975">
                  <c:v>27.462765909090912</c:v>
                </c:pt>
                <c:pt idx="976">
                  <c:v>27.231986363636366</c:v>
                </c:pt>
                <c:pt idx="977">
                  <c:v>26.899315471698113</c:v>
                </c:pt>
                <c:pt idx="978">
                  <c:v>26.7739226752809</c:v>
                </c:pt>
                <c:pt idx="979">
                  <c:v>26.849908785393264</c:v>
                </c:pt>
                <c:pt idx="980">
                  <c:v>26.926008988764046</c:v>
                </c:pt>
                <c:pt idx="981">
                  <c:v>27.078095302247196</c:v>
                </c:pt>
                <c:pt idx="982">
                  <c:v>27.230295708988766</c:v>
                </c:pt>
                <c:pt idx="983">
                  <c:v>27.382382022471912</c:v>
                </c:pt>
                <c:pt idx="984">
                  <c:v>27.599845488721808</c:v>
                </c:pt>
                <c:pt idx="985">
                  <c:v>27.818950188679246</c:v>
                </c:pt>
                <c:pt idx="986">
                  <c:v>27.828889849624062</c:v>
                </c:pt>
                <c:pt idx="987">
                  <c:v>28.134320504887217</c:v>
                </c:pt>
                <c:pt idx="988">
                  <c:v>28.333121144943824</c:v>
                </c:pt>
                <c:pt idx="989">
                  <c:v>28.53055186567164</c:v>
                </c:pt>
                <c:pt idx="990">
                  <c:v>28.68207069291045</c:v>
                </c:pt>
                <c:pt idx="991">
                  <c:v>28.726514700000003</c:v>
                </c:pt>
                <c:pt idx="992">
                  <c:v>28.877470260223049</c:v>
                </c:pt>
                <c:pt idx="993">
                  <c:v>28.62012020111111</c:v>
                </c:pt>
                <c:pt idx="994">
                  <c:v>28.575445894795543</c:v>
                </c:pt>
                <c:pt idx="995">
                  <c:v>28.424490334572493</c:v>
                </c:pt>
                <c:pt idx="996">
                  <c:v>28.575445894795543</c:v>
                </c:pt>
                <c:pt idx="997">
                  <c:v>28.726514700000003</c:v>
                </c:pt>
                <c:pt idx="998">
                  <c:v>28.877470260223049</c:v>
                </c:pt>
                <c:pt idx="999">
                  <c:v>29.250408379477609</c:v>
                </c:pt>
                <c:pt idx="1000">
                  <c:v>29.405984588475842</c:v>
                </c:pt>
                <c:pt idx="1001">
                  <c:v>29.67018513011153</c:v>
                </c:pt>
                <c:pt idx="1002">
                  <c:v>29.707895708921939</c:v>
                </c:pt>
                <c:pt idx="1003">
                  <c:v>29.745719532713757</c:v>
                </c:pt>
                <c:pt idx="1004">
                  <c:v>29.894562313432836</c:v>
                </c:pt>
                <c:pt idx="1005">
                  <c:v>30.425048710074631</c:v>
                </c:pt>
                <c:pt idx="1006">
                  <c:v>30.955421439179101</c:v>
                </c:pt>
                <c:pt idx="1007">
                  <c:v>31.603832584269668</c:v>
                </c:pt>
                <c:pt idx="1008">
                  <c:v>32.326385189887645</c:v>
                </c:pt>
                <c:pt idx="1009">
                  <c:v>33.049051888764048</c:v>
                </c:pt>
                <c:pt idx="1010">
                  <c:v>33.771604494382025</c:v>
                </c:pt>
                <c:pt idx="1011">
                  <c:v>34.760450765168542</c:v>
                </c:pt>
                <c:pt idx="1012">
                  <c:v>35.749182942696635</c:v>
                </c:pt>
                <c:pt idx="1013">
                  <c:v>36.738029213483152</c:v>
                </c:pt>
                <c:pt idx="1014">
                  <c:v>37.434471066044779</c:v>
                </c:pt>
                <c:pt idx="1015">
                  <c:v>38.268108784701489</c:v>
                </c:pt>
                <c:pt idx="1016">
                  <c:v>38.956273605947963</c:v>
                </c:pt>
                <c:pt idx="1017">
                  <c:v>39.635743494423799</c:v>
                </c:pt>
                <c:pt idx="1018">
                  <c:v>40.315213382899636</c:v>
                </c:pt>
                <c:pt idx="1019">
                  <c:v>41.147648507462691</c:v>
                </c:pt>
                <c:pt idx="1020">
                  <c:v>41.412834872014933</c:v>
                </c:pt>
                <c:pt idx="1021">
                  <c:v>41.678134904104475</c:v>
                </c:pt>
                <c:pt idx="1022">
                  <c:v>41.943321268656717</c:v>
                </c:pt>
                <c:pt idx="1023">
                  <c:v>41.447663197026031</c:v>
                </c:pt>
                <c:pt idx="1024">
                  <c:v>40.955676666666669</c:v>
                </c:pt>
                <c:pt idx="1025">
                  <c:v>40.318544117647065</c:v>
                </c:pt>
                <c:pt idx="1026">
                  <c:v>39.505378268978106</c:v>
                </c:pt>
                <c:pt idx="1027">
                  <c:v>39.129427671428573</c:v>
                </c:pt>
                <c:pt idx="1028">
                  <c:v>38.467749635036505</c:v>
                </c:pt>
                <c:pt idx="1029">
                  <c:v>38.143206348</c:v>
                </c:pt>
                <c:pt idx="1030">
                  <c:v>37.958656561090912</c:v>
                </c:pt>
                <c:pt idx="1031">
                  <c:v>37.637133695652174</c:v>
                </c:pt>
                <c:pt idx="1032">
                  <c:v>37.600379544565214</c:v>
                </c:pt>
                <c:pt idx="1033">
                  <c:v>37.427906663176898</c:v>
                </c:pt>
                <c:pt idx="1034">
                  <c:v>37.256784172661874</c:v>
                </c:pt>
                <c:pt idx="1035">
                  <c:v>37.196074388172043</c:v>
                </c:pt>
                <c:pt idx="1036">
                  <c:v>37.135689448928581</c:v>
                </c:pt>
                <c:pt idx="1037">
                  <c:v>37.075842704626339</c:v>
                </c:pt>
                <c:pt idx="1038">
                  <c:v>36.993263089399292</c:v>
                </c:pt>
                <c:pt idx="1039">
                  <c:v>37.172595921201413</c:v>
                </c:pt>
                <c:pt idx="1040">
                  <c:v>37.352036395759718</c:v>
                </c:pt>
                <c:pt idx="1041">
                  <c:v>36.993263089399292</c:v>
                </c:pt>
                <c:pt idx="1042">
                  <c:v>36.505387836971835</c:v>
                </c:pt>
                <c:pt idx="1043">
                  <c:v>36.147877816901413</c:v>
                </c:pt>
                <c:pt idx="1044">
                  <c:v>35.078455404545458</c:v>
                </c:pt>
                <c:pt idx="1045">
                  <c:v>34.261921868181815</c:v>
                </c:pt>
                <c:pt idx="1046">
                  <c:v>33.213022916666667</c:v>
                </c:pt>
                <c:pt idx="1047">
                  <c:v>32.360243252595161</c:v>
                </c:pt>
                <c:pt idx="1048">
                  <c:v>31.6223875432526</c:v>
                </c:pt>
                <c:pt idx="1049">
                  <c:v>30.884531833910039</c:v>
                </c:pt>
                <c:pt idx="1050">
                  <c:v>30.602924295517248</c:v>
                </c:pt>
                <c:pt idx="1051">
                  <c:v>30.533207108304499</c:v>
                </c:pt>
                <c:pt idx="1052">
                  <c:v>30.357492041522494</c:v>
                </c:pt>
                <c:pt idx="1053">
                  <c:v>30.392592891695504</c:v>
                </c:pt>
                <c:pt idx="1054">
                  <c:v>30.322875704482762</c:v>
                </c:pt>
                <c:pt idx="1055">
                  <c:v>30.462900000000005</c:v>
                </c:pt>
                <c:pt idx="1056">
                  <c:v>31.128146709310347</c:v>
                </c:pt>
                <c:pt idx="1057">
                  <c:v>32.008918526989625</c:v>
                </c:pt>
                <c:pt idx="1058">
                  <c:v>32.781875086505195</c:v>
                </c:pt>
                <c:pt idx="1059">
                  <c:v>33.684299152758619</c:v>
                </c:pt>
                <c:pt idx="1060">
                  <c:v>34.699659123103451</c:v>
                </c:pt>
                <c:pt idx="1061">
                  <c:v>35.592391752577321</c:v>
                </c:pt>
                <c:pt idx="1062">
                  <c:v>35.574825000000004</c:v>
                </c:pt>
                <c:pt idx="1063">
                  <c:v>35.679150000000007</c:v>
                </c:pt>
                <c:pt idx="1064">
                  <c:v>35.661347098976115</c:v>
                </c:pt>
                <c:pt idx="1065">
                  <c:v>35.401930796938778</c:v>
                </c:pt>
                <c:pt idx="1066">
                  <c:v>35.263707978571432</c:v>
                </c:pt>
                <c:pt idx="1067">
                  <c:v>35.125588775510209</c:v>
                </c:pt>
                <c:pt idx="1068">
                  <c:v>35.245471331058027</c:v>
                </c:pt>
                <c:pt idx="1069">
                  <c:v>35.125588775510209</c:v>
                </c:pt>
                <c:pt idx="1070">
                  <c:v>35.125588775510209</c:v>
                </c:pt>
                <c:pt idx="1071">
                  <c:v>34.559075777288136</c:v>
                </c:pt>
                <c:pt idx="1072">
                  <c:v>34.11152930745763</c:v>
                </c:pt>
                <c:pt idx="1073">
                  <c:v>33.550356081081084</c:v>
                </c:pt>
                <c:pt idx="1074">
                  <c:v>33.584626843581077</c:v>
                </c:pt>
                <c:pt idx="1075">
                  <c:v>33.61900052128378</c:v>
                </c:pt>
                <c:pt idx="1076">
                  <c:v>33.653271283783781</c:v>
                </c:pt>
                <c:pt idx="1077">
                  <c:v>33.427410402684565</c:v>
                </c:pt>
                <c:pt idx="1078">
                  <c:v>33.427410402684565</c:v>
                </c:pt>
                <c:pt idx="1079">
                  <c:v>33.427410402684565</c:v>
                </c:pt>
                <c:pt idx="1080">
                  <c:v>32.814063422818791</c:v>
                </c:pt>
                <c:pt idx="1081">
                  <c:v>32.200716442953023</c:v>
                </c:pt>
                <c:pt idx="1082">
                  <c:v>31.587369463087249</c:v>
                </c:pt>
                <c:pt idx="1083">
                  <c:v>31.382920469798659</c:v>
                </c:pt>
                <c:pt idx="1084">
                  <c:v>31.178471476510069</c:v>
                </c:pt>
                <c:pt idx="1085">
                  <c:v>30.974022483221479</c:v>
                </c:pt>
                <c:pt idx="1086">
                  <c:v>30.835258181000004</c:v>
                </c:pt>
                <c:pt idx="1087">
                  <c:v>31.006239952173917</c:v>
                </c:pt>
                <c:pt idx="1088">
                  <c:v>30.970615000000002</c:v>
                </c:pt>
                <c:pt idx="1089">
                  <c:v>31.444516181000001</c:v>
                </c:pt>
                <c:pt idx="1090">
                  <c:v>31.918315819000004</c:v>
                </c:pt>
                <c:pt idx="1091">
                  <c:v>32.392217000000002</c:v>
                </c:pt>
                <c:pt idx="1092">
                  <c:v>33.001474999999999</c:v>
                </c:pt>
                <c:pt idx="1093">
                  <c:v>33.499069435215944</c:v>
                </c:pt>
                <c:pt idx="1094">
                  <c:v>34.106303322259137</c:v>
                </c:pt>
                <c:pt idx="1095">
                  <c:v>34.329570018874172</c:v>
                </c:pt>
                <c:pt idx="1096">
                  <c:v>34.665872365231792</c:v>
                </c:pt>
                <c:pt idx="1097">
                  <c:v>35.002073841059605</c:v>
                </c:pt>
                <c:pt idx="1098">
                  <c:v>35.087630693069308</c:v>
                </c:pt>
                <c:pt idx="1099">
                  <c:v>35.288705940594056</c:v>
                </c:pt>
                <c:pt idx="1100">
                  <c:v>35.373038486842113</c:v>
                </c:pt>
                <c:pt idx="1101">
                  <c:v>35.840704125986846</c:v>
                </c:pt>
                <c:pt idx="1102">
                  <c:v>36.308269558223692</c:v>
                </c:pt>
                <c:pt idx="1103">
                  <c:v>36.775935197368426</c:v>
                </c:pt>
                <c:pt idx="1104">
                  <c:v>36.909511005592115</c:v>
                </c:pt>
                <c:pt idx="1105">
                  <c:v>37.043187020723686</c:v>
                </c:pt>
                <c:pt idx="1106">
                  <c:v>37.054871803278694</c:v>
                </c:pt>
                <c:pt idx="1107">
                  <c:v>37.487644740000007</c:v>
                </c:pt>
                <c:pt idx="1108">
                  <c:v>37.920517555081972</c:v>
                </c:pt>
                <c:pt idx="1109">
                  <c:v>38.227952941176468</c:v>
                </c:pt>
                <c:pt idx="1110">
                  <c:v>38.500342671009776</c:v>
                </c:pt>
                <c:pt idx="1111">
                  <c:v>38.89725342019544</c:v>
                </c:pt>
                <c:pt idx="1112">
                  <c:v>39.294164169381112</c:v>
                </c:pt>
                <c:pt idx="1113">
                  <c:v>39.364396753246751</c:v>
                </c:pt>
                <c:pt idx="1114">
                  <c:v>39.562207792207793</c:v>
                </c:pt>
                <c:pt idx="1115">
                  <c:v>39.631345631067958</c:v>
                </c:pt>
                <c:pt idx="1116">
                  <c:v>40.157101766019423</c:v>
                </c:pt>
                <c:pt idx="1117">
                  <c:v>40.682956486407768</c:v>
                </c:pt>
                <c:pt idx="1118">
                  <c:v>41.208712621359226</c:v>
                </c:pt>
                <c:pt idx="1119">
                  <c:v>41.701639805825252</c:v>
                </c:pt>
                <c:pt idx="1120">
                  <c:v>42.194566990291264</c:v>
                </c:pt>
                <c:pt idx="1121">
                  <c:v>42.54979258064516</c:v>
                </c:pt>
                <c:pt idx="1122">
                  <c:v>42.870115930225076</c:v>
                </c:pt>
                <c:pt idx="1123">
                  <c:v>43.466922405483878</c:v>
                </c:pt>
                <c:pt idx="1124">
                  <c:v>43.784296784565917</c:v>
                </c:pt>
                <c:pt idx="1125">
                  <c:v>44.045533293569136</c:v>
                </c:pt>
                <c:pt idx="1126">
                  <c:v>44.164663287499998</c:v>
                </c:pt>
                <c:pt idx="1127">
                  <c:v>44.425062500000003</c:v>
                </c:pt>
                <c:pt idx="1128">
                  <c:v>44.848125787500003</c:v>
                </c:pt>
                <c:pt idx="1129">
                  <c:v>45.2712867125</c:v>
                </c:pt>
                <c:pt idx="1130">
                  <c:v>45.54836166134185</c:v>
                </c:pt>
                <c:pt idx="1131">
                  <c:v>45.920687406687897</c:v>
                </c:pt>
                <c:pt idx="1132">
                  <c:v>46.43816864426752</c:v>
                </c:pt>
                <c:pt idx="1133">
                  <c:v>46.658365822784809</c:v>
                </c:pt>
                <c:pt idx="1134">
                  <c:v>47.108272007278472</c:v>
                </c:pt>
                <c:pt idx="1135">
                  <c:v>47.558081790189874</c:v>
                </c:pt>
                <c:pt idx="1136">
                  <c:v>48.007987974683552</c:v>
                </c:pt>
                <c:pt idx="1137">
                  <c:v>48.529225552050477</c:v>
                </c:pt>
                <c:pt idx="1138">
                  <c:v>49.201907886435336</c:v>
                </c:pt>
                <c:pt idx="1139">
                  <c:v>49.717751886792456</c:v>
                </c:pt>
                <c:pt idx="1140">
                  <c:v>50.1967283018868</c:v>
                </c:pt>
                <c:pt idx="1141">
                  <c:v>50.358981562500006</c:v>
                </c:pt>
                <c:pt idx="1142">
                  <c:v>50.676599999999993</c:v>
                </c:pt>
                <c:pt idx="1143">
                  <c:v>50.740062538699704</c:v>
                </c:pt>
                <c:pt idx="1144">
                  <c:v>51.117312074303413</c:v>
                </c:pt>
                <c:pt idx="1145">
                  <c:v>51.335627777777788</c:v>
                </c:pt>
                <c:pt idx="1146">
                  <c:v>51.333923244000012</c:v>
                </c:pt>
                <c:pt idx="1147">
                  <c:v>51.175156714678906</c:v>
                </c:pt>
                <c:pt idx="1148">
                  <c:v>51.330452293577977</c:v>
                </c:pt>
                <c:pt idx="1149">
                  <c:v>51.141838740729483</c:v>
                </c:pt>
                <c:pt idx="1150">
                  <c:v>51.265357003951372</c:v>
                </c:pt>
                <c:pt idx="1151">
                  <c:v>51.388782674772045</c:v>
                </c:pt>
                <c:pt idx="1152">
                  <c:v>51.080172201519765</c:v>
                </c:pt>
                <c:pt idx="1153">
                  <c:v>50.771469135866262</c:v>
                </c:pt>
                <c:pt idx="1154">
                  <c:v>50.309940909090912</c:v>
                </c:pt>
                <c:pt idx="1155">
                  <c:v>49.789815407854988</c:v>
                </c:pt>
                <c:pt idx="1156">
                  <c:v>49.272823192771085</c:v>
                </c:pt>
                <c:pt idx="1157">
                  <c:v>48.758936036036047</c:v>
                </c:pt>
                <c:pt idx="1158">
                  <c:v>48.521744910179649</c:v>
                </c:pt>
                <c:pt idx="1159">
                  <c:v>48.28596985074627</c:v>
                </c:pt>
                <c:pt idx="1160">
                  <c:v>48.051598214285711</c:v>
                </c:pt>
                <c:pt idx="1161">
                  <c:v>47.999406231454003</c:v>
                </c:pt>
                <c:pt idx="1162">
                  <c:v>47.947523076923083</c:v>
                </c:pt>
                <c:pt idx="1163">
                  <c:v>47.895946017699124</c:v>
                </c:pt>
                <c:pt idx="1164">
                  <c:v>47.942619220821115</c:v>
                </c:pt>
                <c:pt idx="1165">
                  <c:v>48.128977034210529</c:v>
                </c:pt>
                <c:pt idx="1166">
                  <c:v>48.314337026239073</c:v>
                </c:pt>
                <c:pt idx="1167">
                  <c:v>48.557596935174423</c:v>
                </c:pt>
                <c:pt idx="1168">
                  <c:v>48.799534940000001</c:v>
                </c:pt>
                <c:pt idx="1169">
                  <c:v>48.898660806916425</c:v>
                </c:pt>
                <c:pt idx="1170">
                  <c:v>48.880297994269341</c:v>
                </c:pt>
                <c:pt idx="1171">
                  <c:v>49.001750571428573</c:v>
                </c:pt>
                <c:pt idx="1172">
                  <c:v>49.122511111111116</c:v>
                </c:pt>
                <c:pt idx="1173">
                  <c:v>49.131825058640231</c:v>
                </c:pt>
                <c:pt idx="1174">
                  <c:v>49.279936594067806</c:v>
                </c:pt>
                <c:pt idx="1175">
                  <c:v>49.427127887323948</c:v>
                </c:pt>
                <c:pt idx="1176">
                  <c:v>49.45942752808989</c:v>
                </c:pt>
                <c:pt idx="1177">
                  <c:v>49.353301675977661</c:v>
                </c:pt>
                <c:pt idx="1178">
                  <c:v>49.11193296398892</c:v>
                </c:pt>
                <c:pt idx="1179">
                  <c:v>48.897318331404961</c:v>
                </c:pt>
                <c:pt idx="1180">
                  <c:v>48.818722103571439</c:v>
                </c:pt>
                <c:pt idx="1181">
                  <c:v>48.607468852459021</c:v>
                </c:pt>
                <c:pt idx="1182">
                  <c:v>48.481291451902187</c:v>
                </c:pt>
                <c:pt idx="1183">
                  <c:v>48.356395799189194</c:v>
                </c:pt>
                <c:pt idx="1184">
                  <c:v>48.362932884097035</c:v>
                </c:pt>
                <c:pt idx="1185">
                  <c:v>47.804130417426279</c:v>
                </c:pt>
                <c:pt idx="1186">
                  <c:v>47.251369744800009</c:v>
                </c:pt>
                <c:pt idx="1187">
                  <c:v>46.704393103448275</c:v>
                </c:pt>
                <c:pt idx="1188">
                  <c:v>46.177888095238103</c:v>
                </c:pt>
                <c:pt idx="1189">
                  <c:v>45.534018947368416</c:v>
                </c:pt>
                <c:pt idx="1190">
                  <c:v>44.896891884816753</c:v>
                </c:pt>
                <c:pt idx="1191">
                  <c:v>44.25689674207792</c:v>
                </c:pt>
                <c:pt idx="1192">
                  <c:v>43.85292293860104</c:v>
                </c:pt>
                <c:pt idx="1193">
                  <c:v>43.338971134020618</c:v>
                </c:pt>
                <c:pt idx="1194">
                  <c:v>42.700159370000002</c:v>
                </c:pt>
                <c:pt idx="1195">
                  <c:v>42.283520630000005</c:v>
                </c:pt>
                <c:pt idx="1196">
                  <c:v>41.653353061224493</c:v>
                </c:pt>
                <c:pt idx="1197">
                  <c:v>40.849125242893408</c:v>
                </c:pt>
                <c:pt idx="1198">
                  <c:v>40.053097864393941</c:v>
                </c:pt>
                <c:pt idx="1199">
                  <c:v>39.264994221105532</c:v>
                </c:pt>
                <c:pt idx="1200">
                  <c:v>39.494614070351766</c:v>
                </c:pt>
                <c:pt idx="1201">
                  <c:v>39.624674436090231</c:v>
                </c:pt>
                <c:pt idx="1202">
                  <c:v>39.754084499999998</c:v>
                </c:pt>
                <c:pt idx="1203">
                  <c:v>39.908146248628427</c:v>
                </c:pt>
                <c:pt idx="1204">
                  <c:v>39.962109067741942</c:v>
                </c:pt>
                <c:pt idx="1205">
                  <c:v>39.916903448275868</c:v>
                </c:pt>
                <c:pt idx="1206">
                  <c:v>40.093293008108105</c:v>
                </c:pt>
                <c:pt idx="1207">
                  <c:v>40.268743249264709</c:v>
                </c:pt>
                <c:pt idx="1208">
                  <c:v>40.542536029411764</c:v>
                </c:pt>
                <c:pt idx="1209">
                  <c:v>41.113742787286064</c:v>
                </c:pt>
                <c:pt idx="1210">
                  <c:v>41.784075550122253</c:v>
                </c:pt>
                <c:pt idx="1211">
                  <c:v>42.247817518248176</c:v>
                </c:pt>
                <c:pt idx="1212">
                  <c:v>42.519611810948909</c:v>
                </c:pt>
                <c:pt idx="1213">
                  <c:v>42.584110038014529</c:v>
                </c:pt>
                <c:pt idx="1214">
                  <c:v>42.751074637681157</c:v>
                </c:pt>
                <c:pt idx="1215">
                  <c:v>43.039526616144585</c:v>
                </c:pt>
                <c:pt idx="1216">
                  <c:v>43.326665034374997</c:v>
                </c:pt>
                <c:pt idx="1217">
                  <c:v>43.612353237410069</c:v>
                </c:pt>
                <c:pt idx="1218">
                  <c:v>43.816192253699292</c:v>
                </c:pt>
                <c:pt idx="1219">
                  <c:v>44.122827013571431</c:v>
                </c:pt>
                <c:pt idx="1220">
                  <c:v>44.428077434679338</c:v>
                </c:pt>
                <c:pt idx="1221">
                  <c:v>44.890143843262415</c:v>
                </c:pt>
                <c:pt idx="1222">
                  <c:v>45.454885741273593</c:v>
                </c:pt>
                <c:pt idx="1223">
                  <c:v>46.016898352941176</c:v>
                </c:pt>
                <c:pt idx="1224">
                  <c:v>46.814683930281689</c:v>
                </c:pt>
                <c:pt idx="1225">
                  <c:v>47.386709663636367</c:v>
                </c:pt>
                <c:pt idx="1226">
                  <c:v>47.840120092378761</c:v>
                </c:pt>
                <c:pt idx="1227">
                  <c:v>48.512377857110089</c:v>
                </c:pt>
                <c:pt idx="1228">
                  <c:v>49.17551698018223</c:v>
                </c:pt>
                <c:pt idx="1229">
                  <c:v>49.829585294117656</c:v>
                </c:pt>
                <c:pt idx="1230">
                  <c:v>50.771477078329582</c:v>
                </c:pt>
                <c:pt idx="1231">
                  <c:v>50.906612980709532</c:v>
                </c:pt>
                <c:pt idx="1232">
                  <c:v>51.827367477876109</c:v>
                </c:pt>
                <c:pt idx="1233">
                  <c:v>52.41936919802631</c:v>
                </c:pt>
                <c:pt idx="1234">
                  <c:v>53.116479620261444</c:v>
                </c:pt>
                <c:pt idx="1235">
                  <c:v>53.804602597402599</c:v>
                </c:pt>
                <c:pt idx="1236">
                  <c:v>53.778589172317602</c:v>
                </c:pt>
                <c:pt idx="1237">
                  <c:v>53.525186961228812</c:v>
                </c:pt>
                <c:pt idx="1238">
                  <c:v>53.278210041841007</c:v>
                </c:pt>
                <c:pt idx="1239">
                  <c:v>53.860120738125005</c:v>
                </c:pt>
                <c:pt idx="1240">
                  <c:v>53.989096801851851</c:v>
                </c:pt>
                <c:pt idx="1241">
                  <c:v>54.335866530612243</c:v>
                </c:pt>
                <c:pt idx="1242">
                  <c:v>54.656424181578956</c:v>
                </c:pt>
                <c:pt idx="1243">
                  <c:v>54.752005908600005</c:v>
                </c:pt>
                <c:pt idx="1244">
                  <c:v>54.845260671936757</c:v>
                </c:pt>
                <c:pt idx="1245">
                  <c:v>53.871462728571437</c:v>
                </c:pt>
                <c:pt idx="1246">
                  <c:v>53.019228244077667</c:v>
                </c:pt>
                <c:pt idx="1247">
                  <c:v>52.18018901734105</c:v>
                </c:pt>
                <c:pt idx="1248">
                  <c:v>51.12230085547025</c:v>
                </c:pt>
                <c:pt idx="1249">
                  <c:v>49.881809246285712</c:v>
                </c:pt>
                <c:pt idx="1250">
                  <c:v>48.84468785578747</c:v>
                </c:pt>
                <c:pt idx="1251">
                  <c:v>47.719470613043484</c:v>
                </c:pt>
                <c:pt idx="1252">
                  <c:v>46.515073206202999</c:v>
                </c:pt>
                <c:pt idx="1253">
                  <c:v>45.239679850746271</c:v>
                </c:pt>
                <c:pt idx="1254">
                  <c:v>44.364155434870845</c:v>
                </c:pt>
                <c:pt idx="1255">
                  <c:v>43.908483525414375</c:v>
                </c:pt>
                <c:pt idx="1256">
                  <c:v>43.295257142857146</c:v>
                </c:pt>
                <c:pt idx="1257">
                  <c:v>43.428609388524599</c:v>
                </c:pt>
                <c:pt idx="1258">
                  <c:v>43.481685796925859</c:v>
                </c:pt>
                <c:pt idx="1259">
                  <c:v>43.690934054054054</c:v>
                </c:pt>
                <c:pt idx="1260">
                  <c:v>44.890754039028778</c:v>
                </c:pt>
                <c:pt idx="1261">
                  <c:v>46.003728591935491</c:v>
                </c:pt>
                <c:pt idx="1262">
                  <c:v>47.192972093023258</c:v>
                </c:pt>
                <c:pt idx="1263">
                  <c:v>48.092665337433154</c:v>
                </c:pt>
                <c:pt idx="1264">
                  <c:v>48.81251087734514</c:v>
                </c:pt>
                <c:pt idx="1265">
                  <c:v>49.609476232394371</c:v>
                </c:pt>
                <c:pt idx="1266">
                  <c:v>49.882331873905436</c:v>
                </c:pt>
                <c:pt idx="1267">
                  <c:v>50.152335365853659</c:v>
                </c:pt>
                <c:pt idx="1268">
                  <c:v>50.507065104166671</c:v>
                </c:pt>
                <c:pt idx="1269">
                  <c:v>50.876725906735757</c:v>
                </c:pt>
                <c:pt idx="1270">
                  <c:v>51.419274310344825</c:v>
                </c:pt>
                <c:pt idx="1271">
                  <c:v>51.870676804123711</c:v>
                </c:pt>
                <c:pt idx="1272">
                  <c:v>51.899772913333344</c:v>
                </c:pt>
                <c:pt idx="1273">
                  <c:v>51.664769131979696</c:v>
                </c:pt>
                <c:pt idx="1274">
                  <c:v>51.607736470588243</c:v>
                </c:pt>
                <c:pt idx="1275">
                  <c:v>51.752913095000011</c:v>
                </c:pt>
                <c:pt idx="1276">
                  <c:v>52.068320303482587</c:v>
                </c:pt>
                <c:pt idx="1277">
                  <c:v>52.293808566721587</c:v>
                </c:pt>
                <c:pt idx="1278">
                  <c:v>52.519537775409837</c:v>
                </c:pt>
                <c:pt idx="1279">
                  <c:v>52.828741269607846</c:v>
                </c:pt>
                <c:pt idx="1280">
                  <c:v>53.136426547231281</c:v>
                </c:pt>
                <c:pt idx="1281">
                  <c:v>53.260622240259742</c:v>
                </c:pt>
                <c:pt idx="1282">
                  <c:v>53.297771728594512</c:v>
                </c:pt>
                <c:pt idx="1283">
                  <c:v>53.420447826086964</c:v>
                </c:pt>
                <c:pt idx="1284">
                  <c:v>53.127297600000006</c:v>
                </c:pt>
                <c:pt idx="1285">
                  <c:v>52.837875834658192</c:v>
                </c:pt>
                <c:pt idx="1286">
                  <c:v>52.469222082018931</c:v>
                </c:pt>
                <c:pt idx="1287">
                  <c:v>52.551124502347427</c:v>
                </c:pt>
                <c:pt idx="1288">
                  <c:v>52.550627818604653</c:v>
                </c:pt>
                <c:pt idx="1289">
                  <c:v>52.469074693251542</c:v>
                </c:pt>
                <c:pt idx="1290">
                  <c:v>52.595101</c:v>
                </c:pt>
                <c:pt idx="1291">
                  <c:v>52.879440368181818</c:v>
                </c:pt>
                <c:pt idx="1292">
                  <c:v>53.000865112781959</c:v>
                </c:pt>
                <c:pt idx="1293">
                  <c:v>53.676900979135624</c:v>
                </c:pt>
                <c:pt idx="1294">
                  <c:v>54.583279589020769</c:v>
                </c:pt>
                <c:pt idx="1295">
                  <c:v>55.481175332348599</c:v>
                </c:pt>
                <c:pt idx="1296">
                  <c:v>56.435755866764282</c:v>
                </c:pt>
                <c:pt idx="1297">
                  <c:v>57.208091813314041</c:v>
                </c:pt>
                <c:pt idx="1298">
                  <c:v>58.045353868194852</c:v>
                </c:pt>
                <c:pt idx="1299">
                  <c:v>58.36579453682721</c:v>
                </c:pt>
                <c:pt idx="1300">
                  <c:v>58.596559799999994</c:v>
                </c:pt>
                <c:pt idx="1301">
                  <c:v>58.903366804979257</c:v>
                </c:pt>
                <c:pt idx="1302">
                  <c:v>59.161785558139542</c:v>
                </c:pt>
                <c:pt idx="1303">
                  <c:v>59.494704142276426</c:v>
                </c:pt>
                <c:pt idx="1304">
                  <c:v>59.741585388739956</c:v>
                </c:pt>
                <c:pt idx="1305">
                  <c:v>59.575629179521272</c:v>
                </c:pt>
                <c:pt idx="1306">
                  <c:v>59.333621814229247</c:v>
                </c:pt>
                <c:pt idx="1307">
                  <c:v>59.019386440677962</c:v>
                </c:pt>
                <c:pt idx="1308">
                  <c:v>58.746018967866327</c:v>
                </c:pt>
                <c:pt idx="1309">
                  <c:v>58.480660003802278</c:v>
                </c:pt>
                <c:pt idx="1310">
                  <c:v>58.149530711610488</c:v>
                </c:pt>
                <c:pt idx="1311">
                  <c:v>57.064533403703706</c:v>
                </c:pt>
                <c:pt idx="1312">
                  <c:v>56.072218389975546</c:v>
                </c:pt>
                <c:pt idx="1313">
                  <c:v>55.032131318016923</c:v>
                </c:pt>
                <c:pt idx="1314">
                  <c:v>54.663777025392989</c:v>
                </c:pt>
                <c:pt idx="1315">
                  <c:v>53.904339255702283</c:v>
                </c:pt>
                <c:pt idx="1316">
                  <c:v>53.092482857142862</c:v>
                </c:pt>
                <c:pt idx="1317">
                  <c:v>52.807149764150942</c:v>
                </c:pt>
                <c:pt idx="1318">
                  <c:v>52.588585263157903</c:v>
                </c:pt>
                <c:pt idx="1319">
                  <c:v>52.312882734646585</c:v>
                </c:pt>
                <c:pt idx="1320">
                  <c:v>51.611855862068964</c:v>
                </c:pt>
                <c:pt idx="1321">
                  <c:v>50.806156313993171</c:v>
                </c:pt>
                <c:pt idx="1322">
                  <c:v>50.18633694915254</c:v>
                </c:pt>
                <c:pt idx="1323">
                  <c:v>50.338318245791257</c:v>
                </c:pt>
                <c:pt idx="1324">
                  <c:v>50.432382564587975</c:v>
                </c:pt>
                <c:pt idx="1325">
                  <c:v>50.468888410596037</c:v>
                </c:pt>
                <c:pt idx="1326">
                  <c:v>50.206251356986911</c:v>
                </c:pt>
                <c:pt idx="1327">
                  <c:v>50.111305478873241</c:v>
                </c:pt>
                <c:pt idx="1328">
                  <c:v>49.910781437768243</c:v>
                </c:pt>
                <c:pt idx="1329">
                  <c:v>49.901752676659534</c:v>
                </c:pt>
                <c:pt idx="1330">
                  <c:v>49.839515154749208</c:v>
                </c:pt>
                <c:pt idx="1331">
                  <c:v>49.777674893617025</c:v>
                </c:pt>
                <c:pt idx="1332">
                  <c:v>49.027178624602342</c:v>
                </c:pt>
                <c:pt idx="1333">
                  <c:v>48.281120356236798</c:v>
                </c:pt>
                <c:pt idx="1334">
                  <c:v>47.741327936507943</c:v>
                </c:pt>
                <c:pt idx="1335">
                  <c:v>46.855407</c:v>
                </c:pt>
                <c:pt idx="1336">
                  <c:v>45.736641917536538</c:v>
                </c:pt>
                <c:pt idx="1337">
                  <c:v>44.500958041237112</c:v>
                </c:pt>
                <c:pt idx="1338">
                  <c:v>43.637557480000005</c:v>
                </c:pt>
                <c:pt idx="1339">
                  <c:v>42.914025749232344</c:v>
                </c:pt>
                <c:pt idx="1340">
                  <c:v>42.193761389172629</c:v>
                </c:pt>
                <c:pt idx="1341">
                  <c:v>41.113437125254585</c:v>
                </c:pt>
                <c:pt idx="1342">
                  <c:v>40.244288513265303</c:v>
                </c:pt>
                <c:pt idx="1343">
                  <c:v>39.451952459016404</c:v>
                </c:pt>
                <c:pt idx="1344">
                  <c:v>39.142957610429455</c:v>
                </c:pt>
                <c:pt idx="1345">
                  <c:v>38.874581059244129</c:v>
                </c:pt>
                <c:pt idx="1346">
                  <c:v>38.64649826353422</c:v>
                </c:pt>
                <c:pt idx="1347">
                  <c:v>38.547308765720082</c:v>
                </c:pt>
                <c:pt idx="1348">
                  <c:v>38.48797021875</c:v>
                </c:pt>
                <c:pt idx="1349">
                  <c:v>38.545518693467343</c:v>
                </c:pt>
                <c:pt idx="1350">
                  <c:v>39.112960903903904</c:v>
                </c:pt>
                <c:pt idx="1351">
                  <c:v>39.715169817365272</c:v>
                </c:pt>
                <c:pt idx="1352">
                  <c:v>40.234018867924533</c:v>
                </c:pt>
                <c:pt idx="1353">
                  <c:v>40.848335997029707</c:v>
                </c:pt>
                <c:pt idx="1354">
                  <c:v>41.500282947628456</c:v>
                </c:pt>
                <c:pt idx="1355">
                  <c:v>42.190966140177693</c:v>
                </c:pt>
                <c:pt idx="1356">
                  <c:v>43.168231207065752</c:v>
                </c:pt>
                <c:pt idx="1357">
                  <c:v>44.177154785156247</c:v>
                </c:pt>
                <c:pt idx="1358">
                  <c:v>45.308367836257311</c:v>
                </c:pt>
                <c:pt idx="1359">
                  <c:v>46.014343411251218</c:v>
                </c:pt>
                <c:pt idx="1360">
                  <c:v>46.804154103481622</c:v>
                </c:pt>
                <c:pt idx="1361">
                  <c:v>47.589101253616199</c:v>
                </c:pt>
                <c:pt idx="1362">
                  <c:v>47.757399423631128</c:v>
                </c:pt>
                <c:pt idx="1363">
                  <c:v>47.924409186602873</c:v>
                </c:pt>
                <c:pt idx="1364">
                  <c:v>48.044345142857146</c:v>
                </c:pt>
                <c:pt idx="1365">
                  <c:v>47.984708777777783</c:v>
                </c:pt>
                <c:pt idx="1366">
                  <c:v>48.061661592592593</c:v>
                </c:pt>
                <c:pt idx="1367">
                  <c:v>48.138903703703704</c:v>
                </c:pt>
                <c:pt idx="1368">
                  <c:v>47.807118145023694</c:v>
                </c:pt>
                <c:pt idx="1369">
                  <c:v>47.341933072641503</c:v>
                </c:pt>
                <c:pt idx="1370">
                  <c:v>46.925463439849622</c:v>
                </c:pt>
                <c:pt idx="1371">
                  <c:v>45.965068007483623</c:v>
                </c:pt>
                <c:pt idx="1372">
                  <c:v>45.055565983224604</c:v>
                </c:pt>
                <c:pt idx="1373">
                  <c:v>44.193853996282535</c:v>
                </c:pt>
                <c:pt idx="1374">
                  <c:v>43.753823707792215</c:v>
                </c:pt>
                <c:pt idx="1375">
                  <c:v>43.315705225000002</c:v>
                </c:pt>
                <c:pt idx="1376">
                  <c:v>42.839332132963989</c:v>
                </c:pt>
                <c:pt idx="1377">
                  <c:v>42.10241817571297</c:v>
                </c:pt>
                <c:pt idx="1378">
                  <c:v>41.409142241284407</c:v>
                </c:pt>
                <c:pt idx="1379">
                  <c:v>40.71939332113449</c:v>
                </c:pt>
                <c:pt idx="1380">
                  <c:v>40.524551277372268</c:v>
                </c:pt>
                <c:pt idx="1381">
                  <c:v>40.552167886550784</c:v>
                </c:pt>
                <c:pt idx="1382">
                  <c:v>40.65453198529412</c:v>
                </c:pt>
                <c:pt idx="1383">
                  <c:v>40.906962207182325</c:v>
                </c:pt>
                <c:pt idx="1384">
                  <c:v>40.97162143526171</c:v>
                </c:pt>
                <c:pt idx="1385">
                  <c:v>40.923220000000001</c:v>
                </c:pt>
                <c:pt idx="1386">
                  <c:v>41.053139399999999</c:v>
                </c:pt>
                <c:pt idx="1387">
                  <c:v>41.107698046490434</c:v>
                </c:pt>
                <c:pt idx="1388">
                  <c:v>41.050278130671501</c:v>
                </c:pt>
                <c:pt idx="1389">
                  <c:v>40.672528506799644</c:v>
                </c:pt>
                <c:pt idx="1390">
                  <c:v>40.295187279891309</c:v>
                </c:pt>
                <c:pt idx="1391">
                  <c:v>39.918804705882359</c:v>
                </c:pt>
                <c:pt idx="1392">
                  <c:v>40.233765596223023</c:v>
                </c:pt>
                <c:pt idx="1393">
                  <c:v>40.653504352150541</c:v>
                </c:pt>
                <c:pt idx="1394">
                  <c:v>41.033879571810886</c:v>
                </c:pt>
                <c:pt idx="1395">
                  <c:v>40.202648675244014</c:v>
                </c:pt>
                <c:pt idx="1396">
                  <c:v>39.450128862068972</c:v>
                </c:pt>
                <c:pt idx="1397">
                  <c:v>38.702644757709251</c:v>
                </c:pt>
                <c:pt idx="1398">
                  <c:v>39.885519332161685</c:v>
                </c:pt>
                <c:pt idx="1399">
                  <c:v>40.954493181818187</c:v>
                </c:pt>
                <c:pt idx="1400">
                  <c:v>42.012312521739126</c:v>
                </c:pt>
                <c:pt idx="1401">
                  <c:v>43.347412092801392</c:v>
                </c:pt>
                <c:pt idx="1402">
                  <c:v>44.752745456672443</c:v>
                </c:pt>
                <c:pt idx="1403">
                  <c:v>46.195905545927211</c:v>
                </c:pt>
                <c:pt idx="1404">
                  <c:v>47.032663921348316</c:v>
                </c:pt>
                <c:pt idx="1405">
                  <c:v>47.8653568474138</c:v>
                </c:pt>
                <c:pt idx="1406">
                  <c:v>48.60989793991417</c:v>
                </c:pt>
                <c:pt idx="1407">
                  <c:v>51.031731035866791</c:v>
                </c:pt>
                <c:pt idx="1408">
                  <c:v>53.519556048510637</c:v>
                </c:pt>
                <c:pt idx="1409">
                  <c:v>55.94330872881357</c:v>
                </c:pt>
                <c:pt idx="1410">
                  <c:v>56.615492453164563</c:v>
                </c:pt>
                <c:pt idx="1411">
                  <c:v>57.282283565546223</c:v>
                </c:pt>
                <c:pt idx="1412">
                  <c:v>57.798139983305518</c:v>
                </c:pt>
                <c:pt idx="1413">
                  <c:v>58.475842809484199</c:v>
                </c:pt>
                <c:pt idx="1414">
                  <c:v>59.29680718453865</c:v>
                </c:pt>
                <c:pt idx="1415">
                  <c:v>60.040985477178424</c:v>
                </c:pt>
                <c:pt idx="1416">
                  <c:v>60.774869033856326</c:v>
                </c:pt>
                <c:pt idx="1417">
                  <c:v>61.527041447368426</c:v>
                </c:pt>
                <c:pt idx="1418">
                  <c:v>62.171217007358955</c:v>
                </c:pt>
                <c:pt idx="1419">
                  <c:v>61.981731716490671</c:v>
                </c:pt>
                <c:pt idx="1420">
                  <c:v>61.844362243134086</c:v>
                </c:pt>
                <c:pt idx="1421">
                  <c:v>61.90768235294118</c:v>
                </c:pt>
                <c:pt idx="1422">
                  <c:v>60.509506350482319</c:v>
                </c:pt>
                <c:pt idx="1423">
                  <c:v>59.165504012841097</c:v>
                </c:pt>
                <c:pt idx="1424">
                  <c:v>57.733288080000008</c:v>
                </c:pt>
                <c:pt idx="1425">
                  <c:v>56.818886897293005</c:v>
                </c:pt>
                <c:pt idx="1426">
                  <c:v>56.04617089515488</c:v>
                </c:pt>
                <c:pt idx="1427">
                  <c:v>55.24873298969073</c:v>
                </c:pt>
                <c:pt idx="1428">
                  <c:v>53.776343877551014</c:v>
                </c:pt>
                <c:pt idx="1429">
                  <c:v>52.548502499999998</c:v>
                </c:pt>
                <c:pt idx="1430">
                  <c:v>51.29223333333335</c:v>
                </c:pt>
                <c:pt idx="1431">
                  <c:v>50.889586079906906</c:v>
                </c:pt>
                <c:pt idx="1432">
                  <c:v>50.449344615325082</c:v>
                </c:pt>
                <c:pt idx="1433">
                  <c:v>49.856909468822181</c:v>
                </c:pt>
                <c:pt idx="1434">
                  <c:v>50.03951825153375</c:v>
                </c:pt>
                <c:pt idx="1435">
                  <c:v>49.953600455927052</c:v>
                </c:pt>
                <c:pt idx="1436">
                  <c:v>49.906815825169559</c:v>
                </c:pt>
                <c:pt idx="1437">
                  <c:v>49.303576137078657</c:v>
                </c:pt>
                <c:pt idx="1438">
                  <c:v>48.889311701793716</c:v>
                </c:pt>
                <c:pt idx="1439">
                  <c:v>48.585821076233181</c:v>
                </c:pt>
                <c:pt idx="1440">
                  <c:v>47.942403385586928</c:v>
                </c:pt>
                <c:pt idx="1441">
                  <c:v>47.517378295994071</c:v>
                </c:pt>
                <c:pt idx="1442">
                  <c:v>47.251342666666673</c:v>
                </c:pt>
                <c:pt idx="1443">
                  <c:v>45.882039317307701</c:v>
                </c:pt>
                <c:pt idx="1444">
                  <c:v>44.608603719026554</c:v>
                </c:pt>
                <c:pt idx="1445">
                  <c:v>43.476830073529413</c:v>
                </c:pt>
                <c:pt idx="1446">
                  <c:v>42.138108370044058</c:v>
                </c:pt>
                <c:pt idx="1447">
                  <c:v>40.877376061493408</c:v>
                </c:pt>
                <c:pt idx="1448">
                  <c:v>39.566244752186599</c:v>
                </c:pt>
                <c:pt idx="1449">
                  <c:v>38.141368818777288</c:v>
                </c:pt>
                <c:pt idx="1450">
                  <c:v>36.667560481132078</c:v>
                </c:pt>
                <c:pt idx="1451">
                  <c:v>35.278644887599711</c:v>
                </c:pt>
                <c:pt idx="1452">
                  <c:v>35.396742753801604</c:v>
                </c:pt>
                <c:pt idx="1453">
                  <c:v>35.437408049783556</c:v>
                </c:pt>
                <c:pt idx="1454">
                  <c:v>35.405193898061739</c:v>
                </c:pt>
                <c:pt idx="1455">
                  <c:v>35.994918965591403</c:v>
                </c:pt>
                <c:pt idx="1456">
                  <c:v>36.561367604151755</c:v>
                </c:pt>
                <c:pt idx="1457">
                  <c:v>37.046536733238234</c:v>
                </c:pt>
                <c:pt idx="1458">
                  <c:v>37.682932526690387</c:v>
                </c:pt>
                <c:pt idx="1459">
                  <c:v>38.289422214336412</c:v>
                </c:pt>
                <c:pt idx="1460">
                  <c:v>38.892478131634817</c:v>
                </c:pt>
                <c:pt idx="1461">
                  <c:v>39.507244781382234</c:v>
                </c:pt>
                <c:pt idx="1462">
                  <c:v>40.20244690140845</c:v>
                </c:pt>
                <c:pt idx="1463">
                  <c:v>40.982153699788583</c:v>
                </c:pt>
                <c:pt idx="1464">
                  <c:v>41.31504109396915</c:v>
                </c:pt>
                <c:pt idx="1465">
                  <c:v>41.702879874213842</c:v>
                </c:pt>
                <c:pt idx="1466">
                  <c:v>42.088017827298053</c:v>
                </c:pt>
                <c:pt idx="1467">
                  <c:v>41.611475208333339</c:v>
                </c:pt>
                <c:pt idx="1468">
                  <c:v>41.194628987517341</c:v>
                </c:pt>
                <c:pt idx="1469">
                  <c:v>40.778937465373964</c:v>
                </c:pt>
                <c:pt idx="1470">
                  <c:v>41.538400346260396</c:v>
                </c:pt>
                <c:pt idx="1471">
                  <c:v>42.18101830110497</c:v>
                </c:pt>
                <c:pt idx="1472">
                  <c:v>42.849606409372846</c:v>
                </c:pt>
                <c:pt idx="1473">
                  <c:v>43.697639670555944</c:v>
                </c:pt>
                <c:pt idx="1474">
                  <c:v>44.691456172839509</c:v>
                </c:pt>
                <c:pt idx="1475">
                  <c:v>45.736137242798357</c:v>
                </c:pt>
                <c:pt idx="1476">
                  <c:v>46.166712478112181</c:v>
                </c:pt>
                <c:pt idx="1477">
                  <c:v>46.583733781186098</c:v>
                </c:pt>
                <c:pt idx="1478">
                  <c:v>46.998129008152183</c:v>
                </c:pt>
                <c:pt idx="1479">
                  <c:v>48.649705970149249</c:v>
                </c:pt>
                <c:pt idx="1480">
                  <c:v>50.330906644067802</c:v>
                </c:pt>
                <c:pt idx="1481">
                  <c:v>51.869262162162165</c:v>
                </c:pt>
                <c:pt idx="1482">
                  <c:v>53.1869096361186</c:v>
                </c:pt>
                <c:pt idx="1483">
                  <c:v>54.424322013422824</c:v>
                </c:pt>
                <c:pt idx="1484">
                  <c:v>55.726309036144578</c:v>
                </c:pt>
                <c:pt idx="1485">
                  <c:v>57.910074782608703</c:v>
                </c:pt>
                <c:pt idx="1486">
                  <c:v>60.050780160320649</c:v>
                </c:pt>
                <c:pt idx="1487">
                  <c:v>62.268853707414848</c:v>
                </c:pt>
                <c:pt idx="1488">
                  <c:v>63.337699600798402</c:v>
                </c:pt>
                <c:pt idx="1489">
                  <c:v>64.398045725646128</c:v>
                </c:pt>
                <c:pt idx="1490">
                  <c:v>65.493222919418756</c:v>
                </c:pt>
                <c:pt idx="1491">
                  <c:v>66.534463096115857</c:v>
                </c:pt>
                <c:pt idx="1492">
                  <c:v>67.65746041852826</c:v>
                </c:pt>
                <c:pt idx="1493">
                  <c:v>68.776239147540991</c:v>
                </c:pt>
                <c:pt idx="1494">
                  <c:v>69.275630950819675</c:v>
                </c:pt>
                <c:pt idx="1495">
                  <c:v>69.592485088293003</c:v>
                </c:pt>
                <c:pt idx="1496">
                  <c:v>69.953317362924281</c:v>
                </c:pt>
                <c:pt idx="1497">
                  <c:v>68.91968513793104</c:v>
                </c:pt>
                <c:pt idx="1498">
                  <c:v>68.158160509765636</c:v>
                </c:pt>
                <c:pt idx="1499">
                  <c:v>67.395445211726397</c:v>
                </c:pt>
                <c:pt idx="1500">
                  <c:v>67.05527483354922</c:v>
                </c:pt>
                <c:pt idx="1501">
                  <c:v>66.891139868947704</c:v>
                </c:pt>
                <c:pt idx="1502">
                  <c:v>66.599686319845858</c:v>
                </c:pt>
                <c:pt idx="1503">
                  <c:v>66.909235892514388</c:v>
                </c:pt>
                <c:pt idx="1504">
                  <c:v>67.345185057471269</c:v>
                </c:pt>
                <c:pt idx="1505">
                  <c:v>67.865975686024257</c:v>
                </c:pt>
                <c:pt idx="1506">
                  <c:v>68.441210864331211</c:v>
                </c:pt>
                <c:pt idx="1507">
                  <c:v>69.014445545454535</c:v>
                </c:pt>
                <c:pt idx="1508">
                  <c:v>69.497110266159694</c:v>
                </c:pt>
                <c:pt idx="1509">
                  <c:v>71.028783259633599</c:v>
                </c:pt>
                <c:pt idx="1510">
                  <c:v>72.642300000000006</c:v>
                </c:pt>
                <c:pt idx="1511">
                  <c:v>74.390171311475413</c:v>
                </c:pt>
                <c:pt idx="1512">
                  <c:v>75.120056226901326</c:v>
                </c:pt>
                <c:pt idx="1513">
                  <c:v>75.84555879887219</c:v>
                </c:pt>
                <c:pt idx="1514">
                  <c:v>76.614193500000013</c:v>
                </c:pt>
                <c:pt idx="1515">
                  <c:v>76.714975878277158</c:v>
                </c:pt>
                <c:pt idx="1516">
                  <c:v>76.959636316677091</c:v>
                </c:pt>
                <c:pt idx="1517">
                  <c:v>77.059924828446654</c:v>
                </c:pt>
                <c:pt idx="1518">
                  <c:v>77.020840000000007</c:v>
                </c:pt>
                <c:pt idx="1519">
                  <c:v>76.933978171641797</c:v>
                </c:pt>
                <c:pt idx="1520">
                  <c:v>76.799767741935497</c:v>
                </c:pt>
                <c:pt idx="1521">
                  <c:v>76.031515134282188</c:v>
                </c:pt>
                <c:pt idx="1522">
                  <c:v>75.500269933746125</c:v>
                </c:pt>
                <c:pt idx="1523">
                  <c:v>75.014655176689402</c:v>
                </c:pt>
                <c:pt idx="1524">
                  <c:v>74.762290470297032</c:v>
                </c:pt>
                <c:pt idx="1525">
                  <c:v>74.510861025324289</c:v>
                </c:pt>
                <c:pt idx="1526">
                  <c:v>74.260361652281148</c:v>
                </c:pt>
                <c:pt idx="1527">
                  <c:v>73.767084000000011</c:v>
                </c:pt>
                <c:pt idx="1528">
                  <c:v>73.275624324324312</c:v>
                </c:pt>
                <c:pt idx="1529">
                  <c:v>72.830626564417173</c:v>
                </c:pt>
                <c:pt idx="1530">
                  <c:v>72.193899781249996</c:v>
                </c:pt>
                <c:pt idx="1531">
                  <c:v>71.55854526132191</c:v>
                </c:pt>
                <c:pt idx="1532">
                  <c:v>70.924930378973116</c:v>
                </c:pt>
                <c:pt idx="1533">
                  <c:v>70.516598266463419</c:v>
                </c:pt>
                <c:pt idx="1534">
                  <c:v>70.281439538414645</c:v>
                </c:pt>
                <c:pt idx="1535">
                  <c:v>70.088832153752293</c:v>
                </c:pt>
                <c:pt idx="1536">
                  <c:v>70.3322787521885</c:v>
                </c:pt>
                <c:pt idx="1537">
                  <c:v>70.660347787327851</c:v>
                </c:pt>
                <c:pt idx="1538">
                  <c:v>70.858551636363643</c:v>
                </c:pt>
                <c:pt idx="1539">
                  <c:v>71.959894945848376</c:v>
                </c:pt>
                <c:pt idx="1540">
                  <c:v>73.572852346570414</c:v>
                </c:pt>
                <c:pt idx="1541">
                  <c:v>75.185809747292424</c:v>
                </c:pt>
                <c:pt idx="1542">
                  <c:v>76.751157768446319</c:v>
                </c:pt>
                <c:pt idx="1543">
                  <c:v>78.354006104129269</c:v>
                </c:pt>
                <c:pt idx="1544">
                  <c:v>79.758730434782606</c:v>
                </c:pt>
                <c:pt idx="1545">
                  <c:v>82.158067003567197</c:v>
                </c:pt>
                <c:pt idx="1546">
                  <c:v>84.649333927510412</c:v>
                </c:pt>
                <c:pt idx="1547">
                  <c:v>87.189417290552583</c:v>
                </c:pt>
                <c:pt idx="1548">
                  <c:v>88.603486196682468</c:v>
                </c:pt>
                <c:pt idx="1549">
                  <c:v>89.744157891637215</c:v>
                </c:pt>
                <c:pt idx="1550">
                  <c:v>90.659156250000024</c:v>
                </c:pt>
                <c:pt idx="1551">
                  <c:v>91.181227437244601</c:v>
                </c:pt>
                <c:pt idx="1552">
                  <c:v>91.649218483965029</c:v>
                </c:pt>
                <c:pt idx="1553">
                  <c:v>91.742097911832957</c:v>
                </c:pt>
                <c:pt idx="1554">
                  <c:v>92.575718865740754</c:v>
                </c:pt>
                <c:pt idx="1555">
                  <c:v>93.62170578703703</c:v>
                </c:pt>
                <c:pt idx="1556">
                  <c:v>94.17718652849743</c:v>
                </c:pt>
                <c:pt idx="1557">
                  <c:v>91.8555643678161</c:v>
                </c:pt>
                <c:pt idx="1558">
                  <c:v>89.644796668581279</c:v>
                </c:pt>
                <c:pt idx="1559">
                  <c:v>87.53706896551725</c:v>
                </c:pt>
                <c:pt idx="1560">
                  <c:v>84.342740833809259</c:v>
                </c:pt>
                <c:pt idx="1561">
                  <c:v>81.373025255972692</c:v>
                </c:pt>
                <c:pt idx="1562">
                  <c:v>78.560395913734396</c:v>
                </c:pt>
                <c:pt idx="1563">
                  <c:v>73.284312097230071</c:v>
                </c:pt>
                <c:pt idx="1564">
                  <c:v>68.011524254361291</c:v>
                </c:pt>
                <c:pt idx="1565">
                  <c:v>62.962364662921345</c:v>
                </c:pt>
                <c:pt idx="1566">
                  <c:v>58.288542366197184</c:v>
                </c:pt>
                <c:pt idx="1567">
                  <c:v>53.43736129577465</c:v>
                </c:pt>
                <c:pt idx="1568">
                  <c:v>48.368182781828381</c:v>
                </c:pt>
                <c:pt idx="1569">
                  <c:v>46.46292250984807</c:v>
                </c:pt>
                <c:pt idx="1570">
                  <c:v>44.469423167981965</c:v>
                </c:pt>
                <c:pt idx="1571">
                  <c:v>42.565308488964355</c:v>
                </c:pt>
                <c:pt idx="1572">
                  <c:v>42.474903670242803</c:v>
                </c:pt>
                <c:pt idx="1573">
                  <c:v>42.313390719910018</c:v>
                </c:pt>
                <c:pt idx="1574">
                  <c:v>42.082417785234895</c:v>
                </c:pt>
                <c:pt idx="1575">
                  <c:v>43.000467296996661</c:v>
                </c:pt>
                <c:pt idx="1576">
                  <c:v>44.152568075639593</c:v>
                </c:pt>
                <c:pt idx="1577">
                  <c:v>45.279485603112839</c:v>
                </c:pt>
                <c:pt idx="1578">
                  <c:v>47.089791004997231</c:v>
                </c:pt>
                <c:pt idx="1579">
                  <c:v>48.787843165467635</c:v>
                </c:pt>
                <c:pt idx="1580">
                  <c:v>50.558315801104975</c:v>
                </c:pt>
                <c:pt idx="1581">
                  <c:v>49.102453447324876</c:v>
                </c:pt>
                <c:pt idx="1582">
                  <c:v>47.730250744622168</c:v>
                </c:pt>
                <c:pt idx="1583">
                  <c:v>46.460553399668328</c:v>
                </c:pt>
                <c:pt idx="1584">
                  <c:v>47.78165382498625</c:v>
                </c:pt>
                <c:pt idx="1585">
                  <c:v>48.930305243036592</c:v>
                </c:pt>
                <c:pt idx="1586">
                  <c:v>50.143057980456035</c:v>
                </c:pt>
                <c:pt idx="1587">
                  <c:v>52.589108650707288</c:v>
                </c:pt>
                <c:pt idx="1588">
                  <c:v>55.015831389645768</c:v>
                </c:pt>
                <c:pt idx="1589">
                  <c:v>57.294131464344041</c:v>
                </c:pt>
                <c:pt idx="1590">
                  <c:v>59.45704317563893</c:v>
                </c:pt>
                <c:pt idx="1591">
                  <c:v>61.448366901408448</c:v>
                </c:pt>
                <c:pt idx="1592">
                  <c:v>63.458892116630679</c:v>
                </c:pt>
                <c:pt idx="1593">
                  <c:v>69.104128108108114</c:v>
                </c:pt>
                <c:pt idx="1594">
                  <c:v>74.883146775067758</c:v>
                </c:pt>
                <c:pt idx="1595">
                  <c:v>80.562221703743901</c:v>
                </c:pt>
                <c:pt idx="1596">
                  <c:v>81.958140604751634</c:v>
                </c:pt>
                <c:pt idx="1597">
                  <c:v>83.295799248120304</c:v>
                </c:pt>
                <c:pt idx="1598">
                  <c:v>84.528858057630742</c:v>
                </c:pt>
                <c:pt idx="1599">
                  <c:v>86.500592819148935</c:v>
                </c:pt>
                <c:pt idx="1600">
                  <c:v>88.225885245901651</c:v>
                </c:pt>
                <c:pt idx="1601">
                  <c:v>90.168256984712713</c:v>
                </c:pt>
                <c:pt idx="1602">
                  <c:v>91.17960934530096</c:v>
                </c:pt>
                <c:pt idx="1603">
                  <c:v>91.999565540897095</c:v>
                </c:pt>
                <c:pt idx="1604">
                  <c:v>92.672023854660367</c:v>
                </c:pt>
                <c:pt idx="1605">
                  <c:v>92.601471293871143</c:v>
                </c:pt>
                <c:pt idx="1606">
                  <c:v>92.967667068062838</c:v>
                </c:pt>
                <c:pt idx="1607">
                  <c:v>93.725843142406717</c:v>
                </c:pt>
                <c:pt idx="1608">
                  <c:v>94.418483272155214</c:v>
                </c:pt>
                <c:pt idx="1609">
                  <c:v>94.761113503649639</c:v>
                </c:pt>
                <c:pt idx="1610">
                  <c:v>94.903043869632683</c:v>
                </c:pt>
                <c:pt idx="1611">
                  <c:v>95.855339671120234</c:v>
                </c:pt>
                <c:pt idx="1612">
                  <c:v>97.541871502057617</c:v>
                </c:pt>
                <c:pt idx="1613">
                  <c:v>99.07882025706941</c:v>
                </c:pt>
                <c:pt idx="1614">
                  <c:v>100.2906016888434</c:v>
                </c:pt>
                <c:pt idx="1615">
                  <c:v>101.43959572301425</c:v>
                </c:pt>
                <c:pt idx="1616">
                  <c:v>101.85457560362173</c:v>
                </c:pt>
                <c:pt idx="1617">
                  <c:v>103.36282183734939</c:v>
                </c:pt>
                <c:pt idx="1618">
                  <c:v>105.92640986842106</c:v>
                </c:pt>
                <c:pt idx="1619">
                  <c:v>108.09066600609756</c:v>
                </c:pt>
                <c:pt idx="1620">
                  <c:v>108.72730806858294</c:v>
                </c:pt>
                <c:pt idx="1621">
                  <c:v>109.9597750880725</c:v>
                </c:pt>
                <c:pt idx="1622">
                  <c:v>110.7977448948949</c:v>
                </c:pt>
                <c:pt idx="1623">
                  <c:v>110.78013741935483</c:v>
                </c:pt>
                <c:pt idx="1624">
                  <c:v>111.14570839506172</c:v>
                </c:pt>
                <c:pt idx="1625">
                  <c:v>111.83742833908329</c:v>
                </c:pt>
                <c:pt idx="1626">
                  <c:v>113.54353636363636</c:v>
                </c:pt>
                <c:pt idx="1627">
                  <c:v>115.35264879843061</c:v>
                </c:pt>
                <c:pt idx="1628">
                  <c:v>117.96303859043863</c:v>
                </c:pt>
                <c:pt idx="1629">
                  <c:v>120.08541600594648</c:v>
                </c:pt>
                <c:pt idx="1630">
                  <c:v>121.74577354838711</c:v>
                </c:pt>
                <c:pt idx="1631">
                  <c:v>123.04415158572846</c:v>
                </c:pt>
                <c:pt idx="1632">
                  <c:v>123.49241319856139</c:v>
                </c:pt>
                <c:pt idx="1633">
                  <c:v>123.65353554562924</c:v>
                </c:pt>
                <c:pt idx="1634">
                  <c:v>123.34869565429119</c:v>
                </c:pt>
                <c:pt idx="1635">
                  <c:v>123.42215950765898</c:v>
                </c:pt>
                <c:pt idx="1636">
                  <c:v>123.53684590933355</c:v>
                </c:pt>
                <c:pt idx="1637">
                  <c:v>124.16052968054063</c:v>
                </c:pt>
                <c:pt idx="1638">
                  <c:v>121.11120514260752</c:v>
                </c:pt>
                <c:pt idx="1639">
                  <c:v>118.24714265788752</c:v>
                </c:pt>
                <c:pt idx="1640">
                  <c:v>114.84406638208067</c:v>
                </c:pt>
                <c:pt idx="1641">
                  <c:v>108.56279118964662</c:v>
                </c:pt>
                <c:pt idx="1642">
                  <c:v>101.92129148289301</c:v>
                </c:pt>
                <c:pt idx="1643">
                  <c:v>95.985198823058923</c:v>
                </c:pt>
                <c:pt idx="1644">
                  <c:v>92.725095935190453</c:v>
                </c:pt>
                <c:pt idx="1645">
                  <c:v>89.679296339510515</c:v>
                </c:pt>
                <c:pt idx="1646">
                  <c:v>86.155189530178717</c:v>
                </c:pt>
                <c:pt idx="1647">
                  <c:v>81.372234118320662</c:v>
                </c:pt>
                <c:pt idx="1648">
                  <c:v>76.464740158425357</c:v>
                </c:pt>
                <c:pt idx="1649">
                  <c:v>71.516083129584359</c:v>
                </c:pt>
                <c:pt idx="1650">
                  <c:v>68.640453301449327</c:v>
                </c:pt>
                <c:pt idx="1651">
                  <c:v>66.403447093835297</c:v>
                </c:pt>
                <c:pt idx="1652">
                  <c:v>63.979845554727753</c:v>
                </c:pt>
                <c:pt idx="1653">
                  <c:v>50.06515835307264</c:v>
                </c:pt>
                <c:pt idx="1654">
                  <c:v>36.190752171354596</c:v>
                </c:pt>
                <c:pt idx="1655">
                  <c:v>21.561730692391119</c:v>
                </c:pt>
                <c:pt idx="1656">
                  <c:v>17.611309207503922</c:v>
                </c:pt>
                <c:pt idx="1657">
                  <c:v>13.686265805186787</c:v>
                </c:pt>
                <c:pt idx="1658">
                  <c:v>9.8244782308223915</c:v>
                </c:pt>
                <c:pt idx="1659">
                  <c:v>10.109538032264114</c:v>
                </c:pt>
                <c:pt idx="1660">
                  <c:v>10.38905076313033</c:v>
                </c:pt>
                <c:pt idx="1661">
                  <c:v>10.606574112279953</c:v>
                </c:pt>
                <c:pt idx="1662">
                  <c:v>12.995180333502052</c:v>
                </c:pt>
                <c:pt idx="1663">
                  <c:v>15.332553582846078</c:v>
                </c:pt>
                <c:pt idx="1664">
                  <c:v>17.687944380906519</c:v>
                </c:pt>
                <c:pt idx="1665">
                  <c:v>35.7223254555295</c:v>
                </c:pt>
                <c:pt idx="1666">
                  <c:v>53.735693801137145</c:v>
                </c:pt>
                <c:pt idx="1667">
                  <c:v>71.900958698581604</c:v>
                </c:pt>
                <c:pt idx="1668">
                  <c:v>76.323491533871419</c:v>
                </c:pt>
                <c:pt idx="1669">
                  <c:v>80.970728611568646</c:v>
                </c:pt>
                <c:pt idx="1670">
                  <c:v>85.286769669762137</c:v>
                </c:pt>
                <c:pt idx="1671">
                  <c:v>88.012720942713372</c:v>
                </c:pt>
                <c:pt idx="1672">
                  <c:v>90.81614823676081</c:v>
                </c:pt>
                <c:pt idx="1673">
                  <c:v>93.779303557910666</c:v>
                </c:pt>
                <c:pt idx="1674">
                  <c:v>95.976581823852925</c:v>
                </c:pt>
                <c:pt idx="1675">
                  <c:v>98.058261845432213</c:v>
                </c:pt>
                <c:pt idx="1676">
                  <c:v>100.21397250490985</c:v>
                </c:pt>
                <c:pt idx="1677">
                  <c:v>102.63823497675014</c:v>
                </c:pt>
                <c:pt idx="1678">
                  <c:v>105.14290060008318</c:v>
                </c:pt>
                <c:pt idx="1679">
                  <c:v>107.50597981558452</c:v>
                </c:pt>
                <c:pt idx="1680">
                  <c:v>108.82225485076491</c:v>
                </c:pt>
                <c:pt idx="1681">
                  <c:v>110.10520905159757</c:v>
                </c:pt>
                <c:pt idx="1682">
                  <c:v>110.8413501322343</c:v>
                </c:pt>
                <c:pt idx="1683">
                  <c:v>111.28797839986485</c:v>
                </c:pt>
                <c:pt idx="1684">
                  <c:v>111.91731492627144</c:v>
                </c:pt>
                <c:pt idx="1685">
                  <c:v>113.1889413969396</c:v>
                </c:pt>
                <c:pt idx="1686">
                  <c:v>114.48656155664345</c:v>
                </c:pt>
                <c:pt idx="1687">
                  <c:v>115.56570080999361</c:v>
                </c:pt>
                <c:pt idx="1688">
                  <c:v>116.78234916633244</c:v>
                </c:pt>
                <c:pt idx="1689">
                  <c:v>117.0102778894184</c:v>
                </c:pt>
                <c:pt idx="1690">
                  <c:v>117.09560111391065</c:v>
                </c:pt>
                <c:pt idx="1691">
                  <c:v>117.37163471764332</c:v>
                </c:pt>
                <c:pt idx="1692">
                  <c:v>117.5697391304348</c:v>
                </c:pt>
                <c:pt idx="1693">
                  <c:v>117.76352894409722</c:v>
                </c:pt>
                <c:pt idx="1694">
                  <c:v>117.57973974680897</c:v>
                </c:pt>
                <c:pt idx="1695">
                  <c:v>116.95197427037836</c:v>
                </c:pt>
                <c:pt idx="1696">
                  <c:v>116.8154312816831</c:v>
                </c:pt>
                <c:pt idx="1697">
                  <c:v>116.71263336790454</c:v>
                </c:pt>
                <c:pt idx="1698">
                  <c:v>116.27379102940151</c:v>
                </c:pt>
                <c:pt idx="1699">
                  <c:v>115.00440387361695</c:v>
                </c:pt>
                <c:pt idx="1700">
                  <c:v>113.87040366108199</c:v>
                </c:pt>
                <c:pt idx="1701">
                  <c:v>113.91909773168423</c:v>
                </c:pt>
                <c:pt idx="1702">
                  <c:v>114.46583656573468</c:v>
                </c:pt>
                <c:pt idx="1703">
                  <c:v>114.77935544705818</c:v>
                </c:pt>
                <c:pt idx="1704">
                  <c:v>114.9656546812576</c:v>
                </c:pt>
                <c:pt idx="1705">
                  <c:v>114.55220458637356</c:v>
                </c:pt>
                <c:pt idx="1706">
                  <c:v>114.77260378136641</c:v>
                </c:pt>
                <c:pt idx="1707">
                  <c:v>116.31127914127579</c:v>
                </c:pt>
                <c:pt idx="1708">
                  <c:v>117.52127240335703</c:v>
                </c:pt>
                <c:pt idx="1709">
                  <c:v>118.6532459829382</c:v>
                </c:pt>
                <c:pt idx="1710">
                  <c:v>120.09317201493177</c:v>
                </c:pt>
                <c:pt idx="1711">
                  <c:v>121.43375222873563</c:v>
                </c:pt>
                <c:pt idx="1712">
                  <c:v>122.77583389209437</c:v>
                </c:pt>
                <c:pt idx="1713">
                  <c:v>125.62764688755108</c:v>
                </c:pt>
                <c:pt idx="1714">
                  <c:v>128.42475880533232</c:v>
                </c:pt>
                <c:pt idx="1715">
                  <c:v>130.97599989701737</c:v>
                </c:pt>
                <c:pt idx="1716">
                  <c:v>130.77270793789225</c:v>
                </c:pt>
                <c:pt idx="1717">
                  <c:v>130.57202967872186</c:v>
                </c:pt>
                <c:pt idx="1718">
                  <c:v>130.01584748596022</c:v>
                </c:pt>
                <c:pt idx="1719">
                  <c:v>130.56091508065063</c:v>
                </c:pt>
                <c:pt idx="1720">
                  <c:v>131.07540928961751</c:v>
                </c:pt>
                <c:pt idx="1721">
                  <c:v>131.79888849263457</c:v>
                </c:pt>
                <c:pt idx="1722">
                  <c:v>133.0607538300105</c:v>
                </c:pt>
                <c:pt idx="1723">
                  <c:v>134.49584918352591</c:v>
                </c:pt>
                <c:pt idx="1724">
                  <c:v>135.60623969146877</c:v>
                </c:pt>
                <c:pt idx="1725">
                  <c:v>134.38678233438486</c:v>
                </c:pt>
                <c:pt idx="1726">
                  <c:v>133.54686171136265</c:v>
                </c:pt>
                <c:pt idx="1727">
                  <c:v>132.72998394460248</c:v>
                </c:pt>
                <c:pt idx="1728">
                  <c:v>132.02801546380724</c:v>
                </c:pt>
                <c:pt idx="1729">
                  <c:v>130.13330591082217</c:v>
                </c:pt>
                <c:pt idx="1730">
                  <c:v>128.04741782745143</c:v>
                </c:pt>
                <c:pt idx="1731">
                  <c:v>125.92501079886225</c:v>
                </c:pt>
                <c:pt idx="1732">
                  <c:v>123.43321212758353</c:v>
                </c:pt>
                <c:pt idx="1733">
                  <c:v>121.15563485278958</c:v>
                </c:pt>
                <c:pt idx="1734">
                  <c:v>119.33921342194141</c:v>
                </c:pt>
                <c:pt idx="1735">
                  <c:v>117.69760691686669</c:v>
                </c:pt>
                <c:pt idx="1736">
                  <c:v>116.06743213767888</c:v>
                </c:pt>
                <c:pt idx="1737">
                  <c:v>114.35637934224137</c:v>
                </c:pt>
                <c:pt idx="1738">
                  <c:v>112.83126015438029</c:v>
                </c:pt>
                <c:pt idx="1739">
                  <c:v>111.44507925166472</c:v>
                </c:pt>
                <c:pt idx="1740">
                  <c:v>111.22257888872007</c:v>
                </c:pt>
                <c:pt idx="1741">
                  <c:v>111.0925668990473</c:v>
                </c:pt>
                <c:pt idx="1742">
                  <c:v>110.57787596795055</c:v>
                </c:pt>
                <c:pt idx="1743">
                  <c:v>110.25980581875024</c:v>
                </c:pt>
                <c:pt idx="1744">
                  <c:v>110.01840760274571</c:v>
                </c:pt>
                <c:pt idx="1745">
                  <c:v>109.86047797259957</c:v>
                </c:pt>
                <c:pt idx="1746">
                  <c:v>110.95425715211863</c:v>
                </c:pt>
                <c:pt idx="1747">
                  <c:v>111.76732849212578</c:v>
                </c:pt>
                <c:pt idx="1748">
                  <c:v>112.41197214076249</c:v>
                </c:pt>
                <c:pt idx="1749">
                  <c:v>114.56557711321355</c:v>
                </c:pt>
                <c:pt idx="1750">
                  <c:v>117.04121005332439</c:v>
                </c:pt>
                <c:pt idx="1751">
                  <c:v>119.29931388548329</c:v>
                </c:pt>
                <c:pt idx="1752">
                  <c:v>121.00827614180591</c:v>
                </c:pt>
                <c:pt idx="1753">
                  <c:v>123.02141430934759</c:v>
                </c:pt>
                <c:pt idx="1754">
                  <c:v>125.31221122965043</c:v>
                </c:pt>
                <c:pt idx="1755">
                  <c:v>126.49064222734783</c:v>
                </c:pt>
                <c:pt idx="1756">
                  <c:v>127.93024720818198</c:v>
                </c:pt>
                <c:pt idx="1757">
                  <c:v>129.36052981159804</c:v>
                </c:pt>
                <c:pt idx="1758">
                  <c:v>130.71920028106183</c:v>
                </c:pt>
                <c:pt idx="1759">
                  <c:v>131.59450690170618</c:v>
                </c:pt>
                <c:pt idx="1760">
                  <c:v>132.16030094927862</c:v>
                </c:pt>
                <c:pt idx="1761">
                  <c:v>133.39655205685492</c:v>
                </c:pt>
                <c:pt idx="1762">
                  <c:v>134.54594667347743</c:v>
                </c:pt>
                <c:pt idx="1763">
                  <c:v>135.7784009670458</c:v>
                </c:pt>
                <c:pt idx="1764">
                  <c:v>137.32047267284469</c:v>
                </c:pt>
                <c:pt idx="1765">
                  <c:v>138.9680457526577</c:v>
                </c:pt>
                <c:pt idx="1766">
                  <c:v>140.91688275884178</c:v>
                </c:pt>
                <c:pt idx="1767">
                  <c:v>143.21216255697556</c:v>
                </c:pt>
                <c:pt idx="1768">
                  <c:v>145.46042418557323</c:v>
                </c:pt>
                <c:pt idx="1769">
                  <c:v>148.06582795280747</c:v>
                </c:pt>
                <c:pt idx="1770">
                  <c:v>151.24308568049969</c:v>
                </c:pt>
                <c:pt idx="1771">
                  <c:v>154.34458678702021</c:v>
                </c:pt>
                <c:pt idx="1772">
                  <c:v>157.34722174465912</c:v>
                </c:pt>
                <c:pt idx="1773">
                  <c:v>157.87279320639817</c:v>
                </c:pt>
                <c:pt idx="1774">
                  <c:v>159.20911652211174</c:v>
                </c:pt>
                <c:pt idx="1775">
                  <c:v>160.52761106224102</c:v>
                </c:pt>
                <c:pt idx="1776">
                  <c:v>161.02895098366386</c:v>
                </c:pt>
                <c:pt idx="1777">
                  <c:v>161.15456099471464</c:v>
                </c:pt>
                <c:pt idx="1778">
                  <c:v>161.04944614912549</c:v>
                </c:pt>
                <c:pt idx="1779">
                  <c:v>160.55085209040962</c:v>
                </c:pt>
                <c:pt idx="1780">
                  <c:v>160.55873276010183</c:v>
                </c:pt>
                <c:pt idx="1781">
                  <c:v>160.87562349937346</c:v>
                </c:pt>
                <c:pt idx="1782">
                  <c:v>159.66928421372643</c:v>
                </c:pt>
                <c:pt idx="1783">
                  <c:v>158.73935332361492</c:v>
                </c:pt>
                <c:pt idx="1784">
                  <c:v>157.67779941501567</c:v>
                </c:pt>
                <c:pt idx="1785">
                  <c:v>159.91051584248444</c:v>
                </c:pt>
                <c:pt idx="1786">
                  <c:v>162.59007931324064</c:v>
                </c:pt>
                <c:pt idx="1787">
                  <c:v>165.33426194867965</c:v>
                </c:pt>
                <c:pt idx="1788">
                  <c:v>155.58687453240867</c:v>
                </c:pt>
                <c:pt idx="1789">
                  <c:v>146.07812256937197</c:v>
                </c:pt>
                <c:pt idx="1790">
                  <c:v>137.29342180810877</c:v>
                </c:pt>
                <c:pt idx="1791">
                  <c:v>131.44521126101355</c:v>
                </c:pt>
                <c:pt idx="1792">
                  <c:v>124.67031588102688</c:v>
                </c:pt>
                <c:pt idx="1793">
                  <c:v>117.25635158671358</c:v>
                </c:pt>
                <c:pt idx="1794">
                  <c:v>116.27040127209084</c:v>
                </c:pt>
                <c:pt idx="1795">
                  <c:v>115.51034868689356</c:v>
                </c:pt>
                <c:pt idx="1796">
                  <c:v>114.95566459197789</c:v>
                </c:pt>
                <c:pt idx="1797">
                  <c:v>113.31301561515895</c:v>
                </c:pt>
                <c:pt idx="1798">
                  <c:v>111.78630606119997</c:v>
                </c:pt>
                <c:pt idx="1799">
                  <c:v>110.08671794497724</c:v>
                </c:pt>
                <c:pt idx="1800">
                  <c:v>122.84598244527528</c:v>
                </c:pt>
                <c:pt idx="1801">
                  <c:v>135.33069642680616</c:v>
                </c:pt>
                <c:pt idx="1802">
                  <c:v>147.43989776386775</c:v>
                </c:pt>
                <c:pt idx="1803">
                  <c:v>157.85793090535998</c:v>
                </c:pt>
                <c:pt idx="1804">
                  <c:v>168.12996511822286</c:v>
                </c:pt>
                <c:pt idx="1805">
                  <c:v>178.00372489841587</c:v>
                </c:pt>
                <c:pt idx="1806">
                  <c:v>183.35191133430772</c:v>
                </c:pt>
                <c:pt idx="1807">
                  <c:v>189.16149849945353</c:v>
                </c:pt>
                <c:pt idx="1808">
                  <c:v>194.81996817469289</c:v>
                </c:pt>
                <c:pt idx="1809">
                  <c:v>201.45302376450257</c:v>
                </c:pt>
                <c:pt idx="1810">
                  <c:v>208.66606455164276</c:v>
                </c:pt>
                <c:pt idx="1811">
                  <c:v>216.19981287795642</c:v>
                </c:pt>
                <c:pt idx="1812">
                  <c:v>214.41021081423304</c:v>
                </c:pt>
                <c:pt idx="1813">
                  <c:v>212.48383478548971</c:v>
                </c:pt>
                <c:pt idx="1814">
                  <c:v>209.69838816155601</c:v>
                </c:pt>
                <c:pt idx="1815">
                  <c:v>206.54980453738901</c:v>
                </c:pt>
                <c:pt idx="1816">
                  <c:v>202.33492586282398</c:v>
                </c:pt>
                <c:pt idx="1817">
                  <c:v>197.65709521415002</c:v>
                </c:pt>
                <c:pt idx="1818">
                  <c:v>195.95650761452157</c:v>
                </c:pt>
                <c:pt idx="1819">
                  <c:v>194.30143045740465</c:v>
                </c:pt>
                <c:pt idx="1820">
                  <c:v>192.16357938465271</c:v>
                </c:pt>
                <c:pt idx="1821">
                  <c:v>186.45338117257023</c:v>
                </c:pt>
                <c:pt idx="1822">
                  <c:v>181.70306905018626</c:v>
                </c:pt>
                <c:pt idx="1823">
                  <c:v>177.3085972904039</c:v>
                </c:pt>
                <c:pt idx="1824">
                  <c:v>176.84237677574623</c:v>
                </c:pt>
                <c:pt idx="1825">
                  <c:v>176.79566537029652</c:v>
                </c:pt>
                <c:pt idx="1826">
                  <c:v>177.23869090909096</c:v>
                </c:pt>
              </c:numCache>
            </c:numRef>
          </c:yVal>
          <c:smooth val="0"/>
          <c:extLst>
            <c:ext xmlns:c16="http://schemas.microsoft.com/office/drawing/2014/chart" uri="{C3380CC4-5D6E-409C-BE32-E72D297353CC}">
              <c16:uniqueId val="{00000001-8C1F-44C7-8EC3-48D2625CB57F}"/>
            </c:ext>
          </c:extLst>
        </c:ser>
        <c:dLbls>
          <c:showLegendKey val="0"/>
          <c:showVal val="0"/>
          <c:showCatName val="0"/>
          <c:showSerName val="0"/>
          <c:showPercent val="0"/>
          <c:showBubbleSize val="0"/>
        </c:dLbls>
        <c:axId val="3"/>
        <c:axId val="4"/>
      </c:scatterChart>
      <c:valAx>
        <c:axId val="1075989567"/>
        <c:scaling>
          <c:orientation val="minMax"/>
          <c:max val="2025"/>
          <c:min val="1870"/>
        </c:scaling>
        <c:delete val="0"/>
        <c:axPos val="b"/>
        <c:numFmt formatCode="0"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Times New Roman"/>
                <a:ea typeface="Times New Roman"/>
                <a:cs typeface="Times New Roman"/>
              </a:defRPr>
            </a:pPr>
            <a:endParaRPr lang="en-US"/>
          </a:p>
        </c:txPr>
        <c:crossAx val="1"/>
        <c:crosses val="autoZero"/>
        <c:crossBetween val="midCat"/>
      </c:valAx>
      <c:valAx>
        <c:axId val="1"/>
        <c:scaling>
          <c:orientation val="minMax"/>
        </c:scaling>
        <c:delete val="0"/>
        <c:axPos val="l"/>
        <c:title>
          <c:tx>
            <c:rich>
              <a:bodyPr/>
              <a:lstStyle/>
              <a:p>
                <a:pPr>
                  <a:defRPr sz="1600" b="0" i="0" u="none" strike="noStrike" baseline="0">
                    <a:solidFill>
                      <a:srgbClr val="3366FF"/>
                    </a:solidFill>
                    <a:latin typeface="Times New Roman"/>
                    <a:ea typeface="Times New Roman"/>
                    <a:cs typeface="Times New Roman"/>
                  </a:defRPr>
                </a:pPr>
                <a:r>
                  <a:rPr lang="en-GB"/>
                  <a:t>Real S&amp;P Composite Stock Price Index</a:t>
                </a:r>
              </a:p>
            </c:rich>
          </c:tx>
          <c:layout>
            <c:manualLayout>
              <c:xMode val="edge"/>
              <c:yMode val="edge"/>
              <c:x val="0"/>
              <c:y val="0.1305052864278677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Times New Roman"/>
                <a:ea typeface="Times New Roman"/>
                <a:cs typeface="Times New Roman"/>
              </a:defRPr>
            </a:pPr>
            <a:endParaRPr lang="en-US"/>
          </a:p>
        </c:txPr>
        <c:crossAx val="1075989567"/>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max val="450"/>
        </c:scaling>
        <c:delete val="0"/>
        <c:axPos val="r"/>
        <c:title>
          <c:tx>
            <c:rich>
              <a:bodyPr/>
              <a:lstStyle/>
              <a:p>
                <a:pPr>
                  <a:defRPr sz="1600" b="0" i="0" u="none" strike="noStrike" baseline="0">
                    <a:solidFill>
                      <a:srgbClr val="00FF00"/>
                    </a:solidFill>
                    <a:latin typeface="Times New Roman"/>
                    <a:ea typeface="Times New Roman"/>
                    <a:cs typeface="Times New Roman"/>
                  </a:defRPr>
                </a:pPr>
                <a:r>
                  <a:rPr lang="en-GB"/>
                  <a:t>Real S&amp;P Composite Earnings</a:t>
                </a:r>
              </a:p>
            </c:rich>
          </c:tx>
          <c:layout>
            <c:manualLayout>
              <c:xMode val="edge"/>
              <c:yMode val="edge"/>
              <c:x val="0.9445058522300952"/>
              <c:y val="0.14681851161414003"/>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400" b="0" i="0" u="none" strike="noStrike" baseline="0">
                <a:solidFill>
                  <a:srgbClr val="333399"/>
                </a:solidFill>
                <a:latin typeface="Times New Roman"/>
                <a:ea typeface="Times New Roman"/>
                <a:cs typeface="Times New Roman"/>
              </a:defRPr>
            </a:pPr>
            <a:endParaRPr lang="en-US"/>
          </a:p>
        </c:txPr>
        <c:crossAx val="3"/>
        <c:crosses val="max"/>
        <c:crossBetween val="midCat"/>
      </c:valAx>
      <c:spPr>
        <a:solidFill>
          <a:srgbClr val="FFFFFF"/>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97704799704622"/>
          <c:y val="9.4115926527580829E-2"/>
          <c:w val="0.83065673652556693"/>
          <c:h val="0.84096038427552522"/>
        </c:manualLayout>
      </c:layout>
      <c:scatterChart>
        <c:scatterStyle val="lineMarker"/>
        <c:varyColors val="0"/>
        <c:ser>
          <c:idx val="0"/>
          <c:order val="0"/>
          <c:tx>
            <c:v>CAPE Price E10 Ratio</c:v>
          </c:tx>
          <c:spPr>
            <a:ln w="44450">
              <a:solidFill>
                <a:schemeClr val="accent1">
                  <a:lumMod val="75000"/>
                </a:schemeClr>
              </a:solidFill>
            </a:ln>
          </c:spPr>
          <c:marker>
            <c:symbol val="none"/>
          </c:marker>
          <c:xVal>
            <c:numRef>
              <c:f>Data!$F$129:$F$1841</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Data!$M$129:$M$1841</c:f>
              <c:numCache>
                <c:formatCode>0.00</c:formatCode>
                <c:ptCount val="1713"/>
                <c:pt idx="0">
                  <c:v>18.473952301404939</c:v>
                </c:pt>
                <c:pt idx="1">
                  <c:v>18.147258164990234</c:v>
                </c:pt>
                <c:pt idx="2">
                  <c:v>18.27011914020499</c:v>
                </c:pt>
                <c:pt idx="3">
                  <c:v>17.950108278222892</c:v>
                </c:pt>
                <c:pt idx="4">
                  <c:v>18.869718693152592</c:v>
                </c:pt>
                <c:pt idx="5">
                  <c:v>19.02871073111578</c:v>
                </c:pt>
                <c:pt idx="6">
                  <c:v>18.116367187389741</c:v>
                </c:pt>
                <c:pt idx="7">
                  <c:v>17.286243553973446</c:v>
                </c:pt>
                <c:pt idx="8">
                  <c:v>16.724836648772897</c:v>
                </c:pt>
                <c:pt idx="9">
                  <c:v>16.26198941118135</c:v>
                </c:pt>
                <c:pt idx="10">
                  <c:v>16.478642316644862</c:v>
                </c:pt>
                <c:pt idx="11">
                  <c:v>15.958754206105072</c:v>
                </c:pt>
                <c:pt idx="12">
                  <c:v>15.678764160028742</c:v>
                </c:pt>
                <c:pt idx="13">
                  <c:v>15.153861528363034</c:v>
                </c:pt>
                <c:pt idx="14">
                  <c:v>15.091670299486744</c:v>
                </c:pt>
                <c:pt idx="15">
                  <c:v>14.916997168375302</c:v>
                </c:pt>
                <c:pt idx="16">
                  <c:v>14.567103202191763</c:v>
                </c:pt>
                <c:pt idx="17">
                  <c:v>14.327404890131668</c:v>
                </c:pt>
                <c:pt idx="18">
                  <c:v>15.240559761217824</c:v>
                </c:pt>
                <c:pt idx="19">
                  <c:v>15.525429331463034</c:v>
                </c:pt>
                <c:pt idx="20">
                  <c:v>16.081106624462315</c:v>
                </c:pt>
                <c:pt idx="21">
                  <c:v>15.755581030526557</c:v>
                </c:pt>
                <c:pt idx="22">
                  <c:v>15.192670313165339</c:v>
                </c:pt>
                <c:pt idx="23">
                  <c:v>15.382128332081971</c:v>
                </c:pt>
                <c:pt idx="24">
                  <c:v>15.270259119098572</c:v>
                </c:pt>
                <c:pt idx="25">
                  <c:v>14.757590146176224</c:v>
                </c:pt>
                <c:pt idx="26">
                  <c:v>15.051254121401641</c:v>
                </c:pt>
                <c:pt idx="27">
                  <c:v>15.482067222036674</c:v>
                </c:pt>
                <c:pt idx="28">
                  <c:v>15.335497637337069</c:v>
                </c:pt>
                <c:pt idx="29">
                  <c:v>15.903388388583796</c:v>
                </c:pt>
                <c:pt idx="30">
                  <c:v>15.948783127017032</c:v>
                </c:pt>
                <c:pt idx="31">
                  <c:v>15.196810876629849</c:v>
                </c:pt>
                <c:pt idx="32">
                  <c:v>15.49469242579346</c:v>
                </c:pt>
                <c:pt idx="33">
                  <c:v>15.048056270223841</c:v>
                </c:pt>
                <c:pt idx="34">
                  <c:v>15.408218142448868</c:v>
                </c:pt>
                <c:pt idx="35">
                  <c:v>14.896403941887163</c:v>
                </c:pt>
                <c:pt idx="36">
                  <c:v>14.432821721970727</c:v>
                </c:pt>
                <c:pt idx="37">
                  <c:v>14.80596022881671</c:v>
                </c:pt>
                <c:pt idx="38">
                  <c:v>14.736023454014472</c:v>
                </c:pt>
                <c:pt idx="39">
                  <c:v>14.353453682579476</c:v>
                </c:pt>
                <c:pt idx="40">
                  <c:v>13.465050313804907</c:v>
                </c:pt>
                <c:pt idx="41">
                  <c:v>12.906876483666863</c:v>
                </c:pt>
                <c:pt idx="42">
                  <c:v>13.043931585991668</c:v>
                </c:pt>
                <c:pt idx="43">
                  <c:v>13.859813341769325</c:v>
                </c:pt>
                <c:pt idx="44">
                  <c:v>13.569154744335723</c:v>
                </c:pt>
                <c:pt idx="45">
                  <c:v>13.273251319134157</c:v>
                </c:pt>
                <c:pt idx="46">
                  <c:v>13.30443760211973</c:v>
                </c:pt>
                <c:pt idx="47">
                  <c:v>13.432292746944759</c:v>
                </c:pt>
                <c:pt idx="48">
                  <c:v>13.129817425635959</c:v>
                </c:pt>
                <c:pt idx="49">
                  <c:v>13.38481759359796</c:v>
                </c:pt>
                <c:pt idx="50">
                  <c:v>13.73419409345251</c:v>
                </c:pt>
                <c:pt idx="51">
                  <c:v>13.548548541030055</c:v>
                </c:pt>
                <c:pt idx="52">
                  <c:v>13.711371872561939</c:v>
                </c:pt>
                <c:pt idx="53">
                  <c:v>13.978784368698351</c:v>
                </c:pt>
                <c:pt idx="54">
                  <c:v>14.326658777089325</c:v>
                </c:pt>
                <c:pt idx="55">
                  <c:v>15.13041079670715</c:v>
                </c:pt>
                <c:pt idx="56">
                  <c:v>15.116285028724242</c:v>
                </c:pt>
                <c:pt idx="57">
                  <c:v>15.991023962168978</c:v>
                </c:pt>
                <c:pt idx="58">
                  <c:v>16.824034498619017</c:v>
                </c:pt>
                <c:pt idx="59">
                  <c:v>16.304475952278523</c:v>
                </c:pt>
                <c:pt idx="60">
                  <c:v>16.692317470797651</c:v>
                </c:pt>
                <c:pt idx="61">
                  <c:v>17.006648259460995</c:v>
                </c:pt>
                <c:pt idx="62">
                  <c:v>16.84326610157013</c:v>
                </c:pt>
                <c:pt idx="63">
                  <c:v>16.801716131246298</c:v>
                </c:pt>
                <c:pt idx="64">
                  <c:v>16.863195515097825</c:v>
                </c:pt>
                <c:pt idx="65">
                  <c:v>17.831494055376876</c:v>
                </c:pt>
                <c:pt idx="66">
                  <c:v>17.845845041532204</c:v>
                </c:pt>
                <c:pt idx="67">
                  <c:v>17.723912799619267</c:v>
                </c:pt>
                <c:pt idx="68">
                  <c:v>18.147143925800023</c:v>
                </c:pt>
                <c:pt idx="69">
                  <c:v>18.562381342866566</c:v>
                </c:pt>
                <c:pt idx="70">
                  <c:v>18.968312634942837</c:v>
                </c:pt>
                <c:pt idx="71">
                  <c:v>18.194057556886442</c:v>
                </c:pt>
                <c:pt idx="72">
                  <c:v>17.512222096304956</c:v>
                </c:pt>
                <c:pt idx="73">
                  <c:v>17.125366596972317</c:v>
                </c:pt>
                <c:pt idx="74">
                  <c:v>17.473213711513758</c:v>
                </c:pt>
                <c:pt idx="75">
                  <c:v>17.822983639100716</c:v>
                </c:pt>
                <c:pt idx="76">
                  <c:v>18.075445427458245</c:v>
                </c:pt>
                <c:pt idx="77">
                  <c:v>17.707695663272986</c:v>
                </c:pt>
                <c:pt idx="78">
                  <c:v>17.431460535613077</c:v>
                </c:pt>
                <c:pt idx="79">
                  <c:v>16.739849614820706</c:v>
                </c:pt>
                <c:pt idx="80">
                  <c:v>16.676629667380144</c:v>
                </c:pt>
                <c:pt idx="81">
                  <c:v>15.880666812517315</c:v>
                </c:pt>
                <c:pt idx="82">
                  <c:v>15.950712201066779</c:v>
                </c:pt>
                <c:pt idx="83">
                  <c:v>15.455513454469948</c:v>
                </c:pt>
                <c:pt idx="84">
                  <c:v>15.358662514259906</c:v>
                </c:pt>
                <c:pt idx="85">
                  <c:v>15.418178318820537</c:v>
                </c:pt>
                <c:pt idx="86">
                  <c:v>14.808972366946573</c:v>
                </c:pt>
                <c:pt idx="87">
                  <c:v>15.020108681844468</c:v>
                </c:pt>
                <c:pt idx="88">
                  <c:v>15.387916957229134</c:v>
                </c:pt>
                <c:pt idx="89">
                  <c:v>15.077628818434698</c:v>
                </c:pt>
                <c:pt idx="90">
                  <c:v>15.279642515498177</c:v>
                </c:pt>
                <c:pt idx="91">
                  <c:v>15.602911670088812</c:v>
                </c:pt>
                <c:pt idx="92">
                  <c:v>15.987828821761429</c:v>
                </c:pt>
                <c:pt idx="93">
                  <c:v>15.715941874329708</c:v>
                </c:pt>
                <c:pt idx="94">
                  <c:v>15.223749016946286</c:v>
                </c:pt>
                <c:pt idx="95">
                  <c:v>14.946748301089229</c:v>
                </c:pt>
                <c:pt idx="96">
                  <c:v>15.802286071028165</c:v>
                </c:pt>
                <c:pt idx="97">
                  <c:v>16.192720447848995</c:v>
                </c:pt>
                <c:pt idx="98">
                  <c:v>16.065045360769293</c:v>
                </c:pt>
                <c:pt idx="99">
                  <c:v>16.050104533967485</c:v>
                </c:pt>
                <c:pt idx="100">
                  <c:v>16.915421076068377</c:v>
                </c:pt>
                <c:pt idx="101">
                  <c:v>17.219302943947685</c:v>
                </c:pt>
                <c:pt idx="102">
                  <c:v>16.889214491107516</c:v>
                </c:pt>
                <c:pt idx="103">
                  <c:v>17.131853975345727</c:v>
                </c:pt>
                <c:pt idx="104">
                  <c:v>17.350788026348599</c:v>
                </c:pt>
                <c:pt idx="105">
                  <c:v>17.053214402955486</c:v>
                </c:pt>
                <c:pt idx="106">
                  <c:v>16.906021170249371</c:v>
                </c:pt>
                <c:pt idx="107">
                  <c:v>16.610338076603391</c:v>
                </c:pt>
                <c:pt idx="108">
                  <c:v>17.220071982181899</c:v>
                </c:pt>
                <c:pt idx="109">
                  <c:v>17.026814982671411</c:v>
                </c:pt>
                <c:pt idx="110">
                  <c:v>16.901122288589907</c:v>
                </c:pt>
                <c:pt idx="111">
                  <c:v>17.257854542603198</c:v>
                </c:pt>
                <c:pt idx="112">
                  <c:v>17.78643048785862</c:v>
                </c:pt>
                <c:pt idx="113">
                  <c:v>17.684360844450165</c:v>
                </c:pt>
                <c:pt idx="114">
                  <c:v>17.589295440864859</c:v>
                </c:pt>
                <c:pt idx="115">
                  <c:v>16.596791133979099</c:v>
                </c:pt>
                <c:pt idx="116">
                  <c:v>16.169702000615302</c:v>
                </c:pt>
                <c:pt idx="117">
                  <c:v>15.482849163344433</c:v>
                </c:pt>
                <c:pt idx="118">
                  <c:v>14.745043493292803</c:v>
                </c:pt>
                <c:pt idx="119">
                  <c:v>14.442991231338439</c:v>
                </c:pt>
                <c:pt idx="120">
                  <c:v>15.428980086469094</c:v>
                </c:pt>
                <c:pt idx="121">
                  <c:v>15.476522332432539</c:v>
                </c:pt>
                <c:pt idx="122">
                  <c:v>15.051623357657386</c:v>
                </c:pt>
                <c:pt idx="123">
                  <c:v>15.408945125474126</c:v>
                </c:pt>
                <c:pt idx="124">
                  <c:v>15.566495230713256</c:v>
                </c:pt>
                <c:pt idx="125">
                  <c:v>15.658211395638149</c:v>
                </c:pt>
                <c:pt idx="126">
                  <c:v>15.617919238645996</c:v>
                </c:pt>
                <c:pt idx="127">
                  <c:v>16.163998509963044</c:v>
                </c:pt>
                <c:pt idx="128">
                  <c:v>17.711261413256533</c:v>
                </c:pt>
                <c:pt idx="129">
                  <c:v>17.71656858982637</c:v>
                </c:pt>
                <c:pt idx="130">
                  <c:v>17.67173917476401</c:v>
                </c:pt>
                <c:pt idx="131">
                  <c:v>18.20630300020995</c:v>
                </c:pt>
                <c:pt idx="132">
                  <c:v>19.016388404225282</c:v>
                </c:pt>
                <c:pt idx="133">
                  <c:v>19.036425040978443</c:v>
                </c:pt>
                <c:pt idx="134">
                  <c:v>19.738054849323028</c:v>
                </c:pt>
                <c:pt idx="135">
                  <c:v>19.94326524163866</c:v>
                </c:pt>
                <c:pt idx="136">
                  <c:v>19.911465213489819</c:v>
                </c:pt>
                <c:pt idx="137">
                  <c:v>19.769284397136765</c:v>
                </c:pt>
                <c:pt idx="138">
                  <c:v>19.211886434505573</c:v>
                </c:pt>
                <c:pt idx="139">
                  <c:v>19.204303803173843</c:v>
                </c:pt>
                <c:pt idx="140">
                  <c:v>18.694271809588216</c:v>
                </c:pt>
                <c:pt idx="141">
                  <c:v>19.040214915324722</c:v>
                </c:pt>
                <c:pt idx="142">
                  <c:v>18.463312690800016</c:v>
                </c:pt>
                <c:pt idx="143">
                  <c:v>18.013009251275754</c:v>
                </c:pt>
                <c:pt idx="144">
                  <c:v>17.656643708098787</c:v>
                </c:pt>
                <c:pt idx="145">
                  <c:v>17.125193854872464</c:v>
                </c:pt>
                <c:pt idx="146">
                  <c:v>16.899589031582334</c:v>
                </c:pt>
                <c:pt idx="147">
                  <c:v>17.102541578254929</c:v>
                </c:pt>
                <c:pt idx="148">
                  <c:v>15.780987310776261</c:v>
                </c:pt>
                <c:pt idx="149">
                  <c:v>15.416503863597697</c:v>
                </c:pt>
                <c:pt idx="150">
                  <c:v>14.349854182760952</c:v>
                </c:pt>
                <c:pt idx="151">
                  <c:v>14.588056535807816</c:v>
                </c:pt>
                <c:pt idx="152">
                  <c:v>15.012069079138767</c:v>
                </c:pt>
                <c:pt idx="153">
                  <c:v>15.271794153520192</c:v>
                </c:pt>
                <c:pt idx="154">
                  <c:v>15.942411400571682</c:v>
                </c:pt>
                <c:pt idx="155">
                  <c:v>15.612694335464941</c:v>
                </c:pt>
                <c:pt idx="156">
                  <c:v>15.739869351948229</c:v>
                </c:pt>
                <c:pt idx="157">
                  <c:v>16.202736596449931</c:v>
                </c:pt>
                <c:pt idx="158">
                  <c:v>17.187622088121937</c:v>
                </c:pt>
                <c:pt idx="159">
                  <c:v>17.434849078052462</c:v>
                </c:pt>
                <c:pt idx="160">
                  <c:v>16.808751920918017</c:v>
                </c:pt>
                <c:pt idx="161">
                  <c:v>16.60631969529253</c:v>
                </c:pt>
                <c:pt idx="162">
                  <c:v>16.289679714916957</c:v>
                </c:pt>
                <c:pt idx="163">
                  <c:v>16.457777072998372</c:v>
                </c:pt>
                <c:pt idx="164">
                  <c:v>16.522315444877218</c:v>
                </c:pt>
                <c:pt idx="165">
                  <c:v>16.502904205708429</c:v>
                </c:pt>
                <c:pt idx="166">
                  <c:v>16.542784447444557</c:v>
                </c:pt>
                <c:pt idx="167">
                  <c:v>16.672466333767737</c:v>
                </c:pt>
                <c:pt idx="168">
                  <c:v>16.524443935162719</c:v>
                </c:pt>
                <c:pt idx="169">
                  <c:v>16.33123769321141</c:v>
                </c:pt>
                <c:pt idx="170">
                  <c:v>16.364625427174801</c:v>
                </c:pt>
                <c:pt idx="171">
                  <c:v>16.3875438236863</c:v>
                </c:pt>
                <c:pt idx="172">
                  <c:v>17.08036955338239</c:v>
                </c:pt>
                <c:pt idx="173">
                  <c:v>17.207413539783392</c:v>
                </c:pt>
                <c:pt idx="174">
                  <c:v>17.546014648740549</c:v>
                </c:pt>
                <c:pt idx="175">
                  <c:v>18.074072547241791</c:v>
                </c:pt>
                <c:pt idx="176">
                  <c:v>18.20033594660546</c:v>
                </c:pt>
                <c:pt idx="177">
                  <c:v>17.94470662246647</c:v>
                </c:pt>
                <c:pt idx="178">
                  <c:v>17.342998991921689</c:v>
                </c:pt>
                <c:pt idx="179">
                  <c:v>16.548415156667957</c:v>
                </c:pt>
                <c:pt idx="180">
                  <c:v>16.576224828568183</c:v>
                </c:pt>
                <c:pt idx="181">
                  <c:v>17.515403352637261</c:v>
                </c:pt>
                <c:pt idx="182">
                  <c:v>17.232362712298603</c:v>
                </c:pt>
                <c:pt idx="183">
                  <c:v>17.643699378130002</c:v>
                </c:pt>
                <c:pt idx="184">
                  <c:v>17.828266894232826</c:v>
                </c:pt>
                <c:pt idx="185">
                  <c:v>17.777578616430464</c:v>
                </c:pt>
                <c:pt idx="186">
                  <c:v>16.637100103394584</c:v>
                </c:pt>
                <c:pt idx="187">
                  <c:v>15.703370546226877</c:v>
                </c:pt>
                <c:pt idx="188">
                  <c:v>16.544339943032018</c:v>
                </c:pt>
                <c:pt idx="189">
                  <c:v>16.43886680472589</c:v>
                </c:pt>
                <c:pt idx="190">
                  <c:v>17.089425242371114</c:v>
                </c:pt>
                <c:pt idx="191">
                  <c:v>16.501404180590097</c:v>
                </c:pt>
                <c:pt idx="192">
                  <c:v>17.026521282380564</c:v>
                </c:pt>
                <c:pt idx="193">
                  <c:v>16.894025883254102</c:v>
                </c:pt>
                <c:pt idx="194">
                  <c:v>16.958030716721044</c:v>
                </c:pt>
                <c:pt idx="195">
                  <c:v>16.696857434734667</c:v>
                </c:pt>
                <c:pt idx="196">
                  <c:v>17.04775512922939</c:v>
                </c:pt>
                <c:pt idx="197">
                  <c:v>17.850497280690618</c:v>
                </c:pt>
                <c:pt idx="198">
                  <c:v>18.651975755820285</c:v>
                </c:pt>
                <c:pt idx="199">
                  <c:v>19.006396010519445</c:v>
                </c:pt>
                <c:pt idx="200">
                  <c:v>19.372370293397797</c:v>
                </c:pt>
                <c:pt idx="201">
                  <c:v>19.028031223902421</c:v>
                </c:pt>
                <c:pt idx="202">
                  <c:v>18.358448098050221</c:v>
                </c:pt>
                <c:pt idx="203">
                  <c:v>18.748757662525495</c:v>
                </c:pt>
                <c:pt idx="204">
                  <c:v>19.24900002181375</c:v>
                </c:pt>
                <c:pt idx="205">
                  <c:v>18.91813188800214</c:v>
                </c:pt>
                <c:pt idx="206">
                  <c:v>18.042174923468679</c:v>
                </c:pt>
                <c:pt idx="207">
                  <c:v>17.705089426411774</c:v>
                </c:pt>
                <c:pt idx="208">
                  <c:v>17.595635274512819</c:v>
                </c:pt>
                <c:pt idx="209">
                  <c:v>19.544817480547994</c:v>
                </c:pt>
                <c:pt idx="210">
                  <c:v>19.858943014167309</c:v>
                </c:pt>
                <c:pt idx="211">
                  <c:v>20.544915179153278</c:v>
                </c:pt>
                <c:pt idx="212">
                  <c:v>20.442732862691294</c:v>
                </c:pt>
                <c:pt idx="213">
                  <c:v>19.947199825773655</c:v>
                </c:pt>
                <c:pt idx="214">
                  <c:v>20.527416324811291</c:v>
                </c:pt>
                <c:pt idx="215">
                  <c:v>21.403631985448179</c:v>
                </c:pt>
                <c:pt idx="216">
                  <c:v>22.932807416487179</c:v>
                </c:pt>
                <c:pt idx="217">
                  <c:v>23.048117549980198</c:v>
                </c:pt>
                <c:pt idx="218">
                  <c:v>23.279682245508727</c:v>
                </c:pt>
                <c:pt idx="219">
                  <c:v>23.152421525686492</c:v>
                </c:pt>
                <c:pt idx="220">
                  <c:v>22.091269360834186</c:v>
                </c:pt>
                <c:pt idx="221">
                  <c:v>21.212091925046838</c:v>
                </c:pt>
                <c:pt idx="222">
                  <c:v>21.561425634523125</c:v>
                </c:pt>
                <c:pt idx="223">
                  <c:v>21.726237373055458</c:v>
                </c:pt>
                <c:pt idx="224">
                  <c:v>20.591140514113782</c:v>
                </c:pt>
                <c:pt idx="225">
                  <c:v>20.153713460686614</c:v>
                </c:pt>
                <c:pt idx="226">
                  <c:v>20.196457520802294</c:v>
                </c:pt>
                <c:pt idx="227">
                  <c:v>18.512649643600195</c:v>
                </c:pt>
                <c:pt idx="228">
                  <c:v>18.674275362444781</c:v>
                </c:pt>
                <c:pt idx="229">
                  <c:v>18.703797417251433</c:v>
                </c:pt>
                <c:pt idx="230">
                  <c:v>18.775793421238372</c:v>
                </c:pt>
                <c:pt idx="231">
                  <c:v>18.936402033322732</c:v>
                </c:pt>
                <c:pt idx="232">
                  <c:v>18.403197016950411</c:v>
                </c:pt>
                <c:pt idx="233">
                  <c:v>17.992711584303976</c:v>
                </c:pt>
                <c:pt idx="234">
                  <c:v>17.689545468952797</c:v>
                </c:pt>
                <c:pt idx="235">
                  <c:v>18.069614666784187</c:v>
                </c:pt>
                <c:pt idx="236">
                  <c:v>17.341874151224708</c:v>
                </c:pt>
                <c:pt idx="237">
                  <c:v>18.102398784556048</c:v>
                </c:pt>
                <c:pt idx="238">
                  <c:v>19.41958460376075</c:v>
                </c:pt>
                <c:pt idx="239">
                  <c:v>20.744051160870843</c:v>
                </c:pt>
                <c:pt idx="240">
                  <c:v>20.978581834536183</c:v>
                </c:pt>
                <c:pt idx="241">
                  <c:v>21.67914984820618</c:v>
                </c:pt>
                <c:pt idx="242">
                  <c:v>22.347583950683841</c:v>
                </c:pt>
                <c:pt idx="243">
                  <c:v>24.4097169948272</c:v>
                </c:pt>
                <c:pt idx="244">
                  <c:v>23.064012684863552</c:v>
                </c:pt>
                <c:pt idx="245">
                  <c:v>25.238466205960332</c:v>
                </c:pt>
                <c:pt idx="246">
                  <c:v>23.144848553708094</c:v>
                </c:pt>
                <c:pt idx="247">
                  <c:v>23.077177713844367</c:v>
                </c:pt>
                <c:pt idx="248">
                  <c:v>22.590468316860225</c:v>
                </c:pt>
                <c:pt idx="249">
                  <c:v>22.252901618408917</c:v>
                </c:pt>
                <c:pt idx="250">
                  <c:v>22.375074777652785</c:v>
                </c:pt>
                <c:pt idx="251">
                  <c:v>21.680215141029674</c:v>
                </c:pt>
                <c:pt idx="252">
                  <c:v>22.340290796033557</c:v>
                </c:pt>
                <c:pt idx="253">
                  <c:v>22.459957452460383</c:v>
                </c:pt>
                <c:pt idx="254">
                  <c:v>22.410652288217328</c:v>
                </c:pt>
                <c:pt idx="255">
                  <c:v>22.823108698497833</c:v>
                </c:pt>
                <c:pt idx="256">
                  <c:v>22.427954493329786</c:v>
                </c:pt>
                <c:pt idx="257">
                  <c:v>21.963742295514617</c:v>
                </c:pt>
                <c:pt idx="258">
                  <c:v>22.385686589401356</c:v>
                </c:pt>
                <c:pt idx="259">
                  <c:v>23.168671834092848</c:v>
                </c:pt>
                <c:pt idx="260">
                  <c:v>22.856566381954483</c:v>
                </c:pt>
                <c:pt idx="261">
                  <c:v>20.6044254018598</c:v>
                </c:pt>
                <c:pt idx="262">
                  <c:v>20.408541255072173</c:v>
                </c:pt>
                <c:pt idx="263">
                  <c:v>19.633232126823827</c:v>
                </c:pt>
                <c:pt idx="264">
                  <c:v>20.318132053828485</c:v>
                </c:pt>
                <c:pt idx="265">
                  <c:v>20.107051517552804</c:v>
                </c:pt>
                <c:pt idx="266">
                  <c:v>19.884560384872831</c:v>
                </c:pt>
                <c:pt idx="267">
                  <c:v>18.98002260182626</c:v>
                </c:pt>
                <c:pt idx="268">
                  <c:v>18.954858723039866</c:v>
                </c:pt>
                <c:pt idx="269">
                  <c:v>17.818551722968511</c:v>
                </c:pt>
                <c:pt idx="270">
                  <c:v>16.918178414766654</c:v>
                </c:pt>
                <c:pt idx="271">
                  <c:v>16.299118790903496</c:v>
                </c:pt>
                <c:pt idx="272">
                  <c:v>15.654359115196915</c:v>
                </c:pt>
                <c:pt idx="273">
                  <c:v>15.252943825778839</c:v>
                </c:pt>
                <c:pt idx="274">
                  <c:v>15.407877534297898</c:v>
                </c:pt>
                <c:pt idx="275">
                  <c:v>16.042894140050141</c:v>
                </c:pt>
                <c:pt idx="276">
                  <c:v>15.861833914033642</c:v>
                </c:pt>
                <c:pt idx="277">
                  <c:v>15.021498380331437</c:v>
                </c:pt>
                <c:pt idx="278">
                  <c:v>15.081930176258869</c:v>
                </c:pt>
                <c:pt idx="279">
                  <c:v>15.565490611691487</c:v>
                </c:pt>
                <c:pt idx="280">
                  <c:v>15.52582089625464</c:v>
                </c:pt>
                <c:pt idx="281">
                  <c:v>15.474433638652656</c:v>
                </c:pt>
                <c:pt idx="282">
                  <c:v>16.036401629624116</c:v>
                </c:pt>
                <c:pt idx="283">
                  <c:v>16.304651978851037</c:v>
                </c:pt>
                <c:pt idx="284">
                  <c:v>16.742600049163695</c:v>
                </c:pt>
                <c:pt idx="285">
                  <c:v>17.633197370821403</c:v>
                </c:pt>
                <c:pt idx="286">
                  <c:v>18.076200223770066</c:v>
                </c:pt>
                <c:pt idx="287">
                  <c:v>18.159679118703203</c:v>
                </c:pt>
                <c:pt idx="288">
                  <c:v>18.459852032455846</c:v>
                </c:pt>
                <c:pt idx="289">
                  <c:v>19.168996375829835</c:v>
                </c:pt>
                <c:pt idx="290">
                  <c:v>19.831506074218421</c:v>
                </c:pt>
                <c:pt idx="291">
                  <c:v>19.48292752471129</c:v>
                </c:pt>
                <c:pt idx="292">
                  <c:v>18.629487509845127</c:v>
                </c:pt>
                <c:pt idx="293">
                  <c:v>18.735862386183545</c:v>
                </c:pt>
                <c:pt idx="294">
                  <c:v>19.205883309548057</c:v>
                </c:pt>
                <c:pt idx="295">
                  <c:v>19.573308430803724</c:v>
                </c:pt>
                <c:pt idx="296">
                  <c:v>19.743492419697777</c:v>
                </c:pt>
                <c:pt idx="297">
                  <c:v>19.897394814329527</c:v>
                </c:pt>
                <c:pt idx="298">
                  <c:v>19.443525693264981</c:v>
                </c:pt>
                <c:pt idx="299">
                  <c:v>19.577960809096115</c:v>
                </c:pt>
                <c:pt idx="300">
                  <c:v>20.132402260807901</c:v>
                </c:pt>
                <c:pt idx="301">
                  <c:v>19.866752563675895</c:v>
                </c:pt>
                <c:pt idx="302">
                  <c:v>19.259453020854114</c:v>
                </c:pt>
                <c:pt idx="303">
                  <c:v>18.876204996115877</c:v>
                </c:pt>
                <c:pt idx="304">
                  <c:v>18.054044460926391</c:v>
                </c:pt>
                <c:pt idx="305">
                  <c:v>18.172666376497499</c:v>
                </c:pt>
                <c:pt idx="306">
                  <c:v>18.195200143513745</c:v>
                </c:pt>
                <c:pt idx="307">
                  <c:v>18.967251477549294</c:v>
                </c:pt>
                <c:pt idx="308">
                  <c:v>19.200993682001354</c:v>
                </c:pt>
                <c:pt idx="309">
                  <c:v>18.095380908869096</c:v>
                </c:pt>
                <c:pt idx="310">
                  <c:v>18.141851654007958</c:v>
                </c:pt>
                <c:pt idx="311">
                  <c:v>17.660003667768656</c:v>
                </c:pt>
                <c:pt idx="312">
                  <c:v>17.218913853705985</c:v>
                </c:pt>
                <c:pt idx="313">
                  <c:v>16.217071288766157</c:v>
                </c:pt>
                <c:pt idx="314">
                  <c:v>14.68754525597865</c:v>
                </c:pt>
                <c:pt idx="315">
                  <c:v>14.669709905602744</c:v>
                </c:pt>
                <c:pt idx="316">
                  <c:v>13.790107153424247</c:v>
                </c:pt>
                <c:pt idx="317">
                  <c:v>13.144269952673206</c:v>
                </c:pt>
                <c:pt idx="318">
                  <c:v>13.585007357961841</c:v>
                </c:pt>
                <c:pt idx="319">
                  <c:v>12.513471604446609</c:v>
                </c:pt>
                <c:pt idx="320">
                  <c:v>12.328569657736626</c:v>
                </c:pt>
                <c:pt idx="321">
                  <c:v>10.831840153050607</c:v>
                </c:pt>
                <c:pt idx="322">
                  <c:v>10.591177559189786</c:v>
                </c:pt>
                <c:pt idx="323">
                  <c:v>11.333306235811177</c:v>
                </c:pt>
                <c:pt idx="324">
                  <c:v>11.902968628266978</c:v>
                </c:pt>
                <c:pt idx="325">
                  <c:v>11.554846295144793</c:v>
                </c:pt>
                <c:pt idx="326">
                  <c:v>11.984662664464295</c:v>
                </c:pt>
                <c:pt idx="327">
                  <c:v>12.448889158370372</c:v>
                </c:pt>
                <c:pt idx="328">
                  <c:v>13.078451355438338</c:v>
                </c:pt>
                <c:pt idx="329">
                  <c:v>13.051684129229992</c:v>
                </c:pt>
                <c:pt idx="330">
                  <c:v>13.345487104834399</c:v>
                </c:pt>
                <c:pt idx="331">
                  <c:v>13.88423289520861</c:v>
                </c:pt>
                <c:pt idx="332">
                  <c:v>13.701442268825103</c:v>
                </c:pt>
                <c:pt idx="333">
                  <c:v>13.690810359178702</c:v>
                </c:pt>
                <c:pt idx="334">
                  <c:v>14.43501409125626</c:v>
                </c:pt>
                <c:pt idx="335">
                  <c:v>14.582482908962435</c:v>
                </c:pt>
                <c:pt idx="336">
                  <c:v>14.764418456441355</c:v>
                </c:pt>
                <c:pt idx="337">
                  <c:v>14.167157516701364</c:v>
                </c:pt>
                <c:pt idx="338">
                  <c:v>14.336058380586216</c:v>
                </c:pt>
                <c:pt idx="339">
                  <c:v>14.645198603086122</c:v>
                </c:pt>
                <c:pt idx="340">
                  <c:v>14.95350978658278</c:v>
                </c:pt>
                <c:pt idx="341">
                  <c:v>15.040444676080995</c:v>
                </c:pt>
                <c:pt idx="342">
                  <c:v>15.23150324049768</c:v>
                </c:pt>
                <c:pt idx="343">
                  <c:v>15.417580706254755</c:v>
                </c:pt>
                <c:pt idx="344">
                  <c:v>15.254446436821173</c:v>
                </c:pt>
                <c:pt idx="345">
                  <c:v>14.98884529612176</c:v>
                </c:pt>
                <c:pt idx="346">
                  <c:v>14.745631176824581</c:v>
                </c:pt>
                <c:pt idx="347">
                  <c:v>14.750638489265031</c:v>
                </c:pt>
                <c:pt idx="348">
                  <c:v>14.547885040564147</c:v>
                </c:pt>
                <c:pt idx="349">
                  <c:v>14.002037903032697</c:v>
                </c:pt>
                <c:pt idx="350">
                  <c:v>14.050006965077822</c:v>
                </c:pt>
                <c:pt idx="351">
                  <c:v>13.559883620820079</c:v>
                </c:pt>
                <c:pt idx="352">
                  <c:v>13.568792287251449</c:v>
                </c:pt>
                <c:pt idx="353">
                  <c:v>13.019657302315936</c:v>
                </c:pt>
                <c:pt idx="354">
                  <c:v>12.34258125998522</c:v>
                </c:pt>
                <c:pt idx="355">
                  <c:v>12.745055150886252</c:v>
                </c:pt>
                <c:pt idx="356">
                  <c:v>12.937161101070849</c:v>
                </c:pt>
                <c:pt idx="357">
                  <c:v>13.918866656445818</c:v>
                </c:pt>
                <c:pt idx="358">
                  <c:v>14.164523175780351</c:v>
                </c:pt>
                <c:pt idx="359">
                  <c:v>13.741478417781547</c:v>
                </c:pt>
                <c:pt idx="360">
                  <c:v>14.049215181401205</c:v>
                </c:pt>
                <c:pt idx="361">
                  <c:v>14.721488469928303</c:v>
                </c:pt>
                <c:pt idx="362">
                  <c:v>14.37062322197953</c:v>
                </c:pt>
                <c:pt idx="363">
                  <c:v>14.752935420329351</c:v>
                </c:pt>
                <c:pt idx="364">
                  <c:v>15.047660591685037</c:v>
                </c:pt>
                <c:pt idx="365">
                  <c:v>15.328355684719281</c:v>
                </c:pt>
                <c:pt idx="366">
                  <c:v>15.083110578700264</c:v>
                </c:pt>
                <c:pt idx="367">
                  <c:v>13.899790665654443</c:v>
                </c:pt>
                <c:pt idx="368">
                  <c:v>12.997953983252435</c:v>
                </c:pt>
                <c:pt idx="369">
                  <c:v>13.06647285061919</c:v>
                </c:pt>
                <c:pt idx="370">
                  <c:v>13.727997586413089</c:v>
                </c:pt>
                <c:pt idx="371">
                  <c:v>13.929258419578233</c:v>
                </c:pt>
                <c:pt idx="372">
                  <c:v>13.794952631845822</c:v>
                </c:pt>
                <c:pt idx="373">
                  <c:v>13.5316343696866</c:v>
                </c:pt>
                <c:pt idx="374">
                  <c:v>13.63976917394417</c:v>
                </c:pt>
                <c:pt idx="375">
                  <c:v>13.654392690553241</c:v>
                </c:pt>
                <c:pt idx="376">
                  <c:v>13.645500685612371</c:v>
                </c:pt>
                <c:pt idx="377">
                  <c:v>13.785417404502526</c:v>
                </c:pt>
                <c:pt idx="378">
                  <c:v>13.802876645015786</c:v>
                </c:pt>
                <c:pt idx="379">
                  <c:v>13.984761763426279</c:v>
                </c:pt>
                <c:pt idx="380">
                  <c:v>13.926285001315877</c:v>
                </c:pt>
                <c:pt idx="381">
                  <c:v>13.905092701178472</c:v>
                </c:pt>
                <c:pt idx="382">
                  <c:v>13.749541018606539</c:v>
                </c:pt>
                <c:pt idx="383">
                  <c:v>13.38899945257964</c:v>
                </c:pt>
                <c:pt idx="384">
                  <c:v>13.148088791761568</c:v>
                </c:pt>
                <c:pt idx="385">
                  <c:v>12.682960516236763</c:v>
                </c:pt>
                <c:pt idx="386">
                  <c:v>12.443453515183672</c:v>
                </c:pt>
                <c:pt idx="387">
                  <c:v>12.433067081795176</c:v>
                </c:pt>
                <c:pt idx="388">
                  <c:v>12.221401061154134</c:v>
                </c:pt>
                <c:pt idx="389">
                  <c:v>11.491962852761239</c:v>
                </c:pt>
                <c:pt idx="390">
                  <c:v>11.534022795459869</c:v>
                </c:pt>
                <c:pt idx="391">
                  <c:v>11.846840543564635</c:v>
                </c:pt>
                <c:pt idx="392">
                  <c:v>11.843316826625976</c:v>
                </c:pt>
                <c:pt idx="393">
                  <c:v>11.471490240312299</c:v>
                </c:pt>
                <c:pt idx="394">
                  <c:v>11.072537845038013</c:v>
                </c:pt>
                <c:pt idx="395">
                  <c:v>11.174040870036803</c:v>
                </c:pt>
                <c:pt idx="396">
                  <c:v>11.63609210504614</c:v>
                </c:pt>
                <c:pt idx="397">
                  <c:v>11.910233879798248</c:v>
                </c:pt>
                <c:pt idx="398">
                  <c:v>11.685526018836834</c:v>
                </c:pt>
                <c:pt idx="399">
                  <c:v>11.522662536200242</c:v>
                </c:pt>
                <c:pt idx="400">
                  <c:v>11.479008694164486</c:v>
                </c:pt>
                <c:pt idx="401">
                  <c:v>11.428715168831895</c:v>
                </c:pt>
                <c:pt idx="402">
                  <c:v>10.694345183040149</c:v>
                </c:pt>
                <c:pt idx="403">
                  <c:v>10.492046265076445</c:v>
                </c:pt>
                <c:pt idx="404">
                  <c:v>10.500497301802138</c:v>
                </c:pt>
                <c:pt idx="405">
                  <c:v>10.61275946612623</c:v>
                </c:pt>
                <c:pt idx="406">
                  <c:v>10.516917642992128</c:v>
                </c:pt>
                <c:pt idx="407">
                  <c:v>10.172217991997869</c:v>
                </c:pt>
                <c:pt idx="408">
                  <c:v>10.359834197757273</c:v>
                </c:pt>
                <c:pt idx="409">
                  <c:v>10.329786209660696</c:v>
                </c:pt>
                <c:pt idx="410">
                  <c:v>10.707013188682819</c:v>
                </c:pt>
                <c:pt idx="411">
                  <c:v>11.401123789000192</c:v>
                </c:pt>
                <c:pt idx="412">
                  <c:v>11.026929876471321</c:v>
                </c:pt>
                <c:pt idx="413">
                  <c:v>11.154262189096345</c:v>
                </c:pt>
                <c:pt idx="414">
                  <c:v>11.113629393949603</c:v>
                </c:pt>
                <c:pt idx="415">
                  <c:v>11.584831641604605</c:v>
                </c:pt>
                <c:pt idx="416">
                  <c:v>12.011570757825895</c:v>
                </c:pt>
                <c:pt idx="417">
                  <c:v>12.549076133220163</c:v>
                </c:pt>
                <c:pt idx="418">
                  <c:v>12.85771445355932</c:v>
                </c:pt>
                <c:pt idx="419">
                  <c:v>12.878444602185995</c:v>
                </c:pt>
                <c:pt idx="420">
                  <c:v>12.54356369251618</c:v>
                </c:pt>
                <c:pt idx="421">
                  <c:v>12.354652326458801</c:v>
                </c:pt>
                <c:pt idx="422">
                  <c:v>12.177052795748484</c:v>
                </c:pt>
                <c:pt idx="423">
                  <c:v>11.906481776593184</c:v>
                </c:pt>
                <c:pt idx="424">
                  <c:v>12.026256671905163</c:v>
                </c:pt>
                <c:pt idx="425">
                  <c:v>11.995961222946582</c:v>
                </c:pt>
                <c:pt idx="426">
                  <c:v>11.791165275254553</c:v>
                </c:pt>
                <c:pt idx="427">
                  <c:v>11.732082638874164</c:v>
                </c:pt>
                <c:pt idx="428">
                  <c:v>11.944552417504472</c:v>
                </c:pt>
                <c:pt idx="429">
                  <c:v>12.045741763370801</c:v>
                </c:pt>
                <c:pt idx="430">
                  <c:v>12.053230403230502</c:v>
                </c:pt>
                <c:pt idx="431">
                  <c:v>11.413559188849494</c:v>
                </c:pt>
                <c:pt idx="432">
                  <c:v>10.992361427383425</c:v>
                </c:pt>
                <c:pt idx="433">
                  <c:v>10.063187738735724</c:v>
                </c:pt>
                <c:pt idx="434">
                  <c:v>10.327157080107872</c:v>
                </c:pt>
                <c:pt idx="435">
                  <c:v>9.6445311972812302</c:v>
                </c:pt>
                <c:pt idx="436">
                  <c:v>9.1389888133735742</c:v>
                </c:pt>
                <c:pt idx="437">
                  <c:v>9.1482202595395776</c:v>
                </c:pt>
                <c:pt idx="438">
                  <c:v>9.0034723772287997</c:v>
                </c:pt>
                <c:pt idx="439">
                  <c:v>8.5726804667537753</c:v>
                </c:pt>
                <c:pt idx="440">
                  <c:v>7.9508232642170587</c:v>
                </c:pt>
                <c:pt idx="441">
                  <c:v>7.3871337111081417</c:v>
                </c:pt>
                <c:pt idx="442">
                  <c:v>6.7530136047743055</c:v>
                </c:pt>
                <c:pt idx="443">
                  <c:v>6.4125938981198178</c:v>
                </c:pt>
                <c:pt idx="444">
                  <c:v>6.6406460286553486</c:v>
                </c:pt>
                <c:pt idx="445">
                  <c:v>6.784343551630279</c:v>
                </c:pt>
                <c:pt idx="446">
                  <c:v>6.6863557604558927</c:v>
                </c:pt>
                <c:pt idx="447">
                  <c:v>6.5207277305471578</c:v>
                </c:pt>
                <c:pt idx="448">
                  <c:v>6.5823632316210805</c:v>
                </c:pt>
                <c:pt idx="449">
                  <c:v>6.4962913186410551</c:v>
                </c:pt>
                <c:pt idx="450">
                  <c:v>6.3713240938489877</c:v>
                </c:pt>
                <c:pt idx="451">
                  <c:v>6.3030737609145921</c:v>
                </c:pt>
                <c:pt idx="452">
                  <c:v>6.1491705624316806</c:v>
                </c:pt>
                <c:pt idx="453">
                  <c:v>6.2905153211913216</c:v>
                </c:pt>
                <c:pt idx="454">
                  <c:v>6.3333274953541547</c:v>
                </c:pt>
                <c:pt idx="455">
                  <c:v>6.134580411283431</c:v>
                </c:pt>
                <c:pt idx="456">
                  <c:v>6.0984676399501048</c:v>
                </c:pt>
                <c:pt idx="457">
                  <c:v>6.2396927713649779</c:v>
                </c:pt>
                <c:pt idx="458">
                  <c:v>6.3560740048691438</c:v>
                </c:pt>
                <c:pt idx="459">
                  <c:v>6.4561395558192753</c:v>
                </c:pt>
                <c:pt idx="460">
                  <c:v>6.8290022614820325</c:v>
                </c:pt>
                <c:pt idx="461">
                  <c:v>7.0216152147841315</c:v>
                </c:pt>
                <c:pt idx="462">
                  <c:v>7.0528371654463129</c:v>
                </c:pt>
                <c:pt idx="463">
                  <c:v>6.4791311017052777</c:v>
                </c:pt>
                <c:pt idx="464">
                  <c:v>6.5584816720612622</c:v>
                </c:pt>
                <c:pt idx="465">
                  <c:v>6.7947041999493045</c:v>
                </c:pt>
                <c:pt idx="466">
                  <c:v>6.4670225741331331</c:v>
                </c:pt>
                <c:pt idx="467">
                  <c:v>6.1607170337991803</c:v>
                </c:pt>
                <c:pt idx="468">
                  <c:v>5.9896677711394419</c:v>
                </c:pt>
                <c:pt idx="469">
                  <c:v>5.4553476499077744</c:v>
                </c:pt>
                <c:pt idx="470">
                  <c:v>5.7988227275571615</c:v>
                </c:pt>
                <c:pt idx="471">
                  <c:v>5.5998587255061887</c:v>
                </c:pt>
                <c:pt idx="472">
                  <c:v>5.1889504620474973</c:v>
                </c:pt>
                <c:pt idx="473">
                  <c:v>5.0436396804516228</c:v>
                </c:pt>
                <c:pt idx="474">
                  <c:v>5.0805929195407984</c:v>
                </c:pt>
                <c:pt idx="475">
                  <c:v>5.02070107792286</c:v>
                </c:pt>
                <c:pt idx="476">
                  <c:v>5.2971627701080619</c:v>
                </c:pt>
                <c:pt idx="477">
                  <c:v>5.351177393424158</c:v>
                </c:pt>
                <c:pt idx="478">
                  <c:v>5.126407930947928</c:v>
                </c:pt>
                <c:pt idx="479">
                  <c:v>4.7842410450832498</c:v>
                </c:pt>
                <c:pt idx="480">
                  <c:v>5.122184146887375</c:v>
                </c:pt>
                <c:pt idx="481">
                  <c:v>5.2748571912050481</c:v>
                </c:pt>
                <c:pt idx="482">
                  <c:v>5.1923481586841795</c:v>
                </c:pt>
                <c:pt idx="483">
                  <c:v>5.2970859227396776</c:v>
                </c:pt>
                <c:pt idx="484">
                  <c:v>5.6094692253307787</c:v>
                </c:pt>
                <c:pt idx="485">
                  <c:v>5.2161109609893233</c:v>
                </c:pt>
                <c:pt idx="486">
                  <c:v>5.1977793619054733</c:v>
                </c:pt>
                <c:pt idx="487">
                  <c:v>5.1612948232157336</c:v>
                </c:pt>
                <c:pt idx="488">
                  <c:v>5.3775244254582626</c:v>
                </c:pt>
                <c:pt idx="489">
                  <c:v>5.4792576780533508</c:v>
                </c:pt>
                <c:pt idx="490">
                  <c:v>5.8381969932008939</c:v>
                </c:pt>
                <c:pt idx="491">
                  <c:v>6.1141588494172732</c:v>
                </c:pt>
                <c:pt idx="492">
                  <c:v>6.28708729034713</c:v>
                </c:pt>
                <c:pt idx="493">
                  <c:v>6.4613058726969852</c:v>
                </c:pt>
                <c:pt idx="494">
                  <c:v>6.8213872490360421</c:v>
                </c:pt>
                <c:pt idx="495">
                  <c:v>7.2732533902098639</c:v>
                </c:pt>
                <c:pt idx="496">
                  <c:v>7.5934672589193823</c:v>
                </c:pt>
                <c:pt idx="497">
                  <c:v>7.5579873517551297</c:v>
                </c:pt>
                <c:pt idx="498">
                  <c:v>7.6020950457740373</c:v>
                </c:pt>
                <c:pt idx="499">
                  <c:v>8.0200306898957816</c:v>
                </c:pt>
                <c:pt idx="500">
                  <c:v>8.2650830022843103</c:v>
                </c:pt>
                <c:pt idx="501">
                  <c:v>8.4321519987619027</c:v>
                </c:pt>
                <c:pt idx="502">
                  <c:v>7.9982537722698419</c:v>
                </c:pt>
                <c:pt idx="503">
                  <c:v>7.9646798649400044</c:v>
                </c:pt>
                <c:pt idx="504">
                  <c:v>8.1542004830691575</c:v>
                </c:pt>
                <c:pt idx="505">
                  <c:v>8.5333605790659721</c:v>
                </c:pt>
                <c:pt idx="506">
                  <c:v>8.7007375009785353</c:v>
                </c:pt>
                <c:pt idx="507">
                  <c:v>8.372809668463816</c:v>
                </c:pt>
                <c:pt idx="508">
                  <c:v>8.0004978675982112</c:v>
                </c:pt>
                <c:pt idx="509">
                  <c:v>7.6718252826730788</c:v>
                </c:pt>
                <c:pt idx="510">
                  <c:v>7.3459851194906465</c:v>
                </c:pt>
                <c:pt idx="511">
                  <c:v>7.4417831742173703</c:v>
                </c:pt>
                <c:pt idx="512">
                  <c:v>7.458183867189792</c:v>
                </c:pt>
                <c:pt idx="513">
                  <c:v>7.3174003956214788</c:v>
                </c:pt>
                <c:pt idx="514">
                  <c:v>7.5463279119162312</c:v>
                </c:pt>
                <c:pt idx="515">
                  <c:v>7.8097391449387423</c:v>
                </c:pt>
                <c:pt idx="516">
                  <c:v>8.072249446037377</c:v>
                </c:pt>
                <c:pt idx="517">
                  <c:v>8.1620662208503525</c:v>
                </c:pt>
                <c:pt idx="518">
                  <c:v>8.0580770441160876</c:v>
                </c:pt>
                <c:pt idx="519">
                  <c:v>7.9236203483279786</c:v>
                </c:pt>
                <c:pt idx="520">
                  <c:v>7.8996983306652897</c:v>
                </c:pt>
                <c:pt idx="521">
                  <c:v>8.0516769463966469</c:v>
                </c:pt>
                <c:pt idx="522">
                  <c:v>8.3777121399718322</c:v>
                </c:pt>
                <c:pt idx="523">
                  <c:v>8.7174183085483286</c:v>
                </c:pt>
                <c:pt idx="524">
                  <c:v>8.5816703752090522</c:v>
                </c:pt>
                <c:pt idx="525">
                  <c:v>8.4194910358724222</c:v>
                </c:pt>
                <c:pt idx="526">
                  <c:v>8.8883273612509726</c:v>
                </c:pt>
                <c:pt idx="527">
                  <c:v>9.3106396804163722</c:v>
                </c:pt>
                <c:pt idx="528">
                  <c:v>9.6926188522549914</c:v>
                </c:pt>
                <c:pt idx="529">
                  <c:v>9.8308047228195701</c:v>
                </c:pt>
                <c:pt idx="530">
                  <c:v>9.5185375388100262</c:v>
                </c:pt>
                <c:pt idx="531">
                  <c:v>9.4765667879030637</c:v>
                </c:pt>
                <c:pt idx="532">
                  <c:v>9.7290076940213268</c:v>
                </c:pt>
                <c:pt idx="533">
                  <c:v>9.7963861804506074</c:v>
                </c:pt>
                <c:pt idx="534">
                  <c:v>9.9639938917877977</c:v>
                </c:pt>
                <c:pt idx="535">
                  <c:v>10.110918458488941</c:v>
                </c:pt>
                <c:pt idx="536">
                  <c:v>10.359247611348501</c:v>
                </c:pt>
                <c:pt idx="537">
                  <c:v>10.718495997022925</c:v>
                </c:pt>
                <c:pt idx="538">
                  <c:v>10.886317440307934</c:v>
                </c:pt>
                <c:pt idx="539">
                  <c:v>11.147365239137258</c:v>
                </c:pt>
                <c:pt idx="540">
                  <c:v>11.340966188506238</c:v>
                </c:pt>
                <c:pt idx="541">
                  <c:v>11.389435672748018</c:v>
                </c:pt>
                <c:pt idx="542">
                  <c:v>10.712352062732492</c:v>
                </c:pt>
                <c:pt idx="543">
                  <c:v>10.395587685954739</c:v>
                </c:pt>
                <c:pt idx="544">
                  <c:v>10.575158463806103</c:v>
                </c:pt>
                <c:pt idx="545">
                  <c:v>11.197979740229961</c:v>
                </c:pt>
                <c:pt idx="546">
                  <c:v>11.869694058481279</c:v>
                </c:pt>
                <c:pt idx="547">
                  <c:v>12.48880821952188</c:v>
                </c:pt>
                <c:pt idx="548">
                  <c:v>12.692614823344723</c:v>
                </c:pt>
                <c:pt idx="549">
                  <c:v>12.426517521583353</c:v>
                </c:pt>
                <c:pt idx="550">
                  <c:v>12.615251212344488</c:v>
                </c:pt>
                <c:pt idx="551">
                  <c:v>13.009052728993137</c:v>
                </c:pt>
                <c:pt idx="552">
                  <c:v>13.185930628677797</c:v>
                </c:pt>
                <c:pt idx="553">
                  <c:v>13.633966132216219</c:v>
                </c:pt>
                <c:pt idx="554">
                  <c:v>14.033257507604501</c:v>
                </c:pt>
                <c:pt idx="555">
                  <c:v>14.488222209157064</c:v>
                </c:pt>
                <c:pt idx="556">
                  <c:v>15.002347055737117</c:v>
                </c:pt>
                <c:pt idx="557">
                  <c:v>15.120333481747535</c:v>
                </c:pt>
                <c:pt idx="558">
                  <c:v>15.820802594477756</c:v>
                </c:pt>
                <c:pt idx="559">
                  <c:v>16.862861852763817</c:v>
                </c:pt>
                <c:pt idx="560">
                  <c:v>17.81872371351643</c:v>
                </c:pt>
                <c:pt idx="561">
                  <c:v>17.537237852261089</c:v>
                </c:pt>
                <c:pt idx="562">
                  <c:v>18.131301434952434</c:v>
                </c:pt>
                <c:pt idx="563">
                  <c:v>18.646624021402531</c:v>
                </c:pt>
                <c:pt idx="564">
                  <c:v>18.806128571700771</c:v>
                </c:pt>
                <c:pt idx="565">
                  <c:v>18.868850519584036</c:v>
                </c:pt>
                <c:pt idx="566">
                  <c:v>19.943417799064541</c:v>
                </c:pt>
                <c:pt idx="567">
                  <c:v>21.257909249487497</c:v>
                </c:pt>
                <c:pt idx="568">
                  <c:v>21.832732178740024</c:v>
                </c:pt>
                <c:pt idx="569">
                  <c:v>20.913421576866703</c:v>
                </c:pt>
                <c:pt idx="570">
                  <c:v>21.081905435296786</c:v>
                </c:pt>
                <c:pt idx="571">
                  <c:v>21.762131502579237</c:v>
                </c:pt>
                <c:pt idx="572">
                  <c:v>23.004649446159231</c:v>
                </c:pt>
                <c:pt idx="573">
                  <c:v>23.578344239585039</c:v>
                </c:pt>
                <c:pt idx="574">
                  <c:v>25.121984571109596</c:v>
                </c:pt>
                <c:pt idx="575">
                  <c:v>25.301591027426152</c:v>
                </c:pt>
                <c:pt idx="576">
                  <c:v>27.083199620832769</c:v>
                </c:pt>
                <c:pt idx="577">
                  <c:v>27.131672798247383</c:v>
                </c:pt>
                <c:pt idx="578">
                  <c:v>27.675748437861884</c:v>
                </c:pt>
                <c:pt idx="579">
                  <c:v>27.568454472898292</c:v>
                </c:pt>
                <c:pt idx="580">
                  <c:v>27.698586875008125</c:v>
                </c:pt>
                <c:pt idx="581">
                  <c:v>27.93546783028868</c:v>
                </c:pt>
                <c:pt idx="582">
                  <c:v>29.933289406842206</c:v>
                </c:pt>
                <c:pt idx="583">
                  <c:v>31.480313247173001</c:v>
                </c:pt>
                <c:pt idx="584">
                  <c:v>32.563788598776704</c:v>
                </c:pt>
                <c:pt idx="585">
                  <c:v>28.961067164354791</c:v>
                </c:pt>
                <c:pt idx="586">
                  <c:v>21.171036000097043</c:v>
                </c:pt>
                <c:pt idx="587">
                  <c:v>22.007373176418334</c:v>
                </c:pt>
                <c:pt idx="588">
                  <c:v>22.31072429433685</c:v>
                </c:pt>
                <c:pt idx="589">
                  <c:v>23.697117749335881</c:v>
                </c:pt>
                <c:pt idx="590">
                  <c:v>24.58660779266885</c:v>
                </c:pt>
                <c:pt idx="591">
                  <c:v>25.843436862018319</c:v>
                </c:pt>
                <c:pt idx="592">
                  <c:v>24.309760633908176</c:v>
                </c:pt>
                <c:pt idx="593">
                  <c:v>21.86689933338948</c:v>
                </c:pt>
                <c:pt idx="594">
                  <c:v>21.548797592546645</c:v>
                </c:pt>
                <c:pt idx="595">
                  <c:v>21.300602241118153</c:v>
                </c:pt>
                <c:pt idx="596">
                  <c:v>21.072581788447312</c:v>
                </c:pt>
                <c:pt idx="597">
                  <c:v>18.214870154658627</c:v>
                </c:pt>
                <c:pt idx="598">
                  <c:v>16.939711377775165</c:v>
                </c:pt>
                <c:pt idx="599">
                  <c:v>16.05500185653132</c:v>
                </c:pt>
                <c:pt idx="600">
                  <c:v>16.705478731547611</c:v>
                </c:pt>
                <c:pt idx="601">
                  <c:v>18.16149243697609</c:v>
                </c:pt>
                <c:pt idx="602">
                  <c:v>18.579561032791286</c:v>
                </c:pt>
                <c:pt idx="603">
                  <c:v>16.872315331609666</c:v>
                </c:pt>
                <c:pt idx="604">
                  <c:v>15.401539999110113</c:v>
                </c:pt>
                <c:pt idx="605">
                  <c:v>15.062476074643252</c:v>
                </c:pt>
                <c:pt idx="606">
                  <c:v>15.516750095516324</c:v>
                </c:pt>
                <c:pt idx="607">
                  <c:v>15.006276602886551</c:v>
                </c:pt>
                <c:pt idx="608">
                  <c:v>12.817745261106891</c:v>
                </c:pt>
                <c:pt idx="609">
                  <c:v>11.145926407660937</c:v>
                </c:pt>
                <c:pt idx="610">
                  <c:v>11.41560029564468</c:v>
                </c:pt>
                <c:pt idx="611">
                  <c:v>9.3060328679683213</c:v>
                </c:pt>
                <c:pt idx="612">
                  <c:v>9.3124064551778485</c:v>
                </c:pt>
                <c:pt idx="613">
                  <c:v>9.3369322510084096</c:v>
                </c:pt>
                <c:pt idx="614">
                  <c:v>9.4130650280122179</c:v>
                </c:pt>
                <c:pt idx="615">
                  <c:v>7.1922331961154908</c:v>
                </c:pt>
                <c:pt idx="616">
                  <c:v>6.3908572898814473</c:v>
                </c:pt>
                <c:pt idx="617">
                  <c:v>5.5650593715289682</c:v>
                </c:pt>
                <c:pt idx="618">
                  <c:v>5.8387636718512024</c:v>
                </c:pt>
                <c:pt idx="619">
                  <c:v>8.8346532051812172</c:v>
                </c:pt>
                <c:pt idx="620">
                  <c:v>9.7611685640637145</c:v>
                </c:pt>
                <c:pt idx="621">
                  <c:v>8.4786066076890858</c:v>
                </c:pt>
                <c:pt idx="622">
                  <c:v>8.4633095671229004</c:v>
                </c:pt>
                <c:pt idx="623">
                  <c:v>8.257073999100685</c:v>
                </c:pt>
                <c:pt idx="624">
                  <c:v>8.7280461628135324</c:v>
                </c:pt>
                <c:pt idx="625">
                  <c:v>7.8260517513165988</c:v>
                </c:pt>
                <c:pt idx="626">
                  <c:v>7.8746813229431698</c:v>
                </c:pt>
                <c:pt idx="627">
                  <c:v>8.7231016460681161</c:v>
                </c:pt>
                <c:pt idx="628">
                  <c:v>11.249651251932443</c:v>
                </c:pt>
                <c:pt idx="629">
                  <c:v>13.098875517269521</c:v>
                </c:pt>
                <c:pt idx="630">
                  <c:v>13.754304493874535</c:v>
                </c:pt>
                <c:pt idx="631">
                  <c:v>12.999527050367737</c:v>
                </c:pt>
                <c:pt idx="632">
                  <c:v>12.922920614885994</c:v>
                </c:pt>
                <c:pt idx="633">
                  <c:v>11.696253568143696</c:v>
                </c:pt>
                <c:pt idx="634">
                  <c:v>12.011766193389933</c:v>
                </c:pt>
                <c:pt idx="635">
                  <c:v>12.281801622601112</c:v>
                </c:pt>
                <c:pt idx="636">
                  <c:v>13.025119828332377</c:v>
                </c:pt>
                <c:pt idx="637">
                  <c:v>13.926922904274294</c:v>
                </c:pt>
                <c:pt idx="638">
                  <c:v>13.254537629740085</c:v>
                </c:pt>
                <c:pt idx="639">
                  <c:v>13.518389284490091</c:v>
                </c:pt>
                <c:pt idx="640">
                  <c:v>12.181583235024023</c:v>
                </c:pt>
                <c:pt idx="641">
                  <c:v>12.287726483952429</c:v>
                </c:pt>
                <c:pt idx="642">
                  <c:v>11.741524229318248</c:v>
                </c:pt>
                <c:pt idx="643">
                  <c:v>11.315025981829056</c:v>
                </c:pt>
                <c:pt idx="644">
                  <c:v>10.909954083288852</c:v>
                </c:pt>
                <c:pt idx="645">
                  <c:v>11.108352605351733</c:v>
                </c:pt>
                <c:pt idx="646">
                  <c:v>11.448808690205706</c:v>
                </c:pt>
                <c:pt idx="647">
                  <c:v>11.639337566475893</c:v>
                </c:pt>
                <c:pt idx="648">
                  <c:v>11.495907968201607</c:v>
                </c:pt>
                <c:pt idx="649">
                  <c:v>11.087812159055574</c:v>
                </c:pt>
                <c:pt idx="650">
                  <c:v>10.398272404790038</c:v>
                </c:pt>
                <c:pt idx="651">
                  <c:v>11.104210207149528</c:v>
                </c:pt>
                <c:pt idx="652">
                  <c:v>11.985576683480101</c:v>
                </c:pt>
                <c:pt idx="653">
                  <c:v>12.539519324443894</c:v>
                </c:pt>
                <c:pt idx="654">
                  <c:v>13.202137936511015</c:v>
                </c:pt>
                <c:pt idx="655">
                  <c:v>14.105056846668957</c:v>
                </c:pt>
                <c:pt idx="656">
                  <c:v>14.418891702707437</c:v>
                </c:pt>
                <c:pt idx="657">
                  <c:v>14.826232627114095</c:v>
                </c:pt>
                <c:pt idx="658">
                  <c:v>16.129605163251149</c:v>
                </c:pt>
                <c:pt idx="659">
                  <c:v>16.159192714615333</c:v>
                </c:pt>
                <c:pt idx="660">
                  <c:v>17.087359845997245</c:v>
                </c:pt>
                <c:pt idx="661">
                  <c:v>18.104536459517792</c:v>
                </c:pt>
                <c:pt idx="662">
                  <c:v>18.660478203926026</c:v>
                </c:pt>
                <c:pt idx="663">
                  <c:v>18.7189996651515</c:v>
                </c:pt>
                <c:pt idx="664">
                  <c:v>17.75019251932865</c:v>
                </c:pt>
                <c:pt idx="665">
                  <c:v>18.393001065831346</c:v>
                </c:pt>
                <c:pt idx="666">
                  <c:v>19.360464512319137</c:v>
                </c:pt>
                <c:pt idx="667">
                  <c:v>19.623060162983759</c:v>
                </c:pt>
                <c:pt idx="668">
                  <c:v>19.862024243287642</c:v>
                </c:pt>
                <c:pt idx="669">
                  <c:v>20.913091852533125</c:v>
                </c:pt>
                <c:pt idx="670">
                  <c:v>21.499765341024162</c:v>
                </c:pt>
                <c:pt idx="671">
                  <c:v>21.125663548155444</c:v>
                </c:pt>
                <c:pt idx="672">
                  <c:v>21.618741582953508</c:v>
                </c:pt>
                <c:pt idx="673">
                  <c:v>22.244221552805154</c:v>
                </c:pt>
                <c:pt idx="674">
                  <c:v>22.042197016050583</c:v>
                </c:pt>
                <c:pt idx="675">
                  <c:v>20.556579457432861</c:v>
                </c:pt>
                <c:pt idx="676">
                  <c:v>19.474174686572105</c:v>
                </c:pt>
                <c:pt idx="677">
                  <c:v>18.711659960364965</c:v>
                </c:pt>
                <c:pt idx="678">
                  <c:v>19.646723279607635</c:v>
                </c:pt>
                <c:pt idx="679">
                  <c:v>19.806982577380964</c:v>
                </c:pt>
                <c:pt idx="680">
                  <c:v>16.847882862705809</c:v>
                </c:pt>
                <c:pt idx="681">
                  <c:v>14.361659574753361</c:v>
                </c:pt>
                <c:pt idx="682">
                  <c:v>13.158119166486065</c:v>
                </c:pt>
                <c:pt idx="683">
                  <c:v>13.008483033706137</c:v>
                </c:pt>
                <c:pt idx="684">
                  <c:v>13.51146191856242</c:v>
                </c:pt>
                <c:pt idx="685">
                  <c:v>13.26307623646087</c:v>
                </c:pt>
                <c:pt idx="686">
                  <c:v>12.377286234697687</c:v>
                </c:pt>
                <c:pt idx="687">
                  <c:v>11.789517720684184</c:v>
                </c:pt>
                <c:pt idx="688">
                  <c:v>11.992275930545691</c:v>
                </c:pt>
                <c:pt idx="689">
                  <c:v>12.288966307788131</c:v>
                </c:pt>
                <c:pt idx="690">
                  <c:v>14.770328017492064</c:v>
                </c:pt>
                <c:pt idx="691">
                  <c:v>14.903588512604367</c:v>
                </c:pt>
                <c:pt idx="692">
                  <c:v>14.282330508639966</c:v>
                </c:pt>
                <c:pt idx="693">
                  <c:v>16.061147643333442</c:v>
                </c:pt>
                <c:pt idx="694">
                  <c:v>16.14957180071551</c:v>
                </c:pt>
                <c:pt idx="695">
                  <c:v>15.756484438994001</c:v>
                </c:pt>
                <c:pt idx="696">
                  <c:v>15.599634410919283</c:v>
                </c:pt>
                <c:pt idx="697">
                  <c:v>15.664696928954758</c:v>
                </c:pt>
                <c:pt idx="698">
                  <c:v>15.72922374321422</c:v>
                </c:pt>
                <c:pt idx="699">
                  <c:v>13.916994579812396</c:v>
                </c:pt>
                <c:pt idx="700">
                  <c:v>14.502929499657766</c:v>
                </c:pt>
                <c:pt idx="701">
                  <c:v>14.833828921489784</c:v>
                </c:pt>
                <c:pt idx="702">
                  <c:v>15.270952598570252</c:v>
                </c:pt>
                <c:pt idx="703">
                  <c:v>15.120082343333978</c:v>
                </c:pt>
                <c:pt idx="704">
                  <c:v>16.452835577060956</c:v>
                </c:pt>
                <c:pt idx="705">
                  <c:v>16.82120480626563</c:v>
                </c:pt>
                <c:pt idx="706">
                  <c:v>16.599238509946634</c:v>
                </c:pt>
                <c:pt idx="707">
                  <c:v>16.280412901283825</c:v>
                </c:pt>
                <c:pt idx="708">
                  <c:v>16.37848034261366</c:v>
                </c:pt>
                <c:pt idx="709">
                  <c:v>16.216119847731047</c:v>
                </c:pt>
                <c:pt idx="710">
                  <c:v>16.172906305307894</c:v>
                </c:pt>
                <c:pt idx="711">
                  <c:v>16.370988707128774</c:v>
                </c:pt>
                <c:pt idx="712">
                  <c:v>14.138747694800722</c:v>
                </c:pt>
                <c:pt idx="713">
                  <c:v>12.843765598268803</c:v>
                </c:pt>
                <c:pt idx="714">
                  <c:v>13.369884763210052</c:v>
                </c:pt>
                <c:pt idx="715">
                  <c:v>13.649399392391629</c:v>
                </c:pt>
                <c:pt idx="716">
                  <c:v>14.214842598620637</c:v>
                </c:pt>
                <c:pt idx="717">
                  <c:v>14.32829032310495</c:v>
                </c:pt>
                <c:pt idx="718">
                  <c:v>14.636689248763602</c:v>
                </c:pt>
                <c:pt idx="719">
                  <c:v>13.908426122353832</c:v>
                </c:pt>
                <c:pt idx="720">
                  <c:v>13.904158267950828</c:v>
                </c:pt>
                <c:pt idx="721">
                  <c:v>13.002943303402445</c:v>
                </c:pt>
                <c:pt idx="722">
                  <c:v>12.955719822063324</c:v>
                </c:pt>
                <c:pt idx="723">
                  <c:v>12.429370389220777</c:v>
                </c:pt>
                <c:pt idx="724">
                  <c:v>12.037206512481573</c:v>
                </c:pt>
                <c:pt idx="725">
                  <c:v>12.164306590628438</c:v>
                </c:pt>
                <c:pt idx="726">
                  <c:v>12.744996277919578</c:v>
                </c:pt>
                <c:pt idx="727">
                  <c:v>12.463173720387804</c:v>
                </c:pt>
                <c:pt idx="728">
                  <c:v>12.279729272093075</c:v>
                </c:pt>
                <c:pt idx="729">
                  <c:v>11.577814956574073</c:v>
                </c:pt>
                <c:pt idx="730">
                  <c:v>10.911668685916961</c:v>
                </c:pt>
                <c:pt idx="731">
                  <c:v>10.0865933099179</c:v>
                </c:pt>
                <c:pt idx="732">
                  <c:v>10.101686431929251</c:v>
                </c:pt>
                <c:pt idx="733">
                  <c:v>9.6802555917493596</c:v>
                </c:pt>
                <c:pt idx="734">
                  <c:v>9.003426617760967</c:v>
                </c:pt>
                <c:pt idx="735">
                  <c:v>8.5442557075882579</c:v>
                </c:pt>
                <c:pt idx="736">
                  <c:v>8.5061162596960482</c:v>
                </c:pt>
                <c:pt idx="737">
                  <c:v>8.9054569285180492</c:v>
                </c:pt>
                <c:pt idx="738">
                  <c:v>9.1504889009947394</c:v>
                </c:pt>
                <c:pt idx="739">
                  <c:v>9.0128230475642912</c:v>
                </c:pt>
                <c:pt idx="740">
                  <c:v>9.0778298393714998</c:v>
                </c:pt>
                <c:pt idx="741">
                  <c:v>9.5991767493529849</c:v>
                </c:pt>
                <c:pt idx="742">
                  <c:v>9.6613341521716531</c:v>
                </c:pt>
                <c:pt idx="743">
                  <c:v>9.6175141032831739</c:v>
                </c:pt>
                <c:pt idx="744">
                  <c:v>10.150534220432078</c:v>
                </c:pt>
                <c:pt idx="745">
                  <c:v>10.708982995221264</c:v>
                </c:pt>
                <c:pt idx="746">
                  <c:v>10.850541744036802</c:v>
                </c:pt>
                <c:pt idx="747">
                  <c:v>11.039227142939687</c:v>
                </c:pt>
                <c:pt idx="748">
                  <c:v>11.36221580061369</c:v>
                </c:pt>
                <c:pt idx="749">
                  <c:v>11.516744786451227</c:v>
                </c:pt>
                <c:pt idx="750">
                  <c:v>11.77421334178165</c:v>
                </c:pt>
                <c:pt idx="751">
                  <c:v>11.210545904158964</c:v>
                </c:pt>
                <c:pt idx="752">
                  <c:v>11.336281939610284</c:v>
                </c:pt>
                <c:pt idx="753">
                  <c:v>11.187335503326029</c:v>
                </c:pt>
                <c:pt idx="754">
                  <c:v>10.631033673001415</c:v>
                </c:pt>
                <c:pt idx="755">
                  <c:v>10.73736031604107</c:v>
                </c:pt>
                <c:pt idx="756">
                  <c:v>11.052412763977468</c:v>
                </c:pt>
                <c:pt idx="757">
                  <c:v>10.94791888772472</c:v>
                </c:pt>
                <c:pt idx="758">
                  <c:v>11.224693196180681</c:v>
                </c:pt>
                <c:pt idx="759">
                  <c:v>10.938275188239398</c:v>
                </c:pt>
                <c:pt idx="760">
                  <c:v>11.103736936792622</c:v>
                </c:pt>
                <c:pt idx="761">
                  <c:v>11.532785272532506</c:v>
                </c:pt>
                <c:pt idx="762">
                  <c:v>11.738774750180715</c:v>
                </c:pt>
                <c:pt idx="763">
                  <c:v>11.541711674209219</c:v>
                </c:pt>
                <c:pt idx="764">
                  <c:v>11.32856058469647</c:v>
                </c:pt>
                <c:pt idx="765">
                  <c:v>11.58310518627912</c:v>
                </c:pt>
                <c:pt idx="766">
                  <c:v>11.478459198055479</c:v>
                </c:pt>
                <c:pt idx="767">
                  <c:v>11.638683593355129</c:v>
                </c:pt>
                <c:pt idx="768">
                  <c:v>11.960463439806992</c:v>
                </c:pt>
                <c:pt idx="769">
                  <c:v>12.341753548186313</c:v>
                </c:pt>
                <c:pt idx="770">
                  <c:v>12.323310311389324</c:v>
                </c:pt>
                <c:pt idx="771">
                  <c:v>12.631867236563073</c:v>
                </c:pt>
                <c:pt idx="772">
                  <c:v>13.036560628785345</c:v>
                </c:pt>
                <c:pt idx="773">
                  <c:v>13.130223361406046</c:v>
                </c:pt>
                <c:pt idx="774">
                  <c:v>12.867028443009152</c:v>
                </c:pt>
                <c:pt idx="775">
                  <c:v>12.915378562256739</c:v>
                </c:pt>
                <c:pt idx="776">
                  <c:v>13.798264951719778</c:v>
                </c:pt>
                <c:pt idx="777">
                  <c:v>14.374662675391338</c:v>
                </c:pt>
                <c:pt idx="778">
                  <c:v>14.847702661876781</c:v>
                </c:pt>
                <c:pt idx="779">
                  <c:v>15.02034747473996</c:v>
                </c:pt>
                <c:pt idx="780">
                  <c:v>15.623163177761661</c:v>
                </c:pt>
                <c:pt idx="781">
                  <c:v>15.761666525801903</c:v>
                </c:pt>
                <c:pt idx="782">
                  <c:v>15.134873415142529</c:v>
                </c:pt>
                <c:pt idx="783">
                  <c:v>16.040842386215914</c:v>
                </c:pt>
                <c:pt idx="784">
                  <c:v>16.013723170832176</c:v>
                </c:pt>
                <c:pt idx="785">
                  <c:v>15.773186880128735</c:v>
                </c:pt>
                <c:pt idx="786">
                  <c:v>14.508136111909069</c:v>
                </c:pt>
                <c:pt idx="787">
                  <c:v>13.984939309942758</c:v>
                </c:pt>
                <c:pt idx="788">
                  <c:v>11.841267540149637</c:v>
                </c:pt>
                <c:pt idx="789">
                  <c:v>11.387602961765049</c:v>
                </c:pt>
                <c:pt idx="790">
                  <c:v>11.11004365674329</c:v>
                </c:pt>
                <c:pt idx="791">
                  <c:v>11.372779425862701</c:v>
                </c:pt>
                <c:pt idx="792">
                  <c:v>11.469296334735576</c:v>
                </c:pt>
                <c:pt idx="793">
                  <c:v>11.949565314209435</c:v>
                </c:pt>
                <c:pt idx="794">
                  <c:v>11.28790309650128</c:v>
                </c:pt>
                <c:pt idx="795">
                  <c:v>10.900825126392672</c:v>
                </c:pt>
                <c:pt idx="796">
                  <c:v>10.733674273688534</c:v>
                </c:pt>
                <c:pt idx="797">
                  <c:v>11.082715855052092</c:v>
                </c:pt>
                <c:pt idx="798">
                  <c:v>11.696446553354361</c:v>
                </c:pt>
                <c:pt idx="799">
                  <c:v>11.33747235532983</c:v>
                </c:pt>
                <c:pt idx="800">
                  <c:v>10.827463017228835</c:v>
                </c:pt>
                <c:pt idx="801">
                  <c:v>11.132662042754783</c:v>
                </c:pt>
                <c:pt idx="802">
                  <c:v>10.975407324839068</c:v>
                </c:pt>
                <c:pt idx="803">
                  <c:v>10.680912531969186</c:v>
                </c:pt>
                <c:pt idx="804">
                  <c:v>10.419342657320325</c:v>
                </c:pt>
                <c:pt idx="805">
                  <c:v>9.9997611691441772</c:v>
                </c:pt>
                <c:pt idx="806">
                  <c:v>10.18668060948967</c:v>
                </c:pt>
                <c:pt idx="807">
                  <c:v>10.779484482024618</c:v>
                </c:pt>
                <c:pt idx="808">
                  <c:v>11.241032697984435</c:v>
                </c:pt>
                <c:pt idx="809">
                  <c:v>11.583895756523839</c:v>
                </c:pt>
                <c:pt idx="810">
                  <c:v>11.134621739180933</c:v>
                </c:pt>
                <c:pt idx="811">
                  <c:v>10.723556662478133</c:v>
                </c:pt>
                <c:pt idx="812">
                  <c:v>10.55301368939916</c:v>
                </c:pt>
                <c:pt idx="813">
                  <c:v>10.825409809169495</c:v>
                </c:pt>
                <c:pt idx="814">
                  <c:v>10.248096205635568</c:v>
                </c:pt>
                <c:pt idx="815">
                  <c:v>10.159652938900917</c:v>
                </c:pt>
                <c:pt idx="816">
                  <c:v>10.24828575803898</c:v>
                </c:pt>
                <c:pt idx="817">
                  <c:v>9.8725171405700571</c:v>
                </c:pt>
                <c:pt idx="818">
                  <c:v>9.9013324912409217</c:v>
                </c:pt>
                <c:pt idx="819">
                  <c:v>9.7836398675440588</c:v>
                </c:pt>
                <c:pt idx="820">
                  <c:v>9.6922950863958093</c:v>
                </c:pt>
                <c:pt idx="821">
                  <c:v>9.067718943419532</c:v>
                </c:pt>
                <c:pt idx="822">
                  <c:v>9.6050380933639232</c:v>
                </c:pt>
                <c:pt idx="823">
                  <c:v>9.8513486380792283</c:v>
                </c:pt>
                <c:pt idx="824">
                  <c:v>9.884048361738289</c:v>
                </c:pt>
                <c:pt idx="825">
                  <c:v>10.169850844772144</c:v>
                </c:pt>
                <c:pt idx="826">
                  <c:v>10.215861011650645</c:v>
                </c:pt>
                <c:pt idx="827">
                  <c:v>10.529330904131148</c:v>
                </c:pt>
                <c:pt idx="828">
                  <c:v>10.745733299747911</c:v>
                </c:pt>
                <c:pt idx="829">
                  <c:v>10.911564066731682</c:v>
                </c:pt>
                <c:pt idx="830">
                  <c:v>10.910946522976253</c:v>
                </c:pt>
                <c:pt idx="831">
                  <c:v>11.178021600956095</c:v>
                </c:pt>
                <c:pt idx="832">
                  <c:v>11.461543104586228</c:v>
                </c:pt>
                <c:pt idx="833">
                  <c:v>11.554126144044286</c:v>
                </c:pt>
                <c:pt idx="834">
                  <c:v>10.539745658930988</c:v>
                </c:pt>
                <c:pt idx="835">
                  <c:v>11.040611670261537</c:v>
                </c:pt>
                <c:pt idx="836">
                  <c:v>11.337391102277298</c:v>
                </c:pt>
                <c:pt idx="837">
                  <c:v>11.662444039105264</c:v>
                </c:pt>
                <c:pt idx="838">
                  <c:v>11.542173388716295</c:v>
                </c:pt>
                <c:pt idx="839">
                  <c:v>11.30666578889076</c:v>
                </c:pt>
                <c:pt idx="840">
                  <c:v>11.895759839437062</c:v>
                </c:pt>
                <c:pt idx="841">
                  <c:v>12.141507370682691</c:v>
                </c:pt>
                <c:pt idx="842">
                  <c:v>11.841626487283097</c:v>
                </c:pt>
                <c:pt idx="843">
                  <c:v>11.951097197083952</c:v>
                </c:pt>
                <c:pt idx="844">
                  <c:v>11.863875406269173</c:v>
                </c:pt>
                <c:pt idx="845">
                  <c:v>11.615664857025173</c:v>
                </c:pt>
                <c:pt idx="846">
                  <c:v>11.778190092457802</c:v>
                </c:pt>
                <c:pt idx="847">
                  <c:v>12.256989084145138</c:v>
                </c:pt>
                <c:pt idx="848">
                  <c:v>12.444953157150033</c:v>
                </c:pt>
                <c:pt idx="849">
                  <c:v>12.309457904118689</c:v>
                </c:pt>
                <c:pt idx="850">
                  <c:v>11.852030617771044</c:v>
                </c:pt>
                <c:pt idx="851">
                  <c:v>12.147072568106775</c:v>
                </c:pt>
                <c:pt idx="852">
                  <c:v>12.527059748172299</c:v>
                </c:pt>
                <c:pt idx="853">
                  <c:v>12.364119350461092</c:v>
                </c:pt>
                <c:pt idx="854">
                  <c:v>12.362339087390364</c:v>
                </c:pt>
                <c:pt idx="855">
                  <c:v>12.242728683266879</c:v>
                </c:pt>
                <c:pt idx="856">
                  <c:v>12.200478761945835</c:v>
                </c:pt>
                <c:pt idx="857">
                  <c:v>12.447881581789366</c:v>
                </c:pt>
                <c:pt idx="858">
                  <c:v>12.669112889622475</c:v>
                </c:pt>
                <c:pt idx="859">
                  <c:v>12.678378236328621</c:v>
                </c:pt>
                <c:pt idx="860">
                  <c:v>12.434678020425505</c:v>
                </c:pt>
                <c:pt idx="861">
                  <c:v>12.131183558686866</c:v>
                </c:pt>
                <c:pt idx="862">
                  <c:v>12.473469765515306</c:v>
                </c:pt>
                <c:pt idx="863">
                  <c:v>12.93396430616137</c:v>
                </c:pt>
                <c:pt idx="864">
                  <c:v>13.010773447995177</c:v>
                </c:pt>
                <c:pt idx="865">
                  <c:v>12.859346880687896</c:v>
                </c:pt>
                <c:pt idx="866">
                  <c:v>12.834819340092491</c:v>
                </c:pt>
                <c:pt idx="867">
                  <c:v>12.163901454006799</c:v>
                </c:pt>
                <c:pt idx="868">
                  <c:v>12.141970791867783</c:v>
                </c:pt>
                <c:pt idx="869">
                  <c:v>11.624407885470081</c:v>
                </c:pt>
                <c:pt idx="870">
                  <c:v>11.750201645310002</c:v>
                </c:pt>
                <c:pt idx="871">
                  <c:v>11.715076201734</c:v>
                </c:pt>
                <c:pt idx="872">
                  <c:v>11.139349357262921</c:v>
                </c:pt>
                <c:pt idx="873">
                  <c:v>11.391934765421412</c:v>
                </c:pt>
                <c:pt idx="874">
                  <c:v>11.64407026850577</c:v>
                </c:pt>
                <c:pt idx="875">
                  <c:v>11.754449184027294</c:v>
                </c:pt>
                <c:pt idx="876">
                  <c:v>12.002650554927826</c:v>
                </c:pt>
                <c:pt idx="877">
                  <c:v>12.215052485432837</c:v>
                </c:pt>
                <c:pt idx="878">
                  <c:v>12.420105295189973</c:v>
                </c:pt>
                <c:pt idx="879">
                  <c:v>12.907868184060918</c:v>
                </c:pt>
                <c:pt idx="880">
                  <c:v>13.312042238025864</c:v>
                </c:pt>
                <c:pt idx="881">
                  <c:v>13.357885903659001</c:v>
                </c:pt>
                <c:pt idx="882">
                  <c:v>13.833009564245332</c:v>
                </c:pt>
                <c:pt idx="883">
                  <c:v>14.042112347320577</c:v>
                </c:pt>
                <c:pt idx="884">
                  <c:v>14.356474143296976</c:v>
                </c:pt>
                <c:pt idx="885">
                  <c:v>14.619231935730568</c:v>
                </c:pt>
                <c:pt idx="886">
                  <c:v>15.117311697434394</c:v>
                </c:pt>
                <c:pt idx="887">
                  <c:v>15.789062002327089</c:v>
                </c:pt>
                <c:pt idx="888">
                  <c:v>15.990781062969839</c:v>
                </c:pt>
                <c:pt idx="889">
                  <c:v>16.437728215987121</c:v>
                </c:pt>
                <c:pt idx="890">
                  <c:v>16.219282945537799</c:v>
                </c:pt>
                <c:pt idx="891">
                  <c:v>16.685266628063509</c:v>
                </c:pt>
                <c:pt idx="892">
                  <c:v>16.51805782725781</c:v>
                </c:pt>
                <c:pt idx="893">
                  <c:v>17.370091963405315</c:v>
                </c:pt>
                <c:pt idx="894">
                  <c:v>18.454031906632885</c:v>
                </c:pt>
                <c:pt idx="895">
                  <c:v>18.222326463047761</c:v>
                </c:pt>
                <c:pt idx="896">
                  <c:v>18.84396065426132</c:v>
                </c:pt>
                <c:pt idx="897">
                  <c:v>17.772325789386105</c:v>
                </c:pt>
                <c:pt idx="898">
                  <c:v>18.835559288273902</c:v>
                </c:pt>
                <c:pt idx="899">
                  <c:v>18.942369035813584</c:v>
                </c:pt>
                <c:pt idx="900">
                  <c:v>18.292585385418903</c:v>
                </c:pt>
                <c:pt idx="901">
                  <c:v>18.266116815127791</c:v>
                </c:pt>
                <c:pt idx="902">
                  <c:v>19.371210099299972</c:v>
                </c:pt>
                <c:pt idx="903">
                  <c:v>19.370593634578512</c:v>
                </c:pt>
                <c:pt idx="904">
                  <c:v>18.544506591754441</c:v>
                </c:pt>
                <c:pt idx="905">
                  <c:v>18.158163846958708</c:v>
                </c:pt>
                <c:pt idx="906">
                  <c:v>18.856797596896797</c:v>
                </c:pt>
                <c:pt idx="907">
                  <c:v>18.670937110186429</c:v>
                </c:pt>
                <c:pt idx="908">
                  <c:v>17.836640796312032</c:v>
                </c:pt>
                <c:pt idx="909">
                  <c:v>17.418952948636139</c:v>
                </c:pt>
                <c:pt idx="910">
                  <c:v>17.120339736628264</c:v>
                </c:pt>
                <c:pt idx="911">
                  <c:v>17.197522725560933</c:v>
                </c:pt>
                <c:pt idx="912">
                  <c:v>16.717780078533018</c:v>
                </c:pt>
                <c:pt idx="913">
                  <c:v>15.843733142229746</c:v>
                </c:pt>
                <c:pt idx="914">
                  <c:v>15.900417108869174</c:v>
                </c:pt>
                <c:pt idx="915">
                  <c:v>16.123704360211764</c:v>
                </c:pt>
                <c:pt idx="916">
                  <c:v>16.598110789114269</c:v>
                </c:pt>
                <c:pt idx="917">
                  <c:v>16.729918872472872</c:v>
                </c:pt>
                <c:pt idx="918">
                  <c:v>16.868882383979798</c:v>
                </c:pt>
                <c:pt idx="919">
                  <c:v>15.86894272945225</c:v>
                </c:pt>
                <c:pt idx="920">
                  <c:v>15.157274488962221</c:v>
                </c:pt>
                <c:pt idx="921">
                  <c:v>14.149451489483541</c:v>
                </c:pt>
                <c:pt idx="922">
                  <c:v>13.736242235298491</c:v>
                </c:pt>
                <c:pt idx="923">
                  <c:v>13.673246057951394</c:v>
                </c:pt>
                <c:pt idx="924">
                  <c:v>13.788431552307641</c:v>
                </c:pt>
                <c:pt idx="925">
                  <c:v>13.784906390337687</c:v>
                </c:pt>
                <c:pt idx="926">
                  <c:v>13.925589923892947</c:v>
                </c:pt>
                <c:pt idx="927">
                  <c:v>13.913501765262787</c:v>
                </c:pt>
                <c:pt idx="928">
                  <c:v>14.323824968409237</c:v>
                </c:pt>
                <c:pt idx="929">
                  <c:v>14.635555551956275</c:v>
                </c:pt>
                <c:pt idx="930">
                  <c:v>14.957457101901142</c:v>
                </c:pt>
                <c:pt idx="931">
                  <c:v>15.544566891165926</c:v>
                </c:pt>
                <c:pt idx="932">
                  <c:v>15.931923184092847</c:v>
                </c:pt>
                <c:pt idx="933">
                  <c:v>16.559803310351576</c:v>
                </c:pt>
                <c:pt idx="934">
                  <c:v>16.988883579386336</c:v>
                </c:pt>
                <c:pt idx="935">
                  <c:v>17.358357365369965</c:v>
                </c:pt>
                <c:pt idx="936">
                  <c:v>17.980339342993396</c:v>
                </c:pt>
                <c:pt idx="937">
                  <c:v>17.759169263611426</c:v>
                </c:pt>
                <c:pt idx="938">
                  <c:v>18.200871845485644</c:v>
                </c:pt>
                <c:pt idx="939">
                  <c:v>18.430753048783423</c:v>
                </c:pt>
                <c:pt idx="940">
                  <c:v>18.692721439594187</c:v>
                </c:pt>
                <c:pt idx="941">
                  <c:v>18.448591397066483</c:v>
                </c:pt>
                <c:pt idx="942">
                  <c:v>19.090533975796522</c:v>
                </c:pt>
                <c:pt idx="943">
                  <c:v>18.958803640750212</c:v>
                </c:pt>
                <c:pt idx="944">
                  <c:v>18.123290556758626</c:v>
                </c:pt>
                <c:pt idx="945">
                  <c:v>18.021962441515438</c:v>
                </c:pt>
                <c:pt idx="946">
                  <c:v>18.071789130570217</c:v>
                </c:pt>
                <c:pt idx="947">
                  <c:v>18.624728977900119</c:v>
                </c:pt>
                <c:pt idx="948">
                  <c:v>18.33828499437557</c:v>
                </c:pt>
                <c:pt idx="949">
                  <c:v>17.545275108945983</c:v>
                </c:pt>
                <c:pt idx="950">
                  <c:v>17.286020720522156</c:v>
                </c:pt>
                <c:pt idx="951">
                  <c:v>17.429766947597212</c:v>
                </c:pt>
                <c:pt idx="952">
                  <c:v>17.256170578727925</c:v>
                </c:pt>
                <c:pt idx="953">
                  <c:v>17.823363817264752</c:v>
                </c:pt>
                <c:pt idx="954">
                  <c:v>17.376806472898121</c:v>
                </c:pt>
                <c:pt idx="955">
                  <c:v>17.582113039577685</c:v>
                </c:pt>
                <c:pt idx="956">
                  <c:v>17.052015467817675</c:v>
                </c:pt>
                <c:pt idx="957">
                  <c:v>16.605104536251041</c:v>
                </c:pt>
                <c:pt idx="958">
                  <c:v>17.146088452419011</c:v>
                </c:pt>
                <c:pt idx="959">
                  <c:v>17.562090833957139</c:v>
                </c:pt>
                <c:pt idx="960">
                  <c:v>18.47041698647719</c:v>
                </c:pt>
                <c:pt idx="961">
                  <c:v>19.234014498298365</c:v>
                </c:pt>
                <c:pt idx="962">
                  <c:v>19.844225272725588</c:v>
                </c:pt>
                <c:pt idx="963">
                  <c:v>20.382842975754784</c:v>
                </c:pt>
                <c:pt idx="964">
                  <c:v>20.59860684329735</c:v>
                </c:pt>
                <c:pt idx="965">
                  <c:v>20.332414551592308</c:v>
                </c:pt>
                <c:pt idx="966">
                  <c:v>20.146643736827329</c:v>
                </c:pt>
                <c:pt idx="967">
                  <c:v>20.941688475215191</c:v>
                </c:pt>
                <c:pt idx="968">
                  <c:v>20.705243044147263</c:v>
                </c:pt>
                <c:pt idx="969">
                  <c:v>20.924190141010794</c:v>
                </c:pt>
                <c:pt idx="970">
                  <c:v>21.857957721959679</c:v>
                </c:pt>
                <c:pt idx="971">
                  <c:v>22.041480198382267</c:v>
                </c:pt>
                <c:pt idx="972">
                  <c:v>21.197931400015232</c:v>
                </c:pt>
                <c:pt idx="973">
                  <c:v>21.451687754873387</c:v>
                </c:pt>
                <c:pt idx="974">
                  <c:v>21.44315856852624</c:v>
                </c:pt>
                <c:pt idx="975">
                  <c:v>20.658336447649038</c:v>
                </c:pt>
                <c:pt idx="976">
                  <c:v>19.089367498116658</c:v>
                </c:pt>
                <c:pt idx="977">
                  <c:v>16.82757124479247</c:v>
                </c:pt>
                <c:pt idx="978">
                  <c:v>17.141325661322792</c:v>
                </c:pt>
                <c:pt idx="979">
                  <c:v>17.571262631045535</c:v>
                </c:pt>
                <c:pt idx="980">
                  <c:v>17.321461147465481</c:v>
                </c:pt>
                <c:pt idx="981">
                  <c:v>16.739820967901331</c:v>
                </c:pt>
                <c:pt idx="982">
                  <c:v>17.854386489497148</c:v>
                </c:pt>
                <c:pt idx="983">
                  <c:v>18.585836118439858</c:v>
                </c:pt>
                <c:pt idx="984">
                  <c:v>19.259231693254055</c:v>
                </c:pt>
                <c:pt idx="985">
                  <c:v>19.469191309671409</c:v>
                </c:pt>
                <c:pt idx="986">
                  <c:v>19.288064606604834</c:v>
                </c:pt>
                <c:pt idx="987">
                  <c:v>20.150077238226981</c:v>
                </c:pt>
                <c:pt idx="988">
                  <c:v>20.507585864952613</c:v>
                </c:pt>
                <c:pt idx="989">
                  <c:v>20.384149993840992</c:v>
                </c:pt>
                <c:pt idx="990">
                  <c:v>19.969231885949636</c:v>
                </c:pt>
                <c:pt idx="991">
                  <c:v>20.47263790052768</c:v>
                </c:pt>
                <c:pt idx="992">
                  <c:v>20.960360090705105</c:v>
                </c:pt>
                <c:pt idx="993">
                  <c:v>20.891344595411493</c:v>
                </c:pt>
                <c:pt idx="994">
                  <c:v>20.720399335339707</c:v>
                </c:pt>
                <c:pt idx="995">
                  <c:v>21.03859937673705</c:v>
                </c:pt>
                <c:pt idx="996">
                  <c:v>21.627216196980925</c:v>
                </c:pt>
                <c:pt idx="997">
                  <c:v>21.832670826710324</c:v>
                </c:pt>
                <c:pt idx="998">
                  <c:v>22.167245585982638</c:v>
                </c:pt>
                <c:pt idx="999">
                  <c:v>22.422192169737183</c:v>
                </c:pt>
                <c:pt idx="1000">
                  <c:v>22.57433076956384</c:v>
                </c:pt>
                <c:pt idx="1001">
                  <c:v>22.30028803608279</c:v>
                </c:pt>
                <c:pt idx="1002">
                  <c:v>22.984351845738395</c:v>
                </c:pt>
                <c:pt idx="1003">
                  <c:v>22.650407292938795</c:v>
                </c:pt>
                <c:pt idx="1004">
                  <c:v>22.892221984231693</c:v>
                </c:pt>
                <c:pt idx="1005">
                  <c:v>23.21215468067534</c:v>
                </c:pt>
                <c:pt idx="1006">
                  <c:v>23.225019793095818</c:v>
                </c:pt>
                <c:pt idx="1007">
                  <c:v>22.752984772787268</c:v>
                </c:pt>
                <c:pt idx="1008">
                  <c:v>23.269335081922463</c:v>
                </c:pt>
                <c:pt idx="1009">
                  <c:v>23.372068272751331</c:v>
                </c:pt>
                <c:pt idx="1010">
                  <c:v>23.253528200034843</c:v>
                </c:pt>
                <c:pt idx="1011">
                  <c:v>23.420551954771298</c:v>
                </c:pt>
                <c:pt idx="1012">
                  <c:v>23.708808308861951</c:v>
                </c:pt>
                <c:pt idx="1013">
                  <c:v>22.3853429864578</c:v>
                </c:pt>
                <c:pt idx="1014">
                  <c:v>22.300781712174437</c:v>
                </c:pt>
                <c:pt idx="1015">
                  <c:v>22.665971845964403</c:v>
                </c:pt>
                <c:pt idx="1016">
                  <c:v>23.374146831648638</c:v>
                </c:pt>
                <c:pt idx="1017">
                  <c:v>23.7757455233127</c:v>
                </c:pt>
                <c:pt idx="1018">
                  <c:v>23.925461156673734</c:v>
                </c:pt>
                <c:pt idx="1019">
                  <c:v>23.694111549106328</c:v>
                </c:pt>
                <c:pt idx="1020">
                  <c:v>24.058483388421756</c:v>
                </c:pt>
                <c:pt idx="1021">
                  <c:v>23.700027145579412</c:v>
                </c:pt>
                <c:pt idx="1022">
                  <c:v>22.611112582290009</c:v>
                </c:pt>
                <c:pt idx="1023">
                  <c:v>23.113696462615838</c:v>
                </c:pt>
                <c:pt idx="1024">
                  <c:v>21.852177976763102</c:v>
                </c:pt>
                <c:pt idx="1025">
                  <c:v>21.555253383226258</c:v>
                </c:pt>
                <c:pt idx="1026">
                  <c:v>21.381702007433425</c:v>
                </c:pt>
                <c:pt idx="1027">
                  <c:v>19.913903864009811</c:v>
                </c:pt>
                <c:pt idx="1028">
                  <c:v>19.161676250615013</c:v>
                </c:pt>
                <c:pt idx="1029">
                  <c:v>18.825409371315679</c:v>
                </c:pt>
                <c:pt idx="1030">
                  <c:v>19.711251211928971</c:v>
                </c:pt>
                <c:pt idx="1031">
                  <c:v>19.736473752791973</c:v>
                </c:pt>
                <c:pt idx="1032">
                  <c:v>20.432242125384281</c:v>
                </c:pt>
                <c:pt idx="1033">
                  <c:v>21.074443163678442</c:v>
                </c:pt>
                <c:pt idx="1034">
                  <c:v>21.4438986020191</c:v>
                </c:pt>
                <c:pt idx="1035">
                  <c:v>21.686025566746245</c:v>
                </c:pt>
                <c:pt idx="1036">
                  <c:v>21.948477389658407</c:v>
                </c:pt>
                <c:pt idx="1037">
                  <c:v>21.552097609793485</c:v>
                </c:pt>
                <c:pt idx="1038">
                  <c:v>21.804196245666368</c:v>
                </c:pt>
                <c:pt idx="1039">
                  <c:v>22.030627049126025</c:v>
                </c:pt>
                <c:pt idx="1040">
                  <c:v>22.219145488664793</c:v>
                </c:pt>
                <c:pt idx="1041">
                  <c:v>22.06819919418389</c:v>
                </c:pt>
                <c:pt idx="1042">
                  <c:v>21.263102968336288</c:v>
                </c:pt>
                <c:pt idx="1043">
                  <c:v>21.751597808723638</c:v>
                </c:pt>
                <c:pt idx="1044">
                  <c:v>21.511535896332184</c:v>
                </c:pt>
                <c:pt idx="1045">
                  <c:v>20.424992376214227</c:v>
                </c:pt>
                <c:pt idx="1046">
                  <c:v>19.9347113082957</c:v>
                </c:pt>
                <c:pt idx="1047">
                  <c:v>21.277356015671749</c:v>
                </c:pt>
                <c:pt idx="1048">
                  <c:v>21.630227142779876</c:v>
                </c:pt>
                <c:pt idx="1049">
                  <c:v>22.004623431346538</c:v>
                </c:pt>
                <c:pt idx="1050">
                  <c:v>21.753537415670948</c:v>
                </c:pt>
                <c:pt idx="1051">
                  <c:v>21.137766793617853</c:v>
                </c:pt>
                <c:pt idx="1052">
                  <c:v>21.680275633292929</c:v>
                </c:pt>
                <c:pt idx="1053">
                  <c:v>22.004606927956889</c:v>
                </c:pt>
                <c:pt idx="1054">
                  <c:v>22.195529227158158</c:v>
                </c:pt>
                <c:pt idx="1055">
                  <c:v>22.27787299543489</c:v>
                </c:pt>
                <c:pt idx="1056">
                  <c:v>21.194968072847157</c:v>
                </c:pt>
                <c:pt idx="1057">
                  <c:v>20.895729901987242</c:v>
                </c:pt>
                <c:pt idx="1058">
                  <c:v>20.202287616481659</c:v>
                </c:pt>
                <c:pt idx="1059">
                  <c:v>20.428608081932165</c:v>
                </c:pt>
                <c:pt idx="1060">
                  <c:v>20.972258271972102</c:v>
                </c:pt>
                <c:pt idx="1061">
                  <c:v>19.713341583757636</c:v>
                </c:pt>
                <c:pt idx="1062">
                  <c:v>18.681708207192766</c:v>
                </c:pt>
                <c:pt idx="1063">
                  <c:v>18.429515590207746</c:v>
                </c:pt>
                <c:pt idx="1064">
                  <c:v>18.398046344676978</c:v>
                </c:pt>
                <c:pt idx="1065">
                  <c:v>18.44866203181536</c:v>
                </c:pt>
                <c:pt idx="1066">
                  <c:v>18.437760084691043</c:v>
                </c:pt>
                <c:pt idx="1067">
                  <c:v>17.326929913742688</c:v>
                </c:pt>
                <c:pt idx="1068">
                  <c:v>17.090541395140207</c:v>
                </c:pt>
                <c:pt idx="1069">
                  <c:v>16.372586787159854</c:v>
                </c:pt>
                <c:pt idx="1070">
                  <c:v>16.531690813943619</c:v>
                </c:pt>
                <c:pt idx="1071">
                  <c:v>15.873067819354061</c:v>
                </c:pt>
                <c:pt idx="1072">
                  <c:v>13.983836060789194</c:v>
                </c:pt>
                <c:pt idx="1073">
                  <c:v>13.799691797725185</c:v>
                </c:pt>
                <c:pt idx="1074">
                  <c:v>13.726499744359774</c:v>
                </c:pt>
                <c:pt idx="1075">
                  <c:v>14.100456516815452</c:v>
                </c:pt>
                <c:pt idx="1076">
                  <c:v>14.842661145242227</c:v>
                </c:pt>
                <c:pt idx="1077">
                  <c:v>15.06418540408964</c:v>
                </c:pt>
                <c:pt idx="1078">
                  <c:v>14.950761908791739</c:v>
                </c:pt>
                <c:pt idx="1079">
                  <c:v>15.873840687205751</c:v>
                </c:pt>
                <c:pt idx="1080">
                  <c:v>16.461793943491951</c:v>
                </c:pt>
                <c:pt idx="1081">
                  <c:v>17.034534781502138</c:v>
                </c:pt>
                <c:pt idx="1082">
                  <c:v>17.402902607188892</c:v>
                </c:pt>
                <c:pt idx="1083">
                  <c:v>17.92411044795962</c:v>
                </c:pt>
                <c:pt idx="1084">
                  <c:v>17.564153279699394</c:v>
                </c:pt>
                <c:pt idx="1085">
                  <c:v>17.083166880070713</c:v>
                </c:pt>
                <c:pt idx="1086">
                  <c:v>16.889414708693366</c:v>
                </c:pt>
                <c:pt idx="1087">
                  <c:v>16.519449443051574</c:v>
                </c:pt>
                <c:pt idx="1088">
                  <c:v>16.856792547836008</c:v>
                </c:pt>
                <c:pt idx="1089">
                  <c:v>16.428862709159482</c:v>
                </c:pt>
                <c:pt idx="1090">
                  <c:v>15.638712654326651</c:v>
                </c:pt>
                <c:pt idx="1091">
                  <c:v>16.603557212925342</c:v>
                </c:pt>
                <c:pt idx="1092">
                  <c:v>17.262996797035179</c:v>
                </c:pt>
                <c:pt idx="1093">
                  <c:v>17.464147605486176</c:v>
                </c:pt>
                <c:pt idx="1094">
                  <c:v>17.805643849614949</c:v>
                </c:pt>
                <c:pt idx="1095">
                  <c:v>17.915161678498304</c:v>
                </c:pt>
                <c:pt idx="1096">
                  <c:v>17.66264620037256</c:v>
                </c:pt>
                <c:pt idx="1097">
                  <c:v>17.640857315740256</c:v>
                </c:pt>
                <c:pt idx="1098">
                  <c:v>17.39869003113818</c:v>
                </c:pt>
                <c:pt idx="1099">
                  <c:v>17.943404688029812</c:v>
                </c:pt>
                <c:pt idx="1100">
                  <c:v>17.613854552912123</c:v>
                </c:pt>
                <c:pt idx="1101">
                  <c:v>17.533183854158565</c:v>
                </c:pt>
                <c:pt idx="1102">
                  <c:v>18.338894714968067</c:v>
                </c:pt>
                <c:pt idx="1103">
                  <c:v>18.645719442073688</c:v>
                </c:pt>
                <c:pt idx="1104">
                  <c:v>18.71253046730244</c:v>
                </c:pt>
                <c:pt idx="1105">
                  <c:v>17.889889599193758</c:v>
                </c:pt>
                <c:pt idx="1106">
                  <c:v>17.412142058290339</c:v>
                </c:pt>
                <c:pt idx="1107">
                  <c:v>16.935740066050826</c:v>
                </c:pt>
                <c:pt idx="1108">
                  <c:v>16.31433875966858</c:v>
                </c:pt>
                <c:pt idx="1109">
                  <c:v>15.808323047681981</c:v>
                </c:pt>
                <c:pt idx="1110">
                  <c:v>15.889518573988786</c:v>
                </c:pt>
                <c:pt idx="1111">
                  <c:v>15.278501094706121</c:v>
                </c:pt>
                <c:pt idx="1112">
                  <c:v>15.475308601805564</c:v>
                </c:pt>
                <c:pt idx="1113">
                  <c:v>15.913516308933383</c:v>
                </c:pt>
                <c:pt idx="1114">
                  <c:v>14.65184515971057</c:v>
                </c:pt>
                <c:pt idx="1115">
                  <c:v>13.49332968620589</c:v>
                </c:pt>
                <c:pt idx="1116">
                  <c:v>13.530721892513954</c:v>
                </c:pt>
                <c:pt idx="1117">
                  <c:v>12.95732128020539</c:v>
                </c:pt>
                <c:pt idx="1118">
                  <c:v>13.310364239140164</c:v>
                </c:pt>
                <c:pt idx="1119">
                  <c:v>12.550411048540907</c:v>
                </c:pt>
                <c:pt idx="1120">
                  <c:v>11.995436947329662</c:v>
                </c:pt>
                <c:pt idx="1121">
                  <c:v>11.888498820078999</c:v>
                </c:pt>
                <c:pt idx="1122">
                  <c:v>10.394141805327054</c:v>
                </c:pt>
                <c:pt idx="1123">
                  <c:v>9.8241957231412016</c:v>
                </c:pt>
                <c:pt idx="1124">
                  <c:v>8.6804213056463375</c:v>
                </c:pt>
                <c:pt idx="1125">
                  <c:v>8.744983833809588</c:v>
                </c:pt>
                <c:pt idx="1126">
                  <c:v>8.948984512755608</c:v>
                </c:pt>
                <c:pt idx="1127">
                  <c:v>8.2890600559230858</c:v>
                </c:pt>
                <c:pt idx="1128">
                  <c:v>8.9209955084042534</c:v>
                </c:pt>
                <c:pt idx="1129">
                  <c:v>9.7622467161664748</c:v>
                </c:pt>
                <c:pt idx="1130">
                  <c:v>10.163796767444042</c:v>
                </c:pt>
                <c:pt idx="1131">
                  <c:v>10.233076136605924</c:v>
                </c:pt>
                <c:pt idx="1132">
                  <c:v>10.818139119335815</c:v>
                </c:pt>
                <c:pt idx="1133">
                  <c:v>11.01135460924767</c:v>
                </c:pt>
                <c:pt idx="1134">
                  <c:v>10.902767048238584</c:v>
                </c:pt>
                <c:pt idx="1135">
                  <c:v>10.089769593328025</c:v>
                </c:pt>
                <c:pt idx="1136">
                  <c:v>9.9189053565594278</c:v>
                </c:pt>
                <c:pt idx="1137">
                  <c:v>10.327599777501119</c:v>
                </c:pt>
                <c:pt idx="1138">
                  <c:v>10.435859457947904</c:v>
                </c:pt>
                <c:pt idx="1139">
                  <c:v>10.250368416256846</c:v>
                </c:pt>
                <c:pt idx="1140">
                  <c:v>11.185051362622156</c:v>
                </c:pt>
                <c:pt idx="1141">
                  <c:v>11.586092994449695</c:v>
                </c:pt>
                <c:pt idx="1142">
                  <c:v>11.631754403566514</c:v>
                </c:pt>
                <c:pt idx="1143">
                  <c:v>11.689164132206374</c:v>
                </c:pt>
                <c:pt idx="1144">
                  <c:v>11.532053585609425</c:v>
                </c:pt>
                <c:pt idx="1145">
                  <c:v>11.543841631417109</c:v>
                </c:pt>
                <c:pt idx="1146">
                  <c:v>11.757490488689914</c:v>
                </c:pt>
                <c:pt idx="1147">
                  <c:v>11.597986002509256</c:v>
                </c:pt>
                <c:pt idx="1148">
                  <c:v>11.805990949539794</c:v>
                </c:pt>
                <c:pt idx="1149">
                  <c:v>11.3456961363167</c:v>
                </c:pt>
                <c:pt idx="1150">
                  <c:v>11.248855860507966</c:v>
                </c:pt>
                <c:pt idx="1151">
                  <c:v>11.597589726582946</c:v>
                </c:pt>
                <c:pt idx="1152">
                  <c:v>11.437961346787556</c:v>
                </c:pt>
                <c:pt idx="1153">
                  <c:v>11.014841854222782</c:v>
                </c:pt>
                <c:pt idx="1154">
                  <c:v>10.895746511662747</c:v>
                </c:pt>
                <c:pt idx="1155">
                  <c:v>10.636037409141364</c:v>
                </c:pt>
                <c:pt idx="1156">
                  <c:v>10.548486693557001</c:v>
                </c:pt>
                <c:pt idx="1157">
                  <c:v>10.53002395909076</c:v>
                </c:pt>
                <c:pt idx="1158">
                  <c:v>10.567692447775409</c:v>
                </c:pt>
                <c:pt idx="1159">
                  <c:v>10.268385666711001</c:v>
                </c:pt>
                <c:pt idx="1160">
                  <c:v>10.067742820070707</c:v>
                </c:pt>
                <c:pt idx="1161">
                  <c:v>9.7666662995565492</c:v>
                </c:pt>
                <c:pt idx="1162">
                  <c:v>9.7662999836602022</c:v>
                </c:pt>
                <c:pt idx="1163">
                  <c:v>9.6782665825359224</c:v>
                </c:pt>
                <c:pt idx="1164">
                  <c:v>9.241462260934691</c:v>
                </c:pt>
                <c:pt idx="1165">
                  <c:v>9.0452635707047406</c:v>
                </c:pt>
                <c:pt idx="1166">
                  <c:v>8.9504200776338934</c:v>
                </c:pt>
                <c:pt idx="1167">
                  <c:v>9.2625887208668445</c:v>
                </c:pt>
                <c:pt idx="1168">
                  <c:v>9.6349107285984488</c:v>
                </c:pt>
                <c:pt idx="1169">
                  <c:v>9.5496789810417368</c:v>
                </c:pt>
                <c:pt idx="1170">
                  <c:v>9.4255240477873574</c:v>
                </c:pt>
                <c:pt idx="1171">
                  <c:v>10.02397085400375</c:v>
                </c:pt>
                <c:pt idx="1172">
                  <c:v>9.9418874730044049</c:v>
                </c:pt>
                <c:pt idx="1173">
                  <c:v>9.5336083582088307</c:v>
                </c:pt>
                <c:pt idx="1174">
                  <c:v>8.9284189022931493</c:v>
                </c:pt>
                <c:pt idx="1175">
                  <c:v>9.0119418191338276</c:v>
                </c:pt>
                <c:pt idx="1176">
                  <c:v>9.2576369191399692</c:v>
                </c:pt>
                <c:pt idx="1177">
                  <c:v>9.0037403710456303</c:v>
                </c:pt>
                <c:pt idx="1178">
                  <c:v>9.0707850296607599</c:v>
                </c:pt>
                <c:pt idx="1179">
                  <c:v>9.1330635662174124</c:v>
                </c:pt>
                <c:pt idx="1180">
                  <c:v>8.7943832898149559</c:v>
                </c:pt>
                <c:pt idx="1181">
                  <c:v>8.853937764693951</c:v>
                </c:pt>
                <c:pt idx="1182">
                  <c:v>8.8274980455423613</c:v>
                </c:pt>
                <c:pt idx="1183">
                  <c:v>9.1271657972150297</c:v>
                </c:pt>
                <c:pt idx="1184">
                  <c:v>9.1127589907409536</c:v>
                </c:pt>
                <c:pt idx="1185">
                  <c:v>8.6818433068993084</c:v>
                </c:pt>
                <c:pt idx="1186">
                  <c:v>8.518784302983553</c:v>
                </c:pt>
                <c:pt idx="1187">
                  <c:v>8.7452044046692894</c:v>
                </c:pt>
                <c:pt idx="1188">
                  <c:v>8.8509341807291033</c:v>
                </c:pt>
                <c:pt idx="1189">
                  <c:v>9.0544760921925107</c:v>
                </c:pt>
                <c:pt idx="1190">
                  <c:v>8.0811509007854934</c:v>
                </c:pt>
                <c:pt idx="1191">
                  <c:v>7.8440245047192132</c:v>
                </c:pt>
                <c:pt idx="1192">
                  <c:v>8.1042258071764905</c:v>
                </c:pt>
                <c:pt idx="1193">
                  <c:v>8.5120779623067353</c:v>
                </c:pt>
                <c:pt idx="1194">
                  <c:v>8.8808655272958372</c:v>
                </c:pt>
                <c:pt idx="1195">
                  <c:v>9.071005981618379</c:v>
                </c:pt>
                <c:pt idx="1196">
                  <c:v>9.1960401317432368</c:v>
                </c:pt>
                <c:pt idx="1197">
                  <c:v>9.3578410467571089</c:v>
                </c:pt>
                <c:pt idx="1198">
                  <c:v>9.6540436632333861</c:v>
                </c:pt>
                <c:pt idx="1199">
                  <c:v>9.3899020849217365</c:v>
                </c:pt>
                <c:pt idx="1200">
                  <c:v>9.2594045308779478</c:v>
                </c:pt>
                <c:pt idx="1201">
                  <c:v>8.8298993538313013</c:v>
                </c:pt>
                <c:pt idx="1202">
                  <c:v>9.0810968838546184</c:v>
                </c:pt>
                <c:pt idx="1203">
                  <c:v>9.0855612307887341</c:v>
                </c:pt>
                <c:pt idx="1204">
                  <c:v>8.8184834665480611</c:v>
                </c:pt>
                <c:pt idx="1205">
                  <c:v>8.7653407443049218</c:v>
                </c:pt>
                <c:pt idx="1206">
                  <c:v>8.445319467875505</c:v>
                </c:pt>
                <c:pt idx="1207">
                  <c:v>8.3998063165664316</c:v>
                </c:pt>
                <c:pt idx="1208">
                  <c:v>7.581163051923153</c:v>
                </c:pt>
                <c:pt idx="1209">
                  <c:v>7.6491417133192066</c:v>
                </c:pt>
                <c:pt idx="1210">
                  <c:v>7.8107525657161068</c:v>
                </c:pt>
                <c:pt idx="1211">
                  <c:v>7.832562137141891</c:v>
                </c:pt>
                <c:pt idx="1212">
                  <c:v>7.3886599733759928</c:v>
                </c:pt>
                <c:pt idx="1213">
                  <c:v>7.1818234505467302</c:v>
                </c:pt>
                <c:pt idx="1214">
                  <c:v>6.9506737935360308</c:v>
                </c:pt>
                <c:pt idx="1215">
                  <c:v>7.2590726254261453</c:v>
                </c:pt>
                <c:pt idx="1216">
                  <c:v>7.1926124844646209</c:v>
                </c:pt>
                <c:pt idx="1217">
                  <c:v>6.6921339881975861</c:v>
                </c:pt>
                <c:pt idx="1218">
                  <c:v>6.6386531002087574</c:v>
                </c:pt>
                <c:pt idx="1219">
                  <c:v>6.6434227521660869</c:v>
                </c:pt>
                <c:pt idx="1220">
                  <c:v>7.3988382003233033</c:v>
                </c:pt>
                <c:pt idx="1221">
                  <c:v>7.9998409945345843</c:v>
                </c:pt>
                <c:pt idx="1222">
                  <c:v>8.3474769381554257</c:v>
                </c:pt>
                <c:pt idx="1223">
                  <c:v>8.4677384014004762</c:v>
                </c:pt>
                <c:pt idx="1224">
                  <c:v>8.7567832241347432</c:v>
                </c:pt>
                <c:pt idx="1225">
                  <c:v>8.9104934366241189</c:v>
                </c:pt>
                <c:pt idx="1226">
                  <c:v>9.2328297051905235</c:v>
                </c:pt>
                <c:pt idx="1227">
                  <c:v>9.53158128416041</c:v>
                </c:pt>
                <c:pt idx="1228">
                  <c:v>9.8744565046683981</c:v>
                </c:pt>
                <c:pt idx="1229">
                  <c:v>10.00011790313002</c:v>
                </c:pt>
                <c:pt idx="1230">
                  <c:v>10.014475995571022</c:v>
                </c:pt>
                <c:pt idx="1231">
                  <c:v>9.7280569356652062</c:v>
                </c:pt>
                <c:pt idx="1232">
                  <c:v>9.9842024580287738</c:v>
                </c:pt>
                <c:pt idx="1233">
                  <c:v>10.003391799449624</c:v>
                </c:pt>
                <c:pt idx="1234">
                  <c:v>9.8535816493642781</c:v>
                </c:pt>
                <c:pt idx="1235">
                  <c:v>9.8150109036086679</c:v>
                </c:pt>
                <c:pt idx="1236">
                  <c:v>9.8949318092025322</c:v>
                </c:pt>
                <c:pt idx="1237">
                  <c:v>9.3245296457279796</c:v>
                </c:pt>
                <c:pt idx="1238">
                  <c:v>9.3267470665082399</c:v>
                </c:pt>
                <c:pt idx="1239">
                  <c:v>9.3056434045948198</c:v>
                </c:pt>
                <c:pt idx="1240">
                  <c:v>9.2318318168960438</c:v>
                </c:pt>
                <c:pt idx="1241">
                  <c:v>9.0101855122910042</c:v>
                </c:pt>
                <c:pt idx="1242">
                  <c:v>8.8683022140432985</c:v>
                </c:pt>
                <c:pt idx="1243">
                  <c:v>9.62306325737317</c:v>
                </c:pt>
                <c:pt idx="1244">
                  <c:v>9.6873413136280799</c:v>
                </c:pt>
                <c:pt idx="1245">
                  <c:v>9.5950707030485045</c:v>
                </c:pt>
                <c:pt idx="1246">
                  <c:v>9.6919732217830852</c:v>
                </c:pt>
                <c:pt idx="1247">
                  <c:v>9.5950548011334558</c:v>
                </c:pt>
                <c:pt idx="1248">
                  <c:v>9.9970011777304517</c:v>
                </c:pt>
                <c:pt idx="1249">
                  <c:v>10.494935172607075</c:v>
                </c:pt>
                <c:pt idx="1250">
                  <c:v>10.373217214924729</c:v>
                </c:pt>
                <c:pt idx="1251">
                  <c:v>10.397118719816817</c:v>
                </c:pt>
                <c:pt idx="1252">
                  <c:v>10.60812046786009</c:v>
                </c:pt>
                <c:pt idx="1253">
                  <c:v>10.810049845861212</c:v>
                </c:pt>
                <c:pt idx="1254">
                  <c:v>10.997563956793378</c:v>
                </c:pt>
                <c:pt idx="1255">
                  <c:v>10.738799808877278</c:v>
                </c:pt>
                <c:pt idx="1256">
                  <c:v>10.471234661697547</c:v>
                </c:pt>
                <c:pt idx="1257">
                  <c:v>10.552516982943745</c:v>
                </c:pt>
                <c:pt idx="1258">
                  <c:v>11.164611128667463</c:v>
                </c:pt>
                <c:pt idx="1259">
                  <c:v>11.690521474467593</c:v>
                </c:pt>
                <c:pt idx="1260">
                  <c:v>11.71500758448798</c:v>
                </c:pt>
                <c:pt idx="1261">
                  <c:v>12.388219099418121</c:v>
                </c:pt>
                <c:pt idx="1262">
                  <c:v>13.189022981532711</c:v>
                </c:pt>
                <c:pt idx="1263">
                  <c:v>13.552504172869474</c:v>
                </c:pt>
                <c:pt idx="1264">
                  <c:v>13.560046199232332</c:v>
                </c:pt>
                <c:pt idx="1265">
                  <c:v>13.888688626457109</c:v>
                </c:pt>
                <c:pt idx="1266">
                  <c:v>13.619995534083804</c:v>
                </c:pt>
                <c:pt idx="1267">
                  <c:v>13.887667550866052</c:v>
                </c:pt>
                <c:pt idx="1268">
                  <c:v>13.467314312977129</c:v>
                </c:pt>
                <c:pt idx="1269">
                  <c:v>13.42591886085736</c:v>
                </c:pt>
                <c:pt idx="1270">
                  <c:v>13.8729855961386</c:v>
                </c:pt>
                <c:pt idx="1271">
                  <c:v>14.085139814743307</c:v>
                </c:pt>
                <c:pt idx="1272">
                  <c:v>14.922208103718944</c:v>
                </c:pt>
                <c:pt idx="1273">
                  <c:v>15.822318142836451</c:v>
                </c:pt>
                <c:pt idx="1274">
                  <c:v>16.433343976069921</c:v>
                </c:pt>
                <c:pt idx="1275">
                  <c:v>16.196534453220877</c:v>
                </c:pt>
                <c:pt idx="1276">
                  <c:v>16.160311952655743</c:v>
                </c:pt>
                <c:pt idx="1277">
                  <c:v>16.825207307878717</c:v>
                </c:pt>
                <c:pt idx="1278">
                  <c:v>17.306004390512225</c:v>
                </c:pt>
                <c:pt idx="1279">
                  <c:v>18.326907245856347</c:v>
                </c:pt>
                <c:pt idx="1280">
                  <c:v>17.675620449938219</c:v>
                </c:pt>
                <c:pt idx="1281">
                  <c:v>15.530055563627315</c:v>
                </c:pt>
                <c:pt idx="1282">
                  <c:v>13.590885143189087</c:v>
                </c:pt>
                <c:pt idx="1283">
                  <c:v>13.389028514426965</c:v>
                </c:pt>
                <c:pt idx="1284">
                  <c:v>13.898336683569138</c:v>
                </c:pt>
                <c:pt idx="1285">
                  <c:v>14.298270962469521</c:v>
                </c:pt>
                <c:pt idx="1286">
                  <c:v>14.66894681110346</c:v>
                </c:pt>
                <c:pt idx="1287">
                  <c:v>14.433316420838946</c:v>
                </c:pt>
                <c:pt idx="1288">
                  <c:v>14.031891348027775</c:v>
                </c:pt>
                <c:pt idx="1289">
                  <c:v>14.766468647879622</c:v>
                </c:pt>
                <c:pt idx="1290">
                  <c:v>14.608315717522101</c:v>
                </c:pt>
                <c:pt idx="1291">
                  <c:v>14.244946310675651</c:v>
                </c:pt>
                <c:pt idx="1292">
                  <c:v>14.369428776140159</c:v>
                </c:pt>
                <c:pt idx="1293">
                  <c:v>14.811450153277725</c:v>
                </c:pt>
                <c:pt idx="1294">
                  <c:v>14.445530680872885</c:v>
                </c:pt>
                <c:pt idx="1295">
                  <c:v>14.702086748571997</c:v>
                </c:pt>
                <c:pt idx="1296">
                  <c:v>15.088072442713285</c:v>
                </c:pt>
                <c:pt idx="1297">
                  <c:v>15.467060462734748</c:v>
                </c:pt>
                <c:pt idx="1298">
                  <c:v>15.298969108882359</c:v>
                </c:pt>
                <c:pt idx="1299">
                  <c:v>15.686742656144581</c:v>
                </c:pt>
                <c:pt idx="1300">
                  <c:v>16.186353538544552</c:v>
                </c:pt>
                <c:pt idx="1301">
                  <c:v>16.641904235808585</c:v>
                </c:pt>
                <c:pt idx="1302">
                  <c:v>17.013407650499129</c:v>
                </c:pt>
                <c:pt idx="1303">
                  <c:v>17.734251436577324</c:v>
                </c:pt>
                <c:pt idx="1304">
                  <c:v>17.714220678979085</c:v>
                </c:pt>
                <c:pt idx="1305">
                  <c:v>17.640853852797949</c:v>
                </c:pt>
                <c:pt idx="1306">
                  <c:v>17.242369266947428</c:v>
                </c:pt>
                <c:pt idx="1307">
                  <c:v>17.650212904947324</c:v>
                </c:pt>
                <c:pt idx="1308">
                  <c:v>17.048843606878275</c:v>
                </c:pt>
                <c:pt idx="1309">
                  <c:v>16.508093516490288</c:v>
                </c:pt>
                <c:pt idx="1310">
                  <c:v>16.83374823348095</c:v>
                </c:pt>
                <c:pt idx="1311">
                  <c:v>16.81391389873577</c:v>
                </c:pt>
                <c:pt idx="1312">
                  <c:v>17.39241358864501</c:v>
                </c:pt>
                <c:pt idx="1313">
                  <c:v>17.817082821653013</c:v>
                </c:pt>
                <c:pt idx="1314">
                  <c:v>17.747171587070248</c:v>
                </c:pt>
                <c:pt idx="1315">
                  <c:v>16.16833475650898</c:v>
                </c:pt>
                <c:pt idx="1316">
                  <c:v>15.30128544352263</c:v>
                </c:pt>
                <c:pt idx="1317">
                  <c:v>14.818147965500806</c:v>
                </c:pt>
                <c:pt idx="1318">
                  <c:v>15.187607599503192</c:v>
                </c:pt>
                <c:pt idx="1319">
                  <c:v>15.846314974728774</c:v>
                </c:pt>
                <c:pt idx="1320">
                  <c:v>15.606190118802369</c:v>
                </c:pt>
                <c:pt idx="1321">
                  <c:v>17.35466474520512</c:v>
                </c:pt>
                <c:pt idx="1322">
                  <c:v>17.818620083397388</c:v>
                </c:pt>
                <c:pt idx="1323">
                  <c:v>18.155345895198032</c:v>
                </c:pt>
                <c:pt idx="1324">
                  <c:v>18.035430911004063</c:v>
                </c:pt>
                <c:pt idx="1325">
                  <c:v>18.015227044688345</c:v>
                </c:pt>
                <c:pt idx="1326">
                  <c:v>18.103452345519759</c:v>
                </c:pt>
                <c:pt idx="1327">
                  <c:v>18.512258455337729</c:v>
                </c:pt>
                <c:pt idx="1328">
                  <c:v>18.357282591774339</c:v>
                </c:pt>
                <c:pt idx="1329">
                  <c:v>18.349187992002001</c:v>
                </c:pt>
                <c:pt idx="1330">
                  <c:v>18.288868169301356</c:v>
                </c:pt>
                <c:pt idx="1331">
                  <c:v>18.441652313512741</c:v>
                </c:pt>
                <c:pt idx="1332">
                  <c:v>19.773068211462661</c:v>
                </c:pt>
                <c:pt idx="1333">
                  <c:v>19.582982970386759</c:v>
                </c:pt>
                <c:pt idx="1334">
                  <c:v>19.283561861298573</c:v>
                </c:pt>
                <c:pt idx="1335">
                  <c:v>19.301229507881061</c:v>
                </c:pt>
                <c:pt idx="1336">
                  <c:v>19.662279795641705</c:v>
                </c:pt>
                <c:pt idx="1337">
                  <c:v>19.31536596764461</c:v>
                </c:pt>
                <c:pt idx="1338">
                  <c:v>19.62074069482442</c:v>
                </c:pt>
                <c:pt idx="1339">
                  <c:v>19.72213749835154</c:v>
                </c:pt>
                <c:pt idx="1340">
                  <c:v>19.70876642474531</c:v>
                </c:pt>
                <c:pt idx="1341">
                  <c:v>19.370271076906981</c:v>
                </c:pt>
                <c:pt idx="1342">
                  <c:v>19.833656038801244</c:v>
                </c:pt>
                <c:pt idx="1343">
                  <c:v>20.448606721242978</c:v>
                </c:pt>
                <c:pt idx="1344">
                  <c:v>20.323410802995721</c:v>
                </c:pt>
                <c:pt idx="1345">
                  <c:v>20.545336792900457</c:v>
                </c:pt>
                <c:pt idx="1346">
                  <c:v>20.855200148690923</c:v>
                </c:pt>
                <c:pt idx="1347">
                  <c:v>20.45736201664219</c:v>
                </c:pt>
                <c:pt idx="1348">
                  <c:v>20.517605633764873</c:v>
                </c:pt>
                <c:pt idx="1349">
                  <c:v>20.608357012960198</c:v>
                </c:pt>
                <c:pt idx="1350">
                  <c:v>20.564596413297146</c:v>
                </c:pt>
                <c:pt idx="1351">
                  <c:v>20.812227546627387</c:v>
                </c:pt>
                <c:pt idx="1352">
                  <c:v>20.993501005229128</c:v>
                </c:pt>
                <c:pt idx="1353">
                  <c:v>21.109178247475125</c:v>
                </c:pt>
                <c:pt idx="1354">
                  <c:v>21.03790118960638</c:v>
                </c:pt>
                <c:pt idx="1355">
                  <c:v>21.164732079814648</c:v>
                </c:pt>
                <c:pt idx="1356">
                  <c:v>21.411974913826544</c:v>
                </c:pt>
                <c:pt idx="1357">
                  <c:v>21.263840187313022</c:v>
                </c:pt>
                <c:pt idx="1358">
                  <c:v>20.833375889460402</c:v>
                </c:pt>
                <c:pt idx="1359">
                  <c:v>20.055250085063843</c:v>
                </c:pt>
                <c:pt idx="1360">
                  <c:v>20.196492421281445</c:v>
                </c:pt>
                <c:pt idx="1361">
                  <c:v>20.290763690670303</c:v>
                </c:pt>
                <c:pt idx="1362">
                  <c:v>20.067951816142141</c:v>
                </c:pt>
                <c:pt idx="1363">
                  <c:v>20.535549404755631</c:v>
                </c:pt>
                <c:pt idx="1364">
                  <c:v>20.576450100818853</c:v>
                </c:pt>
                <c:pt idx="1365">
                  <c:v>20.395759282410243</c:v>
                </c:pt>
                <c:pt idx="1366">
                  <c:v>20.209473020394036</c:v>
                </c:pt>
                <c:pt idx="1367">
                  <c:v>19.91148410809032</c:v>
                </c:pt>
                <c:pt idx="1368">
                  <c:v>20.219119422457293</c:v>
                </c:pt>
                <c:pt idx="1369">
                  <c:v>20.802571764332676</c:v>
                </c:pt>
                <c:pt idx="1370">
                  <c:v>21.152737302036986</c:v>
                </c:pt>
                <c:pt idx="1371">
                  <c:v>21.642739261879651</c:v>
                </c:pt>
                <c:pt idx="1372">
                  <c:v>22.195426698019951</c:v>
                </c:pt>
                <c:pt idx="1373">
                  <c:v>22.718356759520606</c:v>
                </c:pt>
                <c:pt idx="1374">
                  <c:v>23.376412691512122</c:v>
                </c:pt>
                <c:pt idx="1375">
                  <c:v>23.284070256230532</c:v>
                </c:pt>
                <c:pt idx="1376">
                  <c:v>23.946007075299857</c:v>
                </c:pt>
                <c:pt idx="1377">
                  <c:v>23.926762764083268</c:v>
                </c:pt>
                <c:pt idx="1378">
                  <c:v>24.347586881114815</c:v>
                </c:pt>
                <c:pt idx="1379">
                  <c:v>25.027380664939098</c:v>
                </c:pt>
                <c:pt idx="1380">
                  <c:v>24.762465194644022</c:v>
                </c:pt>
                <c:pt idx="1381">
                  <c:v>25.976065550593379</c:v>
                </c:pt>
                <c:pt idx="1382">
                  <c:v>25.6299303952161</c:v>
                </c:pt>
                <c:pt idx="1383">
                  <c:v>25.424203848381513</c:v>
                </c:pt>
                <c:pt idx="1384">
                  <c:v>25.81404382769902</c:v>
                </c:pt>
                <c:pt idx="1385">
                  <c:v>25.966673558333831</c:v>
                </c:pt>
                <c:pt idx="1386">
                  <c:v>24.858411332348378</c:v>
                </c:pt>
                <c:pt idx="1387">
                  <c:v>25.412529121454941</c:v>
                </c:pt>
                <c:pt idx="1388">
                  <c:v>25.680115512876753</c:v>
                </c:pt>
                <c:pt idx="1389">
                  <c:v>26.483467720897195</c:v>
                </c:pt>
                <c:pt idx="1390">
                  <c:v>27.585612049012795</c:v>
                </c:pt>
                <c:pt idx="1391">
                  <c:v>27.723946163893963</c:v>
                </c:pt>
                <c:pt idx="1392">
                  <c:v>28.332870129950361</c:v>
                </c:pt>
                <c:pt idx="1393">
                  <c:v>29.265634883575949</c:v>
                </c:pt>
                <c:pt idx="1394">
                  <c:v>28.802458591871648</c:v>
                </c:pt>
                <c:pt idx="1395">
                  <c:v>27.585160338136539</c:v>
                </c:pt>
                <c:pt idx="1396">
                  <c:v>29.928362224688776</c:v>
                </c:pt>
                <c:pt idx="1397">
                  <c:v>31.256560616381261</c:v>
                </c:pt>
                <c:pt idx="1398">
                  <c:v>32.766637689669921</c:v>
                </c:pt>
                <c:pt idx="1399">
                  <c:v>32.586283486713164</c:v>
                </c:pt>
                <c:pt idx="1400">
                  <c:v>32.666581341708614</c:v>
                </c:pt>
                <c:pt idx="1401">
                  <c:v>32.901498179798118</c:v>
                </c:pt>
                <c:pt idx="1402">
                  <c:v>32.336600532812675</c:v>
                </c:pt>
                <c:pt idx="1403">
                  <c:v>33.030789042905418</c:v>
                </c:pt>
                <c:pt idx="1404">
                  <c:v>32.859968415052229</c:v>
                </c:pt>
                <c:pt idx="1405">
                  <c:v>34.709677782269971</c:v>
                </c:pt>
                <c:pt idx="1406">
                  <c:v>36.296927736425083</c:v>
                </c:pt>
                <c:pt idx="1407">
                  <c:v>37.276934043028753</c:v>
                </c:pt>
                <c:pt idx="1408">
                  <c:v>36.956598518968995</c:v>
                </c:pt>
                <c:pt idx="1409">
                  <c:v>36.802293460092017</c:v>
                </c:pt>
                <c:pt idx="1410">
                  <c:v>38.25964508524855</c:v>
                </c:pt>
                <c:pt idx="1411">
                  <c:v>35.423401024878316</c:v>
                </c:pt>
                <c:pt idx="1412">
                  <c:v>33.532356980834891</c:v>
                </c:pt>
                <c:pt idx="1413">
                  <c:v>33.773102879048139</c:v>
                </c:pt>
                <c:pt idx="1414">
                  <c:v>37.36939188392094</c:v>
                </c:pt>
                <c:pt idx="1415">
                  <c:v>38.820274780098146</c:v>
                </c:pt>
                <c:pt idx="1416">
                  <c:v>40.576957677208114</c:v>
                </c:pt>
                <c:pt idx="1417">
                  <c:v>40.400159229259948</c:v>
                </c:pt>
                <c:pt idx="1418">
                  <c:v>41.356103632712987</c:v>
                </c:pt>
                <c:pt idx="1419">
                  <c:v>42.704509516892145</c:v>
                </c:pt>
                <c:pt idx="1420">
                  <c:v>42.556676709518037</c:v>
                </c:pt>
                <c:pt idx="1421">
                  <c:v>42.180675911746917</c:v>
                </c:pt>
                <c:pt idx="1422">
                  <c:v>43.828035992805418</c:v>
                </c:pt>
                <c:pt idx="1423">
                  <c:v>41.930712159940455</c:v>
                </c:pt>
                <c:pt idx="1424">
                  <c:v>41.323451334715038</c:v>
                </c:pt>
                <c:pt idx="1425">
                  <c:v>40.552854399539875</c:v>
                </c:pt>
                <c:pt idx="1426">
                  <c:v>43.208290714613923</c:v>
                </c:pt>
                <c:pt idx="1427">
                  <c:v>44.197939761040573</c:v>
                </c:pt>
                <c:pt idx="1428">
                  <c:v>43.772578146938002</c:v>
                </c:pt>
                <c:pt idx="1429">
                  <c:v>42.185635887917321</c:v>
                </c:pt>
                <c:pt idx="1430">
                  <c:v>43.220748439965874</c:v>
                </c:pt>
                <c:pt idx="1431">
                  <c:v>43.528574288507741</c:v>
                </c:pt>
                <c:pt idx="1432">
                  <c:v>41.966050503324325</c:v>
                </c:pt>
                <c:pt idx="1433">
                  <c:v>42.781971567071466</c:v>
                </c:pt>
                <c:pt idx="1434">
                  <c:v>42.758093618269591</c:v>
                </c:pt>
                <c:pt idx="1435">
                  <c:v>42.869565494419497</c:v>
                </c:pt>
                <c:pt idx="1436">
                  <c:v>41.89800792488473</c:v>
                </c:pt>
                <c:pt idx="1437">
                  <c:v>39.369699044201369</c:v>
                </c:pt>
                <c:pt idx="1438">
                  <c:v>38.782142456784769</c:v>
                </c:pt>
                <c:pt idx="1439">
                  <c:v>37.274238004497207</c:v>
                </c:pt>
                <c:pt idx="1440">
                  <c:v>36.978867997029816</c:v>
                </c:pt>
                <c:pt idx="1441">
                  <c:v>35.834662651431287</c:v>
                </c:pt>
                <c:pt idx="1442">
                  <c:v>32.325837236178749</c:v>
                </c:pt>
                <c:pt idx="1443">
                  <c:v>32.173901168360693</c:v>
                </c:pt>
                <c:pt idx="1444">
                  <c:v>34.074643217140036</c:v>
                </c:pt>
                <c:pt idx="1445">
                  <c:v>33.068534411112772</c:v>
                </c:pt>
                <c:pt idx="1446">
                  <c:v>32.163038687444356</c:v>
                </c:pt>
                <c:pt idx="1447">
                  <c:v>31.404318760780143</c:v>
                </c:pt>
                <c:pt idx="1448">
                  <c:v>27.667392586862498</c:v>
                </c:pt>
                <c:pt idx="1449">
                  <c:v>28.577373113360096</c:v>
                </c:pt>
                <c:pt idx="1450">
                  <c:v>30.005103811056824</c:v>
                </c:pt>
                <c:pt idx="1451">
                  <c:v>30.499953255020461</c:v>
                </c:pt>
                <c:pt idx="1452">
                  <c:v>30.277204433096003</c:v>
                </c:pt>
                <c:pt idx="1453">
                  <c:v>29.085704152008429</c:v>
                </c:pt>
                <c:pt idx="1454">
                  <c:v>30.292130640918678</c:v>
                </c:pt>
                <c:pt idx="1455">
                  <c:v>29.005883253118689</c:v>
                </c:pt>
                <c:pt idx="1456">
                  <c:v>28.128107508688345</c:v>
                </c:pt>
                <c:pt idx="1457">
                  <c:v>26.387672541183363</c:v>
                </c:pt>
                <c:pt idx="1458">
                  <c:v>23.463120467431445</c:v>
                </c:pt>
                <c:pt idx="1459">
                  <c:v>23.588713528842373</c:v>
                </c:pt>
                <c:pt idx="1460">
                  <c:v>22.365036801224331</c:v>
                </c:pt>
                <c:pt idx="1461">
                  <c:v>21.956233863659083</c:v>
                </c:pt>
                <c:pt idx="1462">
                  <c:v>23.348396502725134</c:v>
                </c:pt>
                <c:pt idx="1463">
                  <c:v>23.101442537685635</c:v>
                </c:pt>
                <c:pt idx="1464">
                  <c:v>22.898348576613216</c:v>
                </c:pt>
                <c:pt idx="1465">
                  <c:v>21.214102123415284</c:v>
                </c:pt>
                <c:pt idx="1466">
                  <c:v>21.309719026990994</c:v>
                </c:pt>
                <c:pt idx="1467">
                  <c:v>22.4279395777309</c:v>
                </c:pt>
                <c:pt idx="1468">
                  <c:v>23.591080453481482</c:v>
                </c:pt>
                <c:pt idx="1469">
                  <c:v>24.832223259531062</c:v>
                </c:pt>
                <c:pt idx="1470">
                  <c:v>24.867329101268783</c:v>
                </c:pt>
                <c:pt idx="1471">
                  <c:v>24.642251409932165</c:v>
                </c:pt>
                <c:pt idx="1472">
                  <c:v>25.243686752606258</c:v>
                </c:pt>
                <c:pt idx="1473">
                  <c:v>25.682756070579689</c:v>
                </c:pt>
                <c:pt idx="1474">
                  <c:v>25.946798218420128</c:v>
                </c:pt>
                <c:pt idx="1475">
                  <c:v>26.635170511081544</c:v>
                </c:pt>
                <c:pt idx="1476">
                  <c:v>27.658540355736584</c:v>
                </c:pt>
                <c:pt idx="1477">
                  <c:v>27.650862036740225</c:v>
                </c:pt>
                <c:pt idx="1478">
                  <c:v>26.886530384035865</c:v>
                </c:pt>
                <c:pt idx="1479">
                  <c:v>26.900577508444893</c:v>
                </c:pt>
                <c:pt idx="1480">
                  <c:v>25.902814292943763</c:v>
                </c:pt>
                <c:pt idx="1481">
                  <c:v>26.401285366474923</c:v>
                </c:pt>
                <c:pt idx="1482">
                  <c:v>25.695888646268568</c:v>
                </c:pt>
                <c:pt idx="1483">
                  <c:v>25.174462226477779</c:v>
                </c:pt>
                <c:pt idx="1484">
                  <c:v>25.668406776357703</c:v>
                </c:pt>
                <c:pt idx="1485">
                  <c:v>25.411655665489342</c:v>
                </c:pt>
                <c:pt idx="1486">
                  <c:v>26.465310814818054</c:v>
                </c:pt>
                <c:pt idx="1487">
                  <c:v>27.14480869474124</c:v>
                </c:pt>
                <c:pt idx="1488">
                  <c:v>26.587250697970394</c:v>
                </c:pt>
                <c:pt idx="1489">
                  <c:v>26.744863128101194</c:v>
                </c:pt>
                <c:pt idx="1490">
                  <c:v>26.33914213105793</c:v>
                </c:pt>
                <c:pt idx="1491">
                  <c:v>25.408922569114477</c:v>
                </c:pt>
                <c:pt idx="1492">
                  <c:v>25.650230187182981</c:v>
                </c:pt>
                <c:pt idx="1493">
                  <c:v>26.068394871883999</c:v>
                </c:pt>
                <c:pt idx="1494">
                  <c:v>26.287871091254758</c:v>
                </c:pt>
                <c:pt idx="1495">
                  <c:v>26.104381410936156</c:v>
                </c:pt>
                <c:pt idx="1496">
                  <c:v>25.730122990164482</c:v>
                </c:pt>
                <c:pt idx="1497">
                  <c:v>24.876538723647972</c:v>
                </c:pt>
                <c:pt idx="1498">
                  <c:v>25.931783309069033</c:v>
                </c:pt>
                <c:pt idx="1499">
                  <c:v>26.443803114292415</c:v>
                </c:pt>
                <c:pt idx="1500">
                  <c:v>26.468702626685729</c:v>
                </c:pt>
                <c:pt idx="1501">
                  <c:v>26.249624763583302</c:v>
                </c:pt>
                <c:pt idx="1502">
                  <c:v>26.327837778667689</c:v>
                </c:pt>
                <c:pt idx="1503">
                  <c:v>26.147280943874524</c:v>
                </c:pt>
                <c:pt idx="1504">
                  <c:v>25.650640708757336</c:v>
                </c:pt>
                <c:pt idx="1505">
                  <c:v>24.74958224164638</c:v>
                </c:pt>
                <c:pt idx="1506">
                  <c:v>24.696786766853304</c:v>
                </c:pt>
                <c:pt idx="1507">
                  <c:v>25.051393562010958</c:v>
                </c:pt>
                <c:pt idx="1508">
                  <c:v>25.644156440797389</c:v>
                </c:pt>
                <c:pt idx="1509">
                  <c:v>26.538040282101719</c:v>
                </c:pt>
                <c:pt idx="1510">
                  <c:v>26.928020270856479</c:v>
                </c:pt>
                <c:pt idx="1511">
                  <c:v>27.282689787571677</c:v>
                </c:pt>
                <c:pt idx="1512">
                  <c:v>27.207536656807129</c:v>
                </c:pt>
                <c:pt idx="1513">
                  <c:v>27.315181413516616</c:v>
                </c:pt>
                <c:pt idx="1514">
                  <c:v>26.2276055546509</c:v>
                </c:pt>
                <c:pt idx="1515">
                  <c:v>26.976268314189088</c:v>
                </c:pt>
                <c:pt idx="1516">
                  <c:v>27.548490451851258</c:v>
                </c:pt>
                <c:pt idx="1517">
                  <c:v>27.418262740410604</c:v>
                </c:pt>
                <c:pt idx="1518">
                  <c:v>27.410088167204325</c:v>
                </c:pt>
                <c:pt idx="1519">
                  <c:v>26.148607189312319</c:v>
                </c:pt>
                <c:pt idx="1520">
                  <c:v>26.725743047696916</c:v>
                </c:pt>
                <c:pt idx="1521">
                  <c:v>27.320648130462018</c:v>
                </c:pt>
                <c:pt idx="1522">
                  <c:v>25.72905357949838</c:v>
                </c:pt>
                <c:pt idx="1523">
                  <c:v>25.955510105240226</c:v>
                </c:pt>
                <c:pt idx="1524">
                  <c:v>24.02231776083682</c:v>
                </c:pt>
                <c:pt idx="1525">
                  <c:v>23.49526340181178</c:v>
                </c:pt>
                <c:pt idx="1526">
                  <c:v>22.606810842249335</c:v>
                </c:pt>
                <c:pt idx="1527">
                  <c:v>23.356040643201609</c:v>
                </c:pt>
                <c:pt idx="1528">
                  <c:v>23.696432116623185</c:v>
                </c:pt>
                <c:pt idx="1529">
                  <c:v>22.416812802281939</c:v>
                </c:pt>
                <c:pt idx="1530">
                  <c:v>20.907206462661577</c:v>
                </c:pt>
                <c:pt idx="1531">
                  <c:v>21.401617360047918</c:v>
                </c:pt>
                <c:pt idx="1532">
                  <c:v>20.36273394609751</c:v>
                </c:pt>
                <c:pt idx="1533">
                  <c:v>16.387356548789832</c:v>
                </c:pt>
                <c:pt idx="1534">
                  <c:v>15.259659405704575</c:v>
                </c:pt>
                <c:pt idx="1535">
                  <c:v>15.376080747423769</c:v>
                </c:pt>
                <c:pt idx="1536">
                  <c:v>15.17465193687967</c:v>
                </c:pt>
                <c:pt idx="1537">
                  <c:v>14.122181801918897</c:v>
                </c:pt>
                <c:pt idx="1538">
                  <c:v>13.323667656863931</c:v>
                </c:pt>
                <c:pt idx="1539">
                  <c:v>14.981866453039247</c:v>
                </c:pt>
                <c:pt idx="1540">
                  <c:v>15.996355755263155</c:v>
                </c:pt>
                <c:pt idx="1541">
                  <c:v>16.38418281621534</c:v>
                </c:pt>
                <c:pt idx="1542">
                  <c:v>16.69462081699562</c:v>
                </c:pt>
                <c:pt idx="1543">
                  <c:v>18.094069801576079</c:v>
                </c:pt>
                <c:pt idx="1544">
                  <c:v>18.831902264840071</c:v>
                </c:pt>
                <c:pt idx="1545">
                  <c:v>19.358008443486838</c:v>
                </c:pt>
                <c:pt idx="1546">
                  <c:v>19.812761079966052</c:v>
                </c:pt>
                <c:pt idx="1547">
                  <c:v>20.322376500216535</c:v>
                </c:pt>
                <c:pt idx="1548">
                  <c:v>20.527859801454408</c:v>
                </c:pt>
                <c:pt idx="1549">
                  <c:v>19.920539306600439</c:v>
                </c:pt>
                <c:pt idx="1550">
                  <c:v>21.004601209715354</c:v>
                </c:pt>
                <c:pt idx="1551">
                  <c:v>21.804845599625153</c:v>
                </c:pt>
                <c:pt idx="1552">
                  <c:v>20.480068638423401</c:v>
                </c:pt>
                <c:pt idx="1553">
                  <c:v>19.742039853739449</c:v>
                </c:pt>
                <c:pt idx="1554">
                  <c:v>19.668660470717697</c:v>
                </c:pt>
                <c:pt idx="1555">
                  <c:v>19.770299174358573</c:v>
                </c:pt>
                <c:pt idx="1556">
                  <c:v>20.381395233204024</c:v>
                </c:pt>
                <c:pt idx="1557">
                  <c:v>21.240127651759423</c:v>
                </c:pt>
                <c:pt idx="1558">
                  <c:v>21.700723827760619</c:v>
                </c:pt>
                <c:pt idx="1559">
                  <c:v>22.396379773044217</c:v>
                </c:pt>
                <c:pt idx="1560">
                  <c:v>22.978299430554983</c:v>
                </c:pt>
                <c:pt idx="1561">
                  <c:v>23.489828703298524</c:v>
                </c:pt>
                <c:pt idx="1562">
                  <c:v>22.899336430143642</c:v>
                </c:pt>
                <c:pt idx="1563">
                  <c:v>23.143929447285942</c:v>
                </c:pt>
                <c:pt idx="1564">
                  <c:v>23.059491506095334</c:v>
                </c:pt>
                <c:pt idx="1565">
                  <c:v>22.100831286610994</c:v>
                </c:pt>
                <c:pt idx="1566">
                  <c:v>22.610981701156621</c:v>
                </c:pt>
                <c:pt idx="1567">
                  <c:v>20.049852721660493</c:v>
                </c:pt>
                <c:pt idx="1568">
                  <c:v>19.698114568877706</c:v>
                </c:pt>
                <c:pt idx="1569">
                  <c:v>20.15582478668874</c:v>
                </c:pt>
                <c:pt idx="1570">
                  <c:v>20.345246797645817</c:v>
                </c:pt>
                <c:pt idx="1571">
                  <c:v>20.52357549943169</c:v>
                </c:pt>
                <c:pt idx="1572">
                  <c:v>21.213008091803438</c:v>
                </c:pt>
                <c:pt idx="1573">
                  <c:v>21.797435963717522</c:v>
                </c:pt>
                <c:pt idx="1574">
                  <c:v>22.053943972904694</c:v>
                </c:pt>
                <c:pt idx="1575">
                  <c:v>21.779246906824888</c:v>
                </c:pt>
                <c:pt idx="1576">
                  <c:v>20.941467419743471</c:v>
                </c:pt>
                <c:pt idx="1577">
                  <c:v>20.547504086856087</c:v>
                </c:pt>
                <c:pt idx="1578">
                  <c:v>20.99934129338056</c:v>
                </c:pt>
                <c:pt idx="1579">
                  <c:v>21.410428453442929</c:v>
                </c:pt>
                <c:pt idx="1580">
                  <c:v>21.78369030172767</c:v>
                </c:pt>
                <c:pt idx="1581">
                  <c:v>21.57710965452878</c:v>
                </c:pt>
                <c:pt idx="1582">
                  <c:v>20.898162059573693</c:v>
                </c:pt>
                <c:pt idx="1583">
                  <c:v>21.238261139845605</c:v>
                </c:pt>
                <c:pt idx="1584">
                  <c:v>21.900475413821802</c:v>
                </c:pt>
                <c:pt idx="1585">
                  <c:v>22.052724336861932</c:v>
                </c:pt>
                <c:pt idx="1586">
                  <c:v>22.419207114602568</c:v>
                </c:pt>
                <c:pt idx="1587">
                  <c:v>22.595655396105585</c:v>
                </c:pt>
                <c:pt idx="1588">
                  <c:v>23.411841781842398</c:v>
                </c:pt>
                <c:pt idx="1589">
                  <c:v>22.92533317391532</c:v>
                </c:pt>
                <c:pt idx="1590">
                  <c:v>23.492460177159629</c:v>
                </c:pt>
                <c:pt idx="1591">
                  <c:v>23.356649094916087</c:v>
                </c:pt>
                <c:pt idx="1592">
                  <c:v>23.442287167960597</c:v>
                </c:pt>
                <c:pt idx="1593">
                  <c:v>23.83473788763143</c:v>
                </c:pt>
                <c:pt idx="1594">
                  <c:v>24.642077092412055</c:v>
                </c:pt>
                <c:pt idx="1595">
                  <c:v>24.861869296461936</c:v>
                </c:pt>
                <c:pt idx="1596">
                  <c:v>24.859609093632709</c:v>
                </c:pt>
                <c:pt idx="1597">
                  <c:v>24.590930877894124</c:v>
                </c:pt>
                <c:pt idx="1598">
                  <c:v>24.956039153965385</c:v>
                </c:pt>
                <c:pt idx="1599">
                  <c:v>24.786315396962632</c:v>
                </c:pt>
                <c:pt idx="1600">
                  <c:v>24.943274109902585</c:v>
                </c:pt>
                <c:pt idx="1601">
                  <c:v>25.558007623511298</c:v>
                </c:pt>
                <c:pt idx="1602">
                  <c:v>25.81754597615874</c:v>
                </c:pt>
                <c:pt idx="1603">
                  <c:v>25.617606421799398</c:v>
                </c:pt>
                <c:pt idx="1604">
                  <c:v>25.918436892606199</c:v>
                </c:pt>
                <c:pt idx="1605">
                  <c:v>25.162748283083257</c:v>
                </c:pt>
                <c:pt idx="1606">
                  <c:v>26.606817147143424</c:v>
                </c:pt>
                <c:pt idx="1607">
                  <c:v>26.794085482572552</c:v>
                </c:pt>
                <c:pt idx="1608">
                  <c:v>26.492295420383126</c:v>
                </c:pt>
                <c:pt idx="1609">
                  <c:v>26.995513699383242</c:v>
                </c:pt>
                <c:pt idx="1610">
                  <c:v>26.728605452928484</c:v>
                </c:pt>
                <c:pt idx="1611">
                  <c:v>26.791371680192331</c:v>
                </c:pt>
                <c:pt idx="1612">
                  <c:v>26.806111379650829</c:v>
                </c:pt>
                <c:pt idx="1613">
                  <c:v>26.495895292784848</c:v>
                </c:pt>
                <c:pt idx="1614">
                  <c:v>26.381136336399695</c:v>
                </c:pt>
                <c:pt idx="1615">
                  <c:v>25.693658417057708</c:v>
                </c:pt>
                <c:pt idx="1616">
                  <c:v>24.496752170486449</c:v>
                </c:pt>
                <c:pt idx="1617">
                  <c:v>25.491441046066758</c:v>
                </c:pt>
                <c:pt idx="1618">
                  <c:v>26.225851890971938</c:v>
                </c:pt>
                <c:pt idx="1619">
                  <c:v>25.96542403712418</c:v>
                </c:pt>
                <c:pt idx="1620">
                  <c:v>24.206167203878483</c:v>
                </c:pt>
                <c:pt idx="1621">
                  <c:v>24.002606777289763</c:v>
                </c:pt>
                <c:pt idx="1622">
                  <c:v>25.372298620187912</c:v>
                </c:pt>
                <c:pt idx="1623">
                  <c:v>25.922337543673876</c:v>
                </c:pt>
                <c:pt idx="1624">
                  <c:v>25.69470992344997</c:v>
                </c:pt>
                <c:pt idx="1625">
                  <c:v>25.840372927670508</c:v>
                </c:pt>
                <c:pt idx="1626">
                  <c:v>26.694003256096302</c:v>
                </c:pt>
                <c:pt idx="1627">
                  <c:v>26.948872433723864</c:v>
                </c:pt>
                <c:pt idx="1628">
                  <c:v>26.727873346478539</c:v>
                </c:pt>
                <c:pt idx="1629">
                  <c:v>26.525143085070599</c:v>
                </c:pt>
                <c:pt idx="1630">
                  <c:v>26.850953531056266</c:v>
                </c:pt>
                <c:pt idx="1631">
                  <c:v>27.865098223923539</c:v>
                </c:pt>
                <c:pt idx="1632">
                  <c:v>28.063573742124461</c:v>
                </c:pt>
                <c:pt idx="1633">
                  <c:v>28.655106525184141</c:v>
                </c:pt>
                <c:pt idx="1634">
                  <c:v>29.08692174246465</c:v>
                </c:pt>
                <c:pt idx="1635">
                  <c:v>28.904245956275169</c:v>
                </c:pt>
                <c:pt idx="1636">
                  <c:v>29.313344980271438</c:v>
                </c:pt>
                <c:pt idx="1637">
                  <c:v>29.748503240632765</c:v>
                </c:pt>
                <c:pt idx="1638">
                  <c:v>30.002220744018572</c:v>
                </c:pt>
                <c:pt idx="1639">
                  <c:v>29.914959397497494</c:v>
                </c:pt>
                <c:pt idx="1640">
                  <c:v>30.168114410678907</c:v>
                </c:pt>
                <c:pt idx="1641">
                  <c:v>30.920393290333834</c:v>
                </c:pt>
                <c:pt idx="1642">
                  <c:v>31.298913333880261</c:v>
                </c:pt>
                <c:pt idx="1643">
                  <c:v>32.086132007705999</c:v>
                </c:pt>
                <c:pt idx="1644">
                  <c:v>33.307343828030668</c:v>
                </c:pt>
                <c:pt idx="1645">
                  <c:v>32.035382339250283</c:v>
                </c:pt>
                <c:pt idx="1646">
                  <c:v>31.808409057643111</c:v>
                </c:pt>
                <c:pt idx="1647">
                  <c:v>30.97017929332522</c:v>
                </c:pt>
                <c:pt idx="1648">
                  <c:v>31.243615074864604</c:v>
                </c:pt>
                <c:pt idx="1649">
                  <c:v>31.630556496454599</c:v>
                </c:pt>
                <c:pt idx="1650">
                  <c:v>31.886366962158988</c:v>
                </c:pt>
                <c:pt idx="1651">
                  <c:v>32.390276880301116</c:v>
                </c:pt>
                <c:pt idx="1652">
                  <c:v>32.622891120500192</c:v>
                </c:pt>
                <c:pt idx="1653">
                  <c:v>31.0379610780065</c:v>
                </c:pt>
                <c:pt idx="1654">
                  <c:v>30.195583406705239</c:v>
                </c:pt>
                <c:pt idx="1655">
                  <c:v>28.291857012072867</c:v>
                </c:pt>
                <c:pt idx="1656">
                  <c:v>28.38016446354758</c:v>
                </c:pt>
                <c:pt idx="1657">
                  <c:v>29.541548965131209</c:v>
                </c:pt>
                <c:pt idx="1658">
                  <c:v>29.57619601478482</c:v>
                </c:pt>
                <c:pt idx="1659">
                  <c:v>30.133517171387517</c:v>
                </c:pt>
                <c:pt idx="1660">
                  <c:v>29.242030936939855</c:v>
                </c:pt>
                <c:pt idx="1661">
                  <c:v>29.283796275306265</c:v>
                </c:pt>
                <c:pt idx="1662">
                  <c:v>29.98668533504252</c:v>
                </c:pt>
                <c:pt idx="1663">
                  <c:v>28.705397371833072</c:v>
                </c:pt>
                <c:pt idx="1664">
                  <c:v>29.229520233035274</c:v>
                </c:pt>
                <c:pt idx="1665">
                  <c:v>28.8411228819534</c:v>
                </c:pt>
                <c:pt idx="1666">
                  <c:v>29.836867659083424</c:v>
                </c:pt>
                <c:pt idx="1667">
                  <c:v>30.331822322243287</c:v>
                </c:pt>
                <c:pt idx="1668">
                  <c:v>30.985220300230697</c:v>
                </c:pt>
                <c:pt idx="1669">
                  <c:v>30.729689264735747</c:v>
                </c:pt>
                <c:pt idx="1670">
                  <c:v>24.817168629099424</c:v>
                </c:pt>
                <c:pt idx="1671">
                  <c:v>25.927358825280169</c:v>
                </c:pt>
                <c:pt idx="1672">
                  <c:v>27.328480997698456</c:v>
                </c:pt>
                <c:pt idx="1673">
                  <c:v>28.838315955122845</c:v>
                </c:pt>
                <c:pt idx="1674">
                  <c:v>29.599194927667</c:v>
                </c:pt>
                <c:pt idx="1675">
                  <c:v>31.158208965355225</c:v>
                </c:pt>
                <c:pt idx="1676">
                  <c:v>30.839426043811248</c:v>
                </c:pt>
                <c:pt idx="1677">
                  <c:v>31.283694032592848</c:v>
                </c:pt>
                <c:pt idx="1678">
                  <c:v>32.473204096612569</c:v>
                </c:pt>
                <c:pt idx="1679">
                  <c:v>33.765591418117097</c:v>
                </c:pt>
                <c:pt idx="1680">
                  <c:v>34.512432294106908</c:v>
                </c:pt>
                <c:pt idx="1681">
                  <c:v>35.103907171969816</c:v>
                </c:pt>
                <c:pt idx="1682">
                  <c:v>35.04254511219208</c:v>
                </c:pt>
                <c:pt idx="1683">
                  <c:v>36.719814109133004</c:v>
                </c:pt>
                <c:pt idx="1684">
                  <c:v>36.552133989799067</c:v>
                </c:pt>
                <c:pt idx="1685">
                  <c:v>36.696258013088354</c:v>
                </c:pt>
                <c:pt idx="1686">
                  <c:v>37.443383184615378</c:v>
                </c:pt>
                <c:pt idx="1687">
                  <c:v>37.973500614070474</c:v>
                </c:pt>
                <c:pt idx="1688">
                  <c:v>37.620346686651175</c:v>
                </c:pt>
                <c:pt idx="1689">
                  <c:v>37.253025000325287</c:v>
                </c:pt>
                <c:pt idx="1690">
                  <c:v>38.582627497719187</c:v>
                </c:pt>
                <c:pt idx="1691">
                  <c:v>38.304849873467425</c:v>
                </c:pt>
                <c:pt idx="1692">
                  <c:v>36.936758070297437</c:v>
                </c:pt>
                <c:pt idx="1693">
                  <c:v>35.287149225694861</c:v>
                </c:pt>
                <c:pt idx="1694">
                  <c:v>34.270798693291731</c:v>
                </c:pt>
                <c:pt idx="1695">
                  <c:v>33.889164755913846</c:v>
                </c:pt>
                <c:pt idx="1696">
                  <c:v>30.673155079545133</c:v>
                </c:pt>
                <c:pt idx="1697">
                  <c:v>29.047721395103828</c:v>
                </c:pt>
                <c:pt idx="1698">
                  <c:v>29.004618317208926</c:v>
                </c:pt>
                <c:pt idx="1699">
                  <c:v>30.698763365175278</c:v>
                </c:pt>
                <c:pt idx="1700">
                  <c:v>28.229884655821962</c:v>
                </c:pt>
                <c:pt idx="1701">
                  <c:v>27.080766925400681</c:v>
                </c:pt>
                <c:pt idx="1702">
                  <c:v>28.378949016273307</c:v>
                </c:pt>
                <c:pt idx="1703">
                  <c:v>28.316901284527276</c:v>
                </c:pt>
                <c:pt idx="1704">
                  <c:v>28.33481342375568</c:v>
                </c:pt>
                <c:pt idx="1705">
                  <c:v>28.919562523004437</c:v>
                </c:pt>
                <c:pt idx="1706">
                  <c:v>27.952464550922034</c:v>
                </c:pt>
                <c:pt idx="1707">
                  <c:v>28.763503766467558</c:v>
                </c:pt>
                <c:pt idx="1708">
                  <c:v>28.809247980435288</c:v>
                </c:pt>
                <c:pt idx="1709">
                  <c:v>29.608535918806595</c:v>
                </c:pt>
              </c:numCache>
            </c:numRef>
          </c:yVal>
          <c:smooth val="0"/>
          <c:extLst>
            <c:ext xmlns:c16="http://schemas.microsoft.com/office/drawing/2014/chart" uri="{C3380CC4-5D6E-409C-BE32-E72D297353CC}">
              <c16:uniqueId val="{00000000-CEDC-454E-8611-A0F920C884B2}"/>
            </c:ext>
          </c:extLst>
        </c:ser>
        <c:dLbls>
          <c:showLegendKey val="0"/>
          <c:showVal val="0"/>
          <c:showCatName val="0"/>
          <c:showSerName val="0"/>
          <c:showPercent val="0"/>
          <c:showBubbleSize val="0"/>
        </c:dLbls>
        <c:axId val="1075981887"/>
        <c:axId val="1"/>
      </c:scatterChart>
      <c:scatterChart>
        <c:scatterStyle val="lineMarker"/>
        <c:varyColors val="0"/>
        <c:ser>
          <c:idx val="1"/>
          <c:order val="1"/>
          <c:tx>
            <c:v>Interest Rate</c:v>
          </c:tx>
          <c:spPr>
            <a:ln>
              <a:solidFill>
                <a:srgbClr val="FF0000"/>
              </a:solidFill>
              <a:prstDash val="sysDash"/>
            </a:ln>
          </c:spPr>
          <c:marker>
            <c:symbol val="none"/>
          </c:marker>
          <c:xVal>
            <c:numRef>
              <c:f>Data!$F$129:$F$1841</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Data!$G$129:$G$1841</c:f>
              <c:numCache>
                <c:formatCode>0.00</c:formatCode>
                <c:ptCount val="1713"/>
                <c:pt idx="0">
                  <c:v>3.7</c:v>
                </c:pt>
                <c:pt idx="1">
                  <c:v>3.6933333333333338</c:v>
                </c:pt>
                <c:pt idx="2">
                  <c:v>3.686666666666667</c:v>
                </c:pt>
                <c:pt idx="3">
                  <c:v>3.68</c:v>
                </c:pt>
                <c:pt idx="4">
                  <c:v>3.6733333333333338</c:v>
                </c:pt>
                <c:pt idx="5">
                  <c:v>3.666666666666667</c:v>
                </c:pt>
                <c:pt idx="6">
                  <c:v>3.66</c:v>
                </c:pt>
                <c:pt idx="7">
                  <c:v>3.6533333333333333</c:v>
                </c:pt>
                <c:pt idx="8">
                  <c:v>3.6466666666666669</c:v>
                </c:pt>
                <c:pt idx="9">
                  <c:v>3.64</c:v>
                </c:pt>
                <c:pt idx="10">
                  <c:v>3.6333333333333337</c:v>
                </c:pt>
                <c:pt idx="11">
                  <c:v>3.6266666666666669</c:v>
                </c:pt>
                <c:pt idx="12">
                  <c:v>3.62</c:v>
                </c:pt>
                <c:pt idx="13">
                  <c:v>3.6208333333333336</c:v>
                </c:pt>
                <c:pt idx="14">
                  <c:v>3.621666666666667</c:v>
                </c:pt>
                <c:pt idx="15">
                  <c:v>3.6225000000000001</c:v>
                </c:pt>
                <c:pt idx="16">
                  <c:v>3.6233333333333335</c:v>
                </c:pt>
                <c:pt idx="17">
                  <c:v>3.6241666666666665</c:v>
                </c:pt>
                <c:pt idx="18">
                  <c:v>3.625</c:v>
                </c:pt>
                <c:pt idx="19">
                  <c:v>3.6258333333333335</c:v>
                </c:pt>
                <c:pt idx="20">
                  <c:v>3.6266666666666669</c:v>
                </c:pt>
                <c:pt idx="21">
                  <c:v>3.6274999999999999</c:v>
                </c:pt>
                <c:pt idx="22">
                  <c:v>3.6283333333333334</c:v>
                </c:pt>
                <c:pt idx="23">
                  <c:v>3.6291666666666669</c:v>
                </c:pt>
                <c:pt idx="24">
                  <c:v>3.63</c:v>
                </c:pt>
                <c:pt idx="25">
                  <c:v>3.6291666666666669</c:v>
                </c:pt>
                <c:pt idx="26">
                  <c:v>3.6283333333333334</c:v>
                </c:pt>
                <c:pt idx="27">
                  <c:v>3.6274999999999999</c:v>
                </c:pt>
                <c:pt idx="28">
                  <c:v>3.6266666666666669</c:v>
                </c:pt>
                <c:pt idx="29">
                  <c:v>3.6258333333333335</c:v>
                </c:pt>
                <c:pt idx="30">
                  <c:v>3.625</c:v>
                </c:pt>
                <c:pt idx="31">
                  <c:v>3.6241666666666665</c:v>
                </c:pt>
                <c:pt idx="32">
                  <c:v>3.6233333333333335</c:v>
                </c:pt>
                <c:pt idx="33">
                  <c:v>3.6225000000000001</c:v>
                </c:pt>
                <c:pt idx="34">
                  <c:v>3.621666666666667</c:v>
                </c:pt>
                <c:pt idx="35">
                  <c:v>3.6208333333333336</c:v>
                </c:pt>
                <c:pt idx="36">
                  <c:v>3.62</c:v>
                </c:pt>
                <c:pt idx="37">
                  <c:v>3.6116666666666668</c:v>
                </c:pt>
                <c:pt idx="38">
                  <c:v>3.6033333333333335</c:v>
                </c:pt>
                <c:pt idx="39">
                  <c:v>3.5949999999999998</c:v>
                </c:pt>
                <c:pt idx="40">
                  <c:v>3.5866666666666669</c:v>
                </c:pt>
                <c:pt idx="41">
                  <c:v>3.5783333333333336</c:v>
                </c:pt>
                <c:pt idx="42">
                  <c:v>3.57</c:v>
                </c:pt>
                <c:pt idx="43">
                  <c:v>3.5616666666666665</c:v>
                </c:pt>
                <c:pt idx="44">
                  <c:v>3.5533333333333337</c:v>
                </c:pt>
                <c:pt idx="45">
                  <c:v>3.5449999999999999</c:v>
                </c:pt>
                <c:pt idx="46">
                  <c:v>3.5366666666666671</c:v>
                </c:pt>
                <c:pt idx="47">
                  <c:v>3.5283333333333333</c:v>
                </c:pt>
                <c:pt idx="48">
                  <c:v>3.52</c:v>
                </c:pt>
                <c:pt idx="49">
                  <c:v>3.5074999999999998</c:v>
                </c:pt>
                <c:pt idx="50">
                  <c:v>3.4950000000000001</c:v>
                </c:pt>
                <c:pt idx="51">
                  <c:v>3.4824999999999999</c:v>
                </c:pt>
                <c:pt idx="52">
                  <c:v>3.4699999999999998</c:v>
                </c:pt>
                <c:pt idx="53">
                  <c:v>3.4575</c:v>
                </c:pt>
                <c:pt idx="54">
                  <c:v>3.4449999999999998</c:v>
                </c:pt>
                <c:pt idx="55">
                  <c:v>3.4325000000000001</c:v>
                </c:pt>
                <c:pt idx="56">
                  <c:v>3.42</c:v>
                </c:pt>
                <c:pt idx="57">
                  <c:v>3.4075000000000002</c:v>
                </c:pt>
                <c:pt idx="58">
                  <c:v>3.3950000000000005</c:v>
                </c:pt>
                <c:pt idx="59">
                  <c:v>3.3825000000000003</c:v>
                </c:pt>
                <c:pt idx="60">
                  <c:v>3.37</c:v>
                </c:pt>
                <c:pt idx="61">
                  <c:v>3.3825000000000003</c:v>
                </c:pt>
                <c:pt idx="62">
                  <c:v>3.3950000000000005</c:v>
                </c:pt>
                <c:pt idx="63">
                  <c:v>3.4075000000000002</c:v>
                </c:pt>
                <c:pt idx="64">
                  <c:v>3.42</c:v>
                </c:pt>
                <c:pt idx="65">
                  <c:v>3.4325000000000001</c:v>
                </c:pt>
                <c:pt idx="66">
                  <c:v>3.4449999999999998</c:v>
                </c:pt>
                <c:pt idx="67">
                  <c:v>3.4575</c:v>
                </c:pt>
                <c:pt idx="68">
                  <c:v>3.4699999999999998</c:v>
                </c:pt>
                <c:pt idx="69">
                  <c:v>3.4824999999999999</c:v>
                </c:pt>
                <c:pt idx="70">
                  <c:v>3.4950000000000001</c:v>
                </c:pt>
                <c:pt idx="71">
                  <c:v>3.5074999999999998</c:v>
                </c:pt>
                <c:pt idx="72">
                  <c:v>3.52</c:v>
                </c:pt>
                <c:pt idx="73">
                  <c:v>3.5324999999999998</c:v>
                </c:pt>
                <c:pt idx="74">
                  <c:v>3.5450000000000004</c:v>
                </c:pt>
                <c:pt idx="75">
                  <c:v>3.5575000000000001</c:v>
                </c:pt>
                <c:pt idx="76">
                  <c:v>3.5700000000000003</c:v>
                </c:pt>
                <c:pt idx="77">
                  <c:v>3.5825</c:v>
                </c:pt>
                <c:pt idx="78">
                  <c:v>3.5949999999999998</c:v>
                </c:pt>
                <c:pt idx="79">
                  <c:v>3.6074999999999999</c:v>
                </c:pt>
                <c:pt idx="80">
                  <c:v>3.62</c:v>
                </c:pt>
                <c:pt idx="81">
                  <c:v>3.6324999999999998</c:v>
                </c:pt>
                <c:pt idx="82">
                  <c:v>3.6450000000000005</c:v>
                </c:pt>
                <c:pt idx="83">
                  <c:v>3.6574999999999998</c:v>
                </c:pt>
                <c:pt idx="84">
                  <c:v>3.67</c:v>
                </c:pt>
                <c:pt idx="85">
                  <c:v>3.6516666666666664</c:v>
                </c:pt>
                <c:pt idx="86">
                  <c:v>3.6333333333333337</c:v>
                </c:pt>
                <c:pt idx="87">
                  <c:v>3.6150000000000002</c:v>
                </c:pt>
                <c:pt idx="88">
                  <c:v>3.5966666666666667</c:v>
                </c:pt>
                <c:pt idx="89">
                  <c:v>3.5783333333333331</c:v>
                </c:pt>
                <c:pt idx="90">
                  <c:v>3.5600000000000005</c:v>
                </c:pt>
                <c:pt idx="91">
                  <c:v>3.541666666666667</c:v>
                </c:pt>
                <c:pt idx="92">
                  <c:v>3.5233333333333334</c:v>
                </c:pt>
                <c:pt idx="93">
                  <c:v>3.5049999999999999</c:v>
                </c:pt>
                <c:pt idx="94">
                  <c:v>3.4866666666666668</c:v>
                </c:pt>
                <c:pt idx="95">
                  <c:v>3.4683333333333333</c:v>
                </c:pt>
                <c:pt idx="96">
                  <c:v>3.45</c:v>
                </c:pt>
                <c:pt idx="97">
                  <c:v>3.4475000000000002</c:v>
                </c:pt>
                <c:pt idx="98">
                  <c:v>3.4449999999999998</c:v>
                </c:pt>
                <c:pt idx="99">
                  <c:v>3.4424999999999999</c:v>
                </c:pt>
                <c:pt idx="100">
                  <c:v>3.4400000000000004</c:v>
                </c:pt>
                <c:pt idx="101">
                  <c:v>3.4375</c:v>
                </c:pt>
                <c:pt idx="102">
                  <c:v>3.4350000000000005</c:v>
                </c:pt>
                <c:pt idx="103">
                  <c:v>3.4325000000000001</c:v>
                </c:pt>
                <c:pt idx="104">
                  <c:v>3.4299999999999997</c:v>
                </c:pt>
                <c:pt idx="105">
                  <c:v>3.4275000000000002</c:v>
                </c:pt>
                <c:pt idx="106">
                  <c:v>3.4250000000000003</c:v>
                </c:pt>
                <c:pt idx="107">
                  <c:v>3.4224999999999999</c:v>
                </c:pt>
                <c:pt idx="108">
                  <c:v>3.42</c:v>
                </c:pt>
                <c:pt idx="109">
                  <c:v>3.4366666666666665</c:v>
                </c:pt>
                <c:pt idx="110">
                  <c:v>3.4533333333333336</c:v>
                </c:pt>
                <c:pt idx="111">
                  <c:v>3.4699999999999998</c:v>
                </c:pt>
                <c:pt idx="112">
                  <c:v>3.4866666666666664</c:v>
                </c:pt>
                <c:pt idx="113">
                  <c:v>3.5033333333333334</c:v>
                </c:pt>
                <c:pt idx="114">
                  <c:v>3.5199999999999996</c:v>
                </c:pt>
                <c:pt idx="115">
                  <c:v>3.5366666666666671</c:v>
                </c:pt>
                <c:pt idx="116">
                  <c:v>3.5533333333333337</c:v>
                </c:pt>
                <c:pt idx="117">
                  <c:v>3.57</c:v>
                </c:pt>
                <c:pt idx="118">
                  <c:v>3.5866666666666669</c:v>
                </c:pt>
                <c:pt idx="119">
                  <c:v>3.6033333333333335</c:v>
                </c:pt>
                <c:pt idx="120">
                  <c:v>3.62</c:v>
                </c:pt>
                <c:pt idx="121">
                  <c:v>3.6183333333333332</c:v>
                </c:pt>
                <c:pt idx="122">
                  <c:v>3.6166666666666671</c:v>
                </c:pt>
                <c:pt idx="123">
                  <c:v>3.6149999999999998</c:v>
                </c:pt>
                <c:pt idx="124">
                  <c:v>3.6133333333333333</c:v>
                </c:pt>
                <c:pt idx="125">
                  <c:v>3.6116666666666668</c:v>
                </c:pt>
                <c:pt idx="126">
                  <c:v>3.61</c:v>
                </c:pt>
                <c:pt idx="127">
                  <c:v>3.6083333333333334</c:v>
                </c:pt>
                <c:pt idx="128">
                  <c:v>3.6066666666666665</c:v>
                </c:pt>
                <c:pt idx="129">
                  <c:v>3.6049999999999995</c:v>
                </c:pt>
                <c:pt idx="130">
                  <c:v>3.6033333333333335</c:v>
                </c:pt>
                <c:pt idx="131">
                  <c:v>3.601666666666667</c:v>
                </c:pt>
                <c:pt idx="132">
                  <c:v>3.6</c:v>
                </c:pt>
                <c:pt idx="133">
                  <c:v>3.6125000000000003</c:v>
                </c:pt>
                <c:pt idx="134">
                  <c:v>3.625</c:v>
                </c:pt>
                <c:pt idx="135">
                  <c:v>3.6374999999999997</c:v>
                </c:pt>
                <c:pt idx="136">
                  <c:v>3.65</c:v>
                </c:pt>
                <c:pt idx="137">
                  <c:v>3.6625000000000001</c:v>
                </c:pt>
                <c:pt idx="138">
                  <c:v>3.6749999999999998</c:v>
                </c:pt>
                <c:pt idx="139">
                  <c:v>3.6875</c:v>
                </c:pt>
                <c:pt idx="140">
                  <c:v>3.7</c:v>
                </c:pt>
                <c:pt idx="141">
                  <c:v>3.7124999999999999</c:v>
                </c:pt>
                <c:pt idx="142">
                  <c:v>3.7250000000000001</c:v>
                </c:pt>
                <c:pt idx="143">
                  <c:v>3.7374999999999998</c:v>
                </c:pt>
                <c:pt idx="144">
                  <c:v>3.75</c:v>
                </c:pt>
                <c:pt idx="145">
                  <c:v>3.7458333333333336</c:v>
                </c:pt>
                <c:pt idx="146">
                  <c:v>3.7416666666666667</c:v>
                </c:pt>
                <c:pt idx="147">
                  <c:v>3.7375000000000003</c:v>
                </c:pt>
                <c:pt idx="148">
                  <c:v>3.7333333333333334</c:v>
                </c:pt>
                <c:pt idx="149">
                  <c:v>3.729166666666667</c:v>
                </c:pt>
                <c:pt idx="150">
                  <c:v>3.7250000000000005</c:v>
                </c:pt>
                <c:pt idx="151">
                  <c:v>3.7208333333333337</c:v>
                </c:pt>
                <c:pt idx="152">
                  <c:v>3.7166666666666668</c:v>
                </c:pt>
                <c:pt idx="153">
                  <c:v>3.7125000000000004</c:v>
                </c:pt>
                <c:pt idx="154">
                  <c:v>3.7083333333333335</c:v>
                </c:pt>
                <c:pt idx="155">
                  <c:v>3.7041666666666671</c:v>
                </c:pt>
                <c:pt idx="156">
                  <c:v>3.7</c:v>
                </c:pt>
                <c:pt idx="157">
                  <c:v>3.6800000000000006</c:v>
                </c:pt>
                <c:pt idx="158">
                  <c:v>3.66</c:v>
                </c:pt>
                <c:pt idx="159">
                  <c:v>3.64</c:v>
                </c:pt>
                <c:pt idx="160">
                  <c:v>3.62</c:v>
                </c:pt>
                <c:pt idx="161">
                  <c:v>3.6000000000000005</c:v>
                </c:pt>
                <c:pt idx="162">
                  <c:v>3.58</c:v>
                </c:pt>
                <c:pt idx="163">
                  <c:v>3.5599999999999996</c:v>
                </c:pt>
                <c:pt idx="164">
                  <c:v>3.54</c:v>
                </c:pt>
                <c:pt idx="165">
                  <c:v>3.5200000000000005</c:v>
                </c:pt>
                <c:pt idx="166">
                  <c:v>3.5</c:v>
                </c:pt>
                <c:pt idx="167">
                  <c:v>3.4800000000000004</c:v>
                </c:pt>
                <c:pt idx="168">
                  <c:v>3.46</c:v>
                </c:pt>
                <c:pt idx="169">
                  <c:v>3.4716666666666667</c:v>
                </c:pt>
                <c:pt idx="170">
                  <c:v>3.4833333333333334</c:v>
                </c:pt>
                <c:pt idx="171">
                  <c:v>3.4950000000000001</c:v>
                </c:pt>
                <c:pt idx="172">
                  <c:v>3.5066666666666668</c:v>
                </c:pt>
                <c:pt idx="173">
                  <c:v>3.5183333333333331</c:v>
                </c:pt>
                <c:pt idx="174">
                  <c:v>3.53</c:v>
                </c:pt>
                <c:pt idx="175">
                  <c:v>3.541666666666667</c:v>
                </c:pt>
                <c:pt idx="176">
                  <c:v>3.5533333333333332</c:v>
                </c:pt>
                <c:pt idx="177">
                  <c:v>3.5649999999999995</c:v>
                </c:pt>
                <c:pt idx="178">
                  <c:v>3.5766666666666667</c:v>
                </c:pt>
                <c:pt idx="179">
                  <c:v>3.5883333333333338</c:v>
                </c:pt>
                <c:pt idx="180">
                  <c:v>3.6</c:v>
                </c:pt>
                <c:pt idx="181">
                  <c:v>3.5833333333333335</c:v>
                </c:pt>
                <c:pt idx="182">
                  <c:v>3.5666666666666664</c:v>
                </c:pt>
                <c:pt idx="183">
                  <c:v>3.55</c:v>
                </c:pt>
                <c:pt idx="184">
                  <c:v>3.5333333333333332</c:v>
                </c:pt>
                <c:pt idx="185">
                  <c:v>3.5166666666666666</c:v>
                </c:pt>
                <c:pt idx="186">
                  <c:v>3.5</c:v>
                </c:pt>
                <c:pt idx="187">
                  <c:v>3.4833333333333334</c:v>
                </c:pt>
                <c:pt idx="188">
                  <c:v>3.4666666666666668</c:v>
                </c:pt>
                <c:pt idx="189">
                  <c:v>3.4499999999999997</c:v>
                </c:pt>
                <c:pt idx="190">
                  <c:v>3.4333333333333336</c:v>
                </c:pt>
                <c:pt idx="191">
                  <c:v>3.4166666666666665</c:v>
                </c:pt>
                <c:pt idx="192">
                  <c:v>3.4</c:v>
                </c:pt>
                <c:pt idx="193">
                  <c:v>3.3958333333333335</c:v>
                </c:pt>
                <c:pt idx="194">
                  <c:v>3.3916666666666666</c:v>
                </c:pt>
                <c:pt idx="195">
                  <c:v>3.3874999999999997</c:v>
                </c:pt>
                <c:pt idx="196">
                  <c:v>3.3833333333333333</c:v>
                </c:pt>
                <c:pt idx="197">
                  <c:v>3.3791666666666664</c:v>
                </c:pt>
                <c:pt idx="198">
                  <c:v>3.375</c:v>
                </c:pt>
                <c:pt idx="199">
                  <c:v>3.3708333333333336</c:v>
                </c:pt>
                <c:pt idx="200">
                  <c:v>3.3666666666666667</c:v>
                </c:pt>
                <c:pt idx="201">
                  <c:v>3.3625000000000003</c:v>
                </c:pt>
                <c:pt idx="202">
                  <c:v>3.3583333333333334</c:v>
                </c:pt>
                <c:pt idx="203">
                  <c:v>3.3541666666666665</c:v>
                </c:pt>
                <c:pt idx="204">
                  <c:v>3.35</c:v>
                </c:pt>
                <c:pt idx="205">
                  <c:v>3.3291666666666666</c:v>
                </c:pt>
                <c:pt idx="206">
                  <c:v>3.3083333333333331</c:v>
                </c:pt>
                <c:pt idx="207">
                  <c:v>3.2875000000000001</c:v>
                </c:pt>
                <c:pt idx="208">
                  <c:v>3.2666666666666666</c:v>
                </c:pt>
                <c:pt idx="209">
                  <c:v>3.2458333333333336</c:v>
                </c:pt>
                <c:pt idx="210">
                  <c:v>3.2250000000000001</c:v>
                </c:pt>
                <c:pt idx="211">
                  <c:v>3.2041666666666666</c:v>
                </c:pt>
                <c:pt idx="212">
                  <c:v>3.1833333333333336</c:v>
                </c:pt>
                <c:pt idx="213">
                  <c:v>3.1625000000000001</c:v>
                </c:pt>
                <c:pt idx="214">
                  <c:v>3.1416666666666666</c:v>
                </c:pt>
                <c:pt idx="215">
                  <c:v>3.1208333333333336</c:v>
                </c:pt>
                <c:pt idx="216">
                  <c:v>3.1</c:v>
                </c:pt>
                <c:pt idx="217">
                  <c:v>3.104166666666667</c:v>
                </c:pt>
                <c:pt idx="218">
                  <c:v>3.1083333333333334</c:v>
                </c:pt>
                <c:pt idx="219">
                  <c:v>3.1125000000000003</c:v>
                </c:pt>
                <c:pt idx="220">
                  <c:v>3.1166666666666671</c:v>
                </c:pt>
                <c:pt idx="221">
                  <c:v>3.1208333333333336</c:v>
                </c:pt>
                <c:pt idx="222">
                  <c:v>3.125</c:v>
                </c:pt>
                <c:pt idx="223">
                  <c:v>3.1291666666666669</c:v>
                </c:pt>
                <c:pt idx="224">
                  <c:v>3.1333333333333337</c:v>
                </c:pt>
                <c:pt idx="225">
                  <c:v>3.1374999999999997</c:v>
                </c:pt>
                <c:pt idx="226">
                  <c:v>3.1416666666666666</c:v>
                </c:pt>
                <c:pt idx="227">
                  <c:v>3.145833333333333</c:v>
                </c:pt>
                <c:pt idx="228">
                  <c:v>3.15</c:v>
                </c:pt>
                <c:pt idx="229">
                  <c:v>3.145833333333333</c:v>
                </c:pt>
                <c:pt idx="230">
                  <c:v>3.1416666666666666</c:v>
                </c:pt>
                <c:pt idx="231">
                  <c:v>3.1374999999999997</c:v>
                </c:pt>
                <c:pt idx="232">
                  <c:v>3.1333333333333337</c:v>
                </c:pt>
                <c:pt idx="233">
                  <c:v>3.1291666666666669</c:v>
                </c:pt>
                <c:pt idx="234">
                  <c:v>3.125</c:v>
                </c:pt>
                <c:pt idx="235">
                  <c:v>3.1208333333333336</c:v>
                </c:pt>
                <c:pt idx="236">
                  <c:v>3.1166666666666671</c:v>
                </c:pt>
                <c:pt idx="237">
                  <c:v>3.1125000000000003</c:v>
                </c:pt>
                <c:pt idx="238">
                  <c:v>3.1083333333333334</c:v>
                </c:pt>
                <c:pt idx="239">
                  <c:v>3.104166666666667</c:v>
                </c:pt>
                <c:pt idx="240">
                  <c:v>3.1</c:v>
                </c:pt>
                <c:pt idx="241">
                  <c:v>3.1066666666666669</c:v>
                </c:pt>
                <c:pt idx="242">
                  <c:v>3.1133333333333333</c:v>
                </c:pt>
                <c:pt idx="243">
                  <c:v>3.12</c:v>
                </c:pt>
                <c:pt idx="244">
                  <c:v>3.1266666666666669</c:v>
                </c:pt>
                <c:pt idx="245">
                  <c:v>3.1333333333333333</c:v>
                </c:pt>
                <c:pt idx="246">
                  <c:v>3.14</c:v>
                </c:pt>
                <c:pt idx="247">
                  <c:v>3.1466666666666669</c:v>
                </c:pt>
                <c:pt idx="248">
                  <c:v>3.1533333333333333</c:v>
                </c:pt>
                <c:pt idx="249">
                  <c:v>3.16</c:v>
                </c:pt>
                <c:pt idx="250">
                  <c:v>3.1666666666666665</c:v>
                </c:pt>
                <c:pt idx="251">
                  <c:v>3.1733333333333338</c:v>
                </c:pt>
                <c:pt idx="252">
                  <c:v>3.18</c:v>
                </c:pt>
                <c:pt idx="253">
                  <c:v>3.1900000000000004</c:v>
                </c:pt>
                <c:pt idx="254">
                  <c:v>3.1999999999999997</c:v>
                </c:pt>
                <c:pt idx="255">
                  <c:v>3.21</c:v>
                </c:pt>
                <c:pt idx="256">
                  <c:v>3.2199999999999998</c:v>
                </c:pt>
                <c:pt idx="257">
                  <c:v>3.2300000000000004</c:v>
                </c:pt>
                <c:pt idx="258">
                  <c:v>3.2399999999999998</c:v>
                </c:pt>
                <c:pt idx="259">
                  <c:v>3.25</c:v>
                </c:pt>
                <c:pt idx="260">
                  <c:v>3.26</c:v>
                </c:pt>
                <c:pt idx="261">
                  <c:v>3.27</c:v>
                </c:pt>
                <c:pt idx="262">
                  <c:v>3.2800000000000002</c:v>
                </c:pt>
                <c:pt idx="263">
                  <c:v>3.29</c:v>
                </c:pt>
                <c:pt idx="264">
                  <c:v>3.3</c:v>
                </c:pt>
                <c:pt idx="265">
                  <c:v>3.3083333333333331</c:v>
                </c:pt>
                <c:pt idx="266">
                  <c:v>3.3166666666666664</c:v>
                </c:pt>
                <c:pt idx="267">
                  <c:v>3.3250000000000002</c:v>
                </c:pt>
                <c:pt idx="268">
                  <c:v>3.333333333333333</c:v>
                </c:pt>
                <c:pt idx="269">
                  <c:v>3.3416666666666668</c:v>
                </c:pt>
                <c:pt idx="270">
                  <c:v>3.3499999999999996</c:v>
                </c:pt>
                <c:pt idx="271">
                  <c:v>3.3583333333333334</c:v>
                </c:pt>
                <c:pt idx="272">
                  <c:v>3.3666666666666663</c:v>
                </c:pt>
                <c:pt idx="273">
                  <c:v>3.3749999999999996</c:v>
                </c:pt>
                <c:pt idx="274">
                  <c:v>3.3833333333333333</c:v>
                </c:pt>
                <c:pt idx="275">
                  <c:v>3.3916666666666666</c:v>
                </c:pt>
                <c:pt idx="276">
                  <c:v>3.4</c:v>
                </c:pt>
                <c:pt idx="277">
                  <c:v>3.4066666666666667</c:v>
                </c:pt>
                <c:pt idx="278">
                  <c:v>3.4133333333333336</c:v>
                </c:pt>
                <c:pt idx="279">
                  <c:v>3.42</c:v>
                </c:pt>
                <c:pt idx="280">
                  <c:v>3.4266666666666667</c:v>
                </c:pt>
                <c:pt idx="281">
                  <c:v>3.4333333333333336</c:v>
                </c:pt>
                <c:pt idx="282">
                  <c:v>3.44</c:v>
                </c:pt>
                <c:pt idx="283">
                  <c:v>3.4466666666666663</c:v>
                </c:pt>
                <c:pt idx="284">
                  <c:v>3.4533333333333331</c:v>
                </c:pt>
                <c:pt idx="285">
                  <c:v>3.46</c:v>
                </c:pt>
                <c:pt idx="286">
                  <c:v>3.4666666666666668</c:v>
                </c:pt>
                <c:pt idx="287">
                  <c:v>3.4733333333333332</c:v>
                </c:pt>
                <c:pt idx="288">
                  <c:v>3.48</c:v>
                </c:pt>
                <c:pt idx="289">
                  <c:v>3.4758333333333331</c:v>
                </c:pt>
                <c:pt idx="290">
                  <c:v>3.4716666666666667</c:v>
                </c:pt>
                <c:pt idx="291">
                  <c:v>3.4674999999999998</c:v>
                </c:pt>
                <c:pt idx="292">
                  <c:v>3.4633333333333329</c:v>
                </c:pt>
                <c:pt idx="293">
                  <c:v>3.4591666666666665</c:v>
                </c:pt>
                <c:pt idx="294">
                  <c:v>3.4550000000000001</c:v>
                </c:pt>
                <c:pt idx="295">
                  <c:v>3.4508333333333336</c:v>
                </c:pt>
                <c:pt idx="296">
                  <c:v>3.4466666666666663</c:v>
                </c:pt>
                <c:pt idx="297">
                  <c:v>3.4425000000000003</c:v>
                </c:pt>
                <c:pt idx="298">
                  <c:v>3.4383333333333339</c:v>
                </c:pt>
                <c:pt idx="299">
                  <c:v>3.434166666666667</c:v>
                </c:pt>
                <c:pt idx="300">
                  <c:v>3.43</c:v>
                </c:pt>
                <c:pt idx="301">
                  <c:v>3.45</c:v>
                </c:pt>
                <c:pt idx="302">
                  <c:v>3.4700000000000006</c:v>
                </c:pt>
                <c:pt idx="303">
                  <c:v>3.49</c:v>
                </c:pt>
                <c:pt idx="304">
                  <c:v>3.51</c:v>
                </c:pt>
                <c:pt idx="305">
                  <c:v>3.5300000000000002</c:v>
                </c:pt>
                <c:pt idx="306">
                  <c:v>3.55</c:v>
                </c:pt>
                <c:pt idx="307">
                  <c:v>3.5700000000000003</c:v>
                </c:pt>
                <c:pt idx="308">
                  <c:v>3.59</c:v>
                </c:pt>
                <c:pt idx="309">
                  <c:v>3.61</c:v>
                </c:pt>
                <c:pt idx="310">
                  <c:v>3.6300000000000003</c:v>
                </c:pt>
                <c:pt idx="311">
                  <c:v>3.6499999999999995</c:v>
                </c:pt>
                <c:pt idx="312">
                  <c:v>3.67</c:v>
                </c:pt>
                <c:pt idx="313">
                  <c:v>3.6866666666666665</c:v>
                </c:pt>
                <c:pt idx="314">
                  <c:v>3.7033333333333336</c:v>
                </c:pt>
                <c:pt idx="315">
                  <c:v>3.7199999999999998</c:v>
                </c:pt>
                <c:pt idx="316">
                  <c:v>3.7366666666666668</c:v>
                </c:pt>
                <c:pt idx="317">
                  <c:v>3.753333333333333</c:v>
                </c:pt>
                <c:pt idx="318">
                  <c:v>3.7699999999999996</c:v>
                </c:pt>
                <c:pt idx="319">
                  <c:v>3.7866666666666666</c:v>
                </c:pt>
                <c:pt idx="320">
                  <c:v>3.8033333333333337</c:v>
                </c:pt>
                <c:pt idx="321">
                  <c:v>3.82</c:v>
                </c:pt>
                <c:pt idx="322">
                  <c:v>3.8366666666666669</c:v>
                </c:pt>
                <c:pt idx="323">
                  <c:v>3.8533333333333331</c:v>
                </c:pt>
                <c:pt idx="324">
                  <c:v>3.87</c:v>
                </c:pt>
                <c:pt idx="325">
                  <c:v>3.8608333333333333</c:v>
                </c:pt>
                <c:pt idx="326">
                  <c:v>3.8516666666666666</c:v>
                </c:pt>
                <c:pt idx="327">
                  <c:v>3.8424999999999998</c:v>
                </c:pt>
                <c:pt idx="328">
                  <c:v>3.833333333333333</c:v>
                </c:pt>
                <c:pt idx="329">
                  <c:v>3.8241666666666663</c:v>
                </c:pt>
                <c:pt idx="330">
                  <c:v>3.8149999999999995</c:v>
                </c:pt>
                <c:pt idx="331">
                  <c:v>3.8058333333333332</c:v>
                </c:pt>
                <c:pt idx="332">
                  <c:v>3.7966666666666664</c:v>
                </c:pt>
                <c:pt idx="333">
                  <c:v>3.7874999999999996</c:v>
                </c:pt>
                <c:pt idx="334">
                  <c:v>3.7783333333333329</c:v>
                </c:pt>
                <c:pt idx="335">
                  <c:v>3.769166666666667</c:v>
                </c:pt>
                <c:pt idx="336">
                  <c:v>3.76</c:v>
                </c:pt>
                <c:pt idx="337">
                  <c:v>3.7725</c:v>
                </c:pt>
                <c:pt idx="338">
                  <c:v>3.7849999999999997</c:v>
                </c:pt>
                <c:pt idx="339">
                  <c:v>3.7974999999999999</c:v>
                </c:pt>
                <c:pt idx="340">
                  <c:v>3.8099999999999996</c:v>
                </c:pt>
                <c:pt idx="341">
                  <c:v>3.8224999999999998</c:v>
                </c:pt>
                <c:pt idx="342">
                  <c:v>3.835</c:v>
                </c:pt>
                <c:pt idx="343">
                  <c:v>3.8474999999999997</c:v>
                </c:pt>
                <c:pt idx="344">
                  <c:v>3.8600000000000003</c:v>
                </c:pt>
                <c:pt idx="345">
                  <c:v>3.8724999999999996</c:v>
                </c:pt>
                <c:pt idx="346">
                  <c:v>3.8849999999999998</c:v>
                </c:pt>
                <c:pt idx="347">
                  <c:v>3.8975000000000004</c:v>
                </c:pt>
                <c:pt idx="348">
                  <c:v>3.91</c:v>
                </c:pt>
                <c:pt idx="349">
                  <c:v>3.9158333333333335</c:v>
                </c:pt>
                <c:pt idx="350">
                  <c:v>3.9216666666666669</c:v>
                </c:pt>
                <c:pt idx="351">
                  <c:v>3.9274999999999998</c:v>
                </c:pt>
                <c:pt idx="352">
                  <c:v>3.9333333333333336</c:v>
                </c:pt>
                <c:pt idx="353">
                  <c:v>3.9391666666666665</c:v>
                </c:pt>
                <c:pt idx="354">
                  <c:v>3.9450000000000003</c:v>
                </c:pt>
                <c:pt idx="355">
                  <c:v>3.9508333333333336</c:v>
                </c:pt>
                <c:pt idx="356">
                  <c:v>3.956666666666667</c:v>
                </c:pt>
                <c:pt idx="357">
                  <c:v>3.9624999999999999</c:v>
                </c:pt>
                <c:pt idx="358">
                  <c:v>3.9683333333333333</c:v>
                </c:pt>
                <c:pt idx="359">
                  <c:v>3.9741666666666666</c:v>
                </c:pt>
                <c:pt idx="360">
                  <c:v>3.98</c:v>
                </c:pt>
                <c:pt idx="361">
                  <c:v>3.9824999999999999</c:v>
                </c:pt>
                <c:pt idx="362">
                  <c:v>3.9849999999999999</c:v>
                </c:pt>
                <c:pt idx="363">
                  <c:v>3.9874999999999998</c:v>
                </c:pt>
                <c:pt idx="364">
                  <c:v>3.99</c:v>
                </c:pt>
                <c:pt idx="365">
                  <c:v>3.9924999999999997</c:v>
                </c:pt>
                <c:pt idx="366">
                  <c:v>3.9950000000000001</c:v>
                </c:pt>
                <c:pt idx="367">
                  <c:v>3.9975000000000001</c:v>
                </c:pt>
                <c:pt idx="368">
                  <c:v>4</c:v>
                </c:pt>
                <c:pt idx="369">
                  <c:v>4.0024999999999995</c:v>
                </c:pt>
                <c:pt idx="370">
                  <c:v>4.0049999999999999</c:v>
                </c:pt>
                <c:pt idx="371">
                  <c:v>4.0075000000000003</c:v>
                </c:pt>
                <c:pt idx="372">
                  <c:v>4.01</c:v>
                </c:pt>
                <c:pt idx="373">
                  <c:v>4.0466666666666669</c:v>
                </c:pt>
                <c:pt idx="374">
                  <c:v>4.083333333333333</c:v>
                </c:pt>
                <c:pt idx="375">
                  <c:v>4.12</c:v>
                </c:pt>
                <c:pt idx="376">
                  <c:v>4.1566666666666663</c:v>
                </c:pt>
                <c:pt idx="377">
                  <c:v>4.1933333333333334</c:v>
                </c:pt>
                <c:pt idx="378">
                  <c:v>4.2300000000000004</c:v>
                </c:pt>
                <c:pt idx="379">
                  <c:v>4.2666666666666666</c:v>
                </c:pt>
                <c:pt idx="380">
                  <c:v>4.3033333333333337</c:v>
                </c:pt>
                <c:pt idx="381">
                  <c:v>4.34</c:v>
                </c:pt>
                <c:pt idx="382">
                  <c:v>4.3766666666666669</c:v>
                </c:pt>
                <c:pt idx="383">
                  <c:v>4.4133333333333331</c:v>
                </c:pt>
                <c:pt idx="384">
                  <c:v>4.45</c:v>
                </c:pt>
                <c:pt idx="385">
                  <c:v>4.4258333333333333</c:v>
                </c:pt>
                <c:pt idx="386">
                  <c:v>4.4016666666666673</c:v>
                </c:pt>
                <c:pt idx="387">
                  <c:v>4.3775000000000004</c:v>
                </c:pt>
                <c:pt idx="388">
                  <c:v>4.3533333333333335</c:v>
                </c:pt>
                <c:pt idx="389">
                  <c:v>4.3291666666666675</c:v>
                </c:pt>
                <c:pt idx="390">
                  <c:v>4.3049999999999997</c:v>
                </c:pt>
                <c:pt idx="391">
                  <c:v>4.2808333333333337</c:v>
                </c:pt>
                <c:pt idx="392">
                  <c:v>4.2566666666666668</c:v>
                </c:pt>
                <c:pt idx="393">
                  <c:v>4.2324999999999999</c:v>
                </c:pt>
                <c:pt idx="394">
                  <c:v>4.2083333333333339</c:v>
                </c:pt>
                <c:pt idx="395">
                  <c:v>4.184166666666667</c:v>
                </c:pt>
                <c:pt idx="396">
                  <c:v>4.16</c:v>
                </c:pt>
                <c:pt idx="397">
                  <c:v>4.166666666666667</c:v>
                </c:pt>
                <c:pt idx="398">
                  <c:v>4.1733333333333338</c:v>
                </c:pt>
                <c:pt idx="399">
                  <c:v>4.18</c:v>
                </c:pt>
                <c:pt idx="400">
                  <c:v>4.1866666666666665</c:v>
                </c:pt>
                <c:pt idx="401">
                  <c:v>4.1933333333333334</c:v>
                </c:pt>
                <c:pt idx="402">
                  <c:v>4.2</c:v>
                </c:pt>
                <c:pt idx="403">
                  <c:v>4.206666666666667</c:v>
                </c:pt>
                <c:pt idx="404">
                  <c:v>4.2133333333333329</c:v>
                </c:pt>
                <c:pt idx="405">
                  <c:v>4.2200000000000006</c:v>
                </c:pt>
                <c:pt idx="406">
                  <c:v>4.2266666666666666</c:v>
                </c:pt>
                <c:pt idx="407">
                  <c:v>4.2333333333333334</c:v>
                </c:pt>
                <c:pt idx="408">
                  <c:v>4.24</c:v>
                </c:pt>
                <c:pt idx="409">
                  <c:v>4.2241666666666671</c:v>
                </c:pt>
                <c:pt idx="410">
                  <c:v>4.2083333333333339</c:v>
                </c:pt>
                <c:pt idx="411">
                  <c:v>4.1924999999999999</c:v>
                </c:pt>
                <c:pt idx="412">
                  <c:v>4.1766666666666667</c:v>
                </c:pt>
                <c:pt idx="413">
                  <c:v>4.1608333333333327</c:v>
                </c:pt>
                <c:pt idx="414">
                  <c:v>4.1449999999999996</c:v>
                </c:pt>
                <c:pt idx="415">
                  <c:v>4.1291666666666664</c:v>
                </c:pt>
                <c:pt idx="416">
                  <c:v>4.1133333333333333</c:v>
                </c:pt>
                <c:pt idx="417">
                  <c:v>4.0975000000000001</c:v>
                </c:pt>
                <c:pt idx="418">
                  <c:v>4.081666666666667</c:v>
                </c:pt>
                <c:pt idx="419">
                  <c:v>4.065833333333333</c:v>
                </c:pt>
                <c:pt idx="420">
                  <c:v>4.05</c:v>
                </c:pt>
                <c:pt idx="421">
                  <c:v>4.0649999999999995</c:v>
                </c:pt>
                <c:pt idx="422">
                  <c:v>4.08</c:v>
                </c:pt>
                <c:pt idx="423">
                  <c:v>4.0949999999999998</c:v>
                </c:pt>
                <c:pt idx="424">
                  <c:v>4.1099999999999994</c:v>
                </c:pt>
                <c:pt idx="425">
                  <c:v>4.125</c:v>
                </c:pt>
                <c:pt idx="426">
                  <c:v>4.1400000000000006</c:v>
                </c:pt>
                <c:pt idx="427">
                  <c:v>4.1550000000000002</c:v>
                </c:pt>
                <c:pt idx="428">
                  <c:v>4.17</c:v>
                </c:pt>
                <c:pt idx="429">
                  <c:v>4.1850000000000005</c:v>
                </c:pt>
                <c:pt idx="430">
                  <c:v>4.2</c:v>
                </c:pt>
                <c:pt idx="431">
                  <c:v>4.2149999999999999</c:v>
                </c:pt>
                <c:pt idx="432">
                  <c:v>4.2300000000000004</c:v>
                </c:pt>
                <c:pt idx="433">
                  <c:v>4.2583333333333329</c:v>
                </c:pt>
                <c:pt idx="434">
                  <c:v>4.2866666666666671</c:v>
                </c:pt>
                <c:pt idx="435">
                  <c:v>4.3150000000000013</c:v>
                </c:pt>
                <c:pt idx="436">
                  <c:v>4.3433333333333337</c:v>
                </c:pt>
                <c:pt idx="437">
                  <c:v>4.371666666666667</c:v>
                </c:pt>
                <c:pt idx="438">
                  <c:v>4.4000000000000004</c:v>
                </c:pt>
                <c:pt idx="439">
                  <c:v>4.4283333333333337</c:v>
                </c:pt>
                <c:pt idx="440">
                  <c:v>4.456666666666667</c:v>
                </c:pt>
                <c:pt idx="441">
                  <c:v>4.4850000000000003</c:v>
                </c:pt>
                <c:pt idx="442">
                  <c:v>4.5133333333333336</c:v>
                </c:pt>
                <c:pt idx="443">
                  <c:v>4.541666666666667</c:v>
                </c:pt>
                <c:pt idx="444">
                  <c:v>4.57</c:v>
                </c:pt>
                <c:pt idx="445">
                  <c:v>4.5641666666666669</c:v>
                </c:pt>
                <c:pt idx="446">
                  <c:v>4.5583333333333336</c:v>
                </c:pt>
                <c:pt idx="447">
                  <c:v>4.5525000000000002</c:v>
                </c:pt>
                <c:pt idx="448">
                  <c:v>4.5466666666666669</c:v>
                </c:pt>
                <c:pt idx="449">
                  <c:v>4.5408333333333335</c:v>
                </c:pt>
                <c:pt idx="450">
                  <c:v>4.5350000000000001</c:v>
                </c:pt>
                <c:pt idx="451">
                  <c:v>4.5291666666666668</c:v>
                </c:pt>
                <c:pt idx="452">
                  <c:v>4.5233333333333334</c:v>
                </c:pt>
                <c:pt idx="453">
                  <c:v>4.5175000000000001</c:v>
                </c:pt>
                <c:pt idx="454">
                  <c:v>4.5116666666666667</c:v>
                </c:pt>
                <c:pt idx="455">
                  <c:v>4.5058333333333334</c:v>
                </c:pt>
                <c:pt idx="456">
                  <c:v>4.5</c:v>
                </c:pt>
                <c:pt idx="457">
                  <c:v>4.5391666666666666</c:v>
                </c:pt>
                <c:pt idx="458">
                  <c:v>4.5783333333333331</c:v>
                </c:pt>
                <c:pt idx="459">
                  <c:v>4.6174999999999997</c:v>
                </c:pt>
                <c:pt idx="460">
                  <c:v>4.6566666666666663</c:v>
                </c:pt>
                <c:pt idx="461">
                  <c:v>4.6958333333333329</c:v>
                </c:pt>
                <c:pt idx="462">
                  <c:v>4.7349999999999994</c:v>
                </c:pt>
                <c:pt idx="463">
                  <c:v>4.774166666666666</c:v>
                </c:pt>
                <c:pt idx="464">
                  <c:v>4.8133333333333326</c:v>
                </c:pt>
                <c:pt idx="465">
                  <c:v>4.8524999999999991</c:v>
                </c:pt>
                <c:pt idx="466">
                  <c:v>4.8916666666666666</c:v>
                </c:pt>
                <c:pt idx="467">
                  <c:v>4.9308333333333332</c:v>
                </c:pt>
                <c:pt idx="468">
                  <c:v>4.97</c:v>
                </c:pt>
                <c:pt idx="469">
                  <c:v>4.9799999999999995</c:v>
                </c:pt>
                <c:pt idx="470">
                  <c:v>4.99</c:v>
                </c:pt>
                <c:pt idx="471">
                  <c:v>5</c:v>
                </c:pt>
                <c:pt idx="472">
                  <c:v>5.01</c:v>
                </c:pt>
                <c:pt idx="473">
                  <c:v>5.0199999999999996</c:v>
                </c:pt>
                <c:pt idx="474">
                  <c:v>5.0299999999999994</c:v>
                </c:pt>
                <c:pt idx="475">
                  <c:v>5.0399999999999991</c:v>
                </c:pt>
                <c:pt idx="476">
                  <c:v>5.05</c:v>
                </c:pt>
                <c:pt idx="477">
                  <c:v>5.0600000000000005</c:v>
                </c:pt>
                <c:pt idx="478">
                  <c:v>5.0699999999999994</c:v>
                </c:pt>
                <c:pt idx="479">
                  <c:v>5.0799999999999992</c:v>
                </c:pt>
                <c:pt idx="480">
                  <c:v>5.09</c:v>
                </c:pt>
                <c:pt idx="481">
                  <c:v>5.024166666666666</c:v>
                </c:pt>
                <c:pt idx="482">
                  <c:v>4.958333333333333</c:v>
                </c:pt>
                <c:pt idx="483">
                  <c:v>4.8925000000000001</c:v>
                </c:pt>
                <c:pt idx="484">
                  <c:v>4.8266666666666662</c:v>
                </c:pt>
                <c:pt idx="485">
                  <c:v>4.7608333333333333</c:v>
                </c:pt>
                <c:pt idx="486">
                  <c:v>4.6950000000000003</c:v>
                </c:pt>
                <c:pt idx="487">
                  <c:v>4.6291666666666664</c:v>
                </c:pt>
                <c:pt idx="488">
                  <c:v>4.5633333333333335</c:v>
                </c:pt>
                <c:pt idx="489">
                  <c:v>4.4974999999999996</c:v>
                </c:pt>
                <c:pt idx="490">
                  <c:v>4.4316666666666666</c:v>
                </c:pt>
                <c:pt idx="491">
                  <c:v>4.3658333333333328</c:v>
                </c:pt>
                <c:pt idx="492">
                  <c:v>4.3</c:v>
                </c:pt>
                <c:pt idx="493">
                  <c:v>4.3049999999999997</c:v>
                </c:pt>
                <c:pt idx="494">
                  <c:v>4.3100000000000005</c:v>
                </c:pt>
                <c:pt idx="495">
                  <c:v>4.3149999999999995</c:v>
                </c:pt>
                <c:pt idx="496">
                  <c:v>4.32</c:v>
                </c:pt>
                <c:pt idx="497">
                  <c:v>4.3250000000000002</c:v>
                </c:pt>
                <c:pt idx="498">
                  <c:v>4.33</c:v>
                </c:pt>
                <c:pt idx="499">
                  <c:v>4.335</c:v>
                </c:pt>
                <c:pt idx="500">
                  <c:v>4.34</c:v>
                </c:pt>
                <c:pt idx="501">
                  <c:v>4.3449999999999998</c:v>
                </c:pt>
                <c:pt idx="502">
                  <c:v>4.3499999999999996</c:v>
                </c:pt>
                <c:pt idx="503">
                  <c:v>4.3549999999999995</c:v>
                </c:pt>
                <c:pt idx="504">
                  <c:v>4.3600000000000003</c:v>
                </c:pt>
                <c:pt idx="505">
                  <c:v>4.335</c:v>
                </c:pt>
                <c:pt idx="506">
                  <c:v>4.3099999999999996</c:v>
                </c:pt>
                <c:pt idx="507">
                  <c:v>4.2850000000000001</c:v>
                </c:pt>
                <c:pt idx="508">
                  <c:v>4.26</c:v>
                </c:pt>
                <c:pt idx="509">
                  <c:v>4.2349999999999994</c:v>
                </c:pt>
                <c:pt idx="510">
                  <c:v>4.21</c:v>
                </c:pt>
                <c:pt idx="511">
                  <c:v>4.1849999999999996</c:v>
                </c:pt>
                <c:pt idx="512">
                  <c:v>4.16</c:v>
                </c:pt>
                <c:pt idx="513">
                  <c:v>4.1349999999999998</c:v>
                </c:pt>
                <c:pt idx="514">
                  <c:v>4.1099999999999994</c:v>
                </c:pt>
                <c:pt idx="515">
                  <c:v>4.085</c:v>
                </c:pt>
                <c:pt idx="516">
                  <c:v>4.0599999999999996</c:v>
                </c:pt>
                <c:pt idx="517">
                  <c:v>4.043333333333333</c:v>
                </c:pt>
                <c:pt idx="518">
                  <c:v>4.0266666666666664</c:v>
                </c:pt>
                <c:pt idx="519">
                  <c:v>4.01</c:v>
                </c:pt>
                <c:pt idx="520">
                  <c:v>3.9933333333333332</c:v>
                </c:pt>
                <c:pt idx="521">
                  <c:v>3.9766666666666666</c:v>
                </c:pt>
                <c:pt idx="522">
                  <c:v>3.96</c:v>
                </c:pt>
                <c:pt idx="523">
                  <c:v>3.9433333333333329</c:v>
                </c:pt>
                <c:pt idx="524">
                  <c:v>3.9266666666666667</c:v>
                </c:pt>
                <c:pt idx="525">
                  <c:v>3.91</c:v>
                </c:pt>
                <c:pt idx="526">
                  <c:v>3.8933333333333335</c:v>
                </c:pt>
                <c:pt idx="527">
                  <c:v>3.8766666666666669</c:v>
                </c:pt>
                <c:pt idx="528">
                  <c:v>3.86</c:v>
                </c:pt>
                <c:pt idx="529">
                  <c:v>3.8450000000000002</c:v>
                </c:pt>
                <c:pt idx="530">
                  <c:v>3.83</c:v>
                </c:pt>
                <c:pt idx="531">
                  <c:v>3.8149999999999999</c:v>
                </c:pt>
                <c:pt idx="532">
                  <c:v>3.8</c:v>
                </c:pt>
                <c:pt idx="533">
                  <c:v>3.7850000000000001</c:v>
                </c:pt>
                <c:pt idx="534">
                  <c:v>3.77</c:v>
                </c:pt>
                <c:pt idx="535">
                  <c:v>3.7550000000000003</c:v>
                </c:pt>
                <c:pt idx="536">
                  <c:v>3.74</c:v>
                </c:pt>
                <c:pt idx="537">
                  <c:v>3.7250000000000001</c:v>
                </c:pt>
                <c:pt idx="538">
                  <c:v>3.71</c:v>
                </c:pt>
                <c:pt idx="539">
                  <c:v>3.6950000000000003</c:v>
                </c:pt>
                <c:pt idx="540">
                  <c:v>3.68</c:v>
                </c:pt>
                <c:pt idx="541">
                  <c:v>3.6516666666666668</c:v>
                </c:pt>
                <c:pt idx="542">
                  <c:v>3.6233333333333335</c:v>
                </c:pt>
                <c:pt idx="543">
                  <c:v>3.5950000000000002</c:v>
                </c:pt>
                <c:pt idx="544">
                  <c:v>3.5666666666666669</c:v>
                </c:pt>
                <c:pt idx="545">
                  <c:v>3.5383333333333336</c:v>
                </c:pt>
                <c:pt idx="546">
                  <c:v>3.51</c:v>
                </c:pt>
                <c:pt idx="547">
                  <c:v>3.4816666666666665</c:v>
                </c:pt>
                <c:pt idx="548">
                  <c:v>3.4533333333333331</c:v>
                </c:pt>
                <c:pt idx="549">
                  <c:v>3.4249999999999998</c:v>
                </c:pt>
                <c:pt idx="550">
                  <c:v>3.3966666666666665</c:v>
                </c:pt>
                <c:pt idx="551">
                  <c:v>3.3683333333333327</c:v>
                </c:pt>
                <c:pt idx="552">
                  <c:v>3.34</c:v>
                </c:pt>
                <c:pt idx="553">
                  <c:v>3.339166666666666</c:v>
                </c:pt>
                <c:pt idx="554">
                  <c:v>3.3383333333333334</c:v>
                </c:pt>
                <c:pt idx="555">
                  <c:v>3.3374999999999999</c:v>
                </c:pt>
                <c:pt idx="556">
                  <c:v>3.3366666666666669</c:v>
                </c:pt>
                <c:pt idx="557">
                  <c:v>3.3358333333333334</c:v>
                </c:pt>
                <c:pt idx="558">
                  <c:v>3.335</c:v>
                </c:pt>
                <c:pt idx="559">
                  <c:v>3.3341666666666665</c:v>
                </c:pt>
                <c:pt idx="560">
                  <c:v>3.3333333333333335</c:v>
                </c:pt>
                <c:pt idx="561">
                  <c:v>3.3325</c:v>
                </c:pt>
                <c:pt idx="562">
                  <c:v>3.3316666666666666</c:v>
                </c:pt>
                <c:pt idx="563">
                  <c:v>3.3308333333333335</c:v>
                </c:pt>
                <c:pt idx="564">
                  <c:v>3.33</c:v>
                </c:pt>
                <c:pt idx="565">
                  <c:v>3.3525</c:v>
                </c:pt>
                <c:pt idx="566">
                  <c:v>3.375</c:v>
                </c:pt>
                <c:pt idx="567">
                  <c:v>3.3975</c:v>
                </c:pt>
                <c:pt idx="568">
                  <c:v>3.42</c:v>
                </c:pt>
                <c:pt idx="569">
                  <c:v>3.4424999999999999</c:v>
                </c:pt>
                <c:pt idx="570">
                  <c:v>3.4649999999999999</c:v>
                </c:pt>
                <c:pt idx="571">
                  <c:v>3.4874999999999998</c:v>
                </c:pt>
                <c:pt idx="572">
                  <c:v>3.51</c:v>
                </c:pt>
                <c:pt idx="573">
                  <c:v>3.5324999999999998</c:v>
                </c:pt>
                <c:pt idx="574">
                  <c:v>3.5550000000000002</c:v>
                </c:pt>
                <c:pt idx="575">
                  <c:v>3.5775000000000001</c:v>
                </c:pt>
                <c:pt idx="576">
                  <c:v>3.6</c:v>
                </c:pt>
                <c:pt idx="577">
                  <c:v>3.5741666666666667</c:v>
                </c:pt>
                <c:pt idx="578">
                  <c:v>3.5483333333333333</c:v>
                </c:pt>
                <c:pt idx="579">
                  <c:v>3.5225</c:v>
                </c:pt>
                <c:pt idx="580">
                  <c:v>3.4966666666666666</c:v>
                </c:pt>
                <c:pt idx="581">
                  <c:v>3.4708333333333332</c:v>
                </c:pt>
                <c:pt idx="582">
                  <c:v>3.4450000000000003</c:v>
                </c:pt>
                <c:pt idx="583">
                  <c:v>3.4191666666666665</c:v>
                </c:pt>
                <c:pt idx="584">
                  <c:v>3.3933333333333335</c:v>
                </c:pt>
                <c:pt idx="585">
                  <c:v>3.3674999999999997</c:v>
                </c:pt>
                <c:pt idx="586">
                  <c:v>3.3416666666666668</c:v>
                </c:pt>
                <c:pt idx="587">
                  <c:v>3.315833333333333</c:v>
                </c:pt>
                <c:pt idx="588">
                  <c:v>3.29</c:v>
                </c:pt>
                <c:pt idx="589">
                  <c:v>3.2941666666666665</c:v>
                </c:pt>
                <c:pt idx="590">
                  <c:v>3.2983333333333333</c:v>
                </c:pt>
                <c:pt idx="591">
                  <c:v>3.3024999999999998</c:v>
                </c:pt>
                <c:pt idx="592">
                  <c:v>3.3066666666666666</c:v>
                </c:pt>
                <c:pt idx="593">
                  <c:v>3.3108333333333331</c:v>
                </c:pt>
                <c:pt idx="594">
                  <c:v>3.3150000000000004</c:v>
                </c:pt>
                <c:pt idx="595">
                  <c:v>3.3191666666666668</c:v>
                </c:pt>
                <c:pt idx="596">
                  <c:v>3.3233333333333333</c:v>
                </c:pt>
                <c:pt idx="597">
                  <c:v>3.3275000000000001</c:v>
                </c:pt>
                <c:pt idx="598">
                  <c:v>3.3316666666666666</c:v>
                </c:pt>
                <c:pt idx="599">
                  <c:v>3.3358333333333325</c:v>
                </c:pt>
                <c:pt idx="600">
                  <c:v>3.34</c:v>
                </c:pt>
                <c:pt idx="601">
                  <c:v>3.3683333333333327</c:v>
                </c:pt>
                <c:pt idx="602">
                  <c:v>3.3966666666666665</c:v>
                </c:pt>
                <c:pt idx="603">
                  <c:v>3.4249999999999998</c:v>
                </c:pt>
                <c:pt idx="604">
                  <c:v>3.4533333333333331</c:v>
                </c:pt>
                <c:pt idx="605">
                  <c:v>3.4816666666666665</c:v>
                </c:pt>
                <c:pt idx="606">
                  <c:v>3.51</c:v>
                </c:pt>
                <c:pt idx="607">
                  <c:v>3.5383333333333336</c:v>
                </c:pt>
                <c:pt idx="608">
                  <c:v>3.5666666666666669</c:v>
                </c:pt>
                <c:pt idx="609">
                  <c:v>3.5950000000000002</c:v>
                </c:pt>
                <c:pt idx="610">
                  <c:v>3.6233333333333335</c:v>
                </c:pt>
                <c:pt idx="611">
                  <c:v>3.6516666666666668</c:v>
                </c:pt>
                <c:pt idx="612">
                  <c:v>3.68</c:v>
                </c:pt>
                <c:pt idx="613">
                  <c:v>3.6491666666666669</c:v>
                </c:pt>
                <c:pt idx="614">
                  <c:v>3.6183333333333336</c:v>
                </c:pt>
                <c:pt idx="615">
                  <c:v>3.5875000000000004</c:v>
                </c:pt>
                <c:pt idx="616">
                  <c:v>3.5566666666666666</c:v>
                </c:pt>
                <c:pt idx="617">
                  <c:v>3.5258333333333338</c:v>
                </c:pt>
                <c:pt idx="618">
                  <c:v>3.4950000000000001</c:v>
                </c:pt>
                <c:pt idx="619">
                  <c:v>3.4641666666666668</c:v>
                </c:pt>
                <c:pt idx="620">
                  <c:v>3.4333333333333336</c:v>
                </c:pt>
                <c:pt idx="621">
                  <c:v>3.4024999999999999</c:v>
                </c:pt>
                <c:pt idx="622">
                  <c:v>3.3716666666666666</c:v>
                </c:pt>
                <c:pt idx="623">
                  <c:v>3.3408333333333338</c:v>
                </c:pt>
                <c:pt idx="624">
                  <c:v>3.31</c:v>
                </c:pt>
                <c:pt idx="625">
                  <c:v>3.2941666666666674</c:v>
                </c:pt>
                <c:pt idx="626">
                  <c:v>3.2783333333333333</c:v>
                </c:pt>
                <c:pt idx="627">
                  <c:v>3.2624999999999997</c:v>
                </c:pt>
                <c:pt idx="628">
                  <c:v>3.2466666666666666</c:v>
                </c:pt>
                <c:pt idx="629">
                  <c:v>3.2308333333333334</c:v>
                </c:pt>
                <c:pt idx="630">
                  <c:v>3.2149999999999999</c:v>
                </c:pt>
                <c:pt idx="631">
                  <c:v>3.1991666666666667</c:v>
                </c:pt>
                <c:pt idx="632">
                  <c:v>3.1833333333333336</c:v>
                </c:pt>
                <c:pt idx="633">
                  <c:v>3.1675000000000004</c:v>
                </c:pt>
                <c:pt idx="634">
                  <c:v>3.1516666666666668</c:v>
                </c:pt>
                <c:pt idx="635">
                  <c:v>3.1358333333333333</c:v>
                </c:pt>
                <c:pt idx="636">
                  <c:v>3.12</c:v>
                </c:pt>
                <c:pt idx="637">
                  <c:v>3.0924999999999998</c:v>
                </c:pt>
                <c:pt idx="638">
                  <c:v>3.0649999999999999</c:v>
                </c:pt>
                <c:pt idx="639">
                  <c:v>3.0375000000000005</c:v>
                </c:pt>
                <c:pt idx="640">
                  <c:v>3.0100000000000002</c:v>
                </c:pt>
                <c:pt idx="641">
                  <c:v>2.9824999999999999</c:v>
                </c:pt>
                <c:pt idx="642">
                  <c:v>2.9550000000000001</c:v>
                </c:pt>
                <c:pt idx="643">
                  <c:v>2.9275000000000002</c:v>
                </c:pt>
                <c:pt idx="644">
                  <c:v>2.9000000000000004</c:v>
                </c:pt>
                <c:pt idx="645">
                  <c:v>2.8724999999999996</c:v>
                </c:pt>
                <c:pt idx="646">
                  <c:v>2.8449999999999998</c:v>
                </c:pt>
                <c:pt idx="647">
                  <c:v>2.8174999999999999</c:v>
                </c:pt>
                <c:pt idx="648">
                  <c:v>2.79</c:v>
                </c:pt>
                <c:pt idx="649">
                  <c:v>2.7783333333333333</c:v>
                </c:pt>
                <c:pt idx="650">
                  <c:v>2.7666666666666666</c:v>
                </c:pt>
                <c:pt idx="651">
                  <c:v>2.7549999999999999</c:v>
                </c:pt>
                <c:pt idx="652">
                  <c:v>2.7433333333333332</c:v>
                </c:pt>
                <c:pt idx="653">
                  <c:v>2.7316666666666669</c:v>
                </c:pt>
                <c:pt idx="654">
                  <c:v>2.72</c:v>
                </c:pt>
                <c:pt idx="655">
                  <c:v>2.708333333333333</c:v>
                </c:pt>
                <c:pt idx="656">
                  <c:v>2.6966666666666668</c:v>
                </c:pt>
                <c:pt idx="657">
                  <c:v>2.6850000000000001</c:v>
                </c:pt>
                <c:pt idx="658">
                  <c:v>2.6733333333333333</c:v>
                </c:pt>
                <c:pt idx="659">
                  <c:v>2.6616666666666666</c:v>
                </c:pt>
                <c:pt idx="660">
                  <c:v>2.65</c:v>
                </c:pt>
                <c:pt idx="661">
                  <c:v>2.6524999999999999</c:v>
                </c:pt>
                <c:pt idx="662">
                  <c:v>2.6550000000000002</c:v>
                </c:pt>
                <c:pt idx="663">
                  <c:v>2.6574999999999998</c:v>
                </c:pt>
                <c:pt idx="664">
                  <c:v>2.66</c:v>
                </c:pt>
                <c:pt idx="665">
                  <c:v>2.6625000000000001</c:v>
                </c:pt>
                <c:pt idx="666">
                  <c:v>2.665</c:v>
                </c:pt>
                <c:pt idx="667">
                  <c:v>2.6675000000000004</c:v>
                </c:pt>
                <c:pt idx="668">
                  <c:v>2.67</c:v>
                </c:pt>
                <c:pt idx="669">
                  <c:v>2.6725000000000003</c:v>
                </c:pt>
                <c:pt idx="670">
                  <c:v>2.6749999999999998</c:v>
                </c:pt>
                <c:pt idx="671">
                  <c:v>2.6774999999999998</c:v>
                </c:pt>
                <c:pt idx="672">
                  <c:v>2.68</c:v>
                </c:pt>
                <c:pt idx="673">
                  <c:v>2.67</c:v>
                </c:pt>
                <c:pt idx="674">
                  <c:v>2.66</c:v>
                </c:pt>
                <c:pt idx="675">
                  <c:v>2.6500000000000004</c:v>
                </c:pt>
                <c:pt idx="676">
                  <c:v>2.64</c:v>
                </c:pt>
                <c:pt idx="677">
                  <c:v>2.63</c:v>
                </c:pt>
                <c:pt idx="678">
                  <c:v>2.62</c:v>
                </c:pt>
                <c:pt idx="679">
                  <c:v>2.6100000000000003</c:v>
                </c:pt>
                <c:pt idx="680">
                  <c:v>2.6</c:v>
                </c:pt>
                <c:pt idx="681">
                  <c:v>2.59</c:v>
                </c:pt>
                <c:pt idx="682">
                  <c:v>2.58</c:v>
                </c:pt>
                <c:pt idx="683">
                  <c:v>2.57</c:v>
                </c:pt>
                <c:pt idx="684">
                  <c:v>2.56</c:v>
                </c:pt>
                <c:pt idx="685">
                  <c:v>2.5433333333333334</c:v>
                </c:pt>
                <c:pt idx="686">
                  <c:v>2.5266666666666664</c:v>
                </c:pt>
                <c:pt idx="687">
                  <c:v>2.5099999999999998</c:v>
                </c:pt>
                <c:pt idx="688">
                  <c:v>2.4933333333333332</c:v>
                </c:pt>
                <c:pt idx="689">
                  <c:v>2.4766666666666666</c:v>
                </c:pt>
                <c:pt idx="690">
                  <c:v>2.46</c:v>
                </c:pt>
                <c:pt idx="691">
                  <c:v>2.4433333333333334</c:v>
                </c:pt>
                <c:pt idx="692">
                  <c:v>2.4266666666666667</c:v>
                </c:pt>
                <c:pt idx="693">
                  <c:v>2.4099999999999997</c:v>
                </c:pt>
                <c:pt idx="694">
                  <c:v>2.3933333333333331</c:v>
                </c:pt>
                <c:pt idx="695">
                  <c:v>2.3766666666666665</c:v>
                </c:pt>
                <c:pt idx="696">
                  <c:v>2.36</c:v>
                </c:pt>
                <c:pt idx="697">
                  <c:v>2.3474999999999997</c:v>
                </c:pt>
                <c:pt idx="698">
                  <c:v>2.335</c:v>
                </c:pt>
                <c:pt idx="699">
                  <c:v>2.3224999999999998</c:v>
                </c:pt>
                <c:pt idx="700">
                  <c:v>2.31</c:v>
                </c:pt>
                <c:pt idx="701">
                  <c:v>2.2975000000000003</c:v>
                </c:pt>
                <c:pt idx="702">
                  <c:v>2.2850000000000001</c:v>
                </c:pt>
                <c:pt idx="703">
                  <c:v>2.2725</c:v>
                </c:pt>
                <c:pt idx="704">
                  <c:v>2.2599999999999998</c:v>
                </c:pt>
                <c:pt idx="705">
                  <c:v>2.2475000000000001</c:v>
                </c:pt>
                <c:pt idx="706">
                  <c:v>2.2350000000000003</c:v>
                </c:pt>
                <c:pt idx="707">
                  <c:v>2.2225000000000001</c:v>
                </c:pt>
                <c:pt idx="708">
                  <c:v>2.21</c:v>
                </c:pt>
                <c:pt idx="709">
                  <c:v>2.1883333333333335</c:v>
                </c:pt>
                <c:pt idx="710">
                  <c:v>2.166666666666667</c:v>
                </c:pt>
                <c:pt idx="711">
                  <c:v>2.145</c:v>
                </c:pt>
                <c:pt idx="712">
                  <c:v>2.1233333333333335</c:v>
                </c:pt>
                <c:pt idx="713">
                  <c:v>2.1016666666666666</c:v>
                </c:pt>
                <c:pt idx="714">
                  <c:v>2.08</c:v>
                </c:pt>
                <c:pt idx="715">
                  <c:v>2.0583333333333336</c:v>
                </c:pt>
                <c:pt idx="716">
                  <c:v>2.0366666666666666</c:v>
                </c:pt>
                <c:pt idx="717">
                  <c:v>2.0150000000000001</c:v>
                </c:pt>
                <c:pt idx="718">
                  <c:v>1.9933333333333334</c:v>
                </c:pt>
                <c:pt idx="719">
                  <c:v>1.9716666666666665</c:v>
                </c:pt>
                <c:pt idx="720">
                  <c:v>1.95</c:v>
                </c:pt>
                <c:pt idx="721">
                  <c:v>1.9924999999999999</c:v>
                </c:pt>
                <c:pt idx="722">
                  <c:v>2.0350000000000001</c:v>
                </c:pt>
                <c:pt idx="723">
                  <c:v>2.0775000000000001</c:v>
                </c:pt>
                <c:pt idx="724">
                  <c:v>2.12</c:v>
                </c:pt>
                <c:pt idx="725">
                  <c:v>2.1625000000000001</c:v>
                </c:pt>
                <c:pt idx="726">
                  <c:v>2.2050000000000001</c:v>
                </c:pt>
                <c:pt idx="727">
                  <c:v>2.2474999999999996</c:v>
                </c:pt>
                <c:pt idx="728">
                  <c:v>2.29</c:v>
                </c:pt>
                <c:pt idx="729">
                  <c:v>2.3325</c:v>
                </c:pt>
                <c:pt idx="730">
                  <c:v>2.3750000000000004</c:v>
                </c:pt>
                <c:pt idx="731">
                  <c:v>2.4175</c:v>
                </c:pt>
                <c:pt idx="732">
                  <c:v>2.46</c:v>
                </c:pt>
                <c:pt idx="733">
                  <c:v>2.4608333333333334</c:v>
                </c:pt>
                <c:pt idx="734">
                  <c:v>2.4616666666666669</c:v>
                </c:pt>
                <c:pt idx="735">
                  <c:v>2.4624999999999999</c:v>
                </c:pt>
                <c:pt idx="736">
                  <c:v>2.4633333333333334</c:v>
                </c:pt>
                <c:pt idx="737">
                  <c:v>2.4641666666666664</c:v>
                </c:pt>
                <c:pt idx="738">
                  <c:v>2.4649999999999999</c:v>
                </c:pt>
                <c:pt idx="739">
                  <c:v>2.4658333333333338</c:v>
                </c:pt>
                <c:pt idx="740">
                  <c:v>2.4666666666666668</c:v>
                </c:pt>
                <c:pt idx="741">
                  <c:v>2.4675000000000002</c:v>
                </c:pt>
                <c:pt idx="742">
                  <c:v>2.4683333333333337</c:v>
                </c:pt>
                <c:pt idx="743">
                  <c:v>2.4691666666666667</c:v>
                </c:pt>
                <c:pt idx="744">
                  <c:v>2.4700000000000002</c:v>
                </c:pt>
                <c:pt idx="745">
                  <c:v>2.4708333333333332</c:v>
                </c:pt>
                <c:pt idx="746">
                  <c:v>2.4716666666666667</c:v>
                </c:pt>
                <c:pt idx="747">
                  <c:v>2.4725000000000001</c:v>
                </c:pt>
                <c:pt idx="748">
                  <c:v>2.4733333333333336</c:v>
                </c:pt>
                <c:pt idx="749">
                  <c:v>2.4741666666666671</c:v>
                </c:pt>
                <c:pt idx="750">
                  <c:v>2.4750000000000001</c:v>
                </c:pt>
                <c:pt idx="751">
                  <c:v>2.4758333333333331</c:v>
                </c:pt>
                <c:pt idx="752">
                  <c:v>2.4766666666666666</c:v>
                </c:pt>
                <c:pt idx="753">
                  <c:v>2.4775</c:v>
                </c:pt>
                <c:pt idx="754">
                  <c:v>2.4783333333333335</c:v>
                </c:pt>
                <c:pt idx="755">
                  <c:v>2.479166666666667</c:v>
                </c:pt>
                <c:pt idx="756">
                  <c:v>2.48</c:v>
                </c:pt>
                <c:pt idx="757">
                  <c:v>2.4708333333333332</c:v>
                </c:pt>
                <c:pt idx="758">
                  <c:v>2.4616666666666669</c:v>
                </c:pt>
                <c:pt idx="759">
                  <c:v>2.4525000000000001</c:v>
                </c:pt>
                <c:pt idx="760">
                  <c:v>2.4433333333333334</c:v>
                </c:pt>
                <c:pt idx="761">
                  <c:v>2.4341666666666666</c:v>
                </c:pt>
                <c:pt idx="762">
                  <c:v>2.4249999999999998</c:v>
                </c:pt>
                <c:pt idx="763">
                  <c:v>2.4158333333333335</c:v>
                </c:pt>
                <c:pt idx="764">
                  <c:v>2.4066666666666667</c:v>
                </c:pt>
                <c:pt idx="765">
                  <c:v>2.3975</c:v>
                </c:pt>
                <c:pt idx="766">
                  <c:v>2.3883333333333336</c:v>
                </c:pt>
                <c:pt idx="767">
                  <c:v>2.3791666666666664</c:v>
                </c:pt>
                <c:pt idx="768">
                  <c:v>2.37</c:v>
                </c:pt>
                <c:pt idx="769">
                  <c:v>2.355</c:v>
                </c:pt>
                <c:pt idx="770">
                  <c:v>2.3400000000000003</c:v>
                </c:pt>
                <c:pt idx="771">
                  <c:v>2.3250000000000002</c:v>
                </c:pt>
                <c:pt idx="772">
                  <c:v>2.31</c:v>
                </c:pt>
                <c:pt idx="773">
                  <c:v>2.2949999999999999</c:v>
                </c:pt>
                <c:pt idx="774">
                  <c:v>2.2800000000000002</c:v>
                </c:pt>
                <c:pt idx="775">
                  <c:v>2.2650000000000001</c:v>
                </c:pt>
                <c:pt idx="776">
                  <c:v>2.25</c:v>
                </c:pt>
                <c:pt idx="777">
                  <c:v>2.2350000000000003</c:v>
                </c:pt>
                <c:pt idx="778">
                  <c:v>2.2199999999999998</c:v>
                </c:pt>
                <c:pt idx="779">
                  <c:v>2.2050000000000001</c:v>
                </c:pt>
                <c:pt idx="780">
                  <c:v>2.19</c:v>
                </c:pt>
                <c:pt idx="781">
                  <c:v>2.1949999999999998</c:v>
                </c:pt>
                <c:pt idx="782">
                  <c:v>2.2000000000000002</c:v>
                </c:pt>
                <c:pt idx="783">
                  <c:v>2.2050000000000001</c:v>
                </c:pt>
                <c:pt idx="784">
                  <c:v>2.21</c:v>
                </c:pt>
                <c:pt idx="785">
                  <c:v>2.2149999999999999</c:v>
                </c:pt>
                <c:pt idx="786">
                  <c:v>2.2199999999999998</c:v>
                </c:pt>
                <c:pt idx="787">
                  <c:v>2.2250000000000001</c:v>
                </c:pt>
                <c:pt idx="788">
                  <c:v>2.23</c:v>
                </c:pt>
                <c:pt idx="789">
                  <c:v>2.2349999999999999</c:v>
                </c:pt>
                <c:pt idx="790">
                  <c:v>2.2400000000000002</c:v>
                </c:pt>
                <c:pt idx="791">
                  <c:v>2.2450000000000001</c:v>
                </c:pt>
                <c:pt idx="792">
                  <c:v>2.25</c:v>
                </c:pt>
                <c:pt idx="793">
                  <c:v>2.2658333333333331</c:v>
                </c:pt>
                <c:pt idx="794">
                  <c:v>2.2816666666666667</c:v>
                </c:pt>
                <c:pt idx="795">
                  <c:v>2.2974999999999999</c:v>
                </c:pt>
                <c:pt idx="796">
                  <c:v>2.3133333333333335</c:v>
                </c:pt>
                <c:pt idx="797">
                  <c:v>2.3291666666666666</c:v>
                </c:pt>
                <c:pt idx="798">
                  <c:v>2.3449999999999998</c:v>
                </c:pt>
                <c:pt idx="799">
                  <c:v>2.3608333333333329</c:v>
                </c:pt>
                <c:pt idx="800">
                  <c:v>2.3766666666666669</c:v>
                </c:pt>
                <c:pt idx="801">
                  <c:v>2.3925000000000001</c:v>
                </c:pt>
                <c:pt idx="802">
                  <c:v>2.4083333333333332</c:v>
                </c:pt>
                <c:pt idx="803">
                  <c:v>2.4241666666666668</c:v>
                </c:pt>
                <c:pt idx="804">
                  <c:v>2.44</c:v>
                </c:pt>
                <c:pt idx="805">
                  <c:v>2.4291666666666667</c:v>
                </c:pt>
                <c:pt idx="806">
                  <c:v>2.418333333333333</c:v>
                </c:pt>
                <c:pt idx="807">
                  <c:v>2.4075000000000002</c:v>
                </c:pt>
                <c:pt idx="808">
                  <c:v>2.3966666666666665</c:v>
                </c:pt>
                <c:pt idx="809">
                  <c:v>2.3858333333333333</c:v>
                </c:pt>
                <c:pt idx="810">
                  <c:v>2.375</c:v>
                </c:pt>
                <c:pt idx="811">
                  <c:v>2.3641666666666667</c:v>
                </c:pt>
                <c:pt idx="812">
                  <c:v>2.3533333333333335</c:v>
                </c:pt>
                <c:pt idx="813">
                  <c:v>2.3424999999999998</c:v>
                </c:pt>
                <c:pt idx="814">
                  <c:v>2.3316666666666666</c:v>
                </c:pt>
                <c:pt idx="815">
                  <c:v>2.3208333333333333</c:v>
                </c:pt>
                <c:pt idx="816">
                  <c:v>2.31</c:v>
                </c:pt>
                <c:pt idx="817">
                  <c:v>2.3108333333333335</c:v>
                </c:pt>
                <c:pt idx="818">
                  <c:v>2.3116666666666665</c:v>
                </c:pt>
                <c:pt idx="819">
                  <c:v>2.3125</c:v>
                </c:pt>
                <c:pt idx="820">
                  <c:v>2.3133333333333335</c:v>
                </c:pt>
                <c:pt idx="821">
                  <c:v>2.3141666666666669</c:v>
                </c:pt>
                <c:pt idx="822">
                  <c:v>2.3149999999999999</c:v>
                </c:pt>
                <c:pt idx="823">
                  <c:v>2.3158333333333334</c:v>
                </c:pt>
                <c:pt idx="824">
                  <c:v>2.3166666666666664</c:v>
                </c:pt>
                <c:pt idx="825">
                  <c:v>2.3174999999999999</c:v>
                </c:pt>
                <c:pt idx="826">
                  <c:v>2.3183333333333334</c:v>
                </c:pt>
                <c:pt idx="827">
                  <c:v>2.3191666666666664</c:v>
                </c:pt>
                <c:pt idx="828">
                  <c:v>2.3199999999999998</c:v>
                </c:pt>
                <c:pt idx="829">
                  <c:v>2.3408333333333333</c:v>
                </c:pt>
                <c:pt idx="830">
                  <c:v>2.3616666666666668</c:v>
                </c:pt>
                <c:pt idx="831">
                  <c:v>2.3824999999999998</c:v>
                </c:pt>
                <c:pt idx="832">
                  <c:v>2.4033333333333333</c:v>
                </c:pt>
                <c:pt idx="833">
                  <c:v>2.4241666666666664</c:v>
                </c:pt>
                <c:pt idx="834">
                  <c:v>2.4449999999999998</c:v>
                </c:pt>
                <c:pt idx="835">
                  <c:v>2.4658333333333333</c:v>
                </c:pt>
                <c:pt idx="836">
                  <c:v>2.4866666666666664</c:v>
                </c:pt>
                <c:pt idx="837">
                  <c:v>2.5074999999999998</c:v>
                </c:pt>
                <c:pt idx="838">
                  <c:v>2.5283333333333333</c:v>
                </c:pt>
                <c:pt idx="839">
                  <c:v>2.5491666666666668</c:v>
                </c:pt>
                <c:pt idx="840">
                  <c:v>2.57</c:v>
                </c:pt>
                <c:pt idx="841">
                  <c:v>2.5791666666666666</c:v>
                </c:pt>
                <c:pt idx="842">
                  <c:v>2.5883333333333334</c:v>
                </c:pt>
                <c:pt idx="843">
                  <c:v>2.5975000000000001</c:v>
                </c:pt>
                <c:pt idx="844">
                  <c:v>2.6066666666666665</c:v>
                </c:pt>
                <c:pt idx="845">
                  <c:v>2.6158333333333332</c:v>
                </c:pt>
                <c:pt idx="846">
                  <c:v>2.625</c:v>
                </c:pt>
                <c:pt idx="847">
                  <c:v>2.6341666666666668</c:v>
                </c:pt>
                <c:pt idx="848">
                  <c:v>2.6433333333333335</c:v>
                </c:pt>
                <c:pt idx="849">
                  <c:v>2.6525000000000003</c:v>
                </c:pt>
                <c:pt idx="850">
                  <c:v>2.6616666666666666</c:v>
                </c:pt>
                <c:pt idx="851">
                  <c:v>2.6708333333333334</c:v>
                </c:pt>
                <c:pt idx="852">
                  <c:v>2.68</c:v>
                </c:pt>
                <c:pt idx="853">
                  <c:v>2.6924999999999999</c:v>
                </c:pt>
                <c:pt idx="854">
                  <c:v>2.7050000000000001</c:v>
                </c:pt>
                <c:pt idx="855">
                  <c:v>2.7175000000000002</c:v>
                </c:pt>
                <c:pt idx="856">
                  <c:v>2.7300000000000004</c:v>
                </c:pt>
                <c:pt idx="857">
                  <c:v>2.7425000000000002</c:v>
                </c:pt>
                <c:pt idx="858">
                  <c:v>2.7549999999999999</c:v>
                </c:pt>
                <c:pt idx="859">
                  <c:v>2.7675000000000001</c:v>
                </c:pt>
                <c:pt idx="860">
                  <c:v>2.7800000000000002</c:v>
                </c:pt>
                <c:pt idx="861">
                  <c:v>2.7925</c:v>
                </c:pt>
                <c:pt idx="862">
                  <c:v>2.8050000000000002</c:v>
                </c:pt>
                <c:pt idx="863">
                  <c:v>2.8174999999999999</c:v>
                </c:pt>
                <c:pt idx="864">
                  <c:v>2.83</c:v>
                </c:pt>
                <c:pt idx="865">
                  <c:v>2.8008333333333333</c:v>
                </c:pt>
                <c:pt idx="866">
                  <c:v>2.7716666666666665</c:v>
                </c:pt>
                <c:pt idx="867">
                  <c:v>2.83</c:v>
                </c:pt>
                <c:pt idx="868">
                  <c:v>3.05</c:v>
                </c:pt>
                <c:pt idx="869">
                  <c:v>3.11</c:v>
                </c:pt>
                <c:pt idx="870">
                  <c:v>2.93</c:v>
                </c:pt>
                <c:pt idx="871">
                  <c:v>2.95</c:v>
                </c:pt>
                <c:pt idx="872">
                  <c:v>2.87</c:v>
                </c:pt>
                <c:pt idx="873">
                  <c:v>2.66</c:v>
                </c:pt>
                <c:pt idx="874">
                  <c:v>2.68</c:v>
                </c:pt>
                <c:pt idx="875">
                  <c:v>2.59</c:v>
                </c:pt>
                <c:pt idx="876">
                  <c:v>2.48</c:v>
                </c:pt>
                <c:pt idx="877">
                  <c:v>2.4700000000000002</c:v>
                </c:pt>
                <c:pt idx="878">
                  <c:v>2.37</c:v>
                </c:pt>
                <c:pt idx="879">
                  <c:v>2.29</c:v>
                </c:pt>
                <c:pt idx="880">
                  <c:v>2.37</c:v>
                </c:pt>
                <c:pt idx="881">
                  <c:v>2.38</c:v>
                </c:pt>
                <c:pt idx="882">
                  <c:v>2.2999999999999998</c:v>
                </c:pt>
                <c:pt idx="883">
                  <c:v>2.36</c:v>
                </c:pt>
                <c:pt idx="884">
                  <c:v>2.38</c:v>
                </c:pt>
                <c:pt idx="885">
                  <c:v>2.4300000000000002</c:v>
                </c:pt>
                <c:pt idx="886">
                  <c:v>2.48</c:v>
                </c:pt>
                <c:pt idx="887">
                  <c:v>2.5099999999999998</c:v>
                </c:pt>
                <c:pt idx="888">
                  <c:v>2.61</c:v>
                </c:pt>
                <c:pt idx="889">
                  <c:v>2.65</c:v>
                </c:pt>
                <c:pt idx="890">
                  <c:v>2.68</c:v>
                </c:pt>
                <c:pt idx="891">
                  <c:v>2.75</c:v>
                </c:pt>
                <c:pt idx="892">
                  <c:v>2.76</c:v>
                </c:pt>
                <c:pt idx="893">
                  <c:v>2.78</c:v>
                </c:pt>
                <c:pt idx="894">
                  <c:v>2.9</c:v>
                </c:pt>
                <c:pt idx="895">
                  <c:v>2.97</c:v>
                </c:pt>
                <c:pt idx="896">
                  <c:v>2.97</c:v>
                </c:pt>
                <c:pt idx="897">
                  <c:v>2.88</c:v>
                </c:pt>
                <c:pt idx="898">
                  <c:v>2.89</c:v>
                </c:pt>
                <c:pt idx="899">
                  <c:v>2.96</c:v>
                </c:pt>
                <c:pt idx="900">
                  <c:v>2.9</c:v>
                </c:pt>
                <c:pt idx="901">
                  <c:v>2.84</c:v>
                </c:pt>
                <c:pt idx="902">
                  <c:v>2.96</c:v>
                </c:pt>
                <c:pt idx="903">
                  <c:v>3.18</c:v>
                </c:pt>
                <c:pt idx="904">
                  <c:v>3.07</c:v>
                </c:pt>
                <c:pt idx="905">
                  <c:v>3</c:v>
                </c:pt>
                <c:pt idx="906">
                  <c:v>3.11</c:v>
                </c:pt>
                <c:pt idx="907">
                  <c:v>3.33</c:v>
                </c:pt>
                <c:pt idx="908">
                  <c:v>3.38</c:v>
                </c:pt>
                <c:pt idx="909">
                  <c:v>3.34</c:v>
                </c:pt>
                <c:pt idx="910">
                  <c:v>3.49</c:v>
                </c:pt>
                <c:pt idx="911">
                  <c:v>3.59</c:v>
                </c:pt>
                <c:pt idx="912">
                  <c:v>3.46</c:v>
                </c:pt>
                <c:pt idx="913">
                  <c:v>3.34</c:v>
                </c:pt>
                <c:pt idx="914">
                  <c:v>3.41</c:v>
                </c:pt>
                <c:pt idx="915">
                  <c:v>3.48</c:v>
                </c:pt>
                <c:pt idx="916">
                  <c:v>3.6</c:v>
                </c:pt>
                <c:pt idx="917">
                  <c:v>3.8</c:v>
                </c:pt>
                <c:pt idx="918">
                  <c:v>3.93</c:v>
                </c:pt>
                <c:pt idx="919">
                  <c:v>3.93</c:v>
                </c:pt>
                <c:pt idx="920">
                  <c:v>3.92</c:v>
                </c:pt>
                <c:pt idx="921">
                  <c:v>3.97</c:v>
                </c:pt>
                <c:pt idx="922">
                  <c:v>3.72</c:v>
                </c:pt>
                <c:pt idx="923">
                  <c:v>3.21</c:v>
                </c:pt>
                <c:pt idx="924">
                  <c:v>3.09</c:v>
                </c:pt>
                <c:pt idx="925">
                  <c:v>3.05</c:v>
                </c:pt>
                <c:pt idx="926">
                  <c:v>2.98</c:v>
                </c:pt>
                <c:pt idx="927">
                  <c:v>2.88</c:v>
                </c:pt>
                <c:pt idx="928">
                  <c:v>2.92</c:v>
                </c:pt>
                <c:pt idx="929">
                  <c:v>2.97</c:v>
                </c:pt>
                <c:pt idx="930">
                  <c:v>3.2</c:v>
                </c:pt>
                <c:pt idx="931">
                  <c:v>3.54</c:v>
                </c:pt>
                <c:pt idx="932">
                  <c:v>3.76</c:v>
                </c:pt>
                <c:pt idx="933">
                  <c:v>3.8</c:v>
                </c:pt>
                <c:pt idx="934">
                  <c:v>3.74</c:v>
                </c:pt>
                <c:pt idx="935">
                  <c:v>3.86</c:v>
                </c:pt>
                <c:pt idx="936">
                  <c:v>4.0199999999999996</c:v>
                </c:pt>
                <c:pt idx="937">
                  <c:v>3.96</c:v>
                </c:pt>
                <c:pt idx="938">
                  <c:v>3.99</c:v>
                </c:pt>
                <c:pt idx="939">
                  <c:v>4.12</c:v>
                </c:pt>
                <c:pt idx="940">
                  <c:v>4.3099999999999996</c:v>
                </c:pt>
                <c:pt idx="941">
                  <c:v>4.34</c:v>
                </c:pt>
                <c:pt idx="942">
                  <c:v>4.4000000000000004</c:v>
                </c:pt>
                <c:pt idx="943">
                  <c:v>4.43</c:v>
                </c:pt>
                <c:pt idx="944">
                  <c:v>4.68</c:v>
                </c:pt>
                <c:pt idx="945">
                  <c:v>4.53</c:v>
                </c:pt>
                <c:pt idx="946">
                  <c:v>4.53</c:v>
                </c:pt>
                <c:pt idx="947">
                  <c:v>4.6900000000000004</c:v>
                </c:pt>
                <c:pt idx="948">
                  <c:v>4.72</c:v>
                </c:pt>
                <c:pt idx="949">
                  <c:v>4.49</c:v>
                </c:pt>
                <c:pt idx="950">
                  <c:v>4.25</c:v>
                </c:pt>
                <c:pt idx="951">
                  <c:v>4.28</c:v>
                </c:pt>
                <c:pt idx="952">
                  <c:v>4.3499999999999996</c:v>
                </c:pt>
                <c:pt idx="953">
                  <c:v>4.1500000000000004</c:v>
                </c:pt>
                <c:pt idx="954">
                  <c:v>3.9</c:v>
                </c:pt>
                <c:pt idx="955">
                  <c:v>3.8</c:v>
                </c:pt>
                <c:pt idx="956">
                  <c:v>3.8</c:v>
                </c:pt>
                <c:pt idx="957">
                  <c:v>3.89</c:v>
                </c:pt>
                <c:pt idx="958">
                  <c:v>3.93</c:v>
                </c:pt>
                <c:pt idx="959">
                  <c:v>3.84</c:v>
                </c:pt>
                <c:pt idx="960">
                  <c:v>3.84</c:v>
                </c:pt>
                <c:pt idx="961">
                  <c:v>3.78</c:v>
                </c:pt>
                <c:pt idx="962">
                  <c:v>3.74</c:v>
                </c:pt>
                <c:pt idx="963">
                  <c:v>3.78</c:v>
                </c:pt>
                <c:pt idx="964">
                  <c:v>3.71</c:v>
                </c:pt>
                <c:pt idx="965">
                  <c:v>3.88</c:v>
                </c:pt>
                <c:pt idx="966">
                  <c:v>3.92</c:v>
                </c:pt>
                <c:pt idx="967">
                  <c:v>4.04</c:v>
                </c:pt>
                <c:pt idx="968">
                  <c:v>3.98</c:v>
                </c:pt>
                <c:pt idx="969">
                  <c:v>3.92</c:v>
                </c:pt>
                <c:pt idx="970">
                  <c:v>3.94</c:v>
                </c:pt>
                <c:pt idx="971">
                  <c:v>4.0599999999999996</c:v>
                </c:pt>
                <c:pt idx="972">
                  <c:v>4.08</c:v>
                </c:pt>
                <c:pt idx="973">
                  <c:v>4.04</c:v>
                </c:pt>
                <c:pt idx="974">
                  <c:v>3.93</c:v>
                </c:pt>
                <c:pt idx="975">
                  <c:v>3.84</c:v>
                </c:pt>
                <c:pt idx="976">
                  <c:v>3.87</c:v>
                </c:pt>
                <c:pt idx="977">
                  <c:v>3.91</c:v>
                </c:pt>
                <c:pt idx="978">
                  <c:v>4.01</c:v>
                </c:pt>
                <c:pt idx="979">
                  <c:v>3.98</c:v>
                </c:pt>
                <c:pt idx="980">
                  <c:v>3.98</c:v>
                </c:pt>
                <c:pt idx="981">
                  <c:v>3.93</c:v>
                </c:pt>
                <c:pt idx="982">
                  <c:v>3.92</c:v>
                </c:pt>
                <c:pt idx="983">
                  <c:v>3.86</c:v>
                </c:pt>
                <c:pt idx="984">
                  <c:v>3.83</c:v>
                </c:pt>
                <c:pt idx="985">
                  <c:v>3.92</c:v>
                </c:pt>
                <c:pt idx="986">
                  <c:v>3.93</c:v>
                </c:pt>
                <c:pt idx="987">
                  <c:v>3.97</c:v>
                </c:pt>
                <c:pt idx="988">
                  <c:v>3.93</c:v>
                </c:pt>
                <c:pt idx="989">
                  <c:v>3.99</c:v>
                </c:pt>
                <c:pt idx="990">
                  <c:v>4.0199999999999996</c:v>
                </c:pt>
                <c:pt idx="991">
                  <c:v>4</c:v>
                </c:pt>
                <c:pt idx="992">
                  <c:v>4.08</c:v>
                </c:pt>
                <c:pt idx="993">
                  <c:v>4.1100000000000003</c:v>
                </c:pt>
                <c:pt idx="994">
                  <c:v>4.12</c:v>
                </c:pt>
                <c:pt idx="995">
                  <c:v>4.13</c:v>
                </c:pt>
                <c:pt idx="996">
                  <c:v>4.17</c:v>
                </c:pt>
                <c:pt idx="997">
                  <c:v>4.1500000000000004</c:v>
                </c:pt>
                <c:pt idx="998">
                  <c:v>4.22</c:v>
                </c:pt>
                <c:pt idx="999">
                  <c:v>4.2300000000000004</c:v>
                </c:pt>
                <c:pt idx="1000">
                  <c:v>4.2</c:v>
                </c:pt>
                <c:pt idx="1001">
                  <c:v>4.17</c:v>
                </c:pt>
                <c:pt idx="1002">
                  <c:v>4.1900000000000004</c:v>
                </c:pt>
                <c:pt idx="1003">
                  <c:v>4.1900000000000004</c:v>
                </c:pt>
                <c:pt idx="1004">
                  <c:v>4.2</c:v>
                </c:pt>
                <c:pt idx="1005">
                  <c:v>4.1900000000000004</c:v>
                </c:pt>
                <c:pt idx="1006">
                  <c:v>4.1500000000000004</c:v>
                </c:pt>
                <c:pt idx="1007">
                  <c:v>4.18</c:v>
                </c:pt>
                <c:pt idx="1008">
                  <c:v>4.1900000000000004</c:v>
                </c:pt>
                <c:pt idx="1009">
                  <c:v>4.21</c:v>
                </c:pt>
                <c:pt idx="1010">
                  <c:v>4.21</c:v>
                </c:pt>
                <c:pt idx="1011">
                  <c:v>4.2</c:v>
                </c:pt>
                <c:pt idx="1012">
                  <c:v>4.21</c:v>
                </c:pt>
                <c:pt idx="1013">
                  <c:v>4.21</c:v>
                </c:pt>
                <c:pt idx="1014">
                  <c:v>4.2</c:v>
                </c:pt>
                <c:pt idx="1015">
                  <c:v>4.25</c:v>
                </c:pt>
                <c:pt idx="1016">
                  <c:v>4.29</c:v>
                </c:pt>
                <c:pt idx="1017">
                  <c:v>4.3499999999999996</c:v>
                </c:pt>
                <c:pt idx="1018">
                  <c:v>4.45</c:v>
                </c:pt>
                <c:pt idx="1019">
                  <c:v>4.62</c:v>
                </c:pt>
                <c:pt idx="1020">
                  <c:v>4.6100000000000003</c:v>
                </c:pt>
                <c:pt idx="1021">
                  <c:v>4.83</c:v>
                </c:pt>
                <c:pt idx="1022">
                  <c:v>4.87</c:v>
                </c:pt>
                <c:pt idx="1023">
                  <c:v>4.75</c:v>
                </c:pt>
                <c:pt idx="1024">
                  <c:v>4.78</c:v>
                </c:pt>
                <c:pt idx="1025">
                  <c:v>4.8099999999999996</c:v>
                </c:pt>
                <c:pt idx="1026">
                  <c:v>5.0199999999999996</c:v>
                </c:pt>
                <c:pt idx="1027">
                  <c:v>5.22</c:v>
                </c:pt>
                <c:pt idx="1028">
                  <c:v>5.18</c:v>
                </c:pt>
                <c:pt idx="1029">
                  <c:v>5.01</c:v>
                </c:pt>
                <c:pt idx="1030">
                  <c:v>5.16</c:v>
                </c:pt>
                <c:pt idx="1031">
                  <c:v>4.84</c:v>
                </c:pt>
                <c:pt idx="1032">
                  <c:v>4.58</c:v>
                </c:pt>
                <c:pt idx="1033">
                  <c:v>4.63</c:v>
                </c:pt>
                <c:pt idx="1034">
                  <c:v>4.54</c:v>
                </c:pt>
                <c:pt idx="1035">
                  <c:v>4.59</c:v>
                </c:pt>
                <c:pt idx="1036">
                  <c:v>4.8499999999999996</c:v>
                </c:pt>
                <c:pt idx="1037">
                  <c:v>5.0199999999999996</c:v>
                </c:pt>
                <c:pt idx="1038">
                  <c:v>5.16</c:v>
                </c:pt>
                <c:pt idx="1039">
                  <c:v>5.28</c:v>
                </c:pt>
                <c:pt idx="1040">
                  <c:v>5.3</c:v>
                </c:pt>
                <c:pt idx="1041">
                  <c:v>5.48</c:v>
                </c:pt>
                <c:pt idx="1042">
                  <c:v>5.75</c:v>
                </c:pt>
                <c:pt idx="1043">
                  <c:v>5.7</c:v>
                </c:pt>
                <c:pt idx="1044">
                  <c:v>5.53</c:v>
                </c:pt>
                <c:pt idx="1045">
                  <c:v>5.56</c:v>
                </c:pt>
                <c:pt idx="1046">
                  <c:v>5.74</c:v>
                </c:pt>
                <c:pt idx="1047">
                  <c:v>5.64</c:v>
                </c:pt>
                <c:pt idx="1048">
                  <c:v>5.87</c:v>
                </c:pt>
                <c:pt idx="1049">
                  <c:v>5.72</c:v>
                </c:pt>
                <c:pt idx="1050">
                  <c:v>5.5</c:v>
                </c:pt>
                <c:pt idx="1051">
                  <c:v>5.42</c:v>
                </c:pt>
                <c:pt idx="1052">
                  <c:v>5.46</c:v>
                </c:pt>
                <c:pt idx="1053">
                  <c:v>5.58</c:v>
                </c:pt>
                <c:pt idx="1054">
                  <c:v>5.7</c:v>
                </c:pt>
                <c:pt idx="1055">
                  <c:v>6.03</c:v>
                </c:pt>
                <c:pt idx="1056">
                  <c:v>6.04</c:v>
                </c:pt>
                <c:pt idx="1057">
                  <c:v>6.19</c:v>
                </c:pt>
                <c:pt idx="1058">
                  <c:v>6.3</c:v>
                </c:pt>
                <c:pt idx="1059">
                  <c:v>6.17</c:v>
                </c:pt>
                <c:pt idx="1060">
                  <c:v>6.32</c:v>
                </c:pt>
                <c:pt idx="1061">
                  <c:v>6.57</c:v>
                </c:pt>
                <c:pt idx="1062">
                  <c:v>6.72</c:v>
                </c:pt>
                <c:pt idx="1063">
                  <c:v>6.69</c:v>
                </c:pt>
                <c:pt idx="1064">
                  <c:v>7.16</c:v>
                </c:pt>
                <c:pt idx="1065">
                  <c:v>7.1</c:v>
                </c:pt>
                <c:pt idx="1066">
                  <c:v>7.14</c:v>
                </c:pt>
                <c:pt idx="1067">
                  <c:v>7.65</c:v>
                </c:pt>
                <c:pt idx="1068">
                  <c:v>7.79</c:v>
                </c:pt>
                <c:pt idx="1069">
                  <c:v>7.24</c:v>
                </c:pt>
                <c:pt idx="1070">
                  <c:v>7.07</c:v>
                </c:pt>
                <c:pt idx="1071">
                  <c:v>7.39</c:v>
                </c:pt>
                <c:pt idx="1072">
                  <c:v>7.91</c:v>
                </c:pt>
                <c:pt idx="1073">
                  <c:v>7.84</c:v>
                </c:pt>
                <c:pt idx="1074">
                  <c:v>7.46</c:v>
                </c:pt>
                <c:pt idx="1075">
                  <c:v>7.53</c:v>
                </c:pt>
                <c:pt idx="1076">
                  <c:v>7.39</c:v>
                </c:pt>
                <c:pt idx="1077">
                  <c:v>7.33</c:v>
                </c:pt>
                <c:pt idx="1078">
                  <c:v>6.84</c:v>
                </c:pt>
                <c:pt idx="1079">
                  <c:v>6.39</c:v>
                </c:pt>
                <c:pt idx="1080">
                  <c:v>6.24</c:v>
                </c:pt>
                <c:pt idx="1081">
                  <c:v>6.11</c:v>
                </c:pt>
                <c:pt idx="1082">
                  <c:v>5.7</c:v>
                </c:pt>
                <c:pt idx="1083">
                  <c:v>5.83</c:v>
                </c:pt>
                <c:pt idx="1084">
                  <c:v>6.39</c:v>
                </c:pt>
                <c:pt idx="1085">
                  <c:v>6.52</c:v>
                </c:pt>
                <c:pt idx="1086">
                  <c:v>6.73</c:v>
                </c:pt>
                <c:pt idx="1087">
                  <c:v>6.58</c:v>
                </c:pt>
                <c:pt idx="1088">
                  <c:v>6.14</c:v>
                </c:pt>
                <c:pt idx="1089">
                  <c:v>5.93</c:v>
                </c:pt>
                <c:pt idx="1090">
                  <c:v>5.81</c:v>
                </c:pt>
                <c:pt idx="1091">
                  <c:v>5.93</c:v>
                </c:pt>
                <c:pt idx="1092">
                  <c:v>5.95</c:v>
                </c:pt>
                <c:pt idx="1093">
                  <c:v>6.08</c:v>
                </c:pt>
                <c:pt idx="1094">
                  <c:v>6.07</c:v>
                </c:pt>
                <c:pt idx="1095">
                  <c:v>6.19</c:v>
                </c:pt>
                <c:pt idx="1096">
                  <c:v>6.13</c:v>
                </c:pt>
                <c:pt idx="1097">
                  <c:v>6.11</c:v>
                </c:pt>
                <c:pt idx="1098">
                  <c:v>6.11</c:v>
                </c:pt>
                <c:pt idx="1099">
                  <c:v>6.21</c:v>
                </c:pt>
                <c:pt idx="1100">
                  <c:v>6.55</c:v>
                </c:pt>
                <c:pt idx="1101">
                  <c:v>6.48</c:v>
                </c:pt>
                <c:pt idx="1102">
                  <c:v>6.28</c:v>
                </c:pt>
                <c:pt idx="1103">
                  <c:v>6.36</c:v>
                </c:pt>
                <c:pt idx="1104">
                  <c:v>6.46</c:v>
                </c:pt>
                <c:pt idx="1105">
                  <c:v>6.64</c:v>
                </c:pt>
                <c:pt idx="1106">
                  <c:v>6.71</c:v>
                </c:pt>
                <c:pt idx="1107">
                  <c:v>6.67</c:v>
                </c:pt>
                <c:pt idx="1108">
                  <c:v>6.85</c:v>
                </c:pt>
                <c:pt idx="1109">
                  <c:v>6.9</c:v>
                </c:pt>
                <c:pt idx="1110">
                  <c:v>7.13</c:v>
                </c:pt>
                <c:pt idx="1111">
                  <c:v>7.4</c:v>
                </c:pt>
                <c:pt idx="1112">
                  <c:v>7.09</c:v>
                </c:pt>
                <c:pt idx="1113">
                  <c:v>6.79</c:v>
                </c:pt>
                <c:pt idx="1114">
                  <c:v>6.73</c:v>
                </c:pt>
                <c:pt idx="1115">
                  <c:v>6.74</c:v>
                </c:pt>
                <c:pt idx="1116">
                  <c:v>6.99</c:v>
                </c:pt>
                <c:pt idx="1117">
                  <c:v>6.96</c:v>
                </c:pt>
                <c:pt idx="1118">
                  <c:v>7.21</c:v>
                </c:pt>
                <c:pt idx="1119">
                  <c:v>7.51</c:v>
                </c:pt>
                <c:pt idx="1120">
                  <c:v>7.58</c:v>
                </c:pt>
                <c:pt idx="1121">
                  <c:v>7.54</c:v>
                </c:pt>
                <c:pt idx="1122">
                  <c:v>7.81</c:v>
                </c:pt>
                <c:pt idx="1123">
                  <c:v>8.0399999999999991</c:v>
                </c:pt>
                <c:pt idx="1124">
                  <c:v>8.0399999999999991</c:v>
                </c:pt>
                <c:pt idx="1125">
                  <c:v>7.9</c:v>
                </c:pt>
                <c:pt idx="1126">
                  <c:v>7.68</c:v>
                </c:pt>
                <c:pt idx="1127">
                  <c:v>7.43</c:v>
                </c:pt>
                <c:pt idx="1128">
                  <c:v>7.5</c:v>
                </c:pt>
                <c:pt idx="1129">
                  <c:v>7.39</c:v>
                </c:pt>
                <c:pt idx="1130">
                  <c:v>7.73</c:v>
                </c:pt>
                <c:pt idx="1131">
                  <c:v>8.23</c:v>
                </c:pt>
                <c:pt idx="1132">
                  <c:v>8.06</c:v>
                </c:pt>
                <c:pt idx="1133">
                  <c:v>7.86</c:v>
                </c:pt>
                <c:pt idx="1134">
                  <c:v>8.06</c:v>
                </c:pt>
                <c:pt idx="1135">
                  <c:v>8.4</c:v>
                </c:pt>
                <c:pt idx="1136">
                  <c:v>8.43</c:v>
                </c:pt>
                <c:pt idx="1137">
                  <c:v>8.14</c:v>
                </c:pt>
                <c:pt idx="1138">
                  <c:v>8.0500000000000007</c:v>
                </c:pt>
                <c:pt idx="1139">
                  <c:v>8</c:v>
                </c:pt>
                <c:pt idx="1140">
                  <c:v>7.74</c:v>
                </c:pt>
                <c:pt idx="1141">
                  <c:v>7.79</c:v>
                </c:pt>
                <c:pt idx="1142">
                  <c:v>7.73</c:v>
                </c:pt>
                <c:pt idx="1143">
                  <c:v>7.56</c:v>
                </c:pt>
                <c:pt idx="1144">
                  <c:v>7.9</c:v>
                </c:pt>
                <c:pt idx="1145">
                  <c:v>7.86</c:v>
                </c:pt>
                <c:pt idx="1146">
                  <c:v>7.83</c:v>
                </c:pt>
                <c:pt idx="1147">
                  <c:v>7.77</c:v>
                </c:pt>
                <c:pt idx="1148">
                  <c:v>7.59</c:v>
                </c:pt>
                <c:pt idx="1149">
                  <c:v>7.41</c:v>
                </c:pt>
                <c:pt idx="1150">
                  <c:v>7.29</c:v>
                </c:pt>
                <c:pt idx="1151">
                  <c:v>6.87</c:v>
                </c:pt>
                <c:pt idx="1152">
                  <c:v>7.21</c:v>
                </c:pt>
                <c:pt idx="1153">
                  <c:v>7.39</c:v>
                </c:pt>
                <c:pt idx="1154">
                  <c:v>7.46</c:v>
                </c:pt>
                <c:pt idx="1155">
                  <c:v>7.37</c:v>
                </c:pt>
                <c:pt idx="1156">
                  <c:v>7.46</c:v>
                </c:pt>
                <c:pt idx="1157">
                  <c:v>7.28</c:v>
                </c:pt>
                <c:pt idx="1158">
                  <c:v>7.33</c:v>
                </c:pt>
                <c:pt idx="1159">
                  <c:v>7.4</c:v>
                </c:pt>
                <c:pt idx="1160">
                  <c:v>7.34</c:v>
                </c:pt>
                <c:pt idx="1161">
                  <c:v>7.52</c:v>
                </c:pt>
                <c:pt idx="1162">
                  <c:v>7.58</c:v>
                </c:pt>
                <c:pt idx="1163">
                  <c:v>7.69</c:v>
                </c:pt>
                <c:pt idx="1164">
                  <c:v>7.96</c:v>
                </c:pt>
                <c:pt idx="1165">
                  <c:v>8.0299999999999994</c:v>
                </c:pt>
                <c:pt idx="1166">
                  <c:v>8.0399999999999991</c:v>
                </c:pt>
                <c:pt idx="1167">
                  <c:v>8.15</c:v>
                </c:pt>
                <c:pt idx="1168">
                  <c:v>8.35</c:v>
                </c:pt>
                <c:pt idx="1169">
                  <c:v>8.4600000000000009</c:v>
                </c:pt>
                <c:pt idx="1170">
                  <c:v>8.64</c:v>
                </c:pt>
                <c:pt idx="1171">
                  <c:v>8.41</c:v>
                </c:pt>
                <c:pt idx="1172">
                  <c:v>8.42</c:v>
                </c:pt>
                <c:pt idx="1173">
                  <c:v>8.64</c:v>
                </c:pt>
                <c:pt idx="1174">
                  <c:v>8.81</c:v>
                </c:pt>
                <c:pt idx="1175">
                  <c:v>9.01</c:v>
                </c:pt>
                <c:pt idx="1176">
                  <c:v>9.1</c:v>
                </c:pt>
                <c:pt idx="1177">
                  <c:v>9.1</c:v>
                </c:pt>
                <c:pt idx="1178">
                  <c:v>9.1199999999999992</c:v>
                </c:pt>
                <c:pt idx="1179">
                  <c:v>9.18</c:v>
                </c:pt>
                <c:pt idx="1180">
                  <c:v>9.25</c:v>
                </c:pt>
                <c:pt idx="1181">
                  <c:v>8.91</c:v>
                </c:pt>
                <c:pt idx="1182">
                  <c:v>8.9499999999999993</c:v>
                </c:pt>
                <c:pt idx="1183">
                  <c:v>9.0299999999999994</c:v>
                </c:pt>
                <c:pt idx="1184">
                  <c:v>9.33</c:v>
                </c:pt>
                <c:pt idx="1185">
                  <c:v>10.3</c:v>
                </c:pt>
                <c:pt idx="1186">
                  <c:v>10.65</c:v>
                </c:pt>
                <c:pt idx="1187">
                  <c:v>10.39</c:v>
                </c:pt>
                <c:pt idx="1188">
                  <c:v>10.8</c:v>
                </c:pt>
                <c:pt idx="1189">
                  <c:v>12.41</c:v>
                </c:pt>
                <c:pt idx="1190">
                  <c:v>12.75</c:v>
                </c:pt>
                <c:pt idx="1191">
                  <c:v>11.47</c:v>
                </c:pt>
                <c:pt idx="1192">
                  <c:v>10.18</c:v>
                </c:pt>
                <c:pt idx="1193">
                  <c:v>9.7799999999999994</c:v>
                </c:pt>
                <c:pt idx="1194">
                  <c:v>10.25</c:v>
                </c:pt>
                <c:pt idx="1195">
                  <c:v>11.1</c:v>
                </c:pt>
                <c:pt idx="1196">
                  <c:v>11.51</c:v>
                </c:pt>
                <c:pt idx="1197">
                  <c:v>11.75</c:v>
                </c:pt>
                <c:pt idx="1198">
                  <c:v>12.68</c:v>
                </c:pt>
                <c:pt idx="1199">
                  <c:v>12.84</c:v>
                </c:pt>
                <c:pt idx="1200">
                  <c:v>12.57</c:v>
                </c:pt>
                <c:pt idx="1201">
                  <c:v>13.19</c:v>
                </c:pt>
                <c:pt idx="1202">
                  <c:v>13.12</c:v>
                </c:pt>
                <c:pt idx="1203">
                  <c:v>13.68</c:v>
                </c:pt>
                <c:pt idx="1204">
                  <c:v>14.1</c:v>
                </c:pt>
                <c:pt idx="1205">
                  <c:v>13.47</c:v>
                </c:pt>
                <c:pt idx="1206">
                  <c:v>14.28</c:v>
                </c:pt>
                <c:pt idx="1207">
                  <c:v>14.94</c:v>
                </c:pt>
                <c:pt idx="1208">
                  <c:v>15.32</c:v>
                </c:pt>
                <c:pt idx="1209">
                  <c:v>15.15</c:v>
                </c:pt>
                <c:pt idx="1210">
                  <c:v>13.39</c:v>
                </c:pt>
                <c:pt idx="1211">
                  <c:v>13.72</c:v>
                </c:pt>
                <c:pt idx="1212">
                  <c:v>14.59</c:v>
                </c:pt>
                <c:pt idx="1213">
                  <c:v>14.43</c:v>
                </c:pt>
                <c:pt idx="1214">
                  <c:v>13.86</c:v>
                </c:pt>
                <c:pt idx="1215">
                  <c:v>13.87</c:v>
                </c:pt>
                <c:pt idx="1216">
                  <c:v>13.62</c:v>
                </c:pt>
                <c:pt idx="1217">
                  <c:v>14.3</c:v>
                </c:pt>
                <c:pt idx="1218">
                  <c:v>13.95</c:v>
                </c:pt>
                <c:pt idx="1219">
                  <c:v>13.06</c:v>
                </c:pt>
                <c:pt idx="1220">
                  <c:v>12.34</c:v>
                </c:pt>
                <c:pt idx="1221">
                  <c:v>10.91</c:v>
                </c:pt>
                <c:pt idx="1222">
                  <c:v>10.55</c:v>
                </c:pt>
                <c:pt idx="1223">
                  <c:v>10.54</c:v>
                </c:pt>
                <c:pt idx="1224">
                  <c:v>10.46</c:v>
                </c:pt>
                <c:pt idx="1225">
                  <c:v>10.72</c:v>
                </c:pt>
                <c:pt idx="1226">
                  <c:v>10.51</c:v>
                </c:pt>
                <c:pt idx="1227">
                  <c:v>10.4</c:v>
                </c:pt>
                <c:pt idx="1228">
                  <c:v>10.38</c:v>
                </c:pt>
                <c:pt idx="1229">
                  <c:v>10.85</c:v>
                </c:pt>
                <c:pt idx="1230">
                  <c:v>11.38</c:v>
                </c:pt>
                <c:pt idx="1231">
                  <c:v>11.85</c:v>
                </c:pt>
                <c:pt idx="1232">
                  <c:v>11.65</c:v>
                </c:pt>
                <c:pt idx="1233">
                  <c:v>11.54</c:v>
                </c:pt>
                <c:pt idx="1234">
                  <c:v>11.69</c:v>
                </c:pt>
                <c:pt idx="1235">
                  <c:v>11.83</c:v>
                </c:pt>
                <c:pt idx="1236">
                  <c:v>11.67</c:v>
                </c:pt>
                <c:pt idx="1237">
                  <c:v>11.84</c:v>
                </c:pt>
                <c:pt idx="1238">
                  <c:v>12.32</c:v>
                </c:pt>
                <c:pt idx="1239">
                  <c:v>12.63</c:v>
                </c:pt>
                <c:pt idx="1240">
                  <c:v>13.41</c:v>
                </c:pt>
                <c:pt idx="1241">
                  <c:v>13.56</c:v>
                </c:pt>
                <c:pt idx="1242">
                  <c:v>13.36</c:v>
                </c:pt>
                <c:pt idx="1243">
                  <c:v>12.72</c:v>
                </c:pt>
                <c:pt idx="1244">
                  <c:v>12.52</c:v>
                </c:pt>
                <c:pt idx="1245">
                  <c:v>12.16</c:v>
                </c:pt>
                <c:pt idx="1246">
                  <c:v>11.57</c:v>
                </c:pt>
                <c:pt idx="1247">
                  <c:v>11.5</c:v>
                </c:pt>
                <c:pt idx="1248">
                  <c:v>11.38</c:v>
                </c:pt>
                <c:pt idx="1249">
                  <c:v>11.51</c:v>
                </c:pt>
                <c:pt idx="1250">
                  <c:v>11.86</c:v>
                </c:pt>
                <c:pt idx="1251">
                  <c:v>11.43</c:v>
                </c:pt>
                <c:pt idx="1252">
                  <c:v>10.85</c:v>
                </c:pt>
                <c:pt idx="1253">
                  <c:v>10.16</c:v>
                </c:pt>
                <c:pt idx="1254">
                  <c:v>10.31</c:v>
                </c:pt>
                <c:pt idx="1255">
                  <c:v>10.33</c:v>
                </c:pt>
                <c:pt idx="1256">
                  <c:v>10.37</c:v>
                </c:pt>
                <c:pt idx="1257">
                  <c:v>10.24</c:v>
                </c:pt>
                <c:pt idx="1258">
                  <c:v>9.7799999999999994</c:v>
                </c:pt>
                <c:pt idx="1259">
                  <c:v>9.26</c:v>
                </c:pt>
                <c:pt idx="1260">
                  <c:v>9.19</c:v>
                </c:pt>
                <c:pt idx="1261">
                  <c:v>8.6999999999999993</c:v>
                </c:pt>
                <c:pt idx="1262">
                  <c:v>7.78</c:v>
                </c:pt>
                <c:pt idx="1263">
                  <c:v>7.3</c:v>
                </c:pt>
                <c:pt idx="1264">
                  <c:v>7.71</c:v>
                </c:pt>
                <c:pt idx="1265">
                  <c:v>7.8</c:v>
                </c:pt>
                <c:pt idx="1266">
                  <c:v>7.3</c:v>
                </c:pt>
                <c:pt idx="1267">
                  <c:v>7.17</c:v>
                </c:pt>
                <c:pt idx="1268">
                  <c:v>7.45</c:v>
                </c:pt>
                <c:pt idx="1269">
                  <c:v>7.43</c:v>
                </c:pt>
                <c:pt idx="1270">
                  <c:v>7.25</c:v>
                </c:pt>
                <c:pt idx="1271">
                  <c:v>7.11</c:v>
                </c:pt>
                <c:pt idx="1272">
                  <c:v>7.08</c:v>
                </c:pt>
                <c:pt idx="1273">
                  <c:v>7.25</c:v>
                </c:pt>
                <c:pt idx="1274">
                  <c:v>7.25</c:v>
                </c:pt>
                <c:pt idx="1275">
                  <c:v>8.02</c:v>
                </c:pt>
                <c:pt idx="1276">
                  <c:v>8.61</c:v>
                </c:pt>
                <c:pt idx="1277">
                  <c:v>8.4</c:v>
                </c:pt>
                <c:pt idx="1278">
                  <c:v>8.4499999999999993</c:v>
                </c:pt>
                <c:pt idx="1279">
                  <c:v>8.76</c:v>
                </c:pt>
                <c:pt idx="1280">
                  <c:v>9.42</c:v>
                </c:pt>
                <c:pt idx="1281">
                  <c:v>9.52</c:v>
                </c:pt>
                <c:pt idx="1282">
                  <c:v>8.86</c:v>
                </c:pt>
                <c:pt idx="1283">
                  <c:v>8.99</c:v>
                </c:pt>
                <c:pt idx="1284">
                  <c:v>8.67</c:v>
                </c:pt>
                <c:pt idx="1285">
                  <c:v>8.2100000000000009</c:v>
                </c:pt>
                <c:pt idx="1286">
                  <c:v>8.3699999999999992</c:v>
                </c:pt>
                <c:pt idx="1287">
                  <c:v>8.7200000000000006</c:v>
                </c:pt>
                <c:pt idx="1288">
                  <c:v>9.09</c:v>
                </c:pt>
                <c:pt idx="1289">
                  <c:v>8.92</c:v>
                </c:pt>
                <c:pt idx="1290">
                  <c:v>9.06</c:v>
                </c:pt>
                <c:pt idx="1291">
                  <c:v>9.26</c:v>
                </c:pt>
                <c:pt idx="1292">
                  <c:v>8.98</c:v>
                </c:pt>
                <c:pt idx="1293">
                  <c:v>8.8000000000000007</c:v>
                </c:pt>
                <c:pt idx="1294">
                  <c:v>8.9600000000000009</c:v>
                </c:pt>
                <c:pt idx="1295">
                  <c:v>9.11</c:v>
                </c:pt>
                <c:pt idx="1296">
                  <c:v>9.09</c:v>
                </c:pt>
                <c:pt idx="1297">
                  <c:v>9.17</c:v>
                </c:pt>
                <c:pt idx="1298">
                  <c:v>9.36</c:v>
                </c:pt>
                <c:pt idx="1299">
                  <c:v>9.18</c:v>
                </c:pt>
                <c:pt idx="1300">
                  <c:v>8.86</c:v>
                </c:pt>
                <c:pt idx="1301">
                  <c:v>8.2799999999999994</c:v>
                </c:pt>
                <c:pt idx="1302">
                  <c:v>8.02</c:v>
                </c:pt>
                <c:pt idx="1303">
                  <c:v>8.11</c:v>
                </c:pt>
                <c:pt idx="1304">
                  <c:v>8.19</c:v>
                </c:pt>
                <c:pt idx="1305">
                  <c:v>8.01</c:v>
                </c:pt>
                <c:pt idx="1306">
                  <c:v>7.87</c:v>
                </c:pt>
                <c:pt idx="1307">
                  <c:v>7.84</c:v>
                </c:pt>
                <c:pt idx="1308">
                  <c:v>8.2100000000000009</c:v>
                </c:pt>
                <c:pt idx="1309">
                  <c:v>8.4700000000000006</c:v>
                </c:pt>
                <c:pt idx="1310">
                  <c:v>8.59</c:v>
                </c:pt>
                <c:pt idx="1311">
                  <c:v>8.7899999999999991</c:v>
                </c:pt>
                <c:pt idx="1312">
                  <c:v>8.76</c:v>
                </c:pt>
                <c:pt idx="1313">
                  <c:v>8.48</c:v>
                </c:pt>
                <c:pt idx="1314">
                  <c:v>8.4700000000000006</c:v>
                </c:pt>
                <c:pt idx="1315">
                  <c:v>8.75</c:v>
                </c:pt>
                <c:pt idx="1316">
                  <c:v>8.89</c:v>
                </c:pt>
                <c:pt idx="1317">
                  <c:v>8.7200000000000006</c:v>
                </c:pt>
                <c:pt idx="1318">
                  <c:v>8.39</c:v>
                </c:pt>
                <c:pt idx="1319">
                  <c:v>8.08</c:v>
                </c:pt>
                <c:pt idx="1320">
                  <c:v>8.09</c:v>
                </c:pt>
                <c:pt idx="1321">
                  <c:v>7.85</c:v>
                </c:pt>
                <c:pt idx="1322">
                  <c:v>8.11</c:v>
                </c:pt>
                <c:pt idx="1323">
                  <c:v>8.0399999999999991</c:v>
                </c:pt>
                <c:pt idx="1324">
                  <c:v>8.07</c:v>
                </c:pt>
                <c:pt idx="1325">
                  <c:v>8.2799999999999994</c:v>
                </c:pt>
                <c:pt idx="1326">
                  <c:v>8.27</c:v>
                </c:pt>
                <c:pt idx="1327">
                  <c:v>7.9</c:v>
                </c:pt>
                <c:pt idx="1328">
                  <c:v>7.65</c:v>
                </c:pt>
                <c:pt idx="1329">
                  <c:v>7.53</c:v>
                </c:pt>
                <c:pt idx="1330">
                  <c:v>7.42</c:v>
                </c:pt>
                <c:pt idx="1331">
                  <c:v>7.09</c:v>
                </c:pt>
                <c:pt idx="1332">
                  <c:v>7.03</c:v>
                </c:pt>
                <c:pt idx="1333">
                  <c:v>7.34</c:v>
                </c:pt>
                <c:pt idx="1334">
                  <c:v>7.54</c:v>
                </c:pt>
                <c:pt idx="1335">
                  <c:v>7.48</c:v>
                </c:pt>
                <c:pt idx="1336">
                  <c:v>7.39</c:v>
                </c:pt>
                <c:pt idx="1337">
                  <c:v>7.26</c:v>
                </c:pt>
                <c:pt idx="1338">
                  <c:v>6.84</c:v>
                </c:pt>
                <c:pt idx="1339">
                  <c:v>6.59</c:v>
                </c:pt>
                <c:pt idx="1340">
                  <c:v>6.42</c:v>
                </c:pt>
                <c:pt idx="1341">
                  <c:v>6.59</c:v>
                </c:pt>
                <c:pt idx="1342">
                  <c:v>6.87</c:v>
                </c:pt>
                <c:pt idx="1343">
                  <c:v>6.77</c:v>
                </c:pt>
                <c:pt idx="1344">
                  <c:v>6.6</c:v>
                </c:pt>
                <c:pt idx="1345">
                  <c:v>6.26</c:v>
                </c:pt>
                <c:pt idx="1346">
                  <c:v>5.98</c:v>
                </c:pt>
                <c:pt idx="1347">
                  <c:v>5.97</c:v>
                </c:pt>
                <c:pt idx="1348">
                  <c:v>6.04</c:v>
                </c:pt>
                <c:pt idx="1349">
                  <c:v>5.96</c:v>
                </c:pt>
                <c:pt idx="1350">
                  <c:v>5.81</c:v>
                </c:pt>
                <c:pt idx="1351">
                  <c:v>5.68</c:v>
                </c:pt>
                <c:pt idx="1352">
                  <c:v>5.36</c:v>
                </c:pt>
                <c:pt idx="1353">
                  <c:v>5.33</c:v>
                </c:pt>
                <c:pt idx="1354">
                  <c:v>5.72</c:v>
                </c:pt>
                <c:pt idx="1355">
                  <c:v>5.77</c:v>
                </c:pt>
                <c:pt idx="1356">
                  <c:v>5.75</c:v>
                </c:pt>
                <c:pt idx="1357">
                  <c:v>5.97</c:v>
                </c:pt>
                <c:pt idx="1358">
                  <c:v>6.48</c:v>
                </c:pt>
                <c:pt idx="1359">
                  <c:v>6.97</c:v>
                </c:pt>
                <c:pt idx="1360">
                  <c:v>7.18</c:v>
                </c:pt>
                <c:pt idx="1361">
                  <c:v>7.1</c:v>
                </c:pt>
                <c:pt idx="1362">
                  <c:v>7.3</c:v>
                </c:pt>
                <c:pt idx="1363">
                  <c:v>7.24</c:v>
                </c:pt>
                <c:pt idx="1364">
                  <c:v>7.46</c:v>
                </c:pt>
                <c:pt idx="1365">
                  <c:v>7.74</c:v>
                </c:pt>
                <c:pt idx="1366">
                  <c:v>7.96</c:v>
                </c:pt>
                <c:pt idx="1367">
                  <c:v>7.81</c:v>
                </c:pt>
                <c:pt idx="1368">
                  <c:v>7.78</c:v>
                </c:pt>
                <c:pt idx="1369">
                  <c:v>7.47</c:v>
                </c:pt>
                <c:pt idx="1370">
                  <c:v>7.2</c:v>
                </c:pt>
                <c:pt idx="1371">
                  <c:v>7.06</c:v>
                </c:pt>
                <c:pt idx="1372">
                  <c:v>6.63</c:v>
                </c:pt>
                <c:pt idx="1373">
                  <c:v>6.17</c:v>
                </c:pt>
                <c:pt idx="1374">
                  <c:v>6.28</c:v>
                </c:pt>
                <c:pt idx="1375">
                  <c:v>6.49</c:v>
                </c:pt>
                <c:pt idx="1376">
                  <c:v>6.2</c:v>
                </c:pt>
                <c:pt idx="1377">
                  <c:v>6.04</c:v>
                </c:pt>
                <c:pt idx="1378">
                  <c:v>5.93</c:v>
                </c:pt>
                <c:pt idx="1379">
                  <c:v>5.71</c:v>
                </c:pt>
                <c:pt idx="1380">
                  <c:v>5.65</c:v>
                </c:pt>
                <c:pt idx="1381">
                  <c:v>5.81</c:v>
                </c:pt>
                <c:pt idx="1382">
                  <c:v>6.27</c:v>
                </c:pt>
                <c:pt idx="1383">
                  <c:v>6.51</c:v>
                </c:pt>
                <c:pt idx="1384">
                  <c:v>6.74</c:v>
                </c:pt>
                <c:pt idx="1385">
                  <c:v>6.91</c:v>
                </c:pt>
                <c:pt idx="1386">
                  <c:v>6.87</c:v>
                </c:pt>
                <c:pt idx="1387">
                  <c:v>6.64</c:v>
                </c:pt>
                <c:pt idx="1388">
                  <c:v>6.83</c:v>
                </c:pt>
                <c:pt idx="1389">
                  <c:v>6.53</c:v>
                </c:pt>
                <c:pt idx="1390">
                  <c:v>6.2</c:v>
                </c:pt>
                <c:pt idx="1391">
                  <c:v>6.3</c:v>
                </c:pt>
                <c:pt idx="1392">
                  <c:v>6.58</c:v>
                </c:pt>
                <c:pt idx="1393">
                  <c:v>6.42</c:v>
                </c:pt>
                <c:pt idx="1394">
                  <c:v>6.69</c:v>
                </c:pt>
                <c:pt idx="1395">
                  <c:v>6.89</c:v>
                </c:pt>
                <c:pt idx="1396">
                  <c:v>6.71</c:v>
                </c:pt>
                <c:pt idx="1397">
                  <c:v>6.49</c:v>
                </c:pt>
                <c:pt idx="1398">
                  <c:v>6.22</c:v>
                </c:pt>
                <c:pt idx="1399">
                  <c:v>6.3</c:v>
                </c:pt>
                <c:pt idx="1400">
                  <c:v>6.21</c:v>
                </c:pt>
                <c:pt idx="1401">
                  <c:v>6.03</c:v>
                </c:pt>
                <c:pt idx="1402">
                  <c:v>5.88</c:v>
                </c:pt>
                <c:pt idx="1403">
                  <c:v>5.81</c:v>
                </c:pt>
                <c:pt idx="1404">
                  <c:v>5.54</c:v>
                </c:pt>
                <c:pt idx="1405">
                  <c:v>5.57</c:v>
                </c:pt>
                <c:pt idx="1406">
                  <c:v>5.65</c:v>
                </c:pt>
                <c:pt idx="1407">
                  <c:v>5.64</c:v>
                </c:pt>
                <c:pt idx="1408">
                  <c:v>5.65</c:v>
                </c:pt>
                <c:pt idx="1409">
                  <c:v>5.5</c:v>
                </c:pt>
                <c:pt idx="1410">
                  <c:v>5.46</c:v>
                </c:pt>
                <c:pt idx="1411">
                  <c:v>5.34</c:v>
                </c:pt>
                <c:pt idx="1412">
                  <c:v>4.8099999999999996</c:v>
                </c:pt>
                <c:pt idx="1413">
                  <c:v>4.53</c:v>
                </c:pt>
                <c:pt idx="1414">
                  <c:v>4.83</c:v>
                </c:pt>
                <c:pt idx="1415">
                  <c:v>4.6500000000000004</c:v>
                </c:pt>
                <c:pt idx="1416">
                  <c:v>4.72</c:v>
                </c:pt>
                <c:pt idx="1417">
                  <c:v>5</c:v>
                </c:pt>
                <c:pt idx="1418">
                  <c:v>5.23</c:v>
                </c:pt>
                <c:pt idx="1419">
                  <c:v>5.18</c:v>
                </c:pt>
                <c:pt idx="1420">
                  <c:v>5.54</c:v>
                </c:pt>
                <c:pt idx="1421">
                  <c:v>5.9</c:v>
                </c:pt>
                <c:pt idx="1422">
                  <c:v>5.79</c:v>
                </c:pt>
                <c:pt idx="1423">
                  <c:v>5.94</c:v>
                </c:pt>
                <c:pt idx="1424">
                  <c:v>5.92</c:v>
                </c:pt>
                <c:pt idx="1425">
                  <c:v>6.11</c:v>
                </c:pt>
                <c:pt idx="1426">
                  <c:v>6.03</c:v>
                </c:pt>
                <c:pt idx="1427">
                  <c:v>6.28</c:v>
                </c:pt>
                <c:pt idx="1428">
                  <c:v>6.66</c:v>
                </c:pt>
                <c:pt idx="1429">
                  <c:v>6.52</c:v>
                </c:pt>
                <c:pt idx="1430">
                  <c:v>6.26</c:v>
                </c:pt>
                <c:pt idx="1431">
                  <c:v>5.99</c:v>
                </c:pt>
                <c:pt idx="1432">
                  <c:v>6.44</c:v>
                </c:pt>
                <c:pt idx="1433">
                  <c:v>6.1</c:v>
                </c:pt>
                <c:pt idx="1434">
                  <c:v>6.05</c:v>
                </c:pt>
                <c:pt idx="1435">
                  <c:v>5.83</c:v>
                </c:pt>
                <c:pt idx="1436">
                  <c:v>5.8</c:v>
                </c:pt>
                <c:pt idx="1437">
                  <c:v>5.74</c:v>
                </c:pt>
                <c:pt idx="1438">
                  <c:v>5.72</c:v>
                </c:pt>
                <c:pt idx="1439">
                  <c:v>5.24</c:v>
                </c:pt>
                <c:pt idx="1440">
                  <c:v>5.16</c:v>
                </c:pt>
                <c:pt idx="1441">
                  <c:v>5.0999999999999996</c:v>
                </c:pt>
                <c:pt idx="1442">
                  <c:v>4.8899999999999997</c:v>
                </c:pt>
                <c:pt idx="1443">
                  <c:v>5.14</c:v>
                </c:pt>
                <c:pt idx="1444">
                  <c:v>5.39</c:v>
                </c:pt>
                <c:pt idx="1445">
                  <c:v>5.28</c:v>
                </c:pt>
                <c:pt idx="1446">
                  <c:v>5.24</c:v>
                </c:pt>
                <c:pt idx="1447">
                  <c:v>4.97</c:v>
                </c:pt>
                <c:pt idx="1448">
                  <c:v>4.7300000000000004</c:v>
                </c:pt>
                <c:pt idx="1449">
                  <c:v>4.57</c:v>
                </c:pt>
                <c:pt idx="1450">
                  <c:v>4.6500000000000004</c:v>
                </c:pt>
                <c:pt idx="1451">
                  <c:v>5.09</c:v>
                </c:pt>
                <c:pt idx="1452">
                  <c:v>5.04</c:v>
                </c:pt>
                <c:pt idx="1453">
                  <c:v>4.91</c:v>
                </c:pt>
                <c:pt idx="1454">
                  <c:v>5.28</c:v>
                </c:pt>
                <c:pt idx="1455">
                  <c:v>5.21</c:v>
                </c:pt>
                <c:pt idx="1456">
                  <c:v>5.16</c:v>
                </c:pt>
                <c:pt idx="1457">
                  <c:v>4.93</c:v>
                </c:pt>
                <c:pt idx="1458">
                  <c:v>4.6500000000000004</c:v>
                </c:pt>
                <c:pt idx="1459">
                  <c:v>4.26</c:v>
                </c:pt>
                <c:pt idx="1460">
                  <c:v>3.87</c:v>
                </c:pt>
                <c:pt idx="1461">
                  <c:v>3.94</c:v>
                </c:pt>
                <c:pt idx="1462">
                  <c:v>4.05</c:v>
                </c:pt>
                <c:pt idx="1463">
                  <c:v>4.03</c:v>
                </c:pt>
                <c:pt idx="1464">
                  <c:v>4.05</c:v>
                </c:pt>
                <c:pt idx="1465">
                  <c:v>3.9</c:v>
                </c:pt>
                <c:pt idx="1466">
                  <c:v>3.81</c:v>
                </c:pt>
                <c:pt idx="1467">
                  <c:v>3.96</c:v>
                </c:pt>
                <c:pt idx="1468">
                  <c:v>3.57</c:v>
                </c:pt>
                <c:pt idx="1469">
                  <c:v>3.33</c:v>
                </c:pt>
                <c:pt idx="1470">
                  <c:v>3.98</c:v>
                </c:pt>
                <c:pt idx="1471">
                  <c:v>4.45</c:v>
                </c:pt>
                <c:pt idx="1472">
                  <c:v>4.2699999999999996</c:v>
                </c:pt>
                <c:pt idx="1473">
                  <c:v>4.29</c:v>
                </c:pt>
                <c:pt idx="1474">
                  <c:v>4.3</c:v>
                </c:pt>
                <c:pt idx="1475">
                  <c:v>4.2699999999999996</c:v>
                </c:pt>
                <c:pt idx="1476">
                  <c:v>4.1500000000000004</c:v>
                </c:pt>
                <c:pt idx="1477">
                  <c:v>4.08</c:v>
                </c:pt>
                <c:pt idx="1478">
                  <c:v>3.83</c:v>
                </c:pt>
                <c:pt idx="1479">
                  <c:v>4.3499999999999996</c:v>
                </c:pt>
                <c:pt idx="1480">
                  <c:v>4.72</c:v>
                </c:pt>
                <c:pt idx="1481">
                  <c:v>4.7300000000000004</c:v>
                </c:pt>
                <c:pt idx="1482">
                  <c:v>4.5</c:v>
                </c:pt>
                <c:pt idx="1483">
                  <c:v>4.28</c:v>
                </c:pt>
                <c:pt idx="1484">
                  <c:v>4.13</c:v>
                </c:pt>
                <c:pt idx="1485">
                  <c:v>4.0999999999999996</c:v>
                </c:pt>
                <c:pt idx="1486">
                  <c:v>4.1900000000000004</c:v>
                </c:pt>
                <c:pt idx="1487">
                  <c:v>4.2300000000000004</c:v>
                </c:pt>
                <c:pt idx="1488">
                  <c:v>4.22</c:v>
                </c:pt>
                <c:pt idx="1489">
                  <c:v>4.17</c:v>
                </c:pt>
                <c:pt idx="1490">
                  <c:v>4.5</c:v>
                </c:pt>
                <c:pt idx="1491">
                  <c:v>4.34</c:v>
                </c:pt>
                <c:pt idx="1492">
                  <c:v>4.1399999999999997</c:v>
                </c:pt>
                <c:pt idx="1493">
                  <c:v>4</c:v>
                </c:pt>
                <c:pt idx="1494">
                  <c:v>4.18</c:v>
                </c:pt>
                <c:pt idx="1495">
                  <c:v>4.26</c:v>
                </c:pt>
                <c:pt idx="1496">
                  <c:v>4.2</c:v>
                </c:pt>
                <c:pt idx="1497">
                  <c:v>4.46</c:v>
                </c:pt>
                <c:pt idx="1498">
                  <c:v>4.54</c:v>
                </c:pt>
                <c:pt idx="1499">
                  <c:v>4.47</c:v>
                </c:pt>
                <c:pt idx="1500">
                  <c:v>4.42</c:v>
                </c:pt>
                <c:pt idx="1501">
                  <c:v>4.57</c:v>
                </c:pt>
                <c:pt idx="1502">
                  <c:v>4.72</c:v>
                </c:pt>
                <c:pt idx="1503">
                  <c:v>4.99</c:v>
                </c:pt>
                <c:pt idx="1504">
                  <c:v>5.1100000000000003</c:v>
                </c:pt>
                <c:pt idx="1505">
                  <c:v>5.1100000000000003</c:v>
                </c:pt>
                <c:pt idx="1506">
                  <c:v>5.09</c:v>
                </c:pt>
                <c:pt idx="1507">
                  <c:v>4.88</c:v>
                </c:pt>
                <c:pt idx="1508">
                  <c:v>4.72</c:v>
                </c:pt>
                <c:pt idx="1509">
                  <c:v>4.7300000000000004</c:v>
                </c:pt>
                <c:pt idx="1510">
                  <c:v>4.5999999999999996</c:v>
                </c:pt>
                <c:pt idx="1511">
                  <c:v>4.5599999999999996</c:v>
                </c:pt>
                <c:pt idx="1512">
                  <c:v>4.76</c:v>
                </c:pt>
                <c:pt idx="1513">
                  <c:v>4.72</c:v>
                </c:pt>
                <c:pt idx="1514">
                  <c:v>4.5599999999999996</c:v>
                </c:pt>
                <c:pt idx="1515">
                  <c:v>4.6900000000000004</c:v>
                </c:pt>
                <c:pt idx="1516">
                  <c:v>4.75</c:v>
                </c:pt>
                <c:pt idx="1517">
                  <c:v>5.0999999999999996</c:v>
                </c:pt>
                <c:pt idx="1518">
                  <c:v>5</c:v>
                </c:pt>
                <c:pt idx="1519">
                  <c:v>4.67</c:v>
                </c:pt>
                <c:pt idx="1520">
                  <c:v>4.5199999999999996</c:v>
                </c:pt>
                <c:pt idx="1521">
                  <c:v>4.53</c:v>
                </c:pt>
                <c:pt idx="1522">
                  <c:v>4.1500000000000004</c:v>
                </c:pt>
                <c:pt idx="1523">
                  <c:v>4.0999999999999996</c:v>
                </c:pt>
                <c:pt idx="1524">
                  <c:v>3.74</c:v>
                </c:pt>
                <c:pt idx="1525">
                  <c:v>3.74</c:v>
                </c:pt>
                <c:pt idx="1526">
                  <c:v>3.51</c:v>
                </c:pt>
                <c:pt idx="1527">
                  <c:v>3.68</c:v>
                </c:pt>
                <c:pt idx="1528">
                  <c:v>3.88</c:v>
                </c:pt>
                <c:pt idx="1529">
                  <c:v>4.0999999999999996</c:v>
                </c:pt>
                <c:pt idx="1530">
                  <c:v>4.01</c:v>
                </c:pt>
                <c:pt idx="1531">
                  <c:v>3.89</c:v>
                </c:pt>
                <c:pt idx="1532">
                  <c:v>3.69</c:v>
                </c:pt>
                <c:pt idx="1533">
                  <c:v>3.81</c:v>
                </c:pt>
                <c:pt idx="1534">
                  <c:v>3.53</c:v>
                </c:pt>
                <c:pt idx="1535">
                  <c:v>2.42</c:v>
                </c:pt>
                <c:pt idx="1536">
                  <c:v>2.52</c:v>
                </c:pt>
                <c:pt idx="1537">
                  <c:v>2.87</c:v>
                </c:pt>
                <c:pt idx="1538">
                  <c:v>2.82</c:v>
                </c:pt>
                <c:pt idx="1539">
                  <c:v>2.93</c:v>
                </c:pt>
                <c:pt idx="1540">
                  <c:v>3.29</c:v>
                </c:pt>
                <c:pt idx="1541">
                  <c:v>3.72</c:v>
                </c:pt>
                <c:pt idx="1542">
                  <c:v>3.56</c:v>
                </c:pt>
                <c:pt idx="1543">
                  <c:v>3.59</c:v>
                </c:pt>
                <c:pt idx="1544">
                  <c:v>3.4</c:v>
                </c:pt>
                <c:pt idx="1545">
                  <c:v>3.39</c:v>
                </c:pt>
                <c:pt idx="1546">
                  <c:v>3.4</c:v>
                </c:pt>
                <c:pt idx="1547">
                  <c:v>3.59</c:v>
                </c:pt>
                <c:pt idx="1548">
                  <c:v>3.73</c:v>
                </c:pt>
                <c:pt idx="1549">
                  <c:v>3.69</c:v>
                </c:pt>
                <c:pt idx="1550">
                  <c:v>3.73</c:v>
                </c:pt>
                <c:pt idx="1551">
                  <c:v>3.85</c:v>
                </c:pt>
                <c:pt idx="1552">
                  <c:v>3.42</c:v>
                </c:pt>
                <c:pt idx="1553">
                  <c:v>3.2</c:v>
                </c:pt>
                <c:pt idx="1554">
                  <c:v>3.01</c:v>
                </c:pt>
                <c:pt idx="1555">
                  <c:v>2.7</c:v>
                </c:pt>
                <c:pt idx="1556">
                  <c:v>2.65</c:v>
                </c:pt>
                <c:pt idx="1557">
                  <c:v>2.54</c:v>
                </c:pt>
                <c:pt idx="1558">
                  <c:v>2.76</c:v>
                </c:pt>
                <c:pt idx="1559">
                  <c:v>3.29</c:v>
                </c:pt>
                <c:pt idx="1560">
                  <c:v>3.39</c:v>
                </c:pt>
                <c:pt idx="1561">
                  <c:v>3.58</c:v>
                </c:pt>
                <c:pt idx="1562">
                  <c:v>3.41</c:v>
                </c:pt>
                <c:pt idx="1563">
                  <c:v>3.46</c:v>
                </c:pt>
                <c:pt idx="1564">
                  <c:v>3.17</c:v>
                </c:pt>
                <c:pt idx="1565">
                  <c:v>3</c:v>
                </c:pt>
                <c:pt idx="1566">
                  <c:v>3</c:v>
                </c:pt>
                <c:pt idx="1567">
                  <c:v>2.2999999999999998</c:v>
                </c:pt>
                <c:pt idx="1568">
                  <c:v>1.98</c:v>
                </c:pt>
                <c:pt idx="1569">
                  <c:v>2.15</c:v>
                </c:pt>
                <c:pt idx="1570">
                  <c:v>2.0099999999999998</c:v>
                </c:pt>
                <c:pt idx="1571">
                  <c:v>1.98</c:v>
                </c:pt>
                <c:pt idx="1572">
                  <c:v>1.97</c:v>
                </c:pt>
                <c:pt idx="1573">
                  <c:v>1.97</c:v>
                </c:pt>
                <c:pt idx="1574">
                  <c:v>2.17</c:v>
                </c:pt>
                <c:pt idx="1575">
                  <c:v>2.0499999999999998</c:v>
                </c:pt>
                <c:pt idx="1576">
                  <c:v>1.8</c:v>
                </c:pt>
                <c:pt idx="1577">
                  <c:v>1.62</c:v>
                </c:pt>
                <c:pt idx="1578">
                  <c:v>1.53</c:v>
                </c:pt>
                <c:pt idx="1579">
                  <c:v>1.68</c:v>
                </c:pt>
                <c:pt idx="1580">
                  <c:v>1.72</c:v>
                </c:pt>
                <c:pt idx="1581">
                  <c:v>1.75</c:v>
                </c:pt>
                <c:pt idx="1582">
                  <c:v>1.65</c:v>
                </c:pt>
                <c:pt idx="1583">
                  <c:v>1.72</c:v>
                </c:pt>
                <c:pt idx="1584">
                  <c:v>1.91</c:v>
                </c:pt>
                <c:pt idx="1585">
                  <c:v>1.98</c:v>
                </c:pt>
                <c:pt idx="1586">
                  <c:v>1.96</c:v>
                </c:pt>
                <c:pt idx="1587">
                  <c:v>1.76</c:v>
                </c:pt>
                <c:pt idx="1588">
                  <c:v>1.93</c:v>
                </c:pt>
                <c:pt idx="1589">
                  <c:v>2.2999999999999998</c:v>
                </c:pt>
                <c:pt idx="1590">
                  <c:v>2.58</c:v>
                </c:pt>
                <c:pt idx="1591">
                  <c:v>2.74</c:v>
                </c:pt>
                <c:pt idx="1592">
                  <c:v>2.81</c:v>
                </c:pt>
                <c:pt idx="1593">
                  <c:v>2.62</c:v>
                </c:pt>
                <c:pt idx="1594">
                  <c:v>2.72</c:v>
                </c:pt>
                <c:pt idx="1595">
                  <c:v>2.9</c:v>
                </c:pt>
                <c:pt idx="1596">
                  <c:v>2.86</c:v>
                </c:pt>
                <c:pt idx="1597">
                  <c:v>2.71</c:v>
                </c:pt>
                <c:pt idx="1598">
                  <c:v>2.72</c:v>
                </c:pt>
                <c:pt idx="1599">
                  <c:v>2.71</c:v>
                </c:pt>
                <c:pt idx="1600">
                  <c:v>2.56</c:v>
                </c:pt>
                <c:pt idx="1601">
                  <c:v>2.6</c:v>
                </c:pt>
                <c:pt idx="1602">
                  <c:v>2.54</c:v>
                </c:pt>
                <c:pt idx="1603">
                  <c:v>2.42</c:v>
                </c:pt>
                <c:pt idx="1604">
                  <c:v>2.5299999999999998</c:v>
                </c:pt>
                <c:pt idx="1605">
                  <c:v>2.2999999999999998</c:v>
                </c:pt>
                <c:pt idx="1606">
                  <c:v>2.33</c:v>
                </c:pt>
                <c:pt idx="1607">
                  <c:v>2.21</c:v>
                </c:pt>
                <c:pt idx="1608">
                  <c:v>1.88</c:v>
                </c:pt>
                <c:pt idx="1609">
                  <c:v>1.98</c:v>
                </c:pt>
                <c:pt idx="1610">
                  <c:v>2.04</c:v>
                </c:pt>
                <c:pt idx="1611">
                  <c:v>1.94</c:v>
                </c:pt>
                <c:pt idx="1612">
                  <c:v>2.2000000000000002</c:v>
                </c:pt>
                <c:pt idx="1613">
                  <c:v>2.36</c:v>
                </c:pt>
                <c:pt idx="1614">
                  <c:v>2.3199999999999998</c:v>
                </c:pt>
                <c:pt idx="1615">
                  <c:v>2.17</c:v>
                </c:pt>
                <c:pt idx="1616">
                  <c:v>2.17</c:v>
                </c:pt>
                <c:pt idx="1617">
                  <c:v>2.0699999999999998</c:v>
                </c:pt>
                <c:pt idx="1618">
                  <c:v>2.2599999999999998</c:v>
                </c:pt>
                <c:pt idx="1619">
                  <c:v>2.2400000000000002</c:v>
                </c:pt>
                <c:pt idx="1620">
                  <c:v>2.09</c:v>
                </c:pt>
                <c:pt idx="1621">
                  <c:v>1.78</c:v>
                </c:pt>
                <c:pt idx="1622">
                  <c:v>1.89</c:v>
                </c:pt>
                <c:pt idx="1623">
                  <c:v>1.81</c:v>
                </c:pt>
                <c:pt idx="1624">
                  <c:v>1.81</c:v>
                </c:pt>
                <c:pt idx="1625">
                  <c:v>1.64</c:v>
                </c:pt>
                <c:pt idx="1626">
                  <c:v>1.5</c:v>
                </c:pt>
                <c:pt idx="1627">
                  <c:v>1.56</c:v>
                </c:pt>
                <c:pt idx="1628">
                  <c:v>1.63</c:v>
                </c:pt>
                <c:pt idx="1629">
                  <c:v>1.76</c:v>
                </c:pt>
                <c:pt idx="1630">
                  <c:v>2.14</c:v>
                </c:pt>
                <c:pt idx="1631">
                  <c:v>2.4900000000000002</c:v>
                </c:pt>
                <c:pt idx="1632">
                  <c:v>2.4300000000000002</c:v>
                </c:pt>
                <c:pt idx="1633">
                  <c:v>2.42</c:v>
                </c:pt>
                <c:pt idx="1634">
                  <c:v>2.48</c:v>
                </c:pt>
                <c:pt idx="1635">
                  <c:v>2.2999999999999998</c:v>
                </c:pt>
                <c:pt idx="1636">
                  <c:v>2.2999999999999998</c:v>
                </c:pt>
                <c:pt idx="1637">
                  <c:v>2.19</c:v>
                </c:pt>
                <c:pt idx="1638">
                  <c:v>2.3199999999999998</c:v>
                </c:pt>
                <c:pt idx="1639">
                  <c:v>2.21</c:v>
                </c:pt>
                <c:pt idx="1640">
                  <c:v>2.2000000000000002</c:v>
                </c:pt>
                <c:pt idx="1641">
                  <c:v>2.36</c:v>
                </c:pt>
                <c:pt idx="1642">
                  <c:v>2.35</c:v>
                </c:pt>
                <c:pt idx="1643">
                  <c:v>2.4</c:v>
                </c:pt>
                <c:pt idx="1644">
                  <c:v>2.58</c:v>
                </c:pt>
                <c:pt idx="1645">
                  <c:v>2.86</c:v>
                </c:pt>
                <c:pt idx="1646">
                  <c:v>2.84</c:v>
                </c:pt>
                <c:pt idx="1647">
                  <c:v>2.87</c:v>
                </c:pt>
                <c:pt idx="1648">
                  <c:v>2.976</c:v>
                </c:pt>
                <c:pt idx="1649">
                  <c:v>2.91</c:v>
                </c:pt>
                <c:pt idx="1650">
                  <c:v>2.89</c:v>
                </c:pt>
                <c:pt idx="1651">
                  <c:v>2.89</c:v>
                </c:pt>
                <c:pt idx="1652">
                  <c:v>3</c:v>
                </c:pt>
                <c:pt idx="1653">
                  <c:v>3.15</c:v>
                </c:pt>
                <c:pt idx="1654">
                  <c:v>3.12</c:v>
                </c:pt>
                <c:pt idx="1655">
                  <c:v>2.83</c:v>
                </c:pt>
                <c:pt idx="1656">
                  <c:v>2.71</c:v>
                </c:pt>
                <c:pt idx="1657">
                  <c:v>2.68</c:v>
                </c:pt>
                <c:pt idx="1658">
                  <c:v>2.57</c:v>
                </c:pt>
                <c:pt idx="1659">
                  <c:v>2.5299999999999998</c:v>
                </c:pt>
                <c:pt idx="1660">
                  <c:v>2.4</c:v>
                </c:pt>
                <c:pt idx="1661">
                  <c:v>2.06</c:v>
                </c:pt>
                <c:pt idx="1662">
                  <c:v>1.63</c:v>
                </c:pt>
                <c:pt idx="1663">
                  <c:v>1.63</c:v>
                </c:pt>
                <c:pt idx="1664">
                  <c:v>1.7</c:v>
                </c:pt>
                <c:pt idx="1665">
                  <c:v>1.71</c:v>
                </c:pt>
                <c:pt idx="1666">
                  <c:v>1.81</c:v>
                </c:pt>
                <c:pt idx="1667">
                  <c:v>1.86</c:v>
                </c:pt>
                <c:pt idx="1668">
                  <c:v>1.76</c:v>
                </c:pt>
                <c:pt idx="1669">
                  <c:v>1.5</c:v>
                </c:pt>
                <c:pt idx="1670">
                  <c:v>0.87</c:v>
                </c:pt>
                <c:pt idx="1671">
                  <c:v>0.66</c:v>
                </c:pt>
                <c:pt idx="1672">
                  <c:v>0.67</c:v>
                </c:pt>
                <c:pt idx="1673">
                  <c:v>0.73</c:v>
                </c:pt>
                <c:pt idx="1674">
                  <c:v>0.62</c:v>
                </c:pt>
                <c:pt idx="1675">
                  <c:v>0.65</c:v>
                </c:pt>
                <c:pt idx="1676">
                  <c:v>0.68</c:v>
                </c:pt>
                <c:pt idx="1677">
                  <c:v>0.79</c:v>
                </c:pt>
                <c:pt idx="1678">
                  <c:v>0.87</c:v>
                </c:pt>
                <c:pt idx="1679">
                  <c:v>0.93</c:v>
                </c:pt>
                <c:pt idx="1680">
                  <c:v>1.08</c:v>
                </c:pt>
                <c:pt idx="1681">
                  <c:v>1.26</c:v>
                </c:pt>
                <c:pt idx="1682">
                  <c:v>1.61</c:v>
                </c:pt>
                <c:pt idx="1683">
                  <c:v>1.64</c:v>
                </c:pt>
                <c:pt idx="1684">
                  <c:v>1.62</c:v>
                </c:pt>
                <c:pt idx="1685">
                  <c:v>1.52</c:v>
                </c:pt>
                <c:pt idx="1686">
                  <c:v>1.32</c:v>
                </c:pt>
                <c:pt idx="1687">
                  <c:v>1.28</c:v>
                </c:pt>
                <c:pt idx="1688">
                  <c:v>1.37</c:v>
                </c:pt>
                <c:pt idx="1689">
                  <c:v>1.58</c:v>
                </c:pt>
                <c:pt idx="1690">
                  <c:v>1.56</c:v>
                </c:pt>
                <c:pt idx="1691">
                  <c:v>1.47</c:v>
                </c:pt>
                <c:pt idx="1692">
                  <c:v>1.76</c:v>
                </c:pt>
                <c:pt idx="1693">
                  <c:v>1.93</c:v>
                </c:pt>
                <c:pt idx="1694">
                  <c:v>2.13</c:v>
                </c:pt>
                <c:pt idx="1695">
                  <c:v>2.75</c:v>
                </c:pt>
                <c:pt idx="1696">
                  <c:v>2.9</c:v>
                </c:pt>
                <c:pt idx="1697">
                  <c:v>3.14</c:v>
                </c:pt>
                <c:pt idx="1698">
                  <c:v>2.9</c:v>
                </c:pt>
                <c:pt idx="1699">
                  <c:v>2.9</c:v>
                </c:pt>
                <c:pt idx="1700">
                  <c:v>3.52</c:v>
                </c:pt>
                <c:pt idx="1701">
                  <c:v>3.98</c:v>
                </c:pt>
                <c:pt idx="1702">
                  <c:v>3.89</c:v>
                </c:pt>
                <c:pt idx="1703">
                  <c:v>3.62</c:v>
                </c:pt>
                <c:pt idx="1704">
                  <c:v>3.53</c:v>
                </c:pt>
                <c:pt idx="1705">
                  <c:v>3.75</c:v>
                </c:pt>
                <c:pt idx="1706">
                  <c:v>3.66</c:v>
                </c:pt>
                <c:pt idx="1707">
                  <c:v>3.46</c:v>
                </c:pt>
                <c:pt idx="1708">
                  <c:v>3.57</c:v>
                </c:pt>
                <c:pt idx="1709">
                  <c:v>3.69</c:v>
                </c:pt>
                <c:pt idx="1710">
                  <c:v>0</c:v>
                </c:pt>
              </c:numCache>
            </c:numRef>
          </c:yVal>
          <c:smooth val="0"/>
          <c:extLst>
            <c:ext xmlns:c16="http://schemas.microsoft.com/office/drawing/2014/chart" uri="{C3380CC4-5D6E-409C-BE32-E72D297353CC}">
              <c16:uniqueId val="{00000001-CEDC-454E-8611-A0F920C884B2}"/>
            </c:ext>
          </c:extLst>
        </c:ser>
        <c:dLbls>
          <c:showLegendKey val="0"/>
          <c:showVal val="0"/>
          <c:showCatName val="0"/>
          <c:showSerName val="0"/>
          <c:showPercent val="0"/>
          <c:showBubbleSize val="0"/>
        </c:dLbls>
        <c:axId val="3"/>
        <c:axId val="4"/>
      </c:scatterChart>
      <c:valAx>
        <c:axId val="1075981887"/>
        <c:scaling>
          <c:orientation val="minMax"/>
        </c:scaling>
        <c:delete val="0"/>
        <c:axPos val="b"/>
        <c:numFmt formatCode="0" sourceLinked="0"/>
        <c:majorTickMark val="out"/>
        <c:minorTickMark val="none"/>
        <c:tickLblPos val="nextTo"/>
        <c:txPr>
          <a:bodyPr rot="0" vert="horz"/>
          <a:lstStyle/>
          <a:p>
            <a:pPr>
              <a:defRPr sz="16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title>
          <c:tx>
            <c:rich>
              <a:bodyPr/>
              <a:lstStyle/>
              <a:p>
                <a:pPr>
                  <a:defRPr sz="1600" b="1" i="0" u="none" strike="noStrike" baseline="0">
                    <a:solidFill>
                      <a:srgbClr val="333399"/>
                    </a:solidFill>
                    <a:latin typeface="Calibri"/>
                    <a:ea typeface="Calibri"/>
                    <a:cs typeface="Calibri"/>
                  </a:defRPr>
                </a:pPr>
                <a:r>
                  <a:rPr lang="en-GB"/>
                  <a:t>Price-Earnings Ratio (CAPE, P/E10)</a:t>
                </a:r>
              </a:p>
            </c:rich>
          </c:tx>
          <c:layout>
            <c:manualLayout>
              <c:xMode val="edge"/>
              <c:yMode val="edge"/>
              <c:x val="5.8637593377750862E-3"/>
              <c:y val="0.25348629801788425"/>
            </c:manualLayout>
          </c:layout>
          <c:overlay val="0"/>
        </c:title>
        <c:numFmt formatCode="0" sourceLinked="0"/>
        <c:majorTickMark val="out"/>
        <c:minorTickMark val="none"/>
        <c:tickLblPos val="nextTo"/>
        <c:txPr>
          <a:bodyPr rot="0" vert="horz"/>
          <a:lstStyle/>
          <a:p>
            <a:pPr>
              <a:defRPr sz="1600" b="0" i="0" u="none" strike="noStrike" baseline="0">
                <a:solidFill>
                  <a:srgbClr val="333399"/>
                </a:solidFill>
                <a:latin typeface="Calibri"/>
                <a:ea typeface="Calibri"/>
                <a:cs typeface="Calibri"/>
              </a:defRPr>
            </a:pPr>
            <a:endParaRPr lang="en-US"/>
          </a:p>
        </c:txPr>
        <c:crossAx val="1075981887"/>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scaling>
        <c:delete val="0"/>
        <c:axPos val="r"/>
        <c:title>
          <c:tx>
            <c:rich>
              <a:bodyPr/>
              <a:lstStyle/>
              <a:p>
                <a:pPr>
                  <a:defRPr sz="1600" b="1" i="0" u="none" strike="noStrike" baseline="0">
                    <a:solidFill>
                      <a:srgbClr val="FF0000"/>
                    </a:solidFill>
                    <a:latin typeface="Calibri"/>
                    <a:ea typeface="Calibri"/>
                    <a:cs typeface="Calibri"/>
                  </a:defRPr>
                </a:pPr>
                <a:r>
                  <a:rPr lang="en-GB"/>
                  <a:t>Long-Term Interest Rates</a:t>
                </a:r>
              </a:p>
            </c:rich>
          </c:tx>
          <c:overlay val="0"/>
        </c:title>
        <c:numFmt formatCode="0" sourceLinked="0"/>
        <c:majorTickMark val="out"/>
        <c:minorTickMark val="none"/>
        <c:tickLblPos val="nextTo"/>
        <c:txPr>
          <a:bodyPr rot="0" vert="horz"/>
          <a:lstStyle/>
          <a:p>
            <a:pPr>
              <a:defRPr sz="1600" b="0" i="0" u="none" strike="noStrike" baseline="0">
                <a:solidFill>
                  <a:srgbClr val="FF0000"/>
                </a:solidFill>
                <a:latin typeface="Calibri"/>
                <a:ea typeface="Calibri"/>
                <a:cs typeface="Calibri"/>
              </a:defRPr>
            </a:pPr>
            <a:endParaRPr lang="en-US"/>
          </a:p>
        </c:txPr>
        <c:crossAx val="3"/>
        <c:crosses val="max"/>
        <c:crossBetween val="midCat"/>
      </c:valAx>
      <c:spPr>
        <a:noFill/>
        <a:ln w="25400">
          <a:noFill/>
        </a:ln>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60" b="1" i="0" u="none" strike="noStrike" baseline="0">
                <a:solidFill>
                  <a:srgbClr val="333333"/>
                </a:solidFill>
                <a:latin typeface="Calibri"/>
                <a:ea typeface="Calibri"/>
                <a:cs typeface="Calibri"/>
              </a:defRPr>
            </a:pPr>
            <a:r>
              <a:rPr lang="en-GB"/>
              <a:t>Excess CAPE Yield (ECY) and Subsequent 10 Year Annualized Excess Returns</a:t>
            </a:r>
          </a:p>
        </c:rich>
      </c:tx>
      <c:overlay val="0"/>
      <c:spPr>
        <a:noFill/>
        <a:ln w="25400">
          <a:noFill/>
        </a:ln>
      </c:spPr>
    </c:title>
    <c:autoTitleDeleted val="0"/>
    <c:plotArea>
      <c:layout>
        <c:manualLayout>
          <c:layoutTarget val="inner"/>
          <c:xMode val="edge"/>
          <c:yMode val="edge"/>
          <c:x val="6.4351567216610187E-2"/>
          <c:y val="8.0423151251697522E-2"/>
          <c:w val="0.89604762746429112"/>
          <c:h val="0.85103113316984502"/>
        </c:manualLayout>
      </c:layout>
      <c:lineChart>
        <c:grouping val="standard"/>
        <c:varyColors val="0"/>
        <c:ser>
          <c:idx val="0"/>
          <c:order val="0"/>
          <c:tx>
            <c:v>Excess CAPE Yield</c:v>
          </c:tx>
          <c:spPr>
            <a:ln w="38100" cap="rnd">
              <a:solidFill>
                <a:schemeClr val="accent1">
                  <a:lumMod val="75000"/>
                </a:schemeClr>
              </a:solidFill>
              <a:round/>
            </a:ln>
            <a:effectLst/>
          </c:spPr>
          <c:marker>
            <c:symbol val="none"/>
          </c:marker>
          <c:cat>
            <c:numRef>
              <c:f>Data!$F$129:$F$1845</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Data!$Q$129:$Q$1845</c:f>
              <c:numCache>
                <c:formatCode>0.00%</c:formatCode>
                <c:ptCount val="1717"/>
                <c:pt idx="0">
                  <c:v>-1.0488744813437083E-2</c:v>
                </c:pt>
                <c:pt idx="1">
                  <c:v>-1.1392839551264057E-2</c:v>
                </c:pt>
                <c:pt idx="2">
                  <c:v>-1.3123118077292342E-2</c:v>
                </c:pt>
                <c:pt idx="3">
                  <c:v>-7.5035017219817618E-3</c:v>
                </c:pt>
                <c:pt idx="4">
                  <c:v>-8.8810899862742099E-3</c:v>
                </c:pt>
                <c:pt idx="5">
                  <c:v>-7.7324654335102008E-3</c:v>
                </c:pt>
                <c:pt idx="6">
                  <c:v>-4.0478721406956922E-3</c:v>
                </c:pt>
                <c:pt idx="7">
                  <c:v>2.1436052233798353E-3</c:v>
                </c:pt>
                <c:pt idx="8">
                  <c:v>5.5640506219197458E-3</c:v>
                </c:pt>
                <c:pt idx="9">
                  <c:v>6.7240357476537477E-3</c:v>
                </c:pt>
                <c:pt idx="10">
                  <c:v>5.0693073656584639E-3</c:v>
                </c:pt>
                <c:pt idx="11">
                  <c:v>4.8775071089471322E-3</c:v>
                </c:pt>
                <c:pt idx="12">
                  <c:v>6.0631781355543687E-3</c:v>
                </c:pt>
                <c:pt idx="13">
                  <c:v>9.1749223696453927E-3</c:v>
                </c:pt>
                <c:pt idx="14">
                  <c:v>7.9781280657485673E-3</c:v>
                </c:pt>
                <c:pt idx="15">
                  <c:v>7.4981727357587777E-3</c:v>
                </c:pt>
                <c:pt idx="16">
                  <c:v>9.9918347756730377E-3</c:v>
                </c:pt>
                <c:pt idx="17">
                  <c:v>1.2729276253183271E-2</c:v>
                </c:pt>
                <c:pt idx="18">
                  <c:v>9.0931419186627213E-3</c:v>
                </c:pt>
                <c:pt idx="19">
                  <c:v>8.0445140503407481E-3</c:v>
                </c:pt>
                <c:pt idx="20">
                  <c:v>2.4137828797115776E-3</c:v>
                </c:pt>
                <c:pt idx="21">
                  <c:v>4.9450109153501148E-3</c:v>
                </c:pt>
                <c:pt idx="22">
                  <c:v>3.5008618493167637E-3</c:v>
                </c:pt>
                <c:pt idx="23">
                  <c:v>3.1815143101116272E-3</c:v>
                </c:pt>
                <c:pt idx="24">
                  <c:v>3.6494449665530615E-3</c:v>
                </c:pt>
                <c:pt idx="25">
                  <c:v>4.7305375556530999E-3</c:v>
                </c:pt>
                <c:pt idx="26">
                  <c:v>2.4952795648935377E-3</c:v>
                </c:pt>
                <c:pt idx="27">
                  <c:v>-2.7539500508169668E-4</c:v>
                </c:pt>
                <c:pt idx="28">
                  <c:v>1.5315856185122156E-3</c:v>
                </c:pt>
                <c:pt idx="29">
                  <c:v>-7.5976968980639992E-4</c:v>
                </c:pt>
                <c:pt idx="30">
                  <c:v>-2.8937843102309069E-3</c:v>
                </c:pt>
                <c:pt idx="31">
                  <c:v>2.1712055410358366E-4</c:v>
                </c:pt>
                <c:pt idx="32">
                  <c:v>-2.0348484115957216E-3</c:v>
                </c:pt>
                <c:pt idx="33">
                  <c:v>2.1206134844089508E-3</c:v>
                </c:pt>
                <c:pt idx="34">
                  <c:v>2.6325881891270456E-3</c:v>
                </c:pt>
                <c:pt idx="35">
                  <c:v>3.5706001324259246E-3</c:v>
                </c:pt>
                <c:pt idx="36">
                  <c:v>4.2286421889659725E-3</c:v>
                </c:pt>
                <c:pt idx="37">
                  <c:v>2.5658227261833311E-3</c:v>
                </c:pt>
                <c:pt idx="38">
                  <c:v>2.9697008462466062E-3</c:v>
                </c:pt>
                <c:pt idx="39">
                  <c:v>4.3444054785742731E-3</c:v>
                </c:pt>
                <c:pt idx="40">
                  <c:v>7.7210795261652976E-3</c:v>
                </c:pt>
                <c:pt idx="41">
                  <c:v>1.3335959139286285E-2</c:v>
                </c:pt>
                <c:pt idx="42">
                  <c:v>1.0776582875225441E-2</c:v>
                </c:pt>
                <c:pt idx="43">
                  <c:v>7.1264007069202495E-3</c:v>
                </c:pt>
                <c:pt idx="44">
                  <c:v>7.6948439400387342E-3</c:v>
                </c:pt>
                <c:pt idx="45">
                  <c:v>9.9265400778954516E-3</c:v>
                </c:pt>
                <c:pt idx="46">
                  <c:v>8.4526608310660223E-3</c:v>
                </c:pt>
                <c:pt idx="47">
                  <c:v>6.7139154078262875E-3</c:v>
                </c:pt>
                <c:pt idx="48">
                  <c:v>8.512315822483657E-3</c:v>
                </c:pt>
                <c:pt idx="49">
                  <c:v>8.2929509633673099E-3</c:v>
                </c:pt>
                <c:pt idx="50">
                  <c:v>4.2926131988318961E-3</c:v>
                </c:pt>
                <c:pt idx="51">
                  <c:v>5.7379374721847481E-3</c:v>
                </c:pt>
                <c:pt idx="52">
                  <c:v>5.1448214108692769E-3</c:v>
                </c:pt>
                <c:pt idx="53">
                  <c:v>3.2111125845226268E-3</c:v>
                </c:pt>
                <c:pt idx="54">
                  <c:v>2.7569141791608381E-3</c:v>
                </c:pt>
                <c:pt idx="55">
                  <c:v>-1.6484217982207505E-3</c:v>
                </c:pt>
                <c:pt idx="56">
                  <c:v>-1.7970460660680782E-3</c:v>
                </c:pt>
                <c:pt idx="57">
                  <c:v>-5.2907838125079987E-3</c:v>
                </c:pt>
                <c:pt idx="58">
                  <c:v>-6.2733324591975267E-3</c:v>
                </c:pt>
                <c:pt idx="59">
                  <c:v>-1.1325526271279071E-3</c:v>
                </c:pt>
                <c:pt idx="60">
                  <c:v>-3.8685591279262396E-3</c:v>
                </c:pt>
                <c:pt idx="61">
                  <c:v>-5.1008240881719805E-3</c:v>
                </c:pt>
                <c:pt idx="62">
                  <c:v>-5.8162972749696701E-3</c:v>
                </c:pt>
                <c:pt idx="63">
                  <c:v>-6.1157463251582528E-3</c:v>
                </c:pt>
                <c:pt idx="64">
                  <c:v>-5.3582071231189285E-3</c:v>
                </c:pt>
                <c:pt idx="65">
                  <c:v>-7.215438082054132E-3</c:v>
                </c:pt>
                <c:pt idx="66">
                  <c:v>-6.1632867403132938E-3</c:v>
                </c:pt>
                <c:pt idx="67">
                  <c:v>-5.6081304491679002E-3</c:v>
                </c:pt>
                <c:pt idx="68">
                  <c:v>-7.9534562704792339E-3</c:v>
                </c:pt>
                <c:pt idx="69">
                  <c:v>-1.1092002599045261E-2</c:v>
                </c:pt>
                <c:pt idx="70">
                  <c:v>-1.3247391881082073E-2</c:v>
                </c:pt>
                <c:pt idx="71">
                  <c:v>-1.1670475276021268E-2</c:v>
                </c:pt>
                <c:pt idx="72">
                  <c:v>-9.0202886756547626E-3</c:v>
                </c:pt>
                <c:pt idx="73">
                  <c:v>-4.1399718116108056E-3</c:v>
                </c:pt>
                <c:pt idx="74">
                  <c:v>-9.7436043927962013E-4</c:v>
                </c:pt>
                <c:pt idx="75">
                  <c:v>-4.9207840008725287E-3</c:v>
                </c:pt>
                <c:pt idx="76">
                  <c:v>-7.5842111504657514E-3</c:v>
                </c:pt>
                <c:pt idx="77">
                  <c:v>-2.3459262036217773E-3</c:v>
                </c:pt>
                <c:pt idx="78">
                  <c:v>-3.66137849707001E-3</c:v>
                </c:pt>
                <c:pt idx="79">
                  <c:v>3.4779576235530463E-3</c:v>
                </c:pt>
                <c:pt idx="80">
                  <c:v>3.3621784870726951E-3</c:v>
                </c:pt>
                <c:pt idx="81">
                  <c:v>7.4165025414431179E-3</c:v>
                </c:pt>
                <c:pt idx="82">
                  <c:v>1.0122384862189311E-2</c:v>
                </c:pt>
                <c:pt idx="83">
                  <c:v>1.429702825508912E-2</c:v>
                </c:pt>
                <c:pt idx="84">
                  <c:v>1.8720415575164698E-2</c:v>
                </c:pt>
                <c:pt idx="85">
                  <c:v>1.8545973596228928E-2</c:v>
                </c:pt>
                <c:pt idx="86">
                  <c:v>2.3484775724689634E-2</c:v>
                </c:pt>
                <c:pt idx="87">
                  <c:v>2.2632996042627529E-2</c:v>
                </c:pt>
                <c:pt idx="88">
                  <c:v>2.3320027160848543E-2</c:v>
                </c:pt>
                <c:pt idx="89">
                  <c:v>2.5898537334721194E-2</c:v>
                </c:pt>
                <c:pt idx="90">
                  <c:v>2.5259012921316784E-2</c:v>
                </c:pt>
                <c:pt idx="91">
                  <c:v>2.2974575191211134E-2</c:v>
                </c:pt>
                <c:pt idx="92">
                  <c:v>2.1614886504528315E-2</c:v>
                </c:pt>
                <c:pt idx="93">
                  <c:v>2.5156877140990894E-2</c:v>
                </c:pt>
                <c:pt idx="94">
                  <c:v>2.9677725599002641E-2</c:v>
                </c:pt>
                <c:pt idx="95">
                  <c:v>3.337784071904705E-2</c:v>
                </c:pt>
                <c:pt idx="96">
                  <c:v>2.5278875559769445E-2</c:v>
                </c:pt>
                <c:pt idx="97">
                  <c:v>2.1448301616429702E-2</c:v>
                </c:pt>
                <c:pt idx="98">
                  <c:v>2.1895429954547851E-2</c:v>
                </c:pt>
                <c:pt idx="99">
                  <c:v>2.3128536760698468E-2</c:v>
                </c:pt>
                <c:pt idx="100">
                  <c:v>1.75118181723821E-2</c:v>
                </c:pt>
                <c:pt idx="101">
                  <c:v>1.7655225131784517E-2</c:v>
                </c:pt>
                <c:pt idx="102">
                  <c:v>1.7653549602927913E-2</c:v>
                </c:pt>
                <c:pt idx="103">
                  <c:v>1.6839963503965175E-2</c:v>
                </c:pt>
                <c:pt idx="104">
                  <c:v>1.396010132921139E-2</c:v>
                </c:pt>
                <c:pt idx="105">
                  <c:v>9.5907592579842146E-3</c:v>
                </c:pt>
                <c:pt idx="106">
                  <c:v>5.0333918368153513E-3</c:v>
                </c:pt>
                <c:pt idx="107">
                  <c:v>4.3897649033883962E-3</c:v>
                </c:pt>
                <c:pt idx="108">
                  <c:v>-2.9555589998916526E-3</c:v>
                </c:pt>
                <c:pt idx="109">
                  <c:v>-2.4631020800412462E-3</c:v>
                </c:pt>
                <c:pt idx="110">
                  <c:v>-3.1144040035788328E-3</c:v>
                </c:pt>
                <c:pt idx="111">
                  <c:v>-7.5703300803300205E-4</c:v>
                </c:pt>
                <c:pt idx="112">
                  <c:v>1.4888374225166534E-3</c:v>
                </c:pt>
                <c:pt idx="113">
                  <c:v>3.6494746472915951E-3</c:v>
                </c:pt>
                <c:pt idx="114">
                  <c:v>3.7884300307326063E-3</c:v>
                </c:pt>
                <c:pt idx="115">
                  <c:v>1.0599942338932966E-2</c:v>
                </c:pt>
                <c:pt idx="116">
                  <c:v>1.2180107583306336E-2</c:v>
                </c:pt>
                <c:pt idx="117">
                  <c:v>1.4756977765159704E-2</c:v>
                </c:pt>
                <c:pt idx="118">
                  <c:v>1.4479293188767395E-2</c:v>
                </c:pt>
                <c:pt idx="119">
                  <c:v>1.4743783055440995E-2</c:v>
                </c:pt>
                <c:pt idx="120">
                  <c:v>9.9493808251887791E-3</c:v>
                </c:pt>
                <c:pt idx="121">
                  <c:v>9.9700471158192666E-3</c:v>
                </c:pt>
                <c:pt idx="122">
                  <c:v>1.2986888034787765E-2</c:v>
                </c:pt>
                <c:pt idx="123">
                  <c:v>1.164875270443929E-2</c:v>
                </c:pt>
                <c:pt idx="124">
                  <c:v>1.0822741109611185E-2</c:v>
                </c:pt>
                <c:pt idx="125">
                  <c:v>8.097887936257743E-3</c:v>
                </c:pt>
                <c:pt idx="126">
                  <c:v>6.1039371490865871E-3</c:v>
                </c:pt>
                <c:pt idx="127">
                  <c:v>2.0408967091834831E-3</c:v>
                </c:pt>
                <c:pt idx="128">
                  <c:v>-8.2668332111861739E-3</c:v>
                </c:pt>
                <c:pt idx="129">
                  <c:v>-9.1704230003879159E-3</c:v>
                </c:pt>
                <c:pt idx="130">
                  <c:v>-9.3283281651973804E-3</c:v>
                </c:pt>
                <c:pt idx="131">
                  <c:v>-1.0973154464467463E-2</c:v>
                </c:pt>
                <c:pt idx="132">
                  <c:v>-1.578071542309091E-2</c:v>
                </c:pt>
                <c:pt idx="133">
                  <c:v>-1.6860961424131328E-2</c:v>
                </c:pt>
                <c:pt idx="134">
                  <c:v>-2.1394100412433809E-2</c:v>
                </c:pt>
                <c:pt idx="135">
                  <c:v>-2.4221072749668913E-2</c:v>
                </c:pt>
                <c:pt idx="136">
                  <c:v>-2.5143580225281514E-2</c:v>
                </c:pt>
                <c:pt idx="137">
                  <c:v>-2.5776978828835784E-2</c:v>
                </c:pt>
                <c:pt idx="138">
                  <c:v>-2.0998101755070657E-2</c:v>
                </c:pt>
                <c:pt idx="139">
                  <c:v>-2.0715090945244125E-2</c:v>
                </c:pt>
                <c:pt idx="140">
                  <c:v>-1.6774511432559966E-2</c:v>
                </c:pt>
                <c:pt idx="141">
                  <c:v>-1.6971520676857123E-2</c:v>
                </c:pt>
                <c:pt idx="142">
                  <c:v>-1.2059526892530703E-2</c:v>
                </c:pt>
                <c:pt idx="143">
                  <c:v>-8.6868929989243962E-3</c:v>
                </c:pt>
                <c:pt idx="144">
                  <c:v>-4.1021548362558183E-3</c:v>
                </c:pt>
                <c:pt idx="145">
                  <c:v>-2.058381759002012E-3</c:v>
                </c:pt>
                <c:pt idx="146">
                  <c:v>-2.6649839599118333E-3</c:v>
                </c:pt>
                <c:pt idx="147">
                  <c:v>-3.5887991634666189E-3</c:v>
                </c:pt>
                <c:pt idx="148">
                  <c:v>1.0804606415403886E-3</c:v>
                </c:pt>
                <c:pt idx="149">
                  <c:v>3.0336802960416742E-3</c:v>
                </c:pt>
                <c:pt idx="150">
                  <c:v>7.3343907719460727E-3</c:v>
                </c:pt>
                <c:pt idx="151">
                  <c:v>2.3197397456332508E-3</c:v>
                </c:pt>
                <c:pt idx="152">
                  <c:v>5.3443003566988195E-3</c:v>
                </c:pt>
                <c:pt idx="153">
                  <c:v>5.5295620163698794E-3</c:v>
                </c:pt>
                <c:pt idx="154">
                  <c:v>1.2583784971807802E-3</c:v>
                </c:pt>
                <c:pt idx="155">
                  <c:v>3.0749892319137384E-4</c:v>
                </c:pt>
                <c:pt idx="156">
                  <c:v>-2.8314224593466858E-3</c:v>
                </c:pt>
                <c:pt idx="157">
                  <c:v>-5.8029214438804419E-3</c:v>
                </c:pt>
                <c:pt idx="158">
                  <c:v>-1.1905071655421214E-2</c:v>
                </c:pt>
                <c:pt idx="159">
                  <c:v>-1.0514783387850023E-2</c:v>
                </c:pt>
                <c:pt idx="160">
                  <c:v>-6.1149548233006834E-3</c:v>
                </c:pt>
                <c:pt idx="161">
                  <c:v>-5.1897331275500488E-3</c:v>
                </c:pt>
                <c:pt idx="162">
                  <c:v>-2.7700206733355243E-3</c:v>
                </c:pt>
                <c:pt idx="163">
                  <c:v>-4.1677578936872434E-4</c:v>
                </c:pt>
                <c:pt idx="164">
                  <c:v>1.9768623530273463E-3</c:v>
                </c:pt>
                <c:pt idx="165">
                  <c:v>5.7724977769441771E-4</c:v>
                </c:pt>
                <c:pt idx="166">
                  <c:v>2.8246636689232343E-3</c:v>
                </c:pt>
                <c:pt idx="167">
                  <c:v>2.2655090778564563E-3</c:v>
                </c:pt>
                <c:pt idx="168">
                  <c:v>3.0027891519042241E-3</c:v>
                </c:pt>
                <c:pt idx="169">
                  <c:v>2.4857878192883973E-3</c:v>
                </c:pt>
                <c:pt idx="170">
                  <c:v>4.4909440197234696E-3</c:v>
                </c:pt>
                <c:pt idx="171">
                  <c:v>7.3255558090351489E-3</c:v>
                </c:pt>
                <c:pt idx="172">
                  <c:v>8.3761114079656251E-3</c:v>
                </c:pt>
                <c:pt idx="173">
                  <c:v>1.1519126998025951E-2</c:v>
                </c:pt>
                <c:pt idx="174">
                  <c:v>7.7553380580635961E-3</c:v>
                </c:pt>
                <c:pt idx="175">
                  <c:v>4.6143262527669204E-3</c:v>
                </c:pt>
                <c:pt idx="176">
                  <c:v>5.2937747658564557E-3</c:v>
                </c:pt>
                <c:pt idx="177">
                  <c:v>5.9598073262705706E-3</c:v>
                </c:pt>
                <c:pt idx="178">
                  <c:v>6.5966071475565616E-3</c:v>
                </c:pt>
                <c:pt idx="179">
                  <c:v>5.5613476259542133E-3</c:v>
                </c:pt>
                <c:pt idx="180">
                  <c:v>6.2604116349686684E-3</c:v>
                </c:pt>
                <c:pt idx="181">
                  <c:v>1.7805233819333105E-3</c:v>
                </c:pt>
                <c:pt idx="182">
                  <c:v>4.059869954454759E-3</c:v>
                </c:pt>
                <c:pt idx="183">
                  <c:v>2.630457406601637E-3</c:v>
                </c:pt>
                <c:pt idx="184">
                  <c:v>3.1802127213657536E-3</c:v>
                </c:pt>
                <c:pt idx="185">
                  <c:v>3.2653672633128003E-3</c:v>
                </c:pt>
                <c:pt idx="186">
                  <c:v>6.053299737138175E-3</c:v>
                </c:pt>
                <c:pt idx="187">
                  <c:v>8.5761667136347516E-3</c:v>
                </c:pt>
                <c:pt idx="188">
                  <c:v>5.5058693897917926E-3</c:v>
                </c:pt>
                <c:pt idx="189">
                  <c:v>8.9894799045272256E-3</c:v>
                </c:pt>
                <c:pt idx="190">
                  <c:v>9.6930200802203617E-3</c:v>
                </c:pt>
                <c:pt idx="191">
                  <c:v>1.0736338168094925E-2</c:v>
                </c:pt>
                <c:pt idx="192">
                  <c:v>3.8227047514217613E-3</c:v>
                </c:pt>
                <c:pt idx="193">
                  <c:v>3.1669328023881393E-3</c:v>
                </c:pt>
                <c:pt idx="194">
                  <c:v>2.9851886508370507E-3</c:v>
                </c:pt>
                <c:pt idx="195">
                  <c:v>2.5014578482111804E-3</c:v>
                </c:pt>
                <c:pt idx="196">
                  <c:v>-1.5688683077026699E-4</c:v>
                </c:pt>
                <c:pt idx="197">
                  <c:v>-1.5985160058095901E-3</c:v>
                </c:pt>
                <c:pt idx="198">
                  <c:v>-2.7943487692444272E-3</c:v>
                </c:pt>
                <c:pt idx="199">
                  <c:v>-5.7321390204544131E-4</c:v>
                </c:pt>
                <c:pt idx="200">
                  <c:v>2.4584612230911032E-3</c:v>
                </c:pt>
                <c:pt idx="201">
                  <c:v>8.6208907337634311E-4</c:v>
                </c:pt>
                <c:pt idx="202">
                  <c:v>1.6591271266084354E-3</c:v>
                </c:pt>
                <c:pt idx="203">
                  <c:v>-1.7115718291626503E-3</c:v>
                </c:pt>
                <c:pt idx="204">
                  <c:v>-4.1739014245349149E-3</c:v>
                </c:pt>
                <c:pt idx="205">
                  <c:v>-5.501052134226983E-4</c:v>
                </c:pt>
                <c:pt idx="206">
                  <c:v>2.2245766228676314E-3</c:v>
                </c:pt>
                <c:pt idx="207">
                  <c:v>4.621868235449425E-3</c:v>
                </c:pt>
                <c:pt idx="208">
                  <c:v>1.3036233662140261E-2</c:v>
                </c:pt>
                <c:pt idx="209">
                  <c:v>2.033044597252974E-3</c:v>
                </c:pt>
                <c:pt idx="210">
                  <c:v>-1.1232274275904328E-3</c:v>
                </c:pt>
                <c:pt idx="211">
                  <c:v>-2.5961971848833462E-3</c:v>
                </c:pt>
                <c:pt idx="212">
                  <c:v>-2.1445692694496421E-3</c:v>
                </c:pt>
                <c:pt idx="213">
                  <c:v>-1.8673158147902019E-3</c:v>
                </c:pt>
                <c:pt idx="214">
                  <c:v>-4.2081023515611743E-3</c:v>
                </c:pt>
                <c:pt idx="215">
                  <c:v>-4.6050711802030977E-3</c:v>
                </c:pt>
                <c:pt idx="216">
                  <c:v>-4.0674292764648484E-3</c:v>
                </c:pt>
                <c:pt idx="217">
                  <c:v>-4.1025988703934091E-4</c:v>
                </c:pt>
                <c:pt idx="218">
                  <c:v>3.1393768145793199E-4</c:v>
                </c:pt>
                <c:pt idx="219">
                  <c:v>1.8540732642901361E-3</c:v>
                </c:pt>
                <c:pt idx="220">
                  <c:v>6.3341790783615765E-3</c:v>
                </c:pt>
                <c:pt idx="221">
                  <c:v>9.5015040646232868E-3</c:v>
                </c:pt>
                <c:pt idx="222">
                  <c:v>1.0012959005826119E-2</c:v>
                </c:pt>
                <c:pt idx="223">
                  <c:v>1.0920774676827755E-2</c:v>
                </c:pt>
                <c:pt idx="224">
                  <c:v>1.5989821882392674E-2</c:v>
                </c:pt>
                <c:pt idx="225">
                  <c:v>1.8243647300443019E-2</c:v>
                </c:pt>
                <c:pt idx="226">
                  <c:v>1.9324774289488672E-2</c:v>
                </c:pt>
                <c:pt idx="227">
                  <c:v>2.3771700547836942E-2</c:v>
                </c:pt>
                <c:pt idx="228">
                  <c:v>2.573781156703521E-2</c:v>
                </c:pt>
                <c:pt idx="229">
                  <c:v>2.6897652963089276E-2</c:v>
                </c:pt>
                <c:pt idx="230">
                  <c:v>2.6734307147491393E-2</c:v>
                </c:pt>
                <c:pt idx="231">
                  <c:v>2.6324249917931537E-2</c:v>
                </c:pt>
                <c:pt idx="232">
                  <c:v>2.4232858651637663E-2</c:v>
                </c:pt>
                <c:pt idx="233">
                  <c:v>2.4286393111291125E-2</c:v>
                </c:pt>
                <c:pt idx="234">
                  <c:v>2.6508372245072756E-2</c:v>
                </c:pt>
                <c:pt idx="235">
                  <c:v>2.0503000596817963E-2</c:v>
                </c:pt>
                <c:pt idx="236">
                  <c:v>2.2910446651602426E-2</c:v>
                </c:pt>
                <c:pt idx="237">
                  <c:v>1.9307613480088831E-2</c:v>
                </c:pt>
                <c:pt idx="238">
                  <c:v>1.7974812589310551E-2</c:v>
                </c:pt>
                <c:pt idx="239">
                  <c:v>1.3490267445614532E-2</c:v>
                </c:pt>
                <c:pt idx="240">
                  <c:v>1.5441362892157362E-2</c:v>
                </c:pt>
                <c:pt idx="241">
                  <c:v>1.1385946036258705E-2</c:v>
                </c:pt>
                <c:pt idx="242">
                  <c:v>8.7471301208264102E-3</c:v>
                </c:pt>
                <c:pt idx="243">
                  <c:v>2.4736219890211311E-3</c:v>
                </c:pt>
                <c:pt idx="244">
                  <c:v>5.9728054263651145E-3</c:v>
                </c:pt>
                <c:pt idx="245">
                  <c:v>4.5684933621028198E-3</c:v>
                </c:pt>
                <c:pt idx="246">
                  <c:v>1.0564738337857399E-2</c:v>
                </c:pt>
                <c:pt idx="247">
                  <c:v>1.1866188520390453E-2</c:v>
                </c:pt>
                <c:pt idx="248">
                  <c:v>1.5205420693573571E-2</c:v>
                </c:pt>
                <c:pt idx="249">
                  <c:v>1.5810256650797098E-2</c:v>
                </c:pt>
                <c:pt idx="250">
                  <c:v>1.7977489621420532E-2</c:v>
                </c:pt>
                <c:pt idx="251">
                  <c:v>2.0547449641533232E-2</c:v>
                </c:pt>
                <c:pt idx="252">
                  <c:v>2.0493974303292313E-2</c:v>
                </c:pt>
                <c:pt idx="253">
                  <c:v>2.0155481430143805E-2</c:v>
                </c:pt>
                <c:pt idx="254">
                  <c:v>2.280846522732019E-2</c:v>
                </c:pt>
                <c:pt idx="255">
                  <c:v>2.4471114945135097E-2</c:v>
                </c:pt>
                <c:pt idx="256">
                  <c:v>2.6342382656398593E-2</c:v>
                </c:pt>
                <c:pt idx="257">
                  <c:v>2.8371212083532382E-2</c:v>
                </c:pt>
                <c:pt idx="258">
                  <c:v>2.470933589638781E-2</c:v>
                </c:pt>
                <c:pt idx="259">
                  <c:v>2.0595372474778453E-2</c:v>
                </c:pt>
                <c:pt idx="260">
                  <c:v>2.2266499788554113E-2</c:v>
                </c:pt>
                <c:pt idx="261">
                  <c:v>3.3791235498939587E-2</c:v>
                </c:pt>
                <c:pt idx="262">
                  <c:v>2.8188898983770708E-2</c:v>
                </c:pt>
                <c:pt idx="263">
                  <c:v>2.988182207148736E-2</c:v>
                </c:pt>
                <c:pt idx="264">
                  <c:v>2.5461515467494603E-2</c:v>
                </c:pt>
                <c:pt idx="265">
                  <c:v>2.4686947627897804E-2</c:v>
                </c:pt>
                <c:pt idx="266">
                  <c:v>2.4210704457160601E-2</c:v>
                </c:pt>
                <c:pt idx="267">
                  <c:v>2.7760581705718185E-2</c:v>
                </c:pt>
                <c:pt idx="268">
                  <c:v>2.6681724642753764E-2</c:v>
                </c:pt>
                <c:pt idx="269">
                  <c:v>3.2516124608077915E-2</c:v>
                </c:pt>
                <c:pt idx="270">
                  <c:v>3.8045952444353805E-2</c:v>
                </c:pt>
                <c:pt idx="271">
                  <c:v>4.4293346247704923E-2</c:v>
                </c:pt>
                <c:pt idx="272">
                  <c:v>4.3822618555605944E-2</c:v>
                </c:pt>
                <c:pt idx="273">
                  <c:v>4.2926511072521607E-2</c:v>
                </c:pt>
                <c:pt idx="274">
                  <c:v>4.3663530682750314E-2</c:v>
                </c:pt>
                <c:pt idx="275">
                  <c:v>4.2371395043465855E-2</c:v>
                </c:pt>
                <c:pt idx="276">
                  <c:v>4.814895543923646E-2</c:v>
                </c:pt>
                <c:pt idx="277">
                  <c:v>5.5357023109160582E-2</c:v>
                </c:pt>
                <c:pt idx="278">
                  <c:v>5.6792722066092094E-2</c:v>
                </c:pt>
                <c:pt idx="279">
                  <c:v>5.3495648241962658E-2</c:v>
                </c:pt>
                <c:pt idx="280">
                  <c:v>5.1215587134438537E-2</c:v>
                </c:pt>
                <c:pt idx="281">
                  <c:v>5.1362808313555268E-2</c:v>
                </c:pt>
                <c:pt idx="282">
                  <c:v>4.9031550047606141E-2</c:v>
                </c:pt>
                <c:pt idx="283">
                  <c:v>4.6216957947900678E-2</c:v>
                </c:pt>
                <c:pt idx="284">
                  <c:v>4.4299089228069813E-2</c:v>
                </c:pt>
                <c:pt idx="285">
                  <c:v>4.4090692490658778E-2</c:v>
                </c:pt>
                <c:pt idx="286">
                  <c:v>4.4959090131715312E-2</c:v>
                </c:pt>
                <c:pt idx="287">
                  <c:v>4.6112947895593566E-2</c:v>
                </c:pt>
                <c:pt idx="288">
                  <c:v>4.5150844065334227E-2</c:v>
                </c:pt>
                <c:pt idx="289">
                  <c:v>4.3188467656359641E-2</c:v>
                </c:pt>
                <c:pt idx="290">
                  <c:v>4.032969182358466E-2</c:v>
                </c:pt>
                <c:pt idx="291">
                  <c:v>3.6922139219511027E-2</c:v>
                </c:pt>
                <c:pt idx="292">
                  <c:v>3.6744785710864265E-2</c:v>
                </c:pt>
                <c:pt idx="293">
                  <c:v>3.5098049687541703E-2</c:v>
                </c:pt>
                <c:pt idx="294">
                  <c:v>3.5217155866494536E-2</c:v>
                </c:pt>
                <c:pt idx="295">
                  <c:v>3.6851800488857687E-2</c:v>
                </c:pt>
                <c:pt idx="296">
                  <c:v>3.5287476611482196E-2</c:v>
                </c:pt>
                <c:pt idx="297">
                  <c:v>3.4937378685382083E-2</c:v>
                </c:pt>
                <c:pt idx="298">
                  <c:v>3.7317818779079963E-2</c:v>
                </c:pt>
                <c:pt idx="299">
                  <c:v>3.9588610620698385E-2</c:v>
                </c:pt>
                <c:pt idx="300">
                  <c:v>3.9675566924175919E-2</c:v>
                </c:pt>
                <c:pt idx="301">
                  <c:v>4.1614581752952733E-2</c:v>
                </c:pt>
                <c:pt idx="302">
                  <c:v>4.3001783462784944E-2</c:v>
                </c:pt>
                <c:pt idx="303">
                  <c:v>4.5354641484752115E-2</c:v>
                </c:pt>
                <c:pt idx="304">
                  <c:v>5.0240640291034394E-2</c:v>
                </c:pt>
                <c:pt idx="305">
                  <c:v>5.1229005412075111E-2</c:v>
                </c:pt>
                <c:pt idx="306">
                  <c:v>4.7470096242974616E-2</c:v>
                </c:pt>
                <c:pt idx="307">
                  <c:v>4.7371634291944076E-2</c:v>
                </c:pt>
                <c:pt idx="308">
                  <c:v>4.7681945197023012E-2</c:v>
                </c:pt>
                <c:pt idx="309">
                  <c:v>4.9852624506333092E-2</c:v>
                </c:pt>
                <c:pt idx="310">
                  <c:v>4.7638625427103377E-2</c:v>
                </c:pt>
                <c:pt idx="311">
                  <c:v>5.004375945682997E-2</c:v>
                </c:pt>
                <c:pt idx="312">
                  <c:v>5.3179729321433264E-2</c:v>
                </c:pt>
                <c:pt idx="313">
                  <c:v>5.8799011605750996E-2</c:v>
                </c:pt>
                <c:pt idx="314">
                  <c:v>6.3959986130681698E-2</c:v>
                </c:pt>
                <c:pt idx="315">
                  <c:v>6.540754954524769E-2</c:v>
                </c:pt>
                <c:pt idx="316">
                  <c:v>7.3329508221195577E-2</c:v>
                </c:pt>
                <c:pt idx="317">
                  <c:v>7.7801575557402358E-2</c:v>
                </c:pt>
                <c:pt idx="318">
                  <c:v>7.5166690620855195E-2</c:v>
                </c:pt>
                <c:pt idx="319">
                  <c:v>7.6693879394750697E-2</c:v>
                </c:pt>
                <c:pt idx="320">
                  <c:v>7.477365329913245E-2</c:v>
                </c:pt>
                <c:pt idx="321">
                  <c:v>8.833993148156212E-2</c:v>
                </c:pt>
                <c:pt idx="322">
                  <c:v>8.5970170444900434E-2</c:v>
                </c:pt>
                <c:pt idx="323">
                  <c:v>7.7408702893090126E-2</c:v>
                </c:pt>
                <c:pt idx="324">
                  <c:v>7.1896382604064835E-2</c:v>
                </c:pt>
                <c:pt idx="325">
                  <c:v>7.1931616729456221E-2</c:v>
                </c:pt>
                <c:pt idx="326">
                  <c:v>6.8919488860364531E-2</c:v>
                </c:pt>
                <c:pt idx="327">
                  <c:v>6.7031987776984214E-2</c:v>
                </c:pt>
                <c:pt idx="328">
                  <c:v>5.630417127224624E-2</c:v>
                </c:pt>
                <c:pt idx="329">
                  <c:v>6.3505333446276291E-2</c:v>
                </c:pt>
                <c:pt idx="330">
                  <c:v>6.4488228436870271E-2</c:v>
                </c:pt>
                <c:pt idx="331">
                  <c:v>6.1672342573396197E-2</c:v>
                </c:pt>
                <c:pt idx="332">
                  <c:v>6.2724881699916621E-2</c:v>
                </c:pt>
                <c:pt idx="333">
                  <c:v>6.398415573784294E-2</c:v>
                </c:pt>
                <c:pt idx="334">
                  <c:v>6.1411293814185981E-2</c:v>
                </c:pt>
                <c:pt idx="335">
                  <c:v>6.0431599334800114E-2</c:v>
                </c:pt>
                <c:pt idx="336">
                  <c:v>5.8589112632355819E-2</c:v>
                </c:pt>
                <c:pt idx="337">
                  <c:v>5.9552576468414282E-2</c:v>
                </c:pt>
                <c:pt idx="338">
                  <c:v>5.8595967072828339E-2</c:v>
                </c:pt>
                <c:pt idx="339">
                  <c:v>5.7740559903484777E-2</c:v>
                </c:pt>
                <c:pt idx="340">
                  <c:v>5.7262276887974667E-2</c:v>
                </c:pt>
                <c:pt idx="341">
                  <c:v>5.6414579208054955E-2</c:v>
                </c:pt>
                <c:pt idx="342">
                  <c:v>5.4094626464790692E-2</c:v>
                </c:pt>
                <c:pt idx="343">
                  <c:v>5.2867298335827678E-2</c:v>
                </c:pt>
                <c:pt idx="344">
                  <c:v>5.0537394058907413E-2</c:v>
                </c:pt>
                <c:pt idx="345">
                  <c:v>5.2310304239140515E-2</c:v>
                </c:pt>
                <c:pt idx="346">
                  <c:v>5.3018752451290466E-2</c:v>
                </c:pt>
                <c:pt idx="347">
                  <c:v>5.2609590345711839E-2</c:v>
                </c:pt>
                <c:pt idx="348">
                  <c:v>5.2449986402138195E-2</c:v>
                </c:pt>
                <c:pt idx="349">
                  <c:v>5.3847169033190145E-2</c:v>
                </c:pt>
                <c:pt idx="350">
                  <c:v>5.5492369388224765E-2</c:v>
                </c:pt>
                <c:pt idx="351">
                  <c:v>5.8968363511062584E-2</c:v>
                </c:pt>
                <c:pt idx="352">
                  <c:v>5.9397879275674519E-2</c:v>
                </c:pt>
                <c:pt idx="353">
                  <c:v>6.2724664562796406E-2</c:v>
                </c:pt>
                <c:pt idx="354">
                  <c:v>6.5622385013548029E-2</c:v>
                </c:pt>
                <c:pt idx="355">
                  <c:v>6.3272493374758348E-2</c:v>
                </c:pt>
                <c:pt idx="356">
                  <c:v>5.9795105936958429E-2</c:v>
                </c:pt>
                <c:pt idx="357">
                  <c:v>5.2489764947584512E-2</c:v>
                </c:pt>
                <c:pt idx="358">
                  <c:v>4.9104853476430482E-2</c:v>
                </c:pt>
                <c:pt idx="359">
                  <c:v>5.2485548384874438E-2</c:v>
                </c:pt>
                <c:pt idx="360">
                  <c:v>4.9567622703641553E-2</c:v>
                </c:pt>
                <c:pt idx="361">
                  <c:v>4.4360278841051676E-2</c:v>
                </c:pt>
                <c:pt idx="362">
                  <c:v>4.7069976401038327E-2</c:v>
                </c:pt>
                <c:pt idx="363">
                  <c:v>4.3259160708309839E-2</c:v>
                </c:pt>
                <c:pt idx="364">
                  <c:v>4.1906552892054902E-2</c:v>
                </c:pt>
                <c:pt idx="365">
                  <c:v>4.066460981532017E-2</c:v>
                </c:pt>
                <c:pt idx="366">
                  <c:v>4.1520123743291018E-2</c:v>
                </c:pt>
                <c:pt idx="367">
                  <c:v>4.9103896459398853E-2</c:v>
                </c:pt>
                <c:pt idx="368">
                  <c:v>5.387584785592086E-2</c:v>
                </c:pt>
                <c:pt idx="369">
                  <c:v>5.3447409848813361E-2</c:v>
                </c:pt>
                <c:pt idx="370">
                  <c:v>4.7451194942915248E-2</c:v>
                </c:pt>
                <c:pt idx="371">
                  <c:v>4.4098435429173577E-2</c:v>
                </c:pt>
                <c:pt idx="372">
                  <c:v>4.7047640823835613E-2</c:v>
                </c:pt>
                <c:pt idx="373">
                  <c:v>4.914293070284783E-2</c:v>
                </c:pt>
                <c:pt idx="374">
                  <c:v>5.0265881303448695E-2</c:v>
                </c:pt>
                <c:pt idx="375">
                  <c:v>5.1641620629539003E-2</c:v>
                </c:pt>
                <c:pt idx="376">
                  <c:v>5.0116700725255391E-2</c:v>
                </c:pt>
                <c:pt idx="377">
                  <c:v>4.681405774368827E-2</c:v>
                </c:pt>
                <c:pt idx="378">
                  <c:v>4.6355634792276834E-2</c:v>
                </c:pt>
                <c:pt idx="379">
                  <c:v>4.7238873758240658E-2</c:v>
                </c:pt>
                <c:pt idx="380">
                  <c:v>4.6975292586145023E-2</c:v>
                </c:pt>
                <c:pt idx="381">
                  <c:v>3.9873848016867962E-2</c:v>
                </c:pt>
                <c:pt idx="382">
                  <c:v>4.3679918829743154E-2</c:v>
                </c:pt>
                <c:pt idx="383">
                  <c:v>4.3149761425109054E-2</c:v>
                </c:pt>
                <c:pt idx="384">
                  <c:v>4.402058279252271E-2</c:v>
                </c:pt>
                <c:pt idx="385">
                  <c:v>4.7051512502896742E-2</c:v>
                </c:pt>
                <c:pt idx="386">
                  <c:v>5.2210253654173894E-2</c:v>
                </c:pt>
                <c:pt idx="387">
                  <c:v>5.251905504882274E-2</c:v>
                </c:pt>
                <c:pt idx="388">
                  <c:v>5.5448529180466173E-2</c:v>
                </c:pt>
                <c:pt idx="389">
                  <c:v>6.1927636746905143E-2</c:v>
                </c:pt>
                <c:pt idx="390">
                  <c:v>6.2886227551677609E-2</c:v>
                </c:pt>
                <c:pt idx="391">
                  <c:v>6.0838566129037638E-2</c:v>
                </c:pt>
                <c:pt idx="392">
                  <c:v>6.0951161221823258E-2</c:v>
                </c:pt>
                <c:pt idx="393">
                  <c:v>6.5108721960351279E-2</c:v>
                </c:pt>
                <c:pt idx="394">
                  <c:v>7.0702015740189195E-2</c:v>
                </c:pt>
                <c:pt idx="395">
                  <c:v>6.9106402858134575E-2</c:v>
                </c:pt>
                <c:pt idx="396">
                  <c:v>6.3421527429306554E-2</c:v>
                </c:pt>
                <c:pt idx="397">
                  <c:v>5.8042327223677206E-2</c:v>
                </c:pt>
                <c:pt idx="398">
                  <c:v>6.0737861694664837E-2</c:v>
                </c:pt>
                <c:pt idx="399">
                  <c:v>6.2010776197820063E-2</c:v>
                </c:pt>
                <c:pt idx="400">
                  <c:v>6.5677718833512588E-2</c:v>
                </c:pt>
                <c:pt idx="401">
                  <c:v>6.5994415246006105E-2</c:v>
                </c:pt>
                <c:pt idx="402">
                  <c:v>7.296229128121004E-2</c:v>
                </c:pt>
                <c:pt idx="403">
                  <c:v>7.5527102476564731E-2</c:v>
                </c:pt>
                <c:pt idx="404">
                  <c:v>7.4202323100274942E-2</c:v>
                </c:pt>
                <c:pt idx="405">
                  <c:v>7.2122747418878558E-2</c:v>
                </c:pt>
                <c:pt idx="406">
                  <c:v>7.1602652010320983E-2</c:v>
                </c:pt>
                <c:pt idx="407">
                  <c:v>7.3754825935587368E-2</c:v>
                </c:pt>
                <c:pt idx="408">
                  <c:v>7.1907823631394668E-2</c:v>
                </c:pt>
                <c:pt idx="409">
                  <c:v>7.1334717986856949E-2</c:v>
                </c:pt>
                <c:pt idx="410">
                  <c:v>6.8208639007930894E-2</c:v>
                </c:pt>
                <c:pt idx="411">
                  <c:v>6.3703423729853131E-2</c:v>
                </c:pt>
                <c:pt idx="412">
                  <c:v>6.9016953859026925E-2</c:v>
                </c:pt>
                <c:pt idx="413">
                  <c:v>6.8140042135714549E-2</c:v>
                </c:pt>
                <c:pt idx="414">
                  <c:v>6.8626153573738358E-2</c:v>
                </c:pt>
                <c:pt idx="415">
                  <c:v>6.3959240859477712E-2</c:v>
                </c:pt>
                <c:pt idx="416">
                  <c:v>6.2216271961368093E-2</c:v>
                </c:pt>
                <c:pt idx="417">
                  <c:v>5.9814212715783181E-2</c:v>
                </c:pt>
                <c:pt idx="418">
                  <c:v>5.7888719568749344E-2</c:v>
                </c:pt>
                <c:pt idx="419">
                  <c:v>5.6769648712160496E-2</c:v>
                </c:pt>
                <c:pt idx="420">
                  <c:v>5.9986791585310749E-2</c:v>
                </c:pt>
                <c:pt idx="421">
                  <c:v>6.1055799767671393E-2</c:v>
                </c:pt>
                <c:pt idx="422">
                  <c:v>6.3063591449976919E-2</c:v>
                </c:pt>
                <c:pt idx="423">
                  <c:v>6.5748722644587421E-2</c:v>
                </c:pt>
                <c:pt idx="424">
                  <c:v>6.4579620295515019E-2</c:v>
                </c:pt>
                <c:pt idx="425">
                  <c:v>6.5591255170430046E-2</c:v>
                </c:pt>
                <c:pt idx="426">
                  <c:v>7.0364500962744242E-2</c:v>
                </c:pt>
                <c:pt idx="427">
                  <c:v>6.9255463374402984E-2</c:v>
                </c:pt>
                <c:pt idx="428">
                  <c:v>6.8308113769912374E-2</c:v>
                </c:pt>
                <c:pt idx="429">
                  <c:v>6.7031488912358439E-2</c:v>
                </c:pt>
                <c:pt idx="430">
                  <c:v>6.7521613279590997E-2</c:v>
                </c:pt>
                <c:pt idx="431">
                  <c:v>7.1812050346403117E-2</c:v>
                </c:pt>
                <c:pt idx="432">
                  <c:v>7.7000061756415841E-2</c:v>
                </c:pt>
                <c:pt idx="433">
                  <c:v>8.5531669734137727E-2</c:v>
                </c:pt>
                <c:pt idx="434">
                  <c:v>8.3797745412941382E-2</c:v>
                </c:pt>
                <c:pt idx="435">
                  <c:v>9.5404891435485584E-2</c:v>
                </c:pt>
                <c:pt idx="436">
                  <c:v>0.10030784408299685</c:v>
                </c:pt>
                <c:pt idx="437">
                  <c:v>0.10044670647542255</c:v>
                </c:pt>
                <c:pt idx="438">
                  <c:v>0.10031754123277214</c:v>
                </c:pt>
                <c:pt idx="439">
                  <c:v>0.10721879004303467</c:v>
                </c:pt>
                <c:pt idx="440">
                  <c:v>0.11842264421516835</c:v>
                </c:pt>
                <c:pt idx="441">
                  <c:v>0.12822085584760276</c:v>
                </c:pt>
                <c:pt idx="442">
                  <c:v>0.14498243667172836</c:v>
                </c:pt>
                <c:pt idx="443">
                  <c:v>0.15633999923668379</c:v>
                </c:pt>
                <c:pt idx="444">
                  <c:v>0.15411544909528274</c:v>
                </c:pt>
                <c:pt idx="445">
                  <c:v>0.15289235664348777</c:v>
                </c:pt>
                <c:pt idx="446">
                  <c:v>0.15436291759318102</c:v>
                </c:pt>
                <c:pt idx="447">
                  <c:v>0.15854915404352554</c:v>
                </c:pt>
                <c:pt idx="448">
                  <c:v>0.15937049095408246</c:v>
                </c:pt>
                <c:pt idx="449">
                  <c:v>0.16288504851967153</c:v>
                </c:pt>
                <c:pt idx="450">
                  <c:v>0.16764209330860858</c:v>
                </c:pt>
                <c:pt idx="451">
                  <c:v>0.17147949792457631</c:v>
                </c:pt>
                <c:pt idx="452">
                  <c:v>0.17755205758811704</c:v>
                </c:pt>
                <c:pt idx="453">
                  <c:v>0.17481795180631346</c:v>
                </c:pt>
                <c:pt idx="454">
                  <c:v>0.17463797411724732</c:v>
                </c:pt>
                <c:pt idx="455">
                  <c:v>0.17998283511502525</c:v>
                </c:pt>
                <c:pt idx="456">
                  <c:v>0.1821311332968038</c:v>
                </c:pt>
                <c:pt idx="457">
                  <c:v>0.17495652068251058</c:v>
                </c:pt>
                <c:pt idx="458">
                  <c:v>0.17293190745470649</c:v>
                </c:pt>
                <c:pt idx="459">
                  <c:v>0.16981497465453699</c:v>
                </c:pt>
                <c:pt idx="460">
                  <c:v>0.16114095836448952</c:v>
                </c:pt>
                <c:pt idx="461">
                  <c:v>0.15565526932897694</c:v>
                </c:pt>
                <c:pt idx="462">
                  <c:v>0.15772882117381554</c:v>
                </c:pt>
                <c:pt idx="463">
                  <c:v>0.17064096355555289</c:v>
                </c:pt>
                <c:pt idx="464">
                  <c:v>0.16792341432674904</c:v>
                </c:pt>
                <c:pt idx="465">
                  <c:v>0.16192257750459019</c:v>
                </c:pt>
                <c:pt idx="466">
                  <c:v>0.17028557703903738</c:v>
                </c:pt>
                <c:pt idx="467">
                  <c:v>0.17884105892950641</c:v>
                </c:pt>
                <c:pt idx="468">
                  <c:v>0.18634209615215619</c:v>
                </c:pt>
                <c:pt idx="469">
                  <c:v>0.20369703325046368</c:v>
                </c:pt>
                <c:pt idx="470">
                  <c:v>0.1917938399849512</c:v>
                </c:pt>
                <c:pt idx="471">
                  <c:v>0.20002702354681717</c:v>
                </c:pt>
                <c:pt idx="472">
                  <c:v>0.21766737891949159</c:v>
                </c:pt>
                <c:pt idx="473">
                  <c:v>0.22570609227300786</c:v>
                </c:pt>
                <c:pt idx="474">
                  <c:v>0.22364726750461528</c:v>
                </c:pt>
                <c:pt idx="475">
                  <c:v>0.22431643473371793</c:v>
                </c:pt>
                <c:pt idx="476">
                  <c:v>0.21326971272005224</c:v>
                </c:pt>
                <c:pt idx="477">
                  <c:v>0.21393756305947337</c:v>
                </c:pt>
                <c:pt idx="478">
                  <c:v>0.22368938063015098</c:v>
                </c:pt>
                <c:pt idx="479">
                  <c:v>0.23534006085393727</c:v>
                </c:pt>
                <c:pt idx="480">
                  <c:v>0.21920796290222025</c:v>
                </c:pt>
                <c:pt idx="481">
                  <c:v>0.21414317843259145</c:v>
                </c:pt>
                <c:pt idx="482">
                  <c:v>0.21609205781717516</c:v>
                </c:pt>
                <c:pt idx="483">
                  <c:v>0.21520858180944369</c:v>
                </c:pt>
                <c:pt idx="484">
                  <c:v>0.20295342319783571</c:v>
                </c:pt>
                <c:pt idx="485">
                  <c:v>0.21644775043781</c:v>
                </c:pt>
                <c:pt idx="486">
                  <c:v>0.21723137134873211</c:v>
                </c:pt>
                <c:pt idx="487">
                  <c:v>0.21585157871859101</c:v>
                </c:pt>
                <c:pt idx="488">
                  <c:v>0.20640123633622967</c:v>
                </c:pt>
                <c:pt idx="489">
                  <c:v>0.20360686991963525</c:v>
                </c:pt>
                <c:pt idx="490">
                  <c:v>0.1935377082611143</c:v>
                </c:pt>
                <c:pt idx="491">
                  <c:v>0.18696752320380894</c:v>
                </c:pt>
                <c:pt idx="492">
                  <c:v>0.17951956182160134</c:v>
                </c:pt>
                <c:pt idx="493">
                  <c:v>0.17408010681528893</c:v>
                </c:pt>
                <c:pt idx="494">
                  <c:v>0.16243257308781894</c:v>
                </c:pt>
                <c:pt idx="495">
                  <c:v>0.15011860019363649</c:v>
                </c:pt>
                <c:pt idx="496">
                  <c:v>0.14427069252660296</c:v>
                </c:pt>
                <c:pt idx="497">
                  <c:v>0.14587981797708544</c:v>
                </c:pt>
                <c:pt idx="498">
                  <c:v>0.14569327464091708</c:v>
                </c:pt>
                <c:pt idx="499">
                  <c:v>0.13648243579404412</c:v>
                </c:pt>
                <c:pt idx="500">
                  <c:v>0.13170642498863791</c:v>
                </c:pt>
                <c:pt idx="501">
                  <c:v>0.12989248661951497</c:v>
                </c:pt>
                <c:pt idx="502">
                  <c:v>0.13690598043210189</c:v>
                </c:pt>
                <c:pt idx="503">
                  <c:v>0.13904051336828613</c:v>
                </c:pt>
                <c:pt idx="504">
                  <c:v>0.13441486988785209</c:v>
                </c:pt>
                <c:pt idx="505">
                  <c:v>0.12921581550482797</c:v>
                </c:pt>
                <c:pt idx="506">
                  <c:v>0.12721147552406908</c:v>
                </c:pt>
                <c:pt idx="507">
                  <c:v>0.13258943586124278</c:v>
                </c:pt>
                <c:pt idx="508">
                  <c:v>0.13948108359684203</c:v>
                </c:pt>
                <c:pt idx="509">
                  <c:v>0.14462548934004035</c:v>
                </c:pt>
                <c:pt idx="510">
                  <c:v>0.1508203144791655</c:v>
                </c:pt>
                <c:pt idx="511">
                  <c:v>0.1487019019438563</c:v>
                </c:pt>
                <c:pt idx="512">
                  <c:v>0.14821085527765077</c:v>
                </c:pt>
                <c:pt idx="513">
                  <c:v>0.15165270760296165</c:v>
                </c:pt>
                <c:pt idx="514">
                  <c:v>0.14670636211495341</c:v>
                </c:pt>
                <c:pt idx="515">
                  <c:v>0.14353740233689569</c:v>
                </c:pt>
                <c:pt idx="516">
                  <c:v>0.13962335892935634</c:v>
                </c:pt>
                <c:pt idx="517">
                  <c:v>0.13887619650281119</c:v>
                </c:pt>
                <c:pt idx="518">
                  <c:v>0.14000792613364055</c:v>
                </c:pt>
                <c:pt idx="519">
                  <c:v>0.14273334858362083</c:v>
                </c:pt>
                <c:pt idx="520">
                  <c:v>0.14221000739146017</c:v>
                </c:pt>
                <c:pt idx="521">
                  <c:v>0.13998729179276165</c:v>
                </c:pt>
                <c:pt idx="522">
                  <c:v>0.13487887811364768</c:v>
                </c:pt>
                <c:pt idx="523">
                  <c:v>0.12768930742272613</c:v>
                </c:pt>
                <c:pt idx="524">
                  <c:v>0.13028797514421842</c:v>
                </c:pt>
                <c:pt idx="525">
                  <c:v>0.13435201723474421</c:v>
                </c:pt>
                <c:pt idx="526">
                  <c:v>0.12721517587619613</c:v>
                </c:pt>
                <c:pt idx="527">
                  <c:v>0.12392891919221904</c:v>
                </c:pt>
                <c:pt idx="528">
                  <c:v>0.11986287085323867</c:v>
                </c:pt>
                <c:pt idx="529">
                  <c:v>0.11900102849113878</c:v>
                </c:pt>
                <c:pt idx="530">
                  <c:v>0.12416250134532489</c:v>
                </c:pt>
                <c:pt idx="531">
                  <c:v>0.12310340370448433</c:v>
                </c:pt>
                <c:pt idx="532">
                  <c:v>0.12007698527266286</c:v>
                </c:pt>
                <c:pt idx="533">
                  <c:v>0.12073372793126164</c:v>
                </c:pt>
                <c:pt idx="534">
                  <c:v>0.12036790116256757</c:v>
                </c:pt>
                <c:pt idx="535">
                  <c:v>0.11905952231040803</c:v>
                </c:pt>
                <c:pt idx="536">
                  <c:v>0.11683864606599491</c:v>
                </c:pt>
                <c:pt idx="537">
                  <c:v>0.11271163979524518</c:v>
                </c:pt>
                <c:pt idx="538">
                  <c:v>0.1121687068854568</c:v>
                </c:pt>
                <c:pt idx="539">
                  <c:v>0.10957865215542231</c:v>
                </c:pt>
                <c:pt idx="540">
                  <c:v>0.10717666605596017</c:v>
                </c:pt>
                <c:pt idx="541">
                  <c:v>0.10708475333291054</c:v>
                </c:pt>
                <c:pt idx="542">
                  <c:v>0.11131698916246474</c:v>
                </c:pt>
                <c:pt idx="543">
                  <c:v>0.11403621939591524</c:v>
                </c:pt>
                <c:pt idx="544">
                  <c:v>0.11110746549615286</c:v>
                </c:pt>
                <c:pt idx="545">
                  <c:v>0.10456095641367759</c:v>
                </c:pt>
                <c:pt idx="546">
                  <c:v>9.8597390299536347E-2</c:v>
                </c:pt>
                <c:pt idx="547">
                  <c:v>9.3136770867250987E-2</c:v>
                </c:pt>
                <c:pt idx="548">
                  <c:v>9.083041184019533E-2</c:v>
                </c:pt>
                <c:pt idx="549">
                  <c:v>9.1529018787589234E-2</c:v>
                </c:pt>
                <c:pt idx="550">
                  <c:v>8.9367477165152587E-2</c:v>
                </c:pt>
                <c:pt idx="551">
                  <c:v>8.6347660503229035E-2</c:v>
                </c:pt>
                <c:pt idx="552">
                  <c:v>8.3521082543100075E-2</c:v>
                </c:pt>
                <c:pt idx="553">
                  <c:v>7.780984486131412E-2</c:v>
                </c:pt>
                <c:pt idx="554">
                  <c:v>7.5133224962694534E-2</c:v>
                </c:pt>
                <c:pt idx="555">
                  <c:v>6.7855377278557741E-2</c:v>
                </c:pt>
                <c:pt idx="556">
                  <c:v>6.4468256503694893E-2</c:v>
                </c:pt>
                <c:pt idx="557">
                  <c:v>6.3536290068551382E-2</c:v>
                </c:pt>
                <c:pt idx="558">
                  <c:v>6.0442434969226251E-2</c:v>
                </c:pt>
                <c:pt idx="559">
                  <c:v>5.4351821876082597E-2</c:v>
                </c:pt>
                <c:pt idx="560">
                  <c:v>4.9430399146075589E-2</c:v>
                </c:pt>
                <c:pt idx="561">
                  <c:v>4.9399338657378458E-2</c:v>
                </c:pt>
                <c:pt idx="562">
                  <c:v>4.6948374092751641E-2</c:v>
                </c:pt>
                <c:pt idx="563">
                  <c:v>4.3926042689999494E-2</c:v>
                </c:pt>
                <c:pt idx="564">
                  <c:v>4.1264637828492733E-2</c:v>
                </c:pt>
                <c:pt idx="565">
                  <c:v>3.8950026927498257E-2</c:v>
                </c:pt>
                <c:pt idx="566">
                  <c:v>3.65953529425906E-2</c:v>
                </c:pt>
                <c:pt idx="567">
                  <c:v>3.1823715303227106E-2</c:v>
                </c:pt>
                <c:pt idx="568">
                  <c:v>2.8825490853708981E-2</c:v>
                </c:pt>
                <c:pt idx="569">
                  <c:v>2.8629212973394984E-2</c:v>
                </c:pt>
                <c:pt idx="570">
                  <c:v>2.5300092823006895E-2</c:v>
                </c:pt>
                <c:pt idx="571">
                  <c:v>2.1602490360549093E-2</c:v>
                </c:pt>
                <c:pt idx="572">
                  <c:v>1.8121294561627845E-2</c:v>
                </c:pt>
                <c:pt idx="573">
                  <c:v>1.4345079847843736E-2</c:v>
                </c:pt>
                <c:pt idx="574">
                  <c:v>9.6446681414625035E-3</c:v>
                </c:pt>
                <c:pt idx="575">
                  <c:v>7.3264009939585789E-3</c:v>
                </c:pt>
                <c:pt idx="576">
                  <c:v>4.5014539849113633E-3</c:v>
                </c:pt>
                <c:pt idx="577">
                  <c:v>6.536990647710135E-3</c:v>
                </c:pt>
                <c:pt idx="578">
                  <c:v>4.2490483780683874E-3</c:v>
                </c:pt>
                <c:pt idx="579">
                  <c:v>2.2395419813420053E-3</c:v>
                </c:pt>
                <c:pt idx="580">
                  <c:v>1.7264044494609415E-3</c:v>
                </c:pt>
                <c:pt idx="581">
                  <c:v>2.2656304519138026E-3</c:v>
                </c:pt>
                <c:pt idx="582">
                  <c:v>-1.618582994118066E-3</c:v>
                </c:pt>
                <c:pt idx="583">
                  <c:v>-4.7089853208238802E-3</c:v>
                </c:pt>
                <c:pt idx="584">
                  <c:v>-6.0695163108649697E-3</c:v>
                </c:pt>
                <c:pt idx="585">
                  <c:v>-3.6562270419569914E-3</c:v>
                </c:pt>
                <c:pt idx="586">
                  <c:v>7.1336922722850596E-3</c:v>
                </c:pt>
                <c:pt idx="587">
                  <c:v>2.9000080484936838E-3</c:v>
                </c:pt>
                <c:pt idx="588">
                  <c:v>-1.0822635497041017E-4</c:v>
                </c:pt>
                <c:pt idx="589">
                  <c:v>-4.3688622144010744E-3</c:v>
                </c:pt>
                <c:pt idx="590">
                  <c:v>-7.5243722051968054E-3</c:v>
                </c:pt>
                <c:pt idx="591">
                  <c:v>-1.1914769695241939E-2</c:v>
                </c:pt>
                <c:pt idx="592">
                  <c:v>-1.1533983314308084E-2</c:v>
                </c:pt>
                <c:pt idx="593">
                  <c:v>-8.9774380694718908E-3</c:v>
                </c:pt>
                <c:pt idx="594">
                  <c:v>-9.0462645397373503E-3</c:v>
                </c:pt>
                <c:pt idx="595">
                  <c:v>-6.7573794012129387E-3</c:v>
                </c:pt>
                <c:pt idx="596">
                  <c:v>-4.2387408222914896E-3</c:v>
                </c:pt>
                <c:pt idx="597">
                  <c:v>3.0636907081037917E-3</c:v>
                </c:pt>
                <c:pt idx="598">
                  <c:v>7.0525206827529927E-3</c:v>
                </c:pt>
                <c:pt idx="599">
                  <c:v>1.0454922060588373E-2</c:v>
                </c:pt>
                <c:pt idx="600">
                  <c:v>8.8063099543580492E-3</c:v>
                </c:pt>
                <c:pt idx="601">
                  <c:v>5.6344747348846674E-3</c:v>
                </c:pt>
                <c:pt idx="602">
                  <c:v>4.0196372856970281E-3</c:v>
                </c:pt>
                <c:pt idx="603">
                  <c:v>9.6311143517871026E-3</c:v>
                </c:pt>
                <c:pt idx="604">
                  <c:v>1.5929703538700615E-2</c:v>
                </c:pt>
                <c:pt idx="605">
                  <c:v>1.6369824995931731E-2</c:v>
                </c:pt>
                <c:pt idx="606">
                  <c:v>1.3585027838757292E-2</c:v>
                </c:pt>
                <c:pt idx="607">
                  <c:v>1.5493991974094137E-2</c:v>
                </c:pt>
                <c:pt idx="608">
                  <c:v>2.7053310824360341E-2</c:v>
                </c:pt>
                <c:pt idx="609">
                  <c:v>3.7813566467066649E-2</c:v>
                </c:pt>
                <c:pt idx="610">
                  <c:v>3.4645190862895019E-2</c:v>
                </c:pt>
                <c:pt idx="611">
                  <c:v>5.4115164894184095E-2</c:v>
                </c:pt>
                <c:pt idx="612">
                  <c:v>5.4016982118525611E-2</c:v>
                </c:pt>
                <c:pt idx="613">
                  <c:v>5.265908011265312E-2</c:v>
                </c:pt>
                <c:pt idx="614">
                  <c:v>5.2571439292668616E-2</c:v>
                </c:pt>
                <c:pt idx="615">
                  <c:v>8.4979257652761167E-2</c:v>
                </c:pt>
                <c:pt idx="616">
                  <c:v>0.10130033260620125</c:v>
                </c:pt>
                <c:pt idx="617">
                  <c:v>0.12410976098602758</c:v>
                </c:pt>
                <c:pt idx="618">
                  <c:v>0.11540991841757037</c:v>
                </c:pt>
                <c:pt idx="619">
                  <c:v>5.8089853396922908E-2</c:v>
                </c:pt>
                <c:pt idx="620">
                  <c:v>4.6926287026324905E-2</c:v>
                </c:pt>
                <c:pt idx="621">
                  <c:v>6.1411595330276611E-2</c:v>
                </c:pt>
                <c:pt idx="622">
                  <c:v>6.0612686165571437E-2</c:v>
                </c:pt>
                <c:pt idx="623">
                  <c:v>6.2551431453469059E-2</c:v>
                </c:pt>
                <c:pt idx="624">
                  <c:v>5.540385057403726E-2</c:v>
                </c:pt>
                <c:pt idx="625">
                  <c:v>6.7246747628507464E-2</c:v>
                </c:pt>
                <c:pt idx="626">
                  <c:v>6.5847590379326248E-2</c:v>
                </c:pt>
                <c:pt idx="627">
                  <c:v>5.3078308378454599E-2</c:v>
                </c:pt>
                <c:pt idx="628">
                  <c:v>2.7490163162586824E-2</c:v>
                </c:pt>
                <c:pt idx="629">
                  <c:v>1.5294045467209826E-2</c:v>
                </c:pt>
                <c:pt idx="630">
                  <c:v>1.3692183456504511E-2</c:v>
                </c:pt>
                <c:pt idx="631">
                  <c:v>1.9380219800860896E-2</c:v>
                </c:pt>
                <c:pt idx="632">
                  <c:v>1.9426539845217056E-2</c:v>
                </c:pt>
                <c:pt idx="633">
                  <c:v>2.7136042354103725E-2</c:v>
                </c:pt>
                <c:pt idx="634">
                  <c:v>2.5048616954833305E-2</c:v>
                </c:pt>
                <c:pt idx="635">
                  <c:v>2.3376525873983561E-2</c:v>
                </c:pt>
                <c:pt idx="636">
                  <c:v>1.8888305469469735E-2</c:v>
                </c:pt>
                <c:pt idx="637">
                  <c:v>1.5491638140697567E-2</c:v>
                </c:pt>
                <c:pt idx="638">
                  <c:v>1.9977583686114603E-2</c:v>
                </c:pt>
                <c:pt idx="639">
                  <c:v>1.9352156359813792E-2</c:v>
                </c:pt>
                <c:pt idx="640">
                  <c:v>2.7744981955740017E-2</c:v>
                </c:pt>
                <c:pt idx="641">
                  <c:v>2.8042045242693436E-2</c:v>
                </c:pt>
                <c:pt idx="642">
                  <c:v>3.153029135162571E-2</c:v>
                </c:pt>
                <c:pt idx="643">
                  <c:v>3.5588081455892644E-2</c:v>
                </c:pt>
                <c:pt idx="644">
                  <c:v>4.0018781641811406E-2</c:v>
                </c:pt>
                <c:pt idx="645">
                  <c:v>3.7366377272122234E-2</c:v>
                </c:pt>
                <c:pt idx="646">
                  <c:v>3.4964360171844837E-2</c:v>
                </c:pt>
                <c:pt idx="647">
                  <c:v>3.2518880399899745E-2</c:v>
                </c:pt>
                <c:pt idx="648">
                  <c:v>3.5311025162538486E-2</c:v>
                </c:pt>
                <c:pt idx="649">
                  <c:v>3.9911290060126468E-2</c:v>
                </c:pt>
                <c:pt idx="650">
                  <c:v>4.5442152824976191E-2</c:v>
                </c:pt>
                <c:pt idx="651">
                  <c:v>4.0722612186610836E-2</c:v>
                </c:pt>
                <c:pt idx="652">
                  <c:v>3.3650043199486106E-2</c:v>
                </c:pt>
                <c:pt idx="653">
                  <c:v>2.8247919232257182E-2</c:v>
                </c:pt>
                <c:pt idx="654">
                  <c:v>2.3253755404172988E-2</c:v>
                </c:pt>
                <c:pt idx="655">
                  <c:v>1.8521673753049417E-2</c:v>
                </c:pt>
                <c:pt idx="656">
                  <c:v>1.7095239052496797E-2</c:v>
                </c:pt>
                <c:pt idx="657">
                  <c:v>1.5306465382436324E-2</c:v>
                </c:pt>
                <c:pt idx="658">
                  <c:v>9.0440330830282856E-3</c:v>
                </c:pt>
                <c:pt idx="659">
                  <c:v>9.5898296415087986E-3</c:v>
                </c:pt>
                <c:pt idx="660">
                  <c:v>6.3450083552025124E-3</c:v>
                </c:pt>
                <c:pt idx="661">
                  <c:v>3.0319918323534409E-3</c:v>
                </c:pt>
                <c:pt idx="662">
                  <c:v>1.1986641291621761E-3</c:v>
                </c:pt>
                <c:pt idx="663">
                  <c:v>4.6053132009858666E-4</c:v>
                </c:pt>
                <c:pt idx="664">
                  <c:v>3.8968865356357671E-3</c:v>
                </c:pt>
                <c:pt idx="665">
                  <c:v>3.1610941699746556E-3</c:v>
                </c:pt>
                <c:pt idx="666">
                  <c:v>2.2336429359787399E-3</c:v>
                </c:pt>
                <c:pt idx="667">
                  <c:v>2.7788018202817774E-3</c:v>
                </c:pt>
                <c:pt idx="668">
                  <c:v>1.5801041292270723E-3</c:v>
                </c:pt>
                <c:pt idx="669">
                  <c:v>-1.5323636777370905E-3</c:v>
                </c:pt>
                <c:pt idx="670">
                  <c:v>-3.4157639075073215E-3</c:v>
                </c:pt>
                <c:pt idx="671">
                  <c:v>-2.6171082025578871E-3</c:v>
                </c:pt>
                <c:pt idx="672">
                  <c:v>-1.9147817965586567E-3</c:v>
                </c:pt>
                <c:pt idx="673">
                  <c:v>-2.5544665829974819E-3</c:v>
                </c:pt>
                <c:pt idx="674">
                  <c:v>-7.8524098742355219E-4</c:v>
                </c:pt>
                <c:pt idx="675">
                  <c:v>3.2817335242659104E-3</c:v>
                </c:pt>
                <c:pt idx="676">
                  <c:v>6.2037965103382067E-3</c:v>
                </c:pt>
                <c:pt idx="677">
                  <c:v>7.2755469322765207E-3</c:v>
                </c:pt>
                <c:pt idx="678">
                  <c:v>7.1982377826599123E-3</c:v>
                </c:pt>
                <c:pt idx="679">
                  <c:v>7.4561422622180726E-3</c:v>
                </c:pt>
                <c:pt idx="680">
                  <c:v>1.6529295513579914E-2</c:v>
                </c:pt>
                <c:pt idx="681">
                  <c:v>2.6337983197570587E-2</c:v>
                </c:pt>
                <c:pt idx="682">
                  <c:v>3.2697868622299425E-2</c:v>
                </c:pt>
                <c:pt idx="683">
                  <c:v>3.2992381382444022E-2</c:v>
                </c:pt>
                <c:pt idx="684">
                  <c:v>2.885846681265361E-2</c:v>
                </c:pt>
                <c:pt idx="685">
                  <c:v>3.0858458141780884E-2</c:v>
                </c:pt>
                <c:pt idx="686">
                  <c:v>3.6420989784192101E-2</c:v>
                </c:pt>
                <c:pt idx="687">
                  <c:v>4.1309073176831634E-2</c:v>
                </c:pt>
                <c:pt idx="688">
                  <c:v>3.8776390744273193E-2</c:v>
                </c:pt>
                <c:pt idx="689">
                  <c:v>3.7501644440433142E-2</c:v>
                </c:pt>
                <c:pt idx="690">
                  <c:v>2.3997805336053391E-2</c:v>
                </c:pt>
                <c:pt idx="691">
                  <c:v>2.3559102649396826E-2</c:v>
                </c:pt>
                <c:pt idx="692">
                  <c:v>2.5504494672704131E-2</c:v>
                </c:pt>
                <c:pt idx="693">
                  <c:v>1.7787274932387652E-2</c:v>
                </c:pt>
                <c:pt idx="694">
                  <c:v>1.7613036620319072E-2</c:v>
                </c:pt>
                <c:pt idx="695">
                  <c:v>1.9895869007101601E-2</c:v>
                </c:pt>
                <c:pt idx="696">
                  <c:v>2.0700668161540883E-2</c:v>
                </c:pt>
                <c:pt idx="697">
                  <c:v>1.9857014083435182E-2</c:v>
                </c:pt>
                <c:pt idx="698">
                  <c:v>2.0294782447704898E-2</c:v>
                </c:pt>
                <c:pt idx="699">
                  <c:v>2.8569036467798223E-2</c:v>
                </c:pt>
                <c:pt idx="700">
                  <c:v>2.5213062237963713E-2</c:v>
                </c:pt>
                <c:pt idx="701">
                  <c:v>2.3225714827656542E-2</c:v>
                </c:pt>
                <c:pt idx="702">
                  <c:v>2.028356036729085E-2</c:v>
                </c:pt>
                <c:pt idx="703">
                  <c:v>2.1061966700567189E-2</c:v>
                </c:pt>
                <c:pt idx="704">
                  <c:v>1.7934373511527449E-2</c:v>
                </c:pt>
                <c:pt idx="705">
                  <c:v>1.6031261671560389E-2</c:v>
                </c:pt>
                <c:pt idx="706">
                  <c:v>1.695121525565664E-2</c:v>
                </c:pt>
                <c:pt idx="707">
                  <c:v>1.8823727111642111E-2</c:v>
                </c:pt>
                <c:pt idx="708">
                  <c:v>1.844992615842956E-2</c:v>
                </c:pt>
                <c:pt idx="709">
                  <c:v>2.0555367211535225E-2</c:v>
                </c:pt>
                <c:pt idx="710">
                  <c:v>2.1515605176069652E-2</c:v>
                </c:pt>
                <c:pt idx="711">
                  <c:v>2.0405333024727523E-2</c:v>
                </c:pt>
                <c:pt idx="712">
                  <c:v>3.0844754648737427E-2</c:v>
                </c:pt>
                <c:pt idx="713">
                  <c:v>3.9474300571291115E-2</c:v>
                </c:pt>
                <c:pt idx="714">
                  <c:v>3.7104691099934875E-2</c:v>
                </c:pt>
                <c:pt idx="715">
                  <c:v>3.6383899673062069E-2</c:v>
                </c:pt>
                <c:pt idx="716">
                  <c:v>3.3092066814589156E-2</c:v>
                </c:pt>
                <c:pt idx="717">
                  <c:v>3.3345933452265081E-2</c:v>
                </c:pt>
                <c:pt idx="718">
                  <c:v>3.269024417405586E-2</c:v>
                </c:pt>
                <c:pt idx="719">
                  <c:v>3.9005332223909617E-2</c:v>
                </c:pt>
                <c:pt idx="720">
                  <c:v>4.047838438753476E-2</c:v>
                </c:pt>
                <c:pt idx="721">
                  <c:v>4.628963306826693E-2</c:v>
                </c:pt>
                <c:pt idx="722">
                  <c:v>4.7477159338851223E-2</c:v>
                </c:pt>
                <c:pt idx="723">
                  <c:v>5.1653928535461122E-2</c:v>
                </c:pt>
                <c:pt idx="724">
                  <c:v>5.5831630874339899E-2</c:v>
                </c:pt>
                <c:pt idx="725">
                  <c:v>5.7901603030118723E-2</c:v>
                </c:pt>
                <c:pt idx="726">
                  <c:v>5.3731040578336373E-2</c:v>
                </c:pt>
                <c:pt idx="727">
                  <c:v>5.642892003608932E-2</c:v>
                </c:pt>
                <c:pt idx="728">
                  <c:v>5.9199695162733643E-2</c:v>
                </c:pt>
                <c:pt idx="729">
                  <c:v>6.5699757158589486E-2</c:v>
                </c:pt>
                <c:pt idx="730">
                  <c:v>7.2557850219299377E-2</c:v>
                </c:pt>
                <c:pt idx="731">
                  <c:v>8.0966277439067466E-2</c:v>
                </c:pt>
                <c:pt idx="732">
                  <c:v>8.3777244250419575E-2</c:v>
                </c:pt>
                <c:pt idx="733">
                  <c:v>9.0143277184680362E-2</c:v>
                </c:pt>
                <c:pt idx="734">
                  <c:v>9.9894847201602244E-2</c:v>
                </c:pt>
                <c:pt idx="735">
                  <c:v>0.10721421232122592</c:v>
                </c:pt>
                <c:pt idx="736">
                  <c:v>0.1104579168774196</c:v>
                </c:pt>
                <c:pt idx="737">
                  <c:v>0.10592353761816538</c:v>
                </c:pt>
                <c:pt idx="738">
                  <c:v>0.10353127198083717</c:v>
                </c:pt>
                <c:pt idx="739">
                  <c:v>0.10656446054631466</c:v>
                </c:pt>
                <c:pt idx="740">
                  <c:v>0.10652043750087256</c:v>
                </c:pt>
                <c:pt idx="741">
                  <c:v>0.10252615661656954</c:v>
                </c:pt>
                <c:pt idx="742">
                  <c:v>0.10323139333544554</c:v>
                </c:pt>
                <c:pt idx="743">
                  <c:v>0.10508258054935476</c:v>
                </c:pt>
                <c:pt idx="744">
                  <c:v>0.10119365235814602</c:v>
                </c:pt>
                <c:pt idx="745">
                  <c:v>9.7654449052904879E-2</c:v>
                </c:pt>
                <c:pt idx="746">
                  <c:v>9.9055216600679952E-2</c:v>
                </c:pt>
                <c:pt idx="747">
                  <c:v>9.8664954260692661E-2</c:v>
                </c:pt>
                <c:pt idx="748">
                  <c:v>9.6673607448530624E-2</c:v>
                </c:pt>
                <c:pt idx="749">
                  <c:v>9.4667767857563812E-2</c:v>
                </c:pt>
                <c:pt idx="750">
                  <c:v>8.8973877625299957E-2</c:v>
                </c:pt>
                <c:pt idx="751">
                  <c:v>9.1861500047827879E-2</c:v>
                </c:pt>
                <c:pt idx="752">
                  <c:v>9.1456132605392371E-2</c:v>
                </c:pt>
                <c:pt idx="753">
                  <c:v>9.2622244629765968E-2</c:v>
                </c:pt>
                <c:pt idx="754">
                  <c:v>9.7291352451369939E-2</c:v>
                </c:pt>
                <c:pt idx="755">
                  <c:v>9.6351548668495671E-2</c:v>
                </c:pt>
                <c:pt idx="756">
                  <c:v>9.3688437178742895E-2</c:v>
                </c:pt>
                <c:pt idx="757">
                  <c:v>9.3868115119619969E-2</c:v>
                </c:pt>
                <c:pt idx="758">
                  <c:v>9.170751556267559E-2</c:v>
                </c:pt>
                <c:pt idx="759">
                  <c:v>9.472082308911102E-2</c:v>
                </c:pt>
                <c:pt idx="760">
                  <c:v>9.3450168289046204E-2</c:v>
                </c:pt>
                <c:pt idx="761">
                  <c:v>9.0007150820361259E-2</c:v>
                </c:pt>
                <c:pt idx="762">
                  <c:v>8.9159659602390959E-2</c:v>
                </c:pt>
                <c:pt idx="763">
                  <c:v>9.0705821385116625E-2</c:v>
                </c:pt>
                <c:pt idx="764">
                  <c:v>9.0905502784364184E-2</c:v>
                </c:pt>
                <c:pt idx="765">
                  <c:v>8.9815332339061291E-2</c:v>
                </c:pt>
                <c:pt idx="766">
                  <c:v>9.0694070146548067E-2</c:v>
                </c:pt>
                <c:pt idx="767">
                  <c:v>9.0930041266258213E-2</c:v>
                </c:pt>
                <c:pt idx="768">
                  <c:v>8.7187088829362755E-2</c:v>
                </c:pt>
                <c:pt idx="769">
                  <c:v>8.4001739041967435E-2</c:v>
                </c:pt>
                <c:pt idx="770">
                  <c:v>8.4273003320711887E-2</c:v>
                </c:pt>
                <c:pt idx="771">
                  <c:v>8.1694539553084131E-2</c:v>
                </c:pt>
                <c:pt idx="772">
                  <c:v>7.9961857196301681E-2</c:v>
                </c:pt>
                <c:pt idx="773">
                  <c:v>8.1453259365824357E-2</c:v>
                </c:pt>
                <c:pt idx="774">
                  <c:v>8.3161114697241759E-2</c:v>
                </c:pt>
                <c:pt idx="775">
                  <c:v>8.3020168859708254E-2</c:v>
                </c:pt>
                <c:pt idx="776">
                  <c:v>7.821597266288069E-2</c:v>
                </c:pt>
                <c:pt idx="777">
                  <c:v>7.5459942517966644E-2</c:v>
                </c:pt>
                <c:pt idx="778">
                  <c:v>7.264603473680932E-2</c:v>
                </c:pt>
                <c:pt idx="779">
                  <c:v>7.2588174698029445E-2</c:v>
                </c:pt>
                <c:pt idx="780">
                  <c:v>7.0169343254540842E-2</c:v>
                </c:pt>
                <c:pt idx="781">
                  <c:v>6.8990615793924875E-2</c:v>
                </c:pt>
                <c:pt idx="782">
                  <c:v>7.3446233699462168E-2</c:v>
                </c:pt>
                <c:pt idx="783">
                  <c:v>7.0225649072409038E-2</c:v>
                </c:pt>
                <c:pt idx="784">
                  <c:v>7.083960614331003E-2</c:v>
                </c:pt>
                <c:pt idx="785">
                  <c:v>7.2100572682852387E-2</c:v>
                </c:pt>
                <c:pt idx="786">
                  <c:v>8.2739445589748634E-2</c:v>
                </c:pt>
                <c:pt idx="787">
                  <c:v>8.6598381477112241E-2</c:v>
                </c:pt>
                <c:pt idx="788">
                  <c:v>0.10051583018992163</c:v>
                </c:pt>
                <c:pt idx="789">
                  <c:v>0.10584847069030609</c:v>
                </c:pt>
                <c:pt idx="790">
                  <c:v>0.11046659850288859</c:v>
                </c:pt>
                <c:pt idx="791">
                  <c:v>0.10931230061839768</c:v>
                </c:pt>
                <c:pt idx="792">
                  <c:v>0.1077796741638497</c:v>
                </c:pt>
                <c:pt idx="793">
                  <c:v>0.10411708620482772</c:v>
                </c:pt>
                <c:pt idx="794">
                  <c:v>0.11005042001644612</c:v>
                </c:pt>
                <c:pt idx="795">
                  <c:v>0.11230527663572899</c:v>
                </c:pt>
                <c:pt idx="796">
                  <c:v>0.11284855290399033</c:v>
                </c:pt>
                <c:pt idx="797">
                  <c:v>0.11023126451262739</c:v>
                </c:pt>
                <c:pt idx="798">
                  <c:v>0.10556057364060729</c:v>
                </c:pt>
                <c:pt idx="799">
                  <c:v>0.1095109223780216</c:v>
                </c:pt>
                <c:pt idx="800">
                  <c:v>0.11508689211783993</c:v>
                </c:pt>
                <c:pt idx="801">
                  <c:v>0.11239659547338419</c:v>
                </c:pt>
                <c:pt idx="802">
                  <c:v>0.11469919212401684</c:v>
                </c:pt>
                <c:pt idx="803">
                  <c:v>0.11913197089243804</c:v>
                </c:pt>
                <c:pt idx="804">
                  <c:v>0.12413325641961878</c:v>
                </c:pt>
                <c:pt idx="805">
                  <c:v>0.12812050084785864</c:v>
                </c:pt>
                <c:pt idx="806">
                  <c:v>0.12594515689644101</c:v>
                </c:pt>
                <c:pt idx="807">
                  <c:v>0.12169500310549991</c:v>
                </c:pt>
                <c:pt idx="808">
                  <c:v>0.11918067168503874</c:v>
                </c:pt>
                <c:pt idx="809">
                  <c:v>0.11753481139368557</c:v>
                </c:pt>
                <c:pt idx="810">
                  <c:v>0.12243242819353195</c:v>
                </c:pt>
                <c:pt idx="811">
                  <c:v>0.12641558155058846</c:v>
                </c:pt>
                <c:pt idx="812">
                  <c:v>0.12803093301492222</c:v>
                </c:pt>
                <c:pt idx="813">
                  <c:v>0.12607485528211437</c:v>
                </c:pt>
                <c:pt idx="814">
                  <c:v>0.13051732404994576</c:v>
                </c:pt>
                <c:pt idx="815">
                  <c:v>0.1310378342352119</c:v>
                </c:pt>
                <c:pt idx="816">
                  <c:v>0.12985598440762081</c:v>
                </c:pt>
                <c:pt idx="817">
                  <c:v>0.13343503412765612</c:v>
                </c:pt>
                <c:pt idx="818">
                  <c:v>0.1331319178392586</c:v>
                </c:pt>
                <c:pt idx="819">
                  <c:v>0.13554358543720771</c:v>
                </c:pt>
                <c:pt idx="820">
                  <c:v>0.1360556744549116</c:v>
                </c:pt>
                <c:pt idx="821">
                  <c:v>0.14359678892669803</c:v>
                </c:pt>
                <c:pt idx="822">
                  <c:v>0.1365317543033211</c:v>
                </c:pt>
                <c:pt idx="823">
                  <c:v>0.13436488137167563</c:v>
                </c:pt>
                <c:pt idx="824">
                  <c:v>0.13219399240647289</c:v>
                </c:pt>
                <c:pt idx="825">
                  <c:v>0.12920684542664873</c:v>
                </c:pt>
                <c:pt idx="826">
                  <c:v>0.12919955980889689</c:v>
                </c:pt>
                <c:pt idx="827">
                  <c:v>0.12538752170992376</c:v>
                </c:pt>
                <c:pt idx="828">
                  <c:v>0.12377451331835167</c:v>
                </c:pt>
                <c:pt idx="829">
                  <c:v>0.12139665169662327</c:v>
                </c:pt>
                <c:pt idx="830">
                  <c:v>0.12164080233493055</c:v>
                </c:pt>
                <c:pt idx="831">
                  <c:v>0.11924266123305867</c:v>
                </c:pt>
                <c:pt idx="832">
                  <c:v>0.11726693985923527</c:v>
                </c:pt>
                <c:pt idx="833">
                  <c:v>0.11605312575784084</c:v>
                </c:pt>
                <c:pt idx="834">
                  <c:v>0.12624655831063292</c:v>
                </c:pt>
                <c:pt idx="835">
                  <c:v>0.1226069091454067</c:v>
                </c:pt>
                <c:pt idx="836">
                  <c:v>0.12046164663752622</c:v>
                </c:pt>
                <c:pt idx="837">
                  <c:v>0.11865823581629897</c:v>
                </c:pt>
                <c:pt idx="838">
                  <c:v>0.11977266934561015</c:v>
                </c:pt>
                <c:pt idx="839">
                  <c:v>0.12189353128627992</c:v>
                </c:pt>
                <c:pt idx="840">
                  <c:v>0.11898759156334364</c:v>
                </c:pt>
                <c:pt idx="841">
                  <c:v>0.11844055145727524</c:v>
                </c:pt>
                <c:pt idx="842">
                  <c:v>0.120096636801555</c:v>
                </c:pt>
                <c:pt idx="843">
                  <c:v>0.11848676067127083</c:v>
                </c:pt>
                <c:pt idx="844">
                  <c:v>0.11868144406708801</c:v>
                </c:pt>
                <c:pt idx="845">
                  <c:v>0.11820658882878612</c:v>
                </c:pt>
                <c:pt idx="846">
                  <c:v>0.11692697213559163</c:v>
                </c:pt>
                <c:pt idx="847">
                  <c:v>0.11208956621321101</c:v>
                </c:pt>
                <c:pt idx="848">
                  <c:v>0.11016963472607764</c:v>
                </c:pt>
                <c:pt idx="849">
                  <c:v>0.10997701425032114</c:v>
                </c:pt>
                <c:pt idx="850">
                  <c:v>0.11313575035964316</c:v>
                </c:pt>
                <c:pt idx="851">
                  <c:v>0.11071067066355056</c:v>
                </c:pt>
                <c:pt idx="852">
                  <c:v>0.10676999643852497</c:v>
                </c:pt>
                <c:pt idx="853">
                  <c:v>0.10623068016404311</c:v>
                </c:pt>
                <c:pt idx="854">
                  <c:v>0.10479452379456074</c:v>
                </c:pt>
                <c:pt idx="855">
                  <c:v>0.10520389396216313</c:v>
                </c:pt>
                <c:pt idx="856">
                  <c:v>0.10406537969125471</c:v>
                </c:pt>
                <c:pt idx="857">
                  <c:v>0.10270816211925103</c:v>
                </c:pt>
                <c:pt idx="858">
                  <c:v>0.10132758807191541</c:v>
                </c:pt>
                <c:pt idx="859">
                  <c:v>0.10050683182892763</c:v>
                </c:pt>
                <c:pt idx="860">
                  <c:v>0.10192764735731111</c:v>
                </c:pt>
                <c:pt idx="861">
                  <c:v>0.10255109844602089</c:v>
                </c:pt>
                <c:pt idx="862">
                  <c:v>9.9538552420856824E-2</c:v>
                </c:pt>
                <c:pt idx="863">
                  <c:v>9.5937782739668298E-2</c:v>
                </c:pt>
                <c:pt idx="864">
                  <c:v>9.4963627445531801E-2</c:v>
                </c:pt>
                <c:pt idx="865">
                  <c:v>9.5766307552287655E-2</c:v>
                </c:pt>
                <c:pt idx="866">
                  <c:v>9.4761026384425712E-2</c:v>
                </c:pt>
                <c:pt idx="867">
                  <c:v>9.7268197476296267E-2</c:v>
                </c:pt>
                <c:pt idx="868">
                  <c:v>9.5010295236366643E-2</c:v>
                </c:pt>
                <c:pt idx="869">
                  <c:v>9.8467265923936162E-2</c:v>
                </c:pt>
                <c:pt idx="870">
                  <c:v>9.9944492326542608E-2</c:v>
                </c:pt>
                <c:pt idx="871">
                  <c:v>0.10099082396456593</c:v>
                </c:pt>
                <c:pt idx="872">
                  <c:v>0.10560037156783564</c:v>
                </c:pt>
                <c:pt idx="873">
                  <c:v>0.10609757559259154</c:v>
                </c:pt>
                <c:pt idx="874">
                  <c:v>0.10360914376609942</c:v>
                </c:pt>
                <c:pt idx="875">
                  <c:v>0.10370269083937064</c:v>
                </c:pt>
                <c:pt idx="876">
                  <c:v>0.10304345229837096</c:v>
                </c:pt>
                <c:pt idx="877">
                  <c:v>0.10169472728013385</c:v>
                </c:pt>
                <c:pt idx="878">
                  <c:v>0.10134313684560127</c:v>
                </c:pt>
                <c:pt idx="879">
                  <c:v>9.8113505602729814E-2</c:v>
                </c:pt>
                <c:pt idx="880">
                  <c:v>9.5350061653182841E-2</c:v>
                </c:pt>
                <c:pt idx="881">
                  <c:v>9.439758919551676E-2</c:v>
                </c:pt>
                <c:pt idx="882">
                  <c:v>9.2035333094363514E-2</c:v>
                </c:pt>
                <c:pt idx="883">
                  <c:v>9.0358841377315202E-2</c:v>
                </c:pt>
                <c:pt idx="884">
                  <c:v>8.8211182770912153E-2</c:v>
                </c:pt>
                <c:pt idx="885">
                  <c:v>8.645924352171834E-2</c:v>
                </c:pt>
                <c:pt idx="886">
                  <c:v>8.3705524492971528E-2</c:v>
                </c:pt>
                <c:pt idx="887">
                  <c:v>7.9614728670576673E-2</c:v>
                </c:pt>
                <c:pt idx="888">
                  <c:v>7.7815776226365679E-2</c:v>
                </c:pt>
                <c:pt idx="889">
                  <c:v>7.5715401259660781E-2</c:v>
                </c:pt>
                <c:pt idx="890">
                  <c:v>7.6234750774021587E-2</c:v>
                </c:pt>
                <c:pt idx="891">
                  <c:v>7.3812858775129553E-2</c:v>
                </c:pt>
                <c:pt idx="892">
                  <c:v>7.3736304846531112E-2</c:v>
                </c:pt>
                <c:pt idx="893">
                  <c:v>6.9410908719140643E-2</c:v>
                </c:pt>
                <c:pt idx="894">
                  <c:v>6.5218113524167759E-2</c:v>
                </c:pt>
                <c:pt idx="895">
                  <c:v>6.5207148308589688E-2</c:v>
                </c:pt>
                <c:pt idx="896">
                  <c:v>6.3784234185268227E-2</c:v>
                </c:pt>
                <c:pt idx="897">
                  <c:v>6.7884089783085674E-2</c:v>
                </c:pt>
                <c:pt idx="898">
                  <c:v>6.4607904236347491E-2</c:v>
                </c:pt>
                <c:pt idx="899">
                  <c:v>6.2648258086002689E-2</c:v>
                </c:pt>
                <c:pt idx="900">
                  <c:v>6.512350904143846E-2</c:v>
                </c:pt>
                <c:pt idx="901">
                  <c:v>6.6375586939811437E-2</c:v>
                </c:pt>
                <c:pt idx="902">
                  <c:v>6.0910141321596022E-2</c:v>
                </c:pt>
                <c:pt idx="903">
                  <c:v>5.8532570272147304E-2</c:v>
                </c:pt>
                <c:pt idx="904">
                  <c:v>6.1754700568371228E-2</c:v>
                </c:pt>
                <c:pt idx="905">
                  <c:v>6.3251818698492779E-2</c:v>
                </c:pt>
                <c:pt idx="906">
                  <c:v>5.4950815885390303E-2</c:v>
                </c:pt>
                <c:pt idx="907">
                  <c:v>5.0837793863342411E-2</c:v>
                </c:pt>
                <c:pt idx="908">
                  <c:v>5.2204639380191535E-2</c:v>
                </c:pt>
                <c:pt idx="909">
                  <c:v>5.2325543255801001E-2</c:v>
                </c:pt>
                <c:pt idx="910">
                  <c:v>4.9387093462700482E-2</c:v>
                </c:pt>
                <c:pt idx="911">
                  <c:v>4.7538713978886947E-2</c:v>
                </c:pt>
                <c:pt idx="912">
                  <c:v>5.0507358501613676E-2</c:v>
                </c:pt>
                <c:pt idx="913">
                  <c:v>5.5378120041044254E-2</c:v>
                </c:pt>
                <c:pt idx="914">
                  <c:v>5.2933175375417398E-2</c:v>
                </c:pt>
                <c:pt idx="915">
                  <c:v>5.1730032009349232E-2</c:v>
                </c:pt>
                <c:pt idx="916">
                  <c:v>4.9123982127513316E-2</c:v>
                </c:pt>
                <c:pt idx="917">
                  <c:v>4.6547779954751463E-2</c:v>
                </c:pt>
                <c:pt idx="918">
                  <c:v>4.455478603235058E-2</c:v>
                </c:pt>
                <c:pt idx="919">
                  <c:v>4.6915841253376125E-2</c:v>
                </c:pt>
                <c:pt idx="920">
                  <c:v>4.7728181231553327E-2</c:v>
                </c:pt>
                <c:pt idx="921">
                  <c:v>5.1927377075817363E-2</c:v>
                </c:pt>
                <c:pt idx="922">
                  <c:v>5.647057113726215E-2</c:v>
                </c:pt>
                <c:pt idx="923">
                  <c:v>6.0589559090497437E-2</c:v>
                </c:pt>
                <c:pt idx="924">
                  <c:v>6.0595434959735558E-2</c:v>
                </c:pt>
                <c:pt idx="925">
                  <c:v>6.1877887208465834E-2</c:v>
                </c:pt>
                <c:pt idx="926">
                  <c:v>6.2991250077044619E-2</c:v>
                </c:pt>
                <c:pt idx="927">
                  <c:v>6.2677942573584611E-2</c:v>
                </c:pt>
                <c:pt idx="928">
                  <c:v>5.9791646042329533E-2</c:v>
                </c:pt>
                <c:pt idx="929">
                  <c:v>5.6955679230707421E-2</c:v>
                </c:pt>
                <c:pt idx="930">
                  <c:v>5.2277564534641399E-2</c:v>
                </c:pt>
                <c:pt idx="931">
                  <c:v>4.5585163707002899E-2</c:v>
                </c:pt>
                <c:pt idx="932">
                  <c:v>4.1821066336221305E-2</c:v>
                </c:pt>
                <c:pt idx="933">
                  <c:v>3.9457090686644367E-2</c:v>
                </c:pt>
                <c:pt idx="934">
                  <c:v>3.9721033431446305E-2</c:v>
                </c:pt>
                <c:pt idx="935">
                  <c:v>3.7338063210747875E-2</c:v>
                </c:pt>
                <c:pt idx="936">
                  <c:v>3.4520700487024679E-2</c:v>
                </c:pt>
                <c:pt idx="937">
                  <c:v>3.6314250209677823E-2</c:v>
                </c:pt>
                <c:pt idx="938">
                  <c:v>3.4647733018719234E-2</c:v>
                </c:pt>
                <c:pt idx="939">
                  <c:v>3.2587143118029183E-2</c:v>
                </c:pt>
                <c:pt idx="940">
                  <c:v>3.0354324726054621E-2</c:v>
                </c:pt>
                <c:pt idx="941">
                  <c:v>3.0685698424929693E-2</c:v>
                </c:pt>
                <c:pt idx="942">
                  <c:v>2.9470635773643318E-2</c:v>
                </c:pt>
                <c:pt idx="943">
                  <c:v>2.9104756200802426E-2</c:v>
                </c:pt>
                <c:pt idx="944">
                  <c:v>2.8957426532419783E-2</c:v>
                </c:pt>
                <c:pt idx="945">
                  <c:v>3.1973736478613686E-2</c:v>
                </c:pt>
                <c:pt idx="946">
                  <c:v>3.1390612264807667E-2</c:v>
                </c:pt>
                <c:pt idx="947">
                  <c:v>2.9010076868157687E-2</c:v>
                </c:pt>
                <c:pt idx="948">
                  <c:v>2.9634527949423992E-2</c:v>
                </c:pt>
                <c:pt idx="949">
                  <c:v>3.4747577618196315E-2</c:v>
                </c:pt>
                <c:pt idx="950">
                  <c:v>3.7568234521250805E-2</c:v>
                </c:pt>
                <c:pt idx="951">
                  <c:v>3.7138296214863281E-2</c:v>
                </c:pt>
                <c:pt idx="952">
                  <c:v>3.6583183856928624E-2</c:v>
                </c:pt>
                <c:pt idx="953">
                  <c:v>3.6654561760249414E-2</c:v>
                </c:pt>
                <c:pt idx="954">
                  <c:v>3.9316960601444663E-2</c:v>
                </c:pt>
                <c:pt idx="955">
                  <c:v>3.8801705124786756E-2</c:v>
                </c:pt>
                <c:pt idx="956">
                  <c:v>4.0151038844062611E-2</c:v>
                </c:pt>
                <c:pt idx="957">
                  <c:v>4.0683684529383604E-2</c:v>
                </c:pt>
                <c:pt idx="958">
                  <c:v>3.7970128516134773E-2</c:v>
                </c:pt>
                <c:pt idx="959">
                  <c:v>3.6259226159542142E-2</c:v>
                </c:pt>
                <c:pt idx="960">
                  <c:v>3.1844848651755832E-2</c:v>
                </c:pt>
                <c:pt idx="961">
                  <c:v>2.9103054689369356E-2</c:v>
                </c:pt>
                <c:pt idx="962">
                  <c:v>2.7510257772652875E-2</c:v>
                </c:pt>
                <c:pt idx="963">
                  <c:v>2.5778633459042168E-2</c:v>
                </c:pt>
                <c:pt idx="964">
                  <c:v>2.5572348486320964E-2</c:v>
                </c:pt>
                <c:pt idx="965">
                  <c:v>2.4507926215313475E-2</c:v>
                </c:pt>
                <c:pt idx="966">
                  <c:v>2.5240009310458347E-2</c:v>
                </c:pt>
                <c:pt idx="967">
                  <c:v>2.1816815188407716E-2</c:v>
                </c:pt>
                <c:pt idx="968">
                  <c:v>2.2520573809431906E-2</c:v>
                </c:pt>
                <c:pt idx="969">
                  <c:v>2.2227504665063416E-2</c:v>
                </c:pt>
                <c:pt idx="970">
                  <c:v>1.921532164864749E-2</c:v>
                </c:pt>
                <c:pt idx="971">
                  <c:v>1.7251533180928584E-2</c:v>
                </c:pt>
                <c:pt idx="972">
                  <c:v>1.8856943716482576E-2</c:v>
                </c:pt>
                <c:pt idx="973">
                  <c:v>1.9803478924056074E-2</c:v>
                </c:pt>
                <c:pt idx="974">
                  <c:v>2.0922020958310819E-2</c:v>
                </c:pt>
                <c:pt idx="975">
                  <c:v>2.35452279329793E-2</c:v>
                </c:pt>
                <c:pt idx="976">
                  <c:v>2.7223802149255703E-2</c:v>
                </c:pt>
                <c:pt idx="977">
                  <c:v>3.3481783573162484E-2</c:v>
                </c:pt>
                <c:pt idx="978">
                  <c:v>3.0967289321607847E-2</c:v>
                </c:pt>
                <c:pt idx="979">
                  <c:v>2.9839850791958493E-2</c:v>
                </c:pt>
                <c:pt idx="980">
                  <c:v>3.0994332976254542E-2</c:v>
                </c:pt>
                <c:pt idx="981">
                  <c:v>3.3500278187628969E-2</c:v>
                </c:pt>
                <c:pt idx="982">
                  <c:v>2.9871128091809189E-2</c:v>
                </c:pt>
                <c:pt idx="983">
                  <c:v>2.8266895655685027E-2</c:v>
                </c:pt>
                <c:pt idx="984">
                  <c:v>2.7065841820962069E-2</c:v>
                </c:pt>
                <c:pt idx="985">
                  <c:v>2.5987675611033274E-2</c:v>
                </c:pt>
                <c:pt idx="986">
                  <c:v>2.6321100952038344E-2</c:v>
                </c:pt>
                <c:pt idx="987">
                  <c:v>2.3703168769710022E-2</c:v>
                </c:pt>
                <c:pt idx="988">
                  <c:v>2.2857678405550953E-2</c:v>
                </c:pt>
                <c:pt idx="989">
                  <c:v>2.2505837092669845E-2</c:v>
                </c:pt>
                <c:pt idx="990">
                  <c:v>2.3555825629666578E-2</c:v>
                </c:pt>
                <c:pt idx="991">
                  <c:v>2.2147006613097993E-2</c:v>
                </c:pt>
                <c:pt idx="992">
                  <c:v>2.0210426714588711E-2</c:v>
                </c:pt>
                <c:pt idx="993">
                  <c:v>2.0021572622875655E-2</c:v>
                </c:pt>
                <c:pt idx="994">
                  <c:v>2.0692523571010396E-2</c:v>
                </c:pt>
                <c:pt idx="995">
                  <c:v>2.0191207824954018E-2</c:v>
                </c:pt>
                <c:pt idx="996">
                  <c:v>1.8497562501543732E-2</c:v>
                </c:pt>
                <c:pt idx="997">
                  <c:v>1.8262443104984948E-2</c:v>
                </c:pt>
                <c:pt idx="998">
                  <c:v>1.6871130342640463E-2</c:v>
                </c:pt>
                <c:pt idx="999">
                  <c:v>1.6635908141929896E-2</c:v>
                </c:pt>
                <c:pt idx="1000">
                  <c:v>1.6257628241597911E-2</c:v>
                </c:pt>
                <c:pt idx="1001">
                  <c:v>1.7429662017281425E-2</c:v>
                </c:pt>
                <c:pt idx="1002">
                  <c:v>1.6221768966826165E-2</c:v>
                </c:pt>
                <c:pt idx="1003">
                  <c:v>1.6536508374959624E-2</c:v>
                </c:pt>
                <c:pt idx="1004">
                  <c:v>1.6674819662362964E-2</c:v>
                </c:pt>
                <c:pt idx="1005">
                  <c:v>1.6172738247145636E-2</c:v>
                </c:pt>
                <c:pt idx="1006">
                  <c:v>1.6874766984181146E-2</c:v>
                </c:pt>
                <c:pt idx="1007">
                  <c:v>1.7847660253903164E-2</c:v>
                </c:pt>
                <c:pt idx="1008">
                  <c:v>1.6772396482347525E-2</c:v>
                </c:pt>
                <c:pt idx="1009">
                  <c:v>1.6383497482970695E-2</c:v>
                </c:pt>
                <c:pt idx="1010">
                  <c:v>1.6926684744402731E-2</c:v>
                </c:pt>
                <c:pt idx="1011">
                  <c:v>1.7044142006345742E-2</c:v>
                </c:pt>
                <c:pt idx="1012">
                  <c:v>1.6425016894026367E-2</c:v>
                </c:pt>
                <c:pt idx="1013">
                  <c:v>1.956419400937897E-2</c:v>
                </c:pt>
                <c:pt idx="1014">
                  <c:v>1.945347062064999E-2</c:v>
                </c:pt>
                <c:pt idx="1015">
                  <c:v>1.8230992658695745E-2</c:v>
                </c:pt>
                <c:pt idx="1016">
                  <c:v>1.6115746985655779E-2</c:v>
                </c:pt>
                <c:pt idx="1017">
                  <c:v>1.5114242163623899E-2</c:v>
                </c:pt>
                <c:pt idx="1018">
                  <c:v>1.3851050159745609E-2</c:v>
                </c:pt>
                <c:pt idx="1019">
                  <c:v>1.3258172151926241E-2</c:v>
                </c:pt>
                <c:pt idx="1020">
                  <c:v>1.2718973089049998E-2</c:v>
                </c:pt>
                <c:pt idx="1021">
                  <c:v>1.1785616374618856E-2</c:v>
                </c:pt>
                <c:pt idx="1022">
                  <c:v>1.3735257908352561E-2</c:v>
                </c:pt>
                <c:pt idx="1023">
                  <c:v>1.422684736384569E-2</c:v>
                </c:pt>
                <c:pt idx="1024">
                  <c:v>1.604664683538902E-2</c:v>
                </c:pt>
                <c:pt idx="1025">
                  <c:v>1.5940466672773559E-2</c:v>
                </c:pt>
                <c:pt idx="1026">
                  <c:v>1.3785189143865215E-2</c:v>
                </c:pt>
                <c:pt idx="1027">
                  <c:v>1.6228873124906548E-2</c:v>
                </c:pt>
                <c:pt idx="1028">
                  <c:v>1.8227981090812209E-2</c:v>
                </c:pt>
                <c:pt idx="1029">
                  <c:v>2.1110043424481036E-2</c:v>
                </c:pt>
                <c:pt idx="1030">
                  <c:v>1.7222795263778005E-2</c:v>
                </c:pt>
                <c:pt idx="1031">
                  <c:v>1.9988484803566048E-2</c:v>
                </c:pt>
                <c:pt idx="1032">
                  <c:v>2.0863127305986433E-2</c:v>
                </c:pt>
                <c:pt idx="1033">
                  <c:v>1.8503704565098977E-2</c:v>
                </c:pt>
                <c:pt idx="1034">
                  <c:v>1.8528321766579807E-2</c:v>
                </c:pt>
                <c:pt idx="1035">
                  <c:v>1.7450185317673492E-2</c:v>
                </c:pt>
                <c:pt idx="1036">
                  <c:v>1.4241698664414555E-2</c:v>
                </c:pt>
                <c:pt idx="1037">
                  <c:v>1.3322936774481063E-2</c:v>
                </c:pt>
                <c:pt idx="1038">
                  <c:v>1.0970175118491611E-2</c:v>
                </c:pt>
                <c:pt idx="1039">
                  <c:v>9.6027920021897056E-3</c:v>
                </c:pt>
                <c:pt idx="1040">
                  <c:v>9.3208473238869244E-3</c:v>
                </c:pt>
                <c:pt idx="1041">
                  <c:v>8.1310570335601726E-3</c:v>
                </c:pt>
                <c:pt idx="1042">
                  <c:v>7.0893778261975557E-3</c:v>
                </c:pt>
                <c:pt idx="1043">
                  <c:v>6.8338405886379031E-3</c:v>
                </c:pt>
                <c:pt idx="1044">
                  <c:v>8.9313505399880866E-3</c:v>
                </c:pt>
                <c:pt idx="1045">
                  <c:v>1.140235753135415E-2</c:v>
                </c:pt>
                <c:pt idx="1046">
                  <c:v>1.0394369323284226E-2</c:v>
                </c:pt>
                <c:pt idx="1047">
                  <c:v>8.1724569389255847E-3</c:v>
                </c:pt>
                <c:pt idx="1048">
                  <c:v>5.401156083205301E-3</c:v>
                </c:pt>
                <c:pt idx="1049">
                  <c:v>6.7030870496969583E-3</c:v>
                </c:pt>
                <c:pt idx="1050">
                  <c:v>9.6611769330873093E-3</c:v>
                </c:pt>
                <c:pt idx="1051">
                  <c:v>1.2443883796378667E-2</c:v>
                </c:pt>
                <c:pt idx="1052">
                  <c:v>1.1150936161089031E-2</c:v>
                </c:pt>
                <c:pt idx="1053">
                  <c:v>9.8505894892879364E-3</c:v>
                </c:pt>
                <c:pt idx="1054">
                  <c:v>8.1958793247940559E-3</c:v>
                </c:pt>
                <c:pt idx="1055">
                  <c:v>5.3697008905874005E-3</c:v>
                </c:pt>
                <c:pt idx="1056">
                  <c:v>7.4976621748610167E-3</c:v>
                </c:pt>
                <c:pt idx="1057">
                  <c:v>7.5981495746427E-3</c:v>
                </c:pt>
                <c:pt idx="1058">
                  <c:v>8.9937395359405287E-3</c:v>
                </c:pt>
                <c:pt idx="1059">
                  <c:v>9.9570996914371893E-3</c:v>
                </c:pt>
                <c:pt idx="1060">
                  <c:v>7.4695643878682633E-3</c:v>
                </c:pt>
                <c:pt idx="1061">
                  <c:v>8.2230104032739448E-3</c:v>
                </c:pt>
                <c:pt idx="1062">
                  <c:v>9.7308502568545993E-3</c:v>
                </c:pt>
                <c:pt idx="1063">
                  <c:v>1.1318181972567828E-2</c:v>
                </c:pt>
                <c:pt idx="1064">
                  <c:v>6.6372965809133253E-3</c:v>
                </c:pt>
                <c:pt idx="1065">
                  <c:v>7.2898151339660169E-3</c:v>
                </c:pt>
                <c:pt idx="1066">
                  <c:v>7.4696523355253369E-3</c:v>
                </c:pt>
                <c:pt idx="1067">
                  <c:v>6.3919218866562086E-3</c:v>
                </c:pt>
                <c:pt idx="1068">
                  <c:v>6.4112433742652061E-3</c:v>
                </c:pt>
                <c:pt idx="1069">
                  <c:v>1.4668881693785968E-2</c:v>
                </c:pt>
                <c:pt idx="1070">
                  <c:v>1.6319779332802584E-2</c:v>
                </c:pt>
                <c:pt idx="1071">
                  <c:v>1.6084252196537169E-2</c:v>
                </c:pt>
                <c:pt idx="1072">
                  <c:v>1.9662032140303598E-2</c:v>
                </c:pt>
                <c:pt idx="1073">
                  <c:v>2.1499547604048042E-2</c:v>
                </c:pt>
                <c:pt idx="1074">
                  <c:v>2.6214326254140566E-2</c:v>
                </c:pt>
                <c:pt idx="1075">
                  <c:v>2.3582231493170833E-2</c:v>
                </c:pt>
                <c:pt idx="1076">
                  <c:v>2.1961852727596293E-2</c:v>
                </c:pt>
                <c:pt idx="1077">
                  <c:v>2.1401934611650048E-2</c:v>
                </c:pt>
                <c:pt idx="1078">
                  <c:v>2.7326345228659787E-2</c:v>
                </c:pt>
                <c:pt idx="1079">
                  <c:v>2.8455287421124506E-2</c:v>
                </c:pt>
                <c:pt idx="1080">
                  <c:v>2.7705281704982675E-2</c:v>
                </c:pt>
                <c:pt idx="1081">
                  <c:v>2.7221175943178036E-2</c:v>
                </c:pt>
                <c:pt idx="1082">
                  <c:v>3.0336339371474119E-2</c:v>
                </c:pt>
                <c:pt idx="1083">
                  <c:v>2.7622614301182589E-2</c:v>
                </c:pt>
                <c:pt idx="1084">
                  <c:v>2.3678614175411568E-2</c:v>
                </c:pt>
                <c:pt idx="1085">
                  <c:v>2.4746298795041678E-2</c:v>
                </c:pt>
                <c:pt idx="1086">
                  <c:v>2.2881739151916637E-2</c:v>
                </c:pt>
                <c:pt idx="1087">
                  <c:v>2.6305165708427107E-2</c:v>
                </c:pt>
                <c:pt idx="1088">
                  <c:v>2.9149353637379923E-2</c:v>
                </c:pt>
                <c:pt idx="1089">
                  <c:v>3.3047046104171356E-2</c:v>
                </c:pt>
                <c:pt idx="1090">
                  <c:v>3.7322442309907028E-2</c:v>
                </c:pt>
                <c:pt idx="1091">
                  <c:v>3.290990169479012E-2</c:v>
                </c:pt>
                <c:pt idx="1092">
                  <c:v>3.0409213945432355E-2</c:v>
                </c:pt>
                <c:pt idx="1093">
                  <c:v>2.8599563798766707E-2</c:v>
                </c:pt>
                <c:pt idx="1094">
                  <c:v>2.7851006076088432E-2</c:v>
                </c:pt>
                <c:pt idx="1095">
                  <c:v>2.6214335260434124E-2</c:v>
                </c:pt>
                <c:pt idx="1096">
                  <c:v>2.7860827719040623E-2</c:v>
                </c:pt>
                <c:pt idx="1097">
                  <c:v>2.8378696724454158E-2</c:v>
                </c:pt>
                <c:pt idx="1098">
                  <c:v>2.9320452728723488E-2</c:v>
                </c:pt>
                <c:pt idx="1099">
                  <c:v>2.6821906525101358E-2</c:v>
                </c:pt>
                <c:pt idx="1100">
                  <c:v>2.436989751616072E-2</c:v>
                </c:pt>
                <c:pt idx="1101">
                  <c:v>2.5820850137224738E-2</c:v>
                </c:pt>
                <c:pt idx="1102">
                  <c:v>2.5559143714735597E-2</c:v>
                </c:pt>
                <c:pt idx="1103">
                  <c:v>2.4105412407063501E-2</c:v>
                </c:pt>
                <c:pt idx="1104">
                  <c:v>2.315698089417307E-2</c:v>
                </c:pt>
                <c:pt idx="1105">
                  <c:v>2.4540442446005291E-2</c:v>
                </c:pt>
                <c:pt idx="1106">
                  <c:v>2.5995009873511887E-2</c:v>
                </c:pt>
                <c:pt idx="1107">
                  <c:v>2.872587050572295E-2</c:v>
                </c:pt>
                <c:pt idx="1108">
                  <c:v>2.988582385959894E-2</c:v>
                </c:pt>
                <c:pt idx="1109">
                  <c:v>3.1714766309810502E-2</c:v>
                </c:pt>
                <c:pt idx="1110">
                  <c:v>2.898749194774479E-2</c:v>
                </c:pt>
                <c:pt idx="1111">
                  <c:v>3.0662641868366564E-2</c:v>
                </c:pt>
                <c:pt idx="1112">
                  <c:v>3.3160456131076405E-2</c:v>
                </c:pt>
                <c:pt idx="1113">
                  <c:v>3.495899613495182E-2</c:v>
                </c:pt>
                <c:pt idx="1114">
                  <c:v>4.1652328760251128E-2</c:v>
                </c:pt>
                <c:pt idx="1115">
                  <c:v>4.7752928053783464E-2</c:v>
                </c:pt>
                <c:pt idx="1116">
                  <c:v>4.5945965557319016E-2</c:v>
                </c:pt>
                <c:pt idx="1117">
                  <c:v>5.0850367922704129E-2</c:v>
                </c:pt>
                <c:pt idx="1118">
                  <c:v>4.7622016397860817E-2</c:v>
                </c:pt>
                <c:pt idx="1119">
                  <c:v>4.9607504754646897E-2</c:v>
                </c:pt>
                <c:pt idx="1120">
                  <c:v>5.3892868651376019E-2</c:v>
                </c:pt>
                <c:pt idx="1121">
                  <c:v>5.5562453619213095E-2</c:v>
                </c:pt>
                <c:pt idx="1122">
                  <c:v>6.5469660475618724E-2</c:v>
                </c:pt>
                <c:pt idx="1123">
                  <c:v>7.0354100557487753E-2</c:v>
                </c:pt>
                <c:pt idx="1124">
                  <c:v>8.4680210820316529E-2</c:v>
                </c:pt>
                <c:pt idx="1125">
                  <c:v>8.626254316371848E-2</c:v>
                </c:pt>
                <c:pt idx="1126">
                  <c:v>8.6337963625103528E-2</c:v>
                </c:pt>
                <c:pt idx="1127">
                  <c:v>9.8548157675612258E-2</c:v>
                </c:pt>
                <c:pt idx="1128">
                  <c:v>8.9707103762060467E-2</c:v>
                </c:pt>
                <c:pt idx="1129">
                  <c:v>8.1952795686783514E-2</c:v>
                </c:pt>
                <c:pt idx="1130">
                  <c:v>7.4569236357281521E-2</c:v>
                </c:pt>
                <c:pt idx="1131">
                  <c:v>6.8966142111467607E-2</c:v>
                </c:pt>
                <c:pt idx="1132">
                  <c:v>6.5977109538501513E-2</c:v>
                </c:pt>
                <c:pt idx="1133">
                  <c:v>6.6475448855364841E-2</c:v>
                </c:pt>
                <c:pt idx="1134">
                  <c:v>6.6554175378377003E-2</c:v>
                </c:pt>
                <c:pt idx="1135">
                  <c:v>7.0739198937496847E-2</c:v>
                </c:pt>
                <c:pt idx="1136">
                  <c:v>7.2728259980148882E-2</c:v>
                </c:pt>
                <c:pt idx="1137">
                  <c:v>7.1883662268419496E-2</c:v>
                </c:pt>
                <c:pt idx="1138">
                  <c:v>7.2546406133995642E-2</c:v>
                </c:pt>
                <c:pt idx="1139">
                  <c:v>7.4829117279938434E-2</c:v>
                </c:pt>
                <c:pt idx="1140">
                  <c:v>6.9467036472156588E-2</c:v>
                </c:pt>
                <c:pt idx="1141">
                  <c:v>6.5589115311616236E-2</c:v>
                </c:pt>
                <c:pt idx="1142">
                  <c:v>6.5709741950206527E-2</c:v>
                </c:pt>
                <c:pt idx="1143">
                  <c:v>6.6708507735152786E-2</c:v>
                </c:pt>
                <c:pt idx="1144">
                  <c:v>6.5225091420169731E-2</c:v>
                </c:pt>
                <c:pt idx="1145">
                  <c:v>6.5769695495819042E-2</c:v>
                </c:pt>
                <c:pt idx="1146">
                  <c:v>6.4726844830016644E-2</c:v>
                </c:pt>
                <c:pt idx="1147">
                  <c:v>6.6401884511022385E-2</c:v>
                </c:pt>
                <c:pt idx="1148">
                  <c:v>6.7050799195108104E-2</c:v>
                </c:pt>
                <c:pt idx="1149">
                  <c:v>7.2191659112081918E-2</c:v>
                </c:pt>
                <c:pt idx="1150">
                  <c:v>7.4333053535413099E-2</c:v>
                </c:pt>
                <c:pt idx="1151">
                  <c:v>7.6224314233364565E-2</c:v>
                </c:pt>
                <c:pt idx="1152">
                  <c:v>7.4572128819871658E-2</c:v>
                </c:pt>
                <c:pt idx="1153">
                  <c:v>7.7211979817013068E-2</c:v>
                </c:pt>
                <c:pt idx="1154">
                  <c:v>7.7897822669790742E-2</c:v>
                </c:pt>
                <c:pt idx="1155">
                  <c:v>8.1605709886888436E-2</c:v>
                </c:pt>
                <c:pt idx="1156">
                  <c:v>8.1695254846814586E-2</c:v>
                </c:pt>
                <c:pt idx="1157">
                  <c:v>8.4044111752430387E-2</c:v>
                </c:pt>
                <c:pt idx="1158">
                  <c:v>8.341074274420103E-2</c:v>
                </c:pt>
                <c:pt idx="1159">
                  <c:v>8.5499137405506007E-2</c:v>
                </c:pt>
                <c:pt idx="1160">
                  <c:v>8.8069929756703053E-2</c:v>
                </c:pt>
                <c:pt idx="1161">
                  <c:v>8.9361650655281427E-2</c:v>
                </c:pt>
                <c:pt idx="1162">
                  <c:v>8.8966828403052992E-2</c:v>
                </c:pt>
                <c:pt idx="1163">
                  <c:v>8.8827047432467415E-2</c:v>
                </c:pt>
                <c:pt idx="1164">
                  <c:v>9.1067923597768524E-2</c:v>
                </c:pt>
                <c:pt idx="1165">
                  <c:v>9.3081792692157064E-2</c:v>
                </c:pt>
                <c:pt idx="1166">
                  <c:v>9.4684626553438428E-2</c:v>
                </c:pt>
                <c:pt idx="1167">
                  <c:v>9.034509111540294E-2</c:v>
                </c:pt>
                <c:pt idx="1168">
                  <c:v>8.4858837775058246E-2</c:v>
                </c:pt>
                <c:pt idx="1169">
                  <c:v>8.5219062554306821E-2</c:v>
                </c:pt>
                <c:pt idx="1170">
                  <c:v>8.4999967512313118E-2</c:v>
                </c:pt>
                <c:pt idx="1171">
                  <c:v>8.1146475737117141E-2</c:v>
                </c:pt>
                <c:pt idx="1172">
                  <c:v>8.23704040386537E-2</c:v>
                </c:pt>
                <c:pt idx="1173">
                  <c:v>8.4829822270452784E-2</c:v>
                </c:pt>
                <c:pt idx="1174">
                  <c:v>9.0413709782575194E-2</c:v>
                </c:pt>
                <c:pt idx="1175">
                  <c:v>8.7548492443670398E-2</c:v>
                </c:pt>
                <c:pt idx="1176">
                  <c:v>8.4344881137919783E-2</c:v>
                </c:pt>
                <c:pt idx="1177">
                  <c:v>8.8036056601136642E-2</c:v>
                </c:pt>
                <c:pt idx="1178">
                  <c:v>8.7200380134632161E-2</c:v>
                </c:pt>
                <c:pt idx="1179">
                  <c:v>8.6475950262932519E-2</c:v>
                </c:pt>
                <c:pt idx="1180">
                  <c:v>9.1052965524399815E-2</c:v>
                </c:pt>
                <c:pt idx="1181">
                  <c:v>9.4292456494697335E-2</c:v>
                </c:pt>
                <c:pt idx="1182">
                  <c:v>9.4825501424015163E-2</c:v>
                </c:pt>
                <c:pt idx="1183">
                  <c:v>9.0746477696883973E-2</c:v>
                </c:pt>
                <c:pt idx="1184">
                  <c:v>8.8786091274875967E-2</c:v>
                </c:pt>
                <c:pt idx="1185">
                  <c:v>8.4815287363696729E-2</c:v>
                </c:pt>
                <c:pt idx="1186">
                  <c:v>8.3940339688296867E-2</c:v>
                </c:pt>
                <c:pt idx="1187">
                  <c:v>8.4055550379180402E-2</c:v>
                </c:pt>
                <c:pt idx="1188">
                  <c:v>7.9834698453491962E-2</c:v>
                </c:pt>
                <c:pt idx="1189">
                  <c:v>6.2137165228765362E-2</c:v>
                </c:pt>
                <c:pt idx="1190">
                  <c:v>7.3098972741580032E-2</c:v>
                </c:pt>
                <c:pt idx="1191">
                  <c:v>9.0000669289211202E-2</c:v>
                </c:pt>
                <c:pt idx="1192">
                  <c:v>9.9587051863871359E-2</c:v>
                </c:pt>
                <c:pt idx="1193">
                  <c:v>9.8297418837549125E-2</c:v>
                </c:pt>
                <c:pt idx="1194">
                  <c:v>8.8164511549686506E-2</c:v>
                </c:pt>
                <c:pt idx="1195">
                  <c:v>7.8083837878666004E-2</c:v>
                </c:pt>
                <c:pt idx="1196">
                  <c:v>7.2835959625503183E-2</c:v>
                </c:pt>
                <c:pt idx="1197">
                  <c:v>6.9029592685767818E-2</c:v>
                </c:pt>
                <c:pt idx="1198">
                  <c:v>5.6791837574995688E-2</c:v>
                </c:pt>
                <c:pt idx="1199">
                  <c:v>5.8567531084092531E-2</c:v>
                </c:pt>
                <c:pt idx="1200">
                  <c:v>6.3641666217788939E-2</c:v>
                </c:pt>
                <c:pt idx="1201">
                  <c:v>6.3536793244894654E-2</c:v>
                </c:pt>
                <c:pt idx="1202">
                  <c:v>6.1569473498460356E-2</c:v>
                </c:pt>
                <c:pt idx="1203">
                  <c:v>5.6376661531375563E-2</c:v>
                </c:pt>
                <c:pt idx="1204">
                  <c:v>5.5818882846930221E-2</c:v>
                </c:pt>
                <c:pt idx="1205">
                  <c:v>6.2963789588328836E-2</c:v>
                </c:pt>
                <c:pt idx="1206">
                  <c:v>6.0110156642069118E-2</c:v>
                </c:pt>
                <c:pt idx="1207">
                  <c:v>5.4711363406107813E-2</c:v>
                </c:pt>
                <c:pt idx="1208">
                  <c:v>6.4820290137253156E-2</c:v>
                </c:pt>
                <c:pt idx="1209">
                  <c:v>6.5314973550944122E-2</c:v>
                </c:pt>
                <c:pt idx="1210">
                  <c:v>8.0558333298078516E-2</c:v>
                </c:pt>
                <c:pt idx="1211">
                  <c:v>7.6719176754106166E-2</c:v>
                </c:pt>
                <c:pt idx="1212">
                  <c:v>7.6035749513202244E-2</c:v>
                </c:pt>
                <c:pt idx="1213">
                  <c:v>8.1351289730412668E-2</c:v>
                </c:pt>
                <c:pt idx="1214">
                  <c:v>9.1304256301417169E-2</c:v>
                </c:pt>
                <c:pt idx="1215">
                  <c:v>8.5288689814834451E-2</c:v>
                </c:pt>
                <c:pt idx="1216">
                  <c:v>8.982571898673003E-2</c:v>
                </c:pt>
                <c:pt idx="1217">
                  <c:v>9.4516031526627658E-2</c:v>
                </c:pt>
                <c:pt idx="1218">
                  <c:v>9.9258643505639677E-2</c:v>
                </c:pt>
                <c:pt idx="1219">
                  <c:v>0.10801408722100175</c:v>
                </c:pt>
                <c:pt idx="1220">
                  <c:v>9.9809376875610409E-2</c:v>
                </c:pt>
                <c:pt idx="1221">
                  <c:v>0.10377276401638619</c:v>
                </c:pt>
                <c:pt idx="1222">
                  <c:v>0.10168839765063208</c:v>
                </c:pt>
                <c:pt idx="1223">
                  <c:v>9.9386333731798213E-2</c:v>
                </c:pt>
                <c:pt idx="1224">
                  <c:v>9.6255295626268958E-2</c:v>
                </c:pt>
                <c:pt idx="1225">
                  <c:v>9.1034018855072174E-2</c:v>
                </c:pt>
                <c:pt idx="1226">
                  <c:v>8.8208510612932153E-2</c:v>
                </c:pt>
                <c:pt idx="1227">
                  <c:v>8.59376316392126E-2</c:v>
                </c:pt>
                <c:pt idx="1228">
                  <c:v>8.2408883245413692E-2</c:v>
                </c:pt>
                <c:pt idx="1229">
                  <c:v>7.6025103316231579E-2</c:v>
                </c:pt>
                <c:pt idx="1230">
                  <c:v>7.0771773932720272E-2</c:v>
                </c:pt>
                <c:pt idx="1231">
                  <c:v>6.7396852910745125E-2</c:v>
                </c:pt>
                <c:pt idx="1232">
                  <c:v>6.7058904719817597E-2</c:v>
                </c:pt>
                <c:pt idx="1233">
                  <c:v>6.7334694140756379E-2</c:v>
                </c:pt>
                <c:pt idx="1234">
                  <c:v>6.685883741509796E-2</c:v>
                </c:pt>
                <c:pt idx="1235">
                  <c:v>6.5259644091050881E-2</c:v>
                </c:pt>
                <c:pt idx="1236">
                  <c:v>6.5743067613577136E-2</c:v>
                </c:pt>
                <c:pt idx="1237">
                  <c:v>6.9371444181055605E-2</c:v>
                </c:pt>
                <c:pt idx="1238">
                  <c:v>6.3392502935456008E-2</c:v>
                </c:pt>
                <c:pt idx="1239">
                  <c:v>6.0609713794741504E-2</c:v>
                </c:pt>
                <c:pt idx="1240">
                  <c:v>5.2642089353780203E-2</c:v>
                </c:pt>
                <c:pt idx="1241">
                  <c:v>5.3235361198267911E-2</c:v>
                </c:pt>
                <c:pt idx="1242">
                  <c:v>5.6549760285445463E-2</c:v>
                </c:pt>
                <c:pt idx="1243">
                  <c:v>5.3218487566763395E-2</c:v>
                </c:pt>
                <c:pt idx="1244">
                  <c:v>5.3758978119069448E-2</c:v>
                </c:pt>
                <c:pt idx="1245">
                  <c:v>5.7601078518467588E-2</c:v>
                </c:pt>
                <c:pt idx="1246">
                  <c:v>6.1621192533612049E-2</c:v>
                </c:pt>
                <c:pt idx="1247">
                  <c:v>6.2532640792683336E-2</c:v>
                </c:pt>
                <c:pt idx="1248">
                  <c:v>5.9333156928087438E-2</c:v>
                </c:pt>
                <c:pt idx="1249">
                  <c:v>5.2973907673109041E-2</c:v>
                </c:pt>
                <c:pt idx="1250">
                  <c:v>5.0588117264544832E-2</c:v>
                </c:pt>
                <c:pt idx="1251">
                  <c:v>5.4763095933410749E-2</c:v>
                </c:pt>
                <c:pt idx="1252">
                  <c:v>5.8444011517648983E-2</c:v>
                </c:pt>
                <c:pt idx="1253">
                  <c:v>6.3079219554815172E-2</c:v>
                </c:pt>
                <c:pt idx="1254">
                  <c:v>5.9007975140128913E-2</c:v>
                </c:pt>
                <c:pt idx="1255">
                  <c:v>6.1000120961805029E-2</c:v>
                </c:pt>
                <c:pt idx="1256">
                  <c:v>6.2686561547940015E-2</c:v>
                </c:pt>
                <c:pt idx="1257">
                  <c:v>6.3058986698610986E-2</c:v>
                </c:pt>
                <c:pt idx="1258">
                  <c:v>6.1981515915447802E-2</c:v>
                </c:pt>
                <c:pt idx="1259">
                  <c:v>6.3059967515150958E-2</c:v>
                </c:pt>
                <c:pt idx="1260">
                  <c:v>6.3681859023227844E-2</c:v>
                </c:pt>
                <c:pt idx="1261">
                  <c:v>6.3265706562706359E-2</c:v>
                </c:pt>
                <c:pt idx="1262">
                  <c:v>6.6882803250395972E-2</c:v>
                </c:pt>
                <c:pt idx="1263">
                  <c:v>6.9071033811458474E-2</c:v>
                </c:pt>
                <c:pt idx="1264">
                  <c:v>6.4465796792934807E-2</c:v>
                </c:pt>
                <c:pt idx="1265">
                  <c:v>6.1842005395504052E-2</c:v>
                </c:pt>
                <c:pt idx="1266">
                  <c:v>6.7700062192951285E-2</c:v>
                </c:pt>
                <c:pt idx="1267">
                  <c:v>6.7220478286354135E-2</c:v>
                </c:pt>
                <c:pt idx="1268">
                  <c:v>6.6782088500137948E-2</c:v>
                </c:pt>
                <c:pt idx="1269">
                  <c:v>6.6753610688413581E-2</c:v>
                </c:pt>
                <c:pt idx="1270">
                  <c:v>6.606595685814573E-2</c:v>
                </c:pt>
                <c:pt idx="1271">
                  <c:v>6.610970206910384E-2</c:v>
                </c:pt>
                <c:pt idx="1272">
                  <c:v>6.255222587187366E-2</c:v>
                </c:pt>
                <c:pt idx="1273">
                  <c:v>5.6334889356184428E-2</c:v>
                </c:pt>
                <c:pt idx="1274">
                  <c:v>5.3742497442263164E-2</c:v>
                </c:pt>
                <c:pt idx="1275">
                  <c:v>4.6609431506182797E-2</c:v>
                </c:pt>
                <c:pt idx="1276">
                  <c:v>4.0693975709329581E-2</c:v>
                </c:pt>
                <c:pt idx="1277">
                  <c:v>4.0020549424348607E-2</c:v>
                </c:pt>
                <c:pt idx="1278">
                  <c:v>3.7625517261062211E-2</c:v>
                </c:pt>
                <c:pt idx="1279">
                  <c:v>3.1518001960628546E-2</c:v>
                </c:pt>
                <c:pt idx="1280">
                  <c:v>2.7138089806860229E-2</c:v>
                </c:pt>
                <c:pt idx="1281">
                  <c:v>3.3885399558438362E-2</c:v>
                </c:pt>
                <c:pt idx="1282">
                  <c:v>4.9247979245253967E-2</c:v>
                </c:pt>
                <c:pt idx="1283">
                  <c:v>4.871401448491447E-2</c:v>
                </c:pt>
                <c:pt idx="1284">
                  <c:v>4.8770254494573978E-2</c:v>
                </c:pt>
                <c:pt idx="1285">
                  <c:v>5.0954722160582042E-2</c:v>
                </c:pt>
                <c:pt idx="1286">
                  <c:v>4.720299705962884E-2</c:v>
                </c:pt>
                <c:pt idx="1287">
                  <c:v>4.4527058308336573E-2</c:v>
                </c:pt>
                <c:pt idx="1288">
                  <c:v>4.2178685061003043E-2</c:v>
                </c:pt>
                <c:pt idx="1289">
                  <c:v>3.9638410850633035E-2</c:v>
                </c:pt>
                <c:pt idx="1290">
                  <c:v>3.8609675495086232E-2</c:v>
                </c:pt>
                <c:pt idx="1291">
                  <c:v>3.8319223452196433E-2</c:v>
                </c:pt>
                <c:pt idx="1292">
                  <c:v>4.0421236973085861E-2</c:v>
                </c:pt>
                <c:pt idx="1293">
                  <c:v>3.9545427218485307E-2</c:v>
                </c:pt>
                <c:pt idx="1294">
                  <c:v>3.9271002237617883E-2</c:v>
                </c:pt>
                <c:pt idx="1295">
                  <c:v>3.6268450358792836E-2</c:v>
                </c:pt>
                <c:pt idx="1296">
                  <c:v>3.4319933499708785E-2</c:v>
                </c:pt>
                <c:pt idx="1297">
                  <c:v>3.109942441740994E-2</c:v>
                </c:pt>
                <c:pt idx="1298">
                  <c:v>2.9450727706516799E-2</c:v>
                </c:pt>
                <c:pt idx="1299">
                  <c:v>2.9119326302348064E-2</c:v>
                </c:pt>
                <c:pt idx="1300">
                  <c:v>2.9612224452634353E-2</c:v>
                </c:pt>
                <c:pt idx="1301">
                  <c:v>3.280169858994815E-2</c:v>
                </c:pt>
                <c:pt idx="1302">
                  <c:v>3.3183324471873221E-2</c:v>
                </c:pt>
                <c:pt idx="1303">
                  <c:v>2.9058877372121802E-2</c:v>
                </c:pt>
                <c:pt idx="1304">
                  <c:v>2.7524537130818802E-2</c:v>
                </c:pt>
                <c:pt idx="1305">
                  <c:v>2.9220080548534887E-2</c:v>
                </c:pt>
                <c:pt idx="1306">
                  <c:v>3.1206213805868223E-2</c:v>
                </c:pt>
                <c:pt idx="1307">
                  <c:v>2.9230540597029113E-2</c:v>
                </c:pt>
                <c:pt idx="1308">
                  <c:v>2.7110461834883463E-2</c:v>
                </c:pt>
                <c:pt idx="1309">
                  <c:v>2.5450909551060011E-2</c:v>
                </c:pt>
                <c:pt idx="1310">
                  <c:v>2.2067655369177069E-2</c:v>
                </c:pt>
                <c:pt idx="1311">
                  <c:v>1.9129445488778152E-2</c:v>
                </c:pt>
                <c:pt idx="1312">
                  <c:v>1.6665497777807611E-2</c:v>
                </c:pt>
                <c:pt idx="1313">
                  <c:v>1.7515428083203E-2</c:v>
                </c:pt>
                <c:pt idx="1314">
                  <c:v>1.8238518796174497E-2</c:v>
                </c:pt>
                <c:pt idx="1315">
                  <c:v>2.114296086816294E-2</c:v>
                </c:pt>
                <c:pt idx="1316">
                  <c:v>2.3243018638749571E-2</c:v>
                </c:pt>
                <c:pt idx="1317">
                  <c:v>2.6710863834608731E-2</c:v>
                </c:pt>
                <c:pt idx="1318">
                  <c:v>2.7744027536762098E-2</c:v>
                </c:pt>
                <c:pt idx="1319">
                  <c:v>2.7133502870889822E-2</c:v>
                </c:pt>
                <c:pt idx="1320">
                  <c:v>2.7783293808916656E-2</c:v>
                </c:pt>
                <c:pt idx="1321">
                  <c:v>2.2807981407616168E-2</c:v>
                </c:pt>
                <c:pt idx="1322">
                  <c:v>1.8152543511216597E-2</c:v>
                </c:pt>
                <c:pt idx="1323">
                  <c:v>1.7261417915378816E-2</c:v>
                </c:pt>
                <c:pt idx="1324">
                  <c:v>1.6819875859940395E-2</c:v>
                </c:pt>
                <c:pt idx="1325">
                  <c:v>1.4164945242447297E-2</c:v>
                </c:pt>
                <c:pt idx="1326">
                  <c:v>1.300473049385388E-2</c:v>
                </c:pt>
                <c:pt idx="1327">
                  <c:v>1.4998050819334079E-2</c:v>
                </c:pt>
                <c:pt idx="1328">
                  <c:v>1.7400877305726356E-2</c:v>
                </c:pt>
                <c:pt idx="1329">
                  <c:v>1.8553506314309687E-2</c:v>
                </c:pt>
                <c:pt idx="1330">
                  <c:v>1.9802084951974268E-2</c:v>
                </c:pt>
                <c:pt idx="1331">
                  <c:v>2.239228924109242E-2</c:v>
                </c:pt>
                <c:pt idx="1332">
                  <c:v>1.9160569763829301E-2</c:v>
                </c:pt>
                <c:pt idx="1333">
                  <c:v>1.6596949753805719E-2</c:v>
                </c:pt>
                <c:pt idx="1334">
                  <c:v>1.6023313388900957E-2</c:v>
                </c:pt>
                <c:pt idx="1335">
                  <c:v>1.6285934688981159E-2</c:v>
                </c:pt>
                <c:pt idx="1336">
                  <c:v>1.5402822169063267E-2</c:v>
                </c:pt>
                <c:pt idx="1337">
                  <c:v>1.6695001272217104E-2</c:v>
                </c:pt>
                <c:pt idx="1338">
                  <c:v>1.9777611352638592E-2</c:v>
                </c:pt>
                <c:pt idx="1339">
                  <c:v>2.2097910826092214E-2</c:v>
                </c:pt>
                <c:pt idx="1340">
                  <c:v>2.3914247386812436E-2</c:v>
                </c:pt>
                <c:pt idx="1341">
                  <c:v>2.314994189653171E-2</c:v>
                </c:pt>
                <c:pt idx="1342">
                  <c:v>1.950157027850364E-2</c:v>
                </c:pt>
                <c:pt idx="1343">
                  <c:v>1.9336711772753874E-2</c:v>
                </c:pt>
                <c:pt idx="1344">
                  <c:v>2.163634959938595E-2</c:v>
                </c:pt>
                <c:pt idx="1345">
                  <c:v>2.4762232417321603E-2</c:v>
                </c:pt>
                <c:pt idx="1346">
                  <c:v>2.7201413706418535E-2</c:v>
                </c:pt>
                <c:pt idx="1347">
                  <c:v>2.778273053625141E-2</c:v>
                </c:pt>
                <c:pt idx="1348">
                  <c:v>2.6453373546910561E-2</c:v>
                </c:pt>
                <c:pt idx="1349">
                  <c:v>2.6869171617220369E-2</c:v>
                </c:pt>
                <c:pt idx="1350">
                  <c:v>2.8056084282618181E-2</c:v>
                </c:pt>
                <c:pt idx="1351">
                  <c:v>2.8753403914616525E-2</c:v>
                </c:pt>
                <c:pt idx="1352">
                  <c:v>3.1236860631154599E-2</c:v>
                </c:pt>
                <c:pt idx="1353">
                  <c:v>3.1395305530902244E-2</c:v>
                </c:pt>
                <c:pt idx="1354">
                  <c:v>2.7521778620273878E-2</c:v>
                </c:pt>
                <c:pt idx="1355">
                  <c:v>2.6634499475645633E-2</c:v>
                </c:pt>
                <c:pt idx="1356">
                  <c:v>2.5960655912227612E-2</c:v>
                </c:pt>
                <c:pt idx="1357">
                  <c:v>2.3932517058300316E-2</c:v>
                </c:pt>
                <c:pt idx="1358">
                  <c:v>1.9954678488364887E-2</c:v>
                </c:pt>
                <c:pt idx="1359">
                  <c:v>1.6553849274837051E-2</c:v>
                </c:pt>
                <c:pt idx="1360">
                  <c:v>1.3874324550450685E-2</c:v>
                </c:pt>
                <c:pt idx="1361">
                  <c:v>1.4494740216395317E-2</c:v>
                </c:pt>
                <c:pt idx="1362">
                  <c:v>1.2922687944643303E-2</c:v>
                </c:pt>
                <c:pt idx="1363">
                  <c:v>1.240874496644321E-2</c:v>
                </c:pt>
                <c:pt idx="1364">
                  <c:v>9.8951853180564778E-3</c:v>
                </c:pt>
                <c:pt idx="1365">
                  <c:v>7.2995277900827285E-3</c:v>
                </c:pt>
                <c:pt idx="1366">
                  <c:v>5.6899409769841577E-3</c:v>
                </c:pt>
                <c:pt idx="1367">
                  <c:v>7.9304689773231143E-3</c:v>
                </c:pt>
                <c:pt idx="1368">
                  <c:v>7.684132200324531E-3</c:v>
                </c:pt>
                <c:pt idx="1369">
                  <c:v>9.3198886486230981E-3</c:v>
                </c:pt>
                <c:pt idx="1370">
                  <c:v>1.1176616601861797E-2</c:v>
                </c:pt>
                <c:pt idx="1371">
                  <c:v>1.1362181625356543E-2</c:v>
                </c:pt>
                <c:pt idx="1372">
                  <c:v>1.4329172732935457E-2</c:v>
                </c:pt>
                <c:pt idx="1373">
                  <c:v>1.7806905868943401E-2</c:v>
                </c:pt>
                <c:pt idx="1374">
                  <c:v>1.5275527417729695E-2</c:v>
                </c:pt>
                <c:pt idx="1375">
                  <c:v>1.3424483051002786E-2</c:v>
                </c:pt>
                <c:pt idx="1376">
                  <c:v>1.5053027578776038E-2</c:v>
                </c:pt>
                <c:pt idx="1377">
                  <c:v>1.6642280544388349E-2</c:v>
                </c:pt>
                <c:pt idx="1378">
                  <c:v>1.6667268345671435E-2</c:v>
                </c:pt>
                <c:pt idx="1379">
                  <c:v>1.7399894631425307E-2</c:v>
                </c:pt>
                <c:pt idx="1380">
                  <c:v>1.8748642274762396E-2</c:v>
                </c:pt>
                <c:pt idx="1381">
                  <c:v>1.5880340213838703E-2</c:v>
                </c:pt>
                <c:pt idx="1382">
                  <c:v>1.2808924489647433E-2</c:v>
                </c:pt>
                <c:pt idx="1383">
                  <c:v>1.1314165557100131E-2</c:v>
                </c:pt>
                <c:pt idx="1384">
                  <c:v>8.3329475039432346E-3</c:v>
                </c:pt>
                <c:pt idx="1385">
                  <c:v>5.9017874206194615E-3</c:v>
                </c:pt>
                <c:pt idx="1386">
                  <c:v>8.2169824330316638E-3</c:v>
                </c:pt>
                <c:pt idx="1387">
                  <c:v>9.6485459439073912E-3</c:v>
                </c:pt>
                <c:pt idx="1388">
                  <c:v>7.1960872533973902E-3</c:v>
                </c:pt>
                <c:pt idx="1389">
                  <c:v>9.2487861991769477E-3</c:v>
                </c:pt>
                <c:pt idx="1390">
                  <c:v>1.1142512391144305E-2</c:v>
                </c:pt>
                <c:pt idx="1391">
                  <c:v>9.8677573517688688E-3</c:v>
                </c:pt>
                <c:pt idx="1392">
                  <c:v>5.9642245539042807E-3</c:v>
                </c:pt>
                <c:pt idx="1393">
                  <c:v>6.3923569015587253E-3</c:v>
                </c:pt>
                <c:pt idx="1394">
                  <c:v>4.037985849536907E-3</c:v>
                </c:pt>
                <c:pt idx="1395">
                  <c:v>3.1464929094217678E-3</c:v>
                </c:pt>
                <c:pt idx="1396">
                  <c:v>1.6766740896874271E-3</c:v>
                </c:pt>
                <c:pt idx="1397">
                  <c:v>2.2205915643268917E-3</c:v>
                </c:pt>
                <c:pt idx="1398">
                  <c:v>3.301992473765742E-3</c:v>
                </c:pt>
                <c:pt idx="1399">
                  <c:v>2.3199860163869886E-3</c:v>
                </c:pt>
                <c:pt idx="1400">
                  <c:v>2.8604217209560398E-3</c:v>
                </c:pt>
                <c:pt idx="1401">
                  <c:v>4.4287152217844829E-3</c:v>
                </c:pt>
                <c:pt idx="1402">
                  <c:v>6.3059891455734818E-3</c:v>
                </c:pt>
                <c:pt idx="1403">
                  <c:v>6.22791943366666E-3</c:v>
                </c:pt>
                <c:pt idx="1404">
                  <c:v>9.0089785032593343E-3</c:v>
                </c:pt>
                <c:pt idx="1405">
                  <c:v>7.0112433373187774E-3</c:v>
                </c:pt>
                <c:pt idx="1406">
                  <c:v>4.6981217356415368E-3</c:v>
                </c:pt>
                <c:pt idx="1407">
                  <c:v>3.7338961830540827E-3</c:v>
                </c:pt>
                <c:pt idx="1408">
                  <c:v>3.7046597965648236E-3</c:v>
                </c:pt>
                <c:pt idx="1409">
                  <c:v>5.0062995590904012E-3</c:v>
                </c:pt>
                <c:pt idx="1410">
                  <c:v>4.0612600659240931E-3</c:v>
                </c:pt>
                <c:pt idx="1411">
                  <c:v>7.0457419884922441E-3</c:v>
                </c:pt>
                <c:pt idx="1412">
                  <c:v>1.337257280766781E-2</c:v>
                </c:pt>
                <c:pt idx="1413">
                  <c:v>1.586804179512976E-2</c:v>
                </c:pt>
                <c:pt idx="1414">
                  <c:v>9.9327678693949539E-3</c:v>
                </c:pt>
                <c:pt idx="1415">
                  <c:v>1.0498406616905272E-2</c:v>
                </c:pt>
                <c:pt idx="1416">
                  <c:v>8.4223959044217381E-3</c:v>
                </c:pt>
                <c:pt idx="1417">
                  <c:v>5.4309156548103081E-3</c:v>
                </c:pt>
                <c:pt idx="1418">
                  <c:v>2.2799872986621547E-3</c:v>
                </c:pt>
                <c:pt idx="1419">
                  <c:v>2.09134319912848E-3</c:v>
                </c:pt>
                <c:pt idx="1420">
                  <c:v>-2.0114592557857053E-3</c:v>
                </c:pt>
                <c:pt idx="1421">
                  <c:v>-5.65123367409677E-3</c:v>
                </c:pt>
                <c:pt idx="1422">
                  <c:v>-5.3816357714892814E-3</c:v>
                </c:pt>
                <c:pt idx="1423">
                  <c:v>-5.7678415593804648E-3</c:v>
                </c:pt>
                <c:pt idx="1424">
                  <c:v>-5.0555837075532857E-3</c:v>
                </c:pt>
                <c:pt idx="1425">
                  <c:v>-6.8050214315522051E-3</c:v>
                </c:pt>
                <c:pt idx="1426">
                  <c:v>-7.704917120284472E-3</c:v>
                </c:pt>
                <c:pt idx="1427">
                  <c:v>-1.0886526695300779E-2</c:v>
                </c:pt>
                <c:pt idx="1428">
                  <c:v>-1.5216742165251387E-2</c:v>
                </c:pt>
                <c:pt idx="1429">
                  <c:v>-1.2833071579527889E-2</c:v>
                </c:pt>
                <c:pt idx="1430">
                  <c:v>-1.0517110844577907E-2</c:v>
                </c:pt>
                <c:pt idx="1431">
                  <c:v>-8.0804165599423078E-3</c:v>
                </c:pt>
                <c:pt idx="1432">
                  <c:v>-1.1844161384851976E-2</c:v>
                </c:pt>
                <c:pt idx="1433">
                  <c:v>-8.916024776085104E-3</c:v>
                </c:pt>
                <c:pt idx="1434">
                  <c:v>-8.5597583707810489E-3</c:v>
                </c:pt>
                <c:pt idx="1435">
                  <c:v>-7.3623325775988568E-3</c:v>
                </c:pt>
                <c:pt idx="1436">
                  <c:v>-6.8429212984665692E-3</c:v>
                </c:pt>
                <c:pt idx="1437">
                  <c:v>-5.1502496321646704E-3</c:v>
                </c:pt>
                <c:pt idx="1438">
                  <c:v>-4.7369133566431965E-3</c:v>
                </c:pt>
                <c:pt idx="1439">
                  <c:v>1.0472183525711276E-3</c:v>
                </c:pt>
                <c:pt idx="1440">
                  <c:v>2.096483874217174E-3</c:v>
                </c:pt>
                <c:pt idx="1441">
                  <c:v>3.8171588679032989E-3</c:v>
                </c:pt>
                <c:pt idx="1442">
                  <c:v>9.0273687409000471E-3</c:v>
                </c:pt>
                <c:pt idx="1443">
                  <c:v>6.9286425381250294E-3</c:v>
                </c:pt>
                <c:pt idx="1444">
                  <c:v>2.8549355130883386E-3</c:v>
                </c:pt>
                <c:pt idx="1445">
                  <c:v>4.7185158539475337E-3</c:v>
                </c:pt>
                <c:pt idx="1446">
                  <c:v>5.5300455517572171E-3</c:v>
                </c:pt>
                <c:pt idx="1447">
                  <c:v>8.6801283126884538E-3</c:v>
                </c:pt>
                <c:pt idx="1448">
                  <c:v>1.5392721950809533E-2</c:v>
                </c:pt>
                <c:pt idx="1449">
                  <c:v>1.5346369150707029E-2</c:v>
                </c:pt>
                <c:pt idx="1450">
                  <c:v>1.2409781134990854E-2</c:v>
                </c:pt>
                <c:pt idx="1451">
                  <c:v>6.9892836391996088E-3</c:v>
                </c:pt>
                <c:pt idx="1452">
                  <c:v>7.813726902738842E-3</c:v>
                </c:pt>
                <c:pt idx="1453">
                  <c:v>1.0500638782444595E-2</c:v>
                </c:pt>
                <c:pt idx="1454">
                  <c:v>5.4898769415986301E-3</c:v>
                </c:pt>
                <c:pt idx="1455">
                  <c:v>8.0785808107927126E-3</c:v>
                </c:pt>
                <c:pt idx="1456">
                  <c:v>9.5075054739182582E-3</c:v>
                </c:pt>
                <c:pt idx="1457">
                  <c:v>1.3843029904263129E-2</c:v>
                </c:pt>
                <c:pt idx="1458">
                  <c:v>2.12613970435735E-2</c:v>
                </c:pt>
                <c:pt idx="1459">
                  <c:v>2.4983992645496854E-2</c:v>
                </c:pt>
                <c:pt idx="1460">
                  <c:v>3.1082925210663762E-2</c:v>
                </c:pt>
                <c:pt idx="1461">
                  <c:v>3.1023120090339092E-2</c:v>
                </c:pt>
                <c:pt idx="1462">
                  <c:v>2.7063021565630264E-2</c:v>
                </c:pt>
                <c:pt idx="1463">
                  <c:v>2.7566733863023954E-2</c:v>
                </c:pt>
                <c:pt idx="1464">
                  <c:v>2.7698583136729488E-2</c:v>
                </c:pt>
                <c:pt idx="1465">
                  <c:v>3.3093626579452119E-2</c:v>
                </c:pt>
                <c:pt idx="1466">
                  <c:v>3.4038561227224651E-2</c:v>
                </c:pt>
                <c:pt idx="1467">
                  <c:v>2.9690936600992923E-2</c:v>
                </c:pt>
                <c:pt idx="1468">
                  <c:v>3.1083031209145143E-2</c:v>
                </c:pt>
                <c:pt idx="1469">
                  <c:v>3.1333994639806288E-2</c:v>
                </c:pt>
                <c:pt idx="1470">
                  <c:v>2.4888615211161626E-2</c:v>
                </c:pt>
                <c:pt idx="1471">
                  <c:v>2.0661744197436174E-2</c:v>
                </c:pt>
                <c:pt idx="1472">
                  <c:v>2.1615329750958152E-2</c:v>
                </c:pt>
                <c:pt idx="1473">
                  <c:v>2.0204667534416569E-2</c:v>
                </c:pt>
                <c:pt idx="1474">
                  <c:v>1.9361050279535406E-2</c:v>
                </c:pt>
                <c:pt idx="1475">
                  <c:v>1.8553955987951544E-2</c:v>
                </c:pt>
                <c:pt idx="1476">
                  <c:v>1.8583060527543389E-2</c:v>
                </c:pt>
                <c:pt idx="1477">
                  <c:v>1.9494926722588679E-2</c:v>
                </c:pt>
                <c:pt idx="1478">
                  <c:v>2.3332519821487513E-2</c:v>
                </c:pt>
                <c:pt idx="1479">
                  <c:v>1.8301491150888104E-2</c:v>
                </c:pt>
                <c:pt idx="1480">
                  <c:v>1.6561827151167774E-2</c:v>
                </c:pt>
                <c:pt idx="1481">
                  <c:v>1.5710763876718437E-2</c:v>
                </c:pt>
                <c:pt idx="1482">
                  <c:v>1.8611708650646722E-2</c:v>
                </c:pt>
                <c:pt idx="1483">
                  <c:v>2.1258461039960007E-2</c:v>
                </c:pt>
                <c:pt idx="1484">
                  <c:v>2.1935435271590684E-2</c:v>
                </c:pt>
                <c:pt idx="1485">
                  <c:v>2.3098591273938755E-2</c:v>
                </c:pt>
                <c:pt idx="1486">
                  <c:v>2.0548552436493506E-2</c:v>
                </c:pt>
                <c:pt idx="1487">
                  <c:v>1.8826546160026013E-2</c:v>
                </c:pt>
                <c:pt idx="1488">
                  <c:v>1.9504478510848432E-2</c:v>
                </c:pt>
                <c:pt idx="1489">
                  <c:v>1.9963856578660857E-2</c:v>
                </c:pt>
                <c:pt idx="1490">
                  <c:v>1.7699015247125013E-2</c:v>
                </c:pt>
                <c:pt idx="1491">
                  <c:v>2.1038014357879511E-2</c:v>
                </c:pt>
                <c:pt idx="1492">
                  <c:v>2.2360152666665606E-2</c:v>
                </c:pt>
                <c:pt idx="1493">
                  <c:v>2.2985694371145317E-2</c:v>
                </c:pt>
                <c:pt idx="1494">
                  <c:v>2.133855847262453E-2</c:v>
                </c:pt>
                <c:pt idx="1495">
                  <c:v>2.1060729884604688E-2</c:v>
                </c:pt>
                <c:pt idx="1496">
                  <c:v>2.3262867961467378E-2</c:v>
                </c:pt>
                <c:pt idx="1497">
                  <c:v>2.1868312584124631E-2</c:v>
                </c:pt>
                <c:pt idx="1498">
                  <c:v>1.8671943606583932E-2</c:v>
                </c:pt>
                <c:pt idx="1499">
                  <c:v>1.8276088055812573E-2</c:v>
                </c:pt>
                <c:pt idx="1500">
                  <c:v>1.8919623016402383E-2</c:v>
                </c:pt>
                <c:pt idx="1501">
                  <c:v>1.7610058371500766E-2</c:v>
                </c:pt>
                <c:pt idx="1502">
                  <c:v>1.6034756518481297E-2</c:v>
                </c:pt>
                <c:pt idx="1503">
                  <c:v>1.407146870183025E-2</c:v>
                </c:pt>
                <c:pt idx="1504">
                  <c:v>1.3923101060018123E-2</c:v>
                </c:pt>
                <c:pt idx="1505">
                  <c:v>1.5479427109228165E-2</c:v>
                </c:pt>
                <c:pt idx="1506">
                  <c:v>1.5872540365558525E-2</c:v>
                </c:pt>
                <c:pt idx="1507">
                  <c:v>1.7404992388477425E-2</c:v>
                </c:pt>
                <c:pt idx="1508">
                  <c:v>1.7252358568579693E-2</c:v>
                </c:pt>
                <c:pt idx="1509">
                  <c:v>1.4957394479780735E-2</c:v>
                </c:pt>
                <c:pt idx="1510">
                  <c:v>1.5365317992929881E-2</c:v>
                </c:pt>
                <c:pt idx="1511">
                  <c:v>1.543494555305798E-2</c:v>
                </c:pt>
                <c:pt idx="1512">
                  <c:v>1.3525971882152814E-2</c:v>
                </c:pt>
                <c:pt idx="1513">
                  <c:v>1.4006346214000466E-2</c:v>
                </c:pt>
                <c:pt idx="1514">
                  <c:v>1.7796929020727568E-2</c:v>
                </c:pt>
                <c:pt idx="1515">
                  <c:v>1.5974721669373602E-2</c:v>
                </c:pt>
                <c:pt idx="1516">
                  <c:v>1.529394924756413E-2</c:v>
                </c:pt>
                <c:pt idx="1517">
                  <c:v>1.2036950871557858E-2</c:v>
                </c:pt>
                <c:pt idx="1518">
                  <c:v>1.2893722157572625E-2</c:v>
                </c:pt>
                <c:pt idx="1519">
                  <c:v>1.7573749248513806E-2</c:v>
                </c:pt>
                <c:pt idx="1520">
                  <c:v>1.8275363450433908E-2</c:v>
                </c:pt>
                <c:pt idx="1521">
                  <c:v>1.7325578710255841E-2</c:v>
                </c:pt>
                <c:pt idx="1522">
                  <c:v>2.4061140157559044E-2</c:v>
                </c:pt>
                <c:pt idx="1523">
                  <c:v>2.4280362312110393E-2</c:v>
                </c:pt>
                <c:pt idx="1524">
                  <c:v>3.1299207454085549E-2</c:v>
                </c:pt>
                <c:pt idx="1525">
                  <c:v>3.2340374978085375E-2</c:v>
                </c:pt>
                <c:pt idx="1526">
                  <c:v>3.7009681686571747E-2</c:v>
                </c:pt>
                <c:pt idx="1527">
                  <c:v>3.4322355344470305E-2</c:v>
                </c:pt>
                <c:pt idx="1528">
                  <c:v>3.2380178781062995E-2</c:v>
                </c:pt>
                <c:pt idx="1529">
                  <c:v>3.349488625530591E-2</c:v>
                </c:pt>
                <c:pt idx="1530">
                  <c:v>3.8029082463546783E-2</c:v>
                </c:pt>
                <c:pt idx="1531">
                  <c:v>3.7586008022024421E-2</c:v>
                </c:pt>
                <c:pt idx="1532">
                  <c:v>4.1701440614025413E-2</c:v>
                </c:pt>
                <c:pt idx="1533">
                  <c:v>5.1118977736672816E-2</c:v>
                </c:pt>
                <c:pt idx="1534">
                  <c:v>5.644210976560482E-2</c:v>
                </c:pt>
                <c:pt idx="1535">
                  <c:v>6.6042129114535067E-2</c:v>
                </c:pt>
                <c:pt idx="1536">
                  <c:v>6.6100784914300617E-2</c:v>
                </c:pt>
                <c:pt idx="1537">
                  <c:v>6.78959919812928E-2</c:v>
                </c:pt>
                <c:pt idx="1538">
                  <c:v>7.2577640954996608E-2</c:v>
                </c:pt>
                <c:pt idx="1539">
                  <c:v>6.268316394846539E-2</c:v>
                </c:pt>
                <c:pt idx="1540">
                  <c:v>5.5145826881175114E-2</c:v>
                </c:pt>
                <c:pt idx="1541">
                  <c:v>5.0243597361463214E-2</c:v>
                </c:pt>
                <c:pt idx="1542">
                  <c:v>5.0237564816960845E-2</c:v>
                </c:pt>
                <c:pt idx="1543">
                  <c:v>4.5288721336082284E-2</c:v>
                </c:pt>
                <c:pt idx="1544">
                  <c:v>4.4597619535910044E-2</c:v>
                </c:pt>
                <c:pt idx="1545">
                  <c:v>4.3170097780186538E-2</c:v>
                </c:pt>
                <c:pt idx="1546">
                  <c:v>4.1896014709401866E-2</c:v>
                </c:pt>
                <c:pt idx="1547">
                  <c:v>3.8549596504991027E-2</c:v>
                </c:pt>
                <c:pt idx="1548">
                  <c:v>3.6702678750251287E-2</c:v>
                </c:pt>
                <c:pt idx="1549">
                  <c:v>3.8007944073646077E-2</c:v>
                </c:pt>
                <c:pt idx="1550">
                  <c:v>3.4595708150527101E-2</c:v>
                </c:pt>
                <c:pt idx="1551">
                  <c:v>3.1766404576117541E-2</c:v>
                </c:pt>
                <c:pt idx="1552">
                  <c:v>3.8992847915187687E-2</c:v>
                </c:pt>
                <c:pt idx="1553">
                  <c:v>4.238219488690164E-2</c:v>
                </c:pt>
                <c:pt idx="1554">
                  <c:v>4.4255547690110766E-2</c:v>
                </c:pt>
                <c:pt idx="1555">
                  <c:v>4.7235393545863251E-2</c:v>
                </c:pt>
                <c:pt idx="1556">
                  <c:v>4.5746695534279888E-2</c:v>
                </c:pt>
                <c:pt idx="1557">
                  <c:v>4.4813802887339077E-2</c:v>
                </c:pt>
                <c:pt idx="1558">
                  <c:v>4.1598763705560919E-2</c:v>
                </c:pt>
                <c:pt idx="1559">
                  <c:v>3.5101900448263758E-2</c:v>
                </c:pt>
                <c:pt idx="1560">
                  <c:v>3.2812539448880594E-2</c:v>
                </c:pt>
                <c:pt idx="1561">
                  <c:v>3.00599455536531E-2</c:v>
                </c:pt>
                <c:pt idx="1562">
                  <c:v>3.3618415146610417E-2</c:v>
                </c:pt>
                <c:pt idx="1563">
                  <c:v>3.2908223969483306E-2</c:v>
                </c:pt>
                <c:pt idx="1564">
                  <c:v>3.5984982522714586E-2</c:v>
                </c:pt>
                <c:pt idx="1565">
                  <c:v>3.9283553984869643E-2</c:v>
                </c:pt>
                <c:pt idx="1566">
                  <c:v>3.8641504124610919E-2</c:v>
                </c:pt>
                <c:pt idx="1567">
                  <c:v>5.1573026527262561E-2</c:v>
                </c:pt>
                <c:pt idx="1568">
                  <c:v>5.5358354551440621E-2</c:v>
                </c:pt>
                <c:pt idx="1569">
                  <c:v>5.2639316240052067E-2</c:v>
                </c:pt>
                <c:pt idx="1570">
                  <c:v>5.3664048821724597E-2</c:v>
                </c:pt>
                <c:pt idx="1571">
                  <c:v>5.3689049554547084E-2</c:v>
                </c:pt>
                <c:pt idx="1572">
                  <c:v>5.2423716122966466E-2</c:v>
                </c:pt>
                <c:pt idx="1573">
                  <c:v>5.1205760095649311E-2</c:v>
                </c:pt>
                <c:pt idx="1574">
                  <c:v>4.887281930267473E-2</c:v>
                </c:pt>
                <c:pt idx="1575">
                  <c:v>5.0382220122844462E-2</c:v>
                </c:pt>
                <c:pt idx="1576">
                  <c:v>5.4598754439490117E-2</c:v>
                </c:pt>
                <c:pt idx="1577">
                  <c:v>5.7106964442697764E-2</c:v>
                </c:pt>
                <c:pt idx="1578">
                  <c:v>5.6678853537401992E-2</c:v>
                </c:pt>
                <c:pt idx="1579">
                  <c:v>5.4492344264520598E-2</c:v>
                </c:pt>
                <c:pt idx="1580">
                  <c:v>5.3578290187035311E-2</c:v>
                </c:pt>
                <c:pt idx="1581">
                  <c:v>5.3508222372874691E-2</c:v>
                </c:pt>
                <c:pt idx="1582">
                  <c:v>5.5527377657510563E-2</c:v>
                </c:pt>
                <c:pt idx="1583">
                  <c:v>5.4011137971734811E-2</c:v>
                </c:pt>
                <c:pt idx="1584">
                  <c:v>5.0537938236435147E-2</c:v>
                </c:pt>
                <c:pt idx="1585">
                  <c:v>4.9571974966961689E-2</c:v>
                </c:pt>
                <c:pt idx="1586">
                  <c:v>4.8684797595349036E-2</c:v>
                </c:pt>
                <c:pt idx="1587">
                  <c:v>5.045254718824474E-2</c:v>
                </c:pt>
                <c:pt idx="1588">
                  <c:v>4.7559095488884817E-2</c:v>
                </c:pt>
                <c:pt idx="1589">
                  <c:v>4.4899452656777174E-2</c:v>
                </c:pt>
                <c:pt idx="1590">
                  <c:v>4.0975328731904334E-2</c:v>
                </c:pt>
                <c:pt idx="1591">
                  <c:v>3.9356890135809078E-2</c:v>
                </c:pt>
                <c:pt idx="1592">
                  <c:v>3.8287251690726408E-2</c:v>
                </c:pt>
                <c:pt idx="1593">
                  <c:v>3.9331513230855569E-2</c:v>
                </c:pt>
                <c:pt idx="1594">
                  <c:v>3.7024686012149394E-2</c:v>
                </c:pt>
                <c:pt idx="1595">
                  <c:v>3.4968173305041081E-2</c:v>
                </c:pt>
                <c:pt idx="1596">
                  <c:v>3.5253275788467715E-2</c:v>
                </c:pt>
                <c:pt idx="1597">
                  <c:v>3.7019397023219061E-2</c:v>
                </c:pt>
                <c:pt idx="1598">
                  <c:v>3.6323988184061073E-2</c:v>
                </c:pt>
                <c:pt idx="1599">
                  <c:v>3.6708065945364902E-2</c:v>
                </c:pt>
                <c:pt idx="1600">
                  <c:v>3.77139623445997E-2</c:v>
                </c:pt>
                <c:pt idx="1601">
                  <c:v>3.6215896801316864E-2</c:v>
                </c:pt>
                <c:pt idx="1602">
                  <c:v>3.6544567621686556E-2</c:v>
                </c:pt>
                <c:pt idx="1603">
                  <c:v>3.7821815914264693E-2</c:v>
                </c:pt>
                <c:pt idx="1604">
                  <c:v>3.6129997383744908E-2</c:v>
                </c:pt>
                <c:pt idx="1605">
                  <c:v>3.8794517149685924E-2</c:v>
                </c:pt>
                <c:pt idx="1606">
                  <c:v>3.5730893913858884E-2</c:v>
                </c:pt>
                <c:pt idx="1607">
                  <c:v>3.6462452421064537E-2</c:v>
                </c:pt>
                <c:pt idx="1608">
                  <c:v>3.949169066533733E-2</c:v>
                </c:pt>
                <c:pt idx="1609">
                  <c:v>3.7643355355397097E-2</c:v>
                </c:pt>
                <c:pt idx="1610">
                  <c:v>3.7223880316747775E-2</c:v>
                </c:pt>
                <c:pt idx="1611">
                  <c:v>3.7659701264943536E-2</c:v>
                </c:pt>
                <c:pt idx="1612">
                  <c:v>3.566268687821994E-2</c:v>
                </c:pt>
                <c:pt idx="1613">
                  <c:v>3.4803820835284591E-2</c:v>
                </c:pt>
                <c:pt idx="1614">
                  <c:v>3.4903750808582511E-2</c:v>
                </c:pt>
                <c:pt idx="1615">
                  <c:v>3.6752837833655225E-2</c:v>
                </c:pt>
                <c:pt idx="1616">
                  <c:v>3.725826904193176E-2</c:v>
                </c:pt>
                <c:pt idx="1617">
                  <c:v>3.6414970181741099E-2</c:v>
                </c:pt>
                <c:pt idx="1618">
                  <c:v>3.4022422553502657E-2</c:v>
                </c:pt>
                <c:pt idx="1619">
                  <c:v>3.4669421198152701E-2</c:v>
                </c:pt>
                <c:pt idx="1620">
                  <c:v>3.8363476058954765E-2</c:v>
                </c:pt>
                <c:pt idx="1621">
                  <c:v>4.1692460653196012E-2</c:v>
                </c:pt>
                <c:pt idx="1622">
                  <c:v>3.8218811175538901E-2</c:v>
                </c:pt>
                <c:pt idx="1623">
                  <c:v>3.7801695835920898E-2</c:v>
                </c:pt>
                <c:pt idx="1624">
                  <c:v>3.8050579748610744E-2</c:v>
                </c:pt>
                <c:pt idx="1625">
                  <c:v>3.9664015774759073E-2</c:v>
                </c:pt>
                <c:pt idx="1626">
                  <c:v>3.9361427411852341E-2</c:v>
                </c:pt>
                <c:pt idx="1627">
                  <c:v>3.8300806050264369E-2</c:v>
                </c:pt>
                <c:pt idx="1628">
                  <c:v>3.8651942503325015E-2</c:v>
                </c:pt>
                <c:pt idx="1629">
                  <c:v>3.8318053948397796E-2</c:v>
                </c:pt>
                <c:pt idx="1630">
                  <c:v>3.4053579702832931E-2</c:v>
                </c:pt>
                <c:pt idx="1631">
                  <c:v>2.9079989463697931E-2</c:v>
                </c:pt>
                <c:pt idx="1632">
                  <c:v>2.9707513831380636E-2</c:v>
                </c:pt>
                <c:pt idx="1633">
                  <c:v>2.8848426114245387E-2</c:v>
                </c:pt>
                <c:pt idx="1634">
                  <c:v>2.6890511033075316E-2</c:v>
                </c:pt>
                <c:pt idx="1635">
                  <c:v>2.8550370848229589E-2</c:v>
                </c:pt>
                <c:pt idx="1636">
                  <c:v>2.7535015841958339E-2</c:v>
                </c:pt>
                <c:pt idx="1637">
                  <c:v>2.8031372275517264E-2</c:v>
                </c:pt>
                <c:pt idx="1638">
                  <c:v>2.640281656600614E-2</c:v>
                </c:pt>
                <c:pt idx="1639">
                  <c:v>2.8090568896086635E-2</c:v>
                </c:pt>
                <c:pt idx="1640">
                  <c:v>2.816721133662203E-2</c:v>
                </c:pt>
                <c:pt idx="1641">
                  <c:v>2.5479157179329286E-2</c:v>
                </c:pt>
                <c:pt idx="1642">
                  <c:v>2.4588565855586088E-2</c:v>
                </c:pt>
                <c:pt idx="1643">
                  <c:v>2.3313129772496808E-2</c:v>
                </c:pt>
                <c:pt idx="1644">
                  <c:v>2.0418663333554896E-2</c:v>
                </c:pt>
                <c:pt idx="1645">
                  <c:v>1.897583759665545E-2</c:v>
                </c:pt>
                <c:pt idx="1646">
                  <c:v>1.8751132383798639E-2</c:v>
                </c:pt>
                <c:pt idx="1647">
                  <c:v>1.9090860063881391E-2</c:v>
                </c:pt>
                <c:pt idx="1648">
                  <c:v>1.7318266255325291E-2</c:v>
                </c:pt>
                <c:pt idx="1649">
                  <c:v>1.6730979295013715E-2</c:v>
                </c:pt>
                <c:pt idx="1650">
                  <c:v>1.6153150850947935E-2</c:v>
                </c:pt>
                <c:pt idx="1651">
                  <c:v>1.6127083652587602E-2</c:v>
                </c:pt>
                <c:pt idx="1652">
                  <c:v>1.5065111583944912E-2</c:v>
                </c:pt>
                <c:pt idx="1653">
                  <c:v>1.6340087128316708E-2</c:v>
                </c:pt>
                <c:pt idx="1654">
                  <c:v>1.9163540746558339E-2</c:v>
                </c:pt>
                <c:pt idx="1655">
                  <c:v>2.5024375553964886E-2</c:v>
                </c:pt>
                <c:pt idx="1656">
                  <c:v>2.5866221302712586E-2</c:v>
                </c:pt>
                <c:pt idx="1657">
                  <c:v>2.4705412201290366E-2</c:v>
                </c:pt>
                <c:pt idx="1658">
                  <c:v>2.6091124483199852E-2</c:v>
                </c:pt>
                <c:pt idx="1659">
                  <c:v>2.6149618052130185E-2</c:v>
                </c:pt>
                <c:pt idx="1660">
                  <c:v>2.8384138933322749E-2</c:v>
                </c:pt>
                <c:pt idx="1661">
                  <c:v>3.0885119389954169E-2</c:v>
                </c:pt>
                <c:pt idx="1662">
                  <c:v>3.4716014055352379E-2</c:v>
                </c:pt>
                <c:pt idx="1663">
                  <c:v>3.5971412380679191E-2</c:v>
                </c:pt>
                <c:pt idx="1664">
                  <c:v>3.466280741681186E-2</c:v>
                </c:pt>
                <c:pt idx="1665">
                  <c:v>3.5157941464796755E-2</c:v>
                </c:pt>
                <c:pt idx="1666">
                  <c:v>3.2874241630862985E-2</c:v>
                </c:pt>
                <c:pt idx="1667">
                  <c:v>3.1914083264958301E-2</c:v>
                </c:pt>
                <c:pt idx="1668">
                  <c:v>3.2265730188327429E-2</c:v>
                </c:pt>
                <c:pt idx="1669">
                  <c:v>3.5387275516498735E-2</c:v>
                </c:pt>
                <c:pt idx="1670">
                  <c:v>4.8801470894720596E-2</c:v>
                </c:pt>
                <c:pt idx="1671">
                  <c:v>4.8317436544444876E-2</c:v>
                </c:pt>
                <c:pt idx="1672">
                  <c:v>4.6163229869854272E-2</c:v>
                </c:pt>
                <c:pt idx="1673">
                  <c:v>4.4301523235910654E-2</c:v>
                </c:pt>
                <c:pt idx="1674">
                  <c:v>4.5001885969564961E-2</c:v>
                </c:pt>
                <c:pt idx="1675">
                  <c:v>4.3191404179545548E-2</c:v>
                </c:pt>
                <c:pt idx="1676">
                  <c:v>4.3305608427917065E-2</c:v>
                </c:pt>
                <c:pt idx="1677">
                  <c:v>4.1660697490221707E-2</c:v>
                </c:pt>
                <c:pt idx="1678">
                  <c:v>3.9584837150407753E-2</c:v>
                </c:pt>
                <c:pt idx="1679">
                  <c:v>3.772721745925204E-2</c:v>
                </c:pt>
                <c:pt idx="1680">
                  <c:v>3.5534737619675016E-2</c:v>
                </c:pt>
                <c:pt idx="1681">
                  <c:v>3.3301489166802978E-2</c:v>
                </c:pt>
                <c:pt idx="1682">
                  <c:v>2.9582246986088724E-2</c:v>
                </c:pt>
                <c:pt idx="1683">
                  <c:v>2.8158458253758532E-2</c:v>
                </c:pt>
                <c:pt idx="1684">
                  <c:v>2.881834542561662E-2</c:v>
                </c:pt>
                <c:pt idx="1685">
                  <c:v>3.0761593765331413E-2</c:v>
                </c:pt>
                <c:pt idx="1686">
                  <c:v>3.2616581086394987E-2</c:v>
                </c:pt>
                <c:pt idx="1687">
                  <c:v>3.2573428847369489E-2</c:v>
                </c:pt>
                <c:pt idx="1688">
                  <c:v>3.2042416075777465E-2</c:v>
                </c:pt>
                <c:pt idx="1689">
                  <c:v>3.1258728814100668E-2</c:v>
                </c:pt>
                <c:pt idx="1690">
                  <c:v>3.1119985899904286E-2</c:v>
                </c:pt>
                <c:pt idx="1691">
                  <c:v>3.2773352076795381E-2</c:v>
                </c:pt>
                <c:pt idx="1692">
                  <c:v>3.124778631386586E-2</c:v>
                </c:pt>
                <c:pt idx="1693">
                  <c:v>3.1293678922879584E-2</c:v>
                </c:pt>
                <c:pt idx="1694">
                  <c:v>3.0716673054595876E-2</c:v>
                </c:pt>
                <c:pt idx="1695">
                  <c:v>2.5106179878196189E-2</c:v>
                </c:pt>
                <c:pt idx="1696">
                  <c:v>2.7942547874479161E-2</c:v>
                </c:pt>
                <c:pt idx="1697">
                  <c:v>2.8915813659970389E-2</c:v>
                </c:pt>
                <c:pt idx="1698">
                  <c:v>3.1522201242460794E-2</c:v>
                </c:pt>
                <c:pt idx="1699">
                  <c:v>2.9013917428899819E-2</c:v>
                </c:pt>
                <c:pt idx="1700">
                  <c:v>2.5426554002999174E-2</c:v>
                </c:pt>
                <c:pt idx="1701">
                  <c:v>2.2784690077350317E-2</c:v>
                </c:pt>
                <c:pt idx="1702">
                  <c:v>2.2379046474016229E-2</c:v>
                </c:pt>
                <c:pt idx="1703">
                  <c:v>2.5117462709333231E-2</c:v>
                </c:pt>
                <c:pt idx="1704">
                  <c:v>2.6509359149697279E-2</c:v>
                </c:pt>
                <c:pt idx="1705">
                  <c:v>2.3329912586739693E-2</c:v>
                </c:pt>
                <c:pt idx="1706">
                  <c:v>2.5442747483649053E-2</c:v>
                </c:pt>
                <c:pt idx="1707">
                  <c:v>2.711362096094562E-2</c:v>
                </c:pt>
                <c:pt idx="1708">
                  <c:v>2.6061062166502363E-2</c:v>
                </c:pt>
                <c:pt idx="1709">
                  <c:v>2.3820243692040319E-2</c:v>
                </c:pt>
              </c:numCache>
            </c:numRef>
          </c:val>
          <c:smooth val="0"/>
          <c:extLst>
            <c:ext xmlns:c16="http://schemas.microsoft.com/office/drawing/2014/chart" uri="{C3380CC4-5D6E-409C-BE32-E72D297353CC}">
              <c16:uniqueId val="{00000000-FEE5-443A-867E-66F3C907B86F}"/>
            </c:ext>
          </c:extLst>
        </c:ser>
        <c:ser>
          <c:idx val="2"/>
          <c:order val="1"/>
          <c:tx>
            <c:v>Subsequent 10 Year Annualized Excess Returns</c:v>
          </c:tx>
          <c:spPr>
            <a:ln w="28575" cap="rnd">
              <a:solidFill>
                <a:schemeClr val="accent3">
                  <a:lumMod val="75000"/>
                </a:schemeClr>
              </a:solidFill>
              <a:prstDash val="sysDash"/>
              <a:round/>
            </a:ln>
            <a:effectLst/>
          </c:spPr>
          <c:marker>
            <c:symbol val="none"/>
          </c:marker>
          <c:cat>
            <c:numRef>
              <c:f>Data!$F$129:$F$1845</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Data!$V$129:$V$1845</c:f>
              <c:numCache>
                <c:formatCode>0.00%</c:formatCode>
                <c:ptCount val="1717"/>
                <c:pt idx="0">
                  <c:v>-1.1114689443712189E-2</c:v>
                </c:pt>
                <c:pt idx="1">
                  <c:v>-9.4247297358871496E-3</c:v>
                </c:pt>
                <c:pt idx="2">
                  <c:v>-1.246193270455298E-2</c:v>
                </c:pt>
                <c:pt idx="3">
                  <c:v>-8.6646275187174382E-3</c:v>
                </c:pt>
                <c:pt idx="4">
                  <c:v>-1.3628105807867774E-2</c:v>
                </c:pt>
                <c:pt idx="5">
                  <c:v>-1.7002017156329874E-2</c:v>
                </c:pt>
                <c:pt idx="6">
                  <c:v>-1.5016742633719993E-2</c:v>
                </c:pt>
                <c:pt idx="7">
                  <c:v>-9.0587228914549289E-3</c:v>
                </c:pt>
                <c:pt idx="8">
                  <c:v>-1.6939266385911367E-3</c:v>
                </c:pt>
                <c:pt idx="9">
                  <c:v>-7.5151024949704492E-6</c:v>
                </c:pt>
                <c:pt idx="10">
                  <c:v>-2.3452034645881081E-3</c:v>
                </c:pt>
                <c:pt idx="11">
                  <c:v>3.9538273020462977E-3</c:v>
                </c:pt>
                <c:pt idx="12">
                  <c:v>7.4833246652639129E-3</c:v>
                </c:pt>
                <c:pt idx="13">
                  <c:v>1.0058259629138089E-2</c:v>
                </c:pt>
                <c:pt idx="14">
                  <c:v>1.141491676546913E-2</c:v>
                </c:pt>
                <c:pt idx="15">
                  <c:v>1.1217066199316506E-2</c:v>
                </c:pt>
                <c:pt idx="16">
                  <c:v>1.2521662994760208E-2</c:v>
                </c:pt>
                <c:pt idx="17">
                  <c:v>1.2486139377251071E-2</c:v>
                </c:pt>
                <c:pt idx="18">
                  <c:v>6.4965963826626449E-3</c:v>
                </c:pt>
                <c:pt idx="19">
                  <c:v>4.8575480685193462E-3</c:v>
                </c:pt>
                <c:pt idx="20">
                  <c:v>1.1199873520348902E-3</c:v>
                </c:pt>
                <c:pt idx="21">
                  <c:v>6.2224837851847514E-3</c:v>
                </c:pt>
                <c:pt idx="22">
                  <c:v>1.0505053927789776E-2</c:v>
                </c:pt>
                <c:pt idx="23">
                  <c:v>8.7604357609947225E-3</c:v>
                </c:pt>
                <c:pt idx="24">
                  <c:v>1.1186325626458382E-2</c:v>
                </c:pt>
                <c:pt idx="25">
                  <c:v>1.1527583282468168E-2</c:v>
                </c:pt>
                <c:pt idx="26">
                  <c:v>6.1466515027555069E-3</c:v>
                </c:pt>
                <c:pt idx="27">
                  <c:v>3.8248233149964506E-3</c:v>
                </c:pt>
                <c:pt idx="28">
                  <c:v>-4.2766325699652441E-3</c:v>
                </c:pt>
                <c:pt idx="29">
                  <c:v>-1.0377464572373318E-2</c:v>
                </c:pt>
                <c:pt idx="30">
                  <c:v>-1.9026504262360744E-2</c:v>
                </c:pt>
                <c:pt idx="31">
                  <c:v>-1.6805500713739541E-2</c:v>
                </c:pt>
                <c:pt idx="32">
                  <c:v>-1.0732926600730774E-2</c:v>
                </c:pt>
                <c:pt idx="33">
                  <c:v>-4.8318173564585454E-3</c:v>
                </c:pt>
                <c:pt idx="34">
                  <c:v>-4.8558075946796286E-3</c:v>
                </c:pt>
                <c:pt idx="35">
                  <c:v>-6.3687466467827747E-3</c:v>
                </c:pt>
                <c:pt idx="36">
                  <c:v>-5.4383405105853377E-3</c:v>
                </c:pt>
                <c:pt idx="37">
                  <c:v>-6.9749260203466612E-3</c:v>
                </c:pt>
                <c:pt idx="38">
                  <c:v>-3.6558250914429102E-3</c:v>
                </c:pt>
                <c:pt idx="39">
                  <c:v>2.501862305375635E-3</c:v>
                </c:pt>
                <c:pt idx="40">
                  <c:v>7.2408024984498276E-3</c:v>
                </c:pt>
                <c:pt idx="41">
                  <c:v>9.9787388788379339E-3</c:v>
                </c:pt>
                <c:pt idx="42">
                  <c:v>7.4494544340484303E-3</c:v>
                </c:pt>
                <c:pt idx="43">
                  <c:v>4.6214402118203157E-3</c:v>
                </c:pt>
                <c:pt idx="44">
                  <c:v>9.4497463561131756E-3</c:v>
                </c:pt>
                <c:pt idx="45">
                  <c:v>9.3387272384926057E-3</c:v>
                </c:pt>
                <c:pt idx="46">
                  <c:v>1.1209562650476013E-2</c:v>
                </c:pt>
                <c:pt idx="47">
                  <c:v>1.0166404005171659E-2</c:v>
                </c:pt>
                <c:pt idx="48">
                  <c:v>1.110976618969195E-2</c:v>
                </c:pt>
                <c:pt idx="49">
                  <c:v>6.4173111937377847E-3</c:v>
                </c:pt>
                <c:pt idx="50">
                  <c:v>6.2180490596024374E-3</c:v>
                </c:pt>
                <c:pt idx="51">
                  <c:v>1.0965374228209201E-2</c:v>
                </c:pt>
                <c:pt idx="52">
                  <c:v>1.7875621994132951E-2</c:v>
                </c:pt>
                <c:pt idx="53">
                  <c:v>2.0385316453981783E-2</c:v>
                </c:pt>
                <c:pt idx="54">
                  <c:v>1.7030153110011659E-2</c:v>
                </c:pt>
                <c:pt idx="55">
                  <c:v>1.288097298257207E-2</c:v>
                </c:pt>
                <c:pt idx="56">
                  <c:v>1.4964356073459362E-2</c:v>
                </c:pt>
                <c:pt idx="57">
                  <c:v>7.531784850347778E-3</c:v>
                </c:pt>
                <c:pt idx="58">
                  <c:v>-2.5521505676915357E-3</c:v>
                </c:pt>
                <c:pt idx="59">
                  <c:v>-7.9411170842826895E-3</c:v>
                </c:pt>
                <c:pt idx="60">
                  <c:v>-8.9687521350583221E-3</c:v>
                </c:pt>
                <c:pt idx="61">
                  <c:v>-6.9502530503802173E-3</c:v>
                </c:pt>
                <c:pt idx="62">
                  <c:v>-6.7016546944860256E-3</c:v>
                </c:pt>
                <c:pt idx="63">
                  <c:v>-4.6263325014217482E-3</c:v>
                </c:pt>
                <c:pt idx="64">
                  <c:v>-3.3305697341083906E-3</c:v>
                </c:pt>
                <c:pt idx="65">
                  <c:v>-1.022114959572451E-2</c:v>
                </c:pt>
                <c:pt idx="66">
                  <c:v>-1.9026576437712439E-2</c:v>
                </c:pt>
                <c:pt idx="67">
                  <c:v>-2.610154276393839E-2</c:v>
                </c:pt>
                <c:pt idx="68">
                  <c:v>-2.3695583726467406E-2</c:v>
                </c:pt>
                <c:pt idx="69">
                  <c:v>-2.4139177726002048E-2</c:v>
                </c:pt>
                <c:pt idx="70">
                  <c:v>-2.0014346933217686E-2</c:v>
                </c:pt>
                <c:pt idx="71">
                  <c:v>-2.1391660886073582E-2</c:v>
                </c:pt>
                <c:pt idx="72">
                  <c:v>-2.0621414190260534E-2</c:v>
                </c:pt>
                <c:pt idx="73">
                  <c:v>-2.1003986126683971E-2</c:v>
                </c:pt>
                <c:pt idx="74">
                  <c:v>-2.32763367375175E-2</c:v>
                </c:pt>
                <c:pt idx="75">
                  <c:v>-2.9021280732848487E-2</c:v>
                </c:pt>
                <c:pt idx="76">
                  <c:v>-3.0417633606852235E-2</c:v>
                </c:pt>
                <c:pt idx="77">
                  <c:v>-2.2753186325188413E-2</c:v>
                </c:pt>
                <c:pt idx="78">
                  <c:v>-1.5753895597193646E-2</c:v>
                </c:pt>
                <c:pt idx="79">
                  <c:v>-6.6267860614415142E-3</c:v>
                </c:pt>
                <c:pt idx="80">
                  <c:v>-4.7437785872084248E-4</c:v>
                </c:pt>
                <c:pt idx="81">
                  <c:v>-5.4058323747230297E-4</c:v>
                </c:pt>
                <c:pt idx="82">
                  <c:v>-6.5342052705186227E-3</c:v>
                </c:pt>
                <c:pt idx="83">
                  <c:v>-3.9078232988929429E-3</c:v>
                </c:pt>
                <c:pt idx="84">
                  <c:v>-2.0562827042629461E-3</c:v>
                </c:pt>
                <c:pt idx="85">
                  <c:v>-1.7449147433339363E-3</c:v>
                </c:pt>
                <c:pt idx="86">
                  <c:v>-2.6208289236295812E-3</c:v>
                </c:pt>
                <c:pt idx="87">
                  <c:v>-4.9198686420424131E-3</c:v>
                </c:pt>
                <c:pt idx="88">
                  <c:v>2.8863622300634439E-4</c:v>
                </c:pt>
                <c:pt idx="89">
                  <c:v>7.5952485004495696E-3</c:v>
                </c:pt>
                <c:pt idx="90">
                  <c:v>5.2335057742738389E-3</c:v>
                </c:pt>
                <c:pt idx="91">
                  <c:v>6.8194369881819927E-3</c:v>
                </c:pt>
                <c:pt idx="92">
                  <c:v>3.9594182013118484E-3</c:v>
                </c:pt>
                <c:pt idx="93">
                  <c:v>2.268031242752544E-3</c:v>
                </c:pt>
                <c:pt idx="94">
                  <c:v>7.8947660474817383E-3</c:v>
                </c:pt>
                <c:pt idx="95">
                  <c:v>1.6324644969642144E-2</c:v>
                </c:pt>
                <c:pt idx="96">
                  <c:v>2.1993814532860201E-2</c:v>
                </c:pt>
                <c:pt idx="97">
                  <c:v>2.4666091929399503E-2</c:v>
                </c:pt>
                <c:pt idx="98">
                  <c:v>2.8401600164070118E-2</c:v>
                </c:pt>
                <c:pt idx="99">
                  <c:v>2.9888145515700737E-2</c:v>
                </c:pt>
                <c:pt idx="100">
                  <c:v>2.2390551964003969E-2</c:v>
                </c:pt>
                <c:pt idx="101">
                  <c:v>1.816160294350988E-2</c:v>
                </c:pt>
                <c:pt idx="102">
                  <c:v>2.3947953364744645E-2</c:v>
                </c:pt>
                <c:pt idx="103">
                  <c:v>2.5202292573289764E-2</c:v>
                </c:pt>
                <c:pt idx="104">
                  <c:v>2.1448910904611873E-2</c:v>
                </c:pt>
                <c:pt idx="105">
                  <c:v>2.2879040411150742E-2</c:v>
                </c:pt>
                <c:pt idx="106">
                  <c:v>2.5832620611189183E-2</c:v>
                </c:pt>
                <c:pt idx="107">
                  <c:v>1.8983536379504784E-2</c:v>
                </c:pt>
                <c:pt idx="108">
                  <c:v>1.9182091327398121E-2</c:v>
                </c:pt>
                <c:pt idx="109">
                  <c:v>2.2020885980833516E-2</c:v>
                </c:pt>
                <c:pt idx="110">
                  <c:v>2.3468947611474444E-2</c:v>
                </c:pt>
                <c:pt idx="111">
                  <c:v>2.2452698999203102E-2</c:v>
                </c:pt>
                <c:pt idx="112">
                  <c:v>1.2877998915316047E-2</c:v>
                </c:pt>
                <c:pt idx="113">
                  <c:v>1.0351738597577098E-2</c:v>
                </c:pt>
                <c:pt idx="114">
                  <c:v>1.0988585554817076E-2</c:v>
                </c:pt>
                <c:pt idx="115">
                  <c:v>1.4874271401838168E-2</c:v>
                </c:pt>
                <c:pt idx="116">
                  <c:v>1.4037009321744121E-2</c:v>
                </c:pt>
                <c:pt idx="117">
                  <c:v>2.2629803451357011E-2</c:v>
                </c:pt>
                <c:pt idx="118">
                  <c:v>3.8603848292613874E-2</c:v>
                </c:pt>
                <c:pt idx="119">
                  <c:v>4.7389482614220269E-2</c:v>
                </c:pt>
                <c:pt idx="120">
                  <c:v>4.4702003280182145E-2</c:v>
                </c:pt>
                <c:pt idx="121">
                  <c:v>4.6298854523304289E-2</c:v>
                </c:pt>
                <c:pt idx="122">
                  <c:v>5.2307465893603577E-2</c:v>
                </c:pt>
                <c:pt idx="123">
                  <c:v>5.7763758268847276E-2</c:v>
                </c:pt>
                <c:pt idx="124">
                  <c:v>5.2525882895577691E-2</c:v>
                </c:pt>
                <c:pt idx="125">
                  <c:v>6.5143488660272864E-2</c:v>
                </c:pt>
                <c:pt idx="126">
                  <c:v>5.9215945740892728E-2</c:v>
                </c:pt>
                <c:pt idx="127">
                  <c:v>5.7096697835090415E-2</c:v>
                </c:pt>
                <c:pt idx="128">
                  <c:v>4.8015884753855209E-2</c:v>
                </c:pt>
                <c:pt idx="129">
                  <c:v>4.6890881224271652E-2</c:v>
                </c:pt>
                <c:pt idx="130">
                  <c:v>5.0801206565086465E-2</c:v>
                </c:pt>
                <c:pt idx="131">
                  <c:v>4.5851308371105182E-2</c:v>
                </c:pt>
                <c:pt idx="132">
                  <c:v>4.6197354802021584E-2</c:v>
                </c:pt>
                <c:pt idx="133">
                  <c:v>4.6932354498139039E-2</c:v>
                </c:pt>
                <c:pt idx="134">
                  <c:v>4.578660759078601E-2</c:v>
                </c:pt>
                <c:pt idx="135">
                  <c:v>4.9458169326292101E-2</c:v>
                </c:pt>
                <c:pt idx="136">
                  <c:v>4.9139426340436998E-2</c:v>
                </c:pt>
                <c:pt idx="137">
                  <c:v>4.9017063844462916E-2</c:v>
                </c:pt>
                <c:pt idx="138">
                  <c:v>5.1533352088020568E-2</c:v>
                </c:pt>
                <c:pt idx="139">
                  <c:v>5.2940550697929467E-2</c:v>
                </c:pt>
                <c:pt idx="140">
                  <c:v>5.5815380172657081E-2</c:v>
                </c:pt>
                <c:pt idx="141">
                  <c:v>4.9843320451280038E-2</c:v>
                </c:pt>
                <c:pt idx="142">
                  <c:v>4.6298161260928561E-2</c:v>
                </c:pt>
                <c:pt idx="143">
                  <c:v>4.4961301472076665E-2</c:v>
                </c:pt>
                <c:pt idx="144">
                  <c:v>4.8470585225407259E-2</c:v>
                </c:pt>
                <c:pt idx="145">
                  <c:v>4.9937831406184463E-2</c:v>
                </c:pt>
                <c:pt idx="146">
                  <c:v>4.9762099753140054E-2</c:v>
                </c:pt>
                <c:pt idx="147">
                  <c:v>4.533454240658541E-2</c:v>
                </c:pt>
                <c:pt idx="148">
                  <c:v>5.3365909322384164E-2</c:v>
                </c:pt>
                <c:pt idx="149">
                  <c:v>5.2438950046274524E-2</c:v>
                </c:pt>
                <c:pt idx="150">
                  <c:v>5.7854119139298055E-2</c:v>
                </c:pt>
                <c:pt idx="151">
                  <c:v>5.6774092630115458E-2</c:v>
                </c:pt>
                <c:pt idx="152">
                  <c:v>4.7038020328840302E-2</c:v>
                </c:pt>
                <c:pt idx="153">
                  <c:v>4.0630107817358763E-2</c:v>
                </c:pt>
                <c:pt idx="154">
                  <c:v>3.9411870410064997E-2</c:v>
                </c:pt>
                <c:pt idx="155">
                  <c:v>4.8073992362876572E-2</c:v>
                </c:pt>
                <c:pt idx="156">
                  <c:v>5.1888479073230132E-2</c:v>
                </c:pt>
                <c:pt idx="157">
                  <c:v>4.7555171203940816E-2</c:v>
                </c:pt>
                <c:pt idx="158">
                  <c:v>4.42962895022605E-2</c:v>
                </c:pt>
                <c:pt idx="159">
                  <c:v>4.5763517066679027E-2</c:v>
                </c:pt>
                <c:pt idx="160">
                  <c:v>4.7858969687230468E-2</c:v>
                </c:pt>
                <c:pt idx="161">
                  <c:v>4.9702059609045168E-2</c:v>
                </c:pt>
                <c:pt idx="162">
                  <c:v>5.6465139617670079E-2</c:v>
                </c:pt>
                <c:pt idx="163">
                  <c:v>5.637235085935699E-2</c:v>
                </c:pt>
                <c:pt idx="164">
                  <c:v>5.95264293842932E-2</c:v>
                </c:pt>
                <c:pt idx="165">
                  <c:v>6.9069930653752776E-2</c:v>
                </c:pt>
                <c:pt idx="166">
                  <c:v>7.4752254888006631E-2</c:v>
                </c:pt>
                <c:pt idx="167">
                  <c:v>7.6829606265562012E-2</c:v>
                </c:pt>
                <c:pt idx="168">
                  <c:v>8.05609161453269E-2</c:v>
                </c:pt>
                <c:pt idx="169">
                  <c:v>8.6539268251667911E-2</c:v>
                </c:pt>
                <c:pt idx="170">
                  <c:v>8.9447099337464531E-2</c:v>
                </c:pt>
                <c:pt idx="171">
                  <c:v>8.3622664729106067E-2</c:v>
                </c:pt>
                <c:pt idx="172">
                  <c:v>7.2275021634589542E-2</c:v>
                </c:pt>
                <c:pt idx="173">
                  <c:v>7.1362254129714531E-2</c:v>
                </c:pt>
                <c:pt idx="174">
                  <c:v>7.398738371365865E-2</c:v>
                </c:pt>
                <c:pt idx="175">
                  <c:v>7.5993808939748941E-2</c:v>
                </c:pt>
                <c:pt idx="176">
                  <c:v>7.5580948061938713E-2</c:v>
                </c:pt>
                <c:pt idx="177">
                  <c:v>7.8528771296706879E-2</c:v>
                </c:pt>
                <c:pt idx="178">
                  <c:v>8.1419143924647663E-2</c:v>
                </c:pt>
                <c:pt idx="179">
                  <c:v>9.0337439217345716E-2</c:v>
                </c:pt>
                <c:pt idx="180">
                  <c:v>9.5029652788989338E-2</c:v>
                </c:pt>
                <c:pt idx="181">
                  <c:v>8.9817355930223997E-2</c:v>
                </c:pt>
                <c:pt idx="182">
                  <c:v>8.9096551588770501E-2</c:v>
                </c:pt>
                <c:pt idx="183">
                  <c:v>8.6745427359302463E-2</c:v>
                </c:pt>
                <c:pt idx="184">
                  <c:v>8.4371507007757529E-2</c:v>
                </c:pt>
                <c:pt idx="185">
                  <c:v>8.7930013064653423E-2</c:v>
                </c:pt>
                <c:pt idx="186">
                  <c:v>9.2969433090503761E-2</c:v>
                </c:pt>
                <c:pt idx="187">
                  <c:v>0.10730199000322527</c:v>
                </c:pt>
                <c:pt idx="188">
                  <c:v>0.10511055063438612</c:v>
                </c:pt>
                <c:pt idx="189">
                  <c:v>9.9646042594188522E-2</c:v>
                </c:pt>
                <c:pt idx="190">
                  <c:v>9.5075075305743662E-2</c:v>
                </c:pt>
                <c:pt idx="191">
                  <c:v>9.8331897617381925E-2</c:v>
                </c:pt>
                <c:pt idx="192">
                  <c:v>9.5269065093754213E-2</c:v>
                </c:pt>
                <c:pt idx="193">
                  <c:v>9.2784562783264746E-2</c:v>
                </c:pt>
                <c:pt idx="194">
                  <c:v>8.1600039879789144E-2</c:v>
                </c:pt>
                <c:pt idx="195">
                  <c:v>8.5589782505383627E-2</c:v>
                </c:pt>
                <c:pt idx="196">
                  <c:v>8.1177053764455942E-2</c:v>
                </c:pt>
                <c:pt idx="197">
                  <c:v>7.2985778553931291E-2</c:v>
                </c:pt>
                <c:pt idx="198">
                  <c:v>7.2591910173495644E-2</c:v>
                </c:pt>
                <c:pt idx="199">
                  <c:v>5.8266827779112185E-2</c:v>
                </c:pt>
                <c:pt idx="200">
                  <c:v>5.2650202369155963E-2</c:v>
                </c:pt>
                <c:pt idx="201">
                  <c:v>4.428922238566968E-2</c:v>
                </c:pt>
                <c:pt idx="202">
                  <c:v>4.2308860688662797E-2</c:v>
                </c:pt>
                <c:pt idx="203">
                  <c:v>4.5781912739473851E-2</c:v>
                </c:pt>
                <c:pt idx="204">
                  <c:v>4.7740195011615638E-2</c:v>
                </c:pt>
                <c:pt idx="205">
                  <c:v>4.4468713890096545E-2</c:v>
                </c:pt>
                <c:pt idx="206">
                  <c:v>5.3826080506767848E-2</c:v>
                </c:pt>
                <c:pt idx="207">
                  <c:v>6.1392819081449224E-2</c:v>
                </c:pt>
                <c:pt idx="208">
                  <c:v>6.0824885639305881E-2</c:v>
                </c:pt>
                <c:pt idx="209">
                  <c:v>5.6692310406520896E-2</c:v>
                </c:pt>
                <c:pt idx="210">
                  <c:v>6.013002528358502E-2</c:v>
                </c:pt>
                <c:pt idx="211">
                  <c:v>6.0863945362623628E-2</c:v>
                </c:pt>
                <c:pt idx="212">
                  <c:v>6.0068991872254562E-2</c:v>
                </c:pt>
                <c:pt idx="213">
                  <c:v>6.3687614886251298E-2</c:v>
                </c:pt>
                <c:pt idx="214">
                  <c:v>6.726051703862912E-2</c:v>
                </c:pt>
                <c:pt idx="215">
                  <c:v>6.3388948292171676E-2</c:v>
                </c:pt>
                <c:pt idx="216">
                  <c:v>5.6180205540311778E-2</c:v>
                </c:pt>
                <c:pt idx="217">
                  <c:v>4.9425917624629667E-2</c:v>
                </c:pt>
                <c:pt idx="218">
                  <c:v>4.9498034009020309E-2</c:v>
                </c:pt>
                <c:pt idx="219">
                  <c:v>5.2896420113226039E-2</c:v>
                </c:pt>
                <c:pt idx="220">
                  <c:v>6.0902089061786402E-2</c:v>
                </c:pt>
                <c:pt idx="221">
                  <c:v>6.529888625191016E-2</c:v>
                </c:pt>
                <c:pt idx="222">
                  <c:v>6.336729056952306E-2</c:v>
                </c:pt>
                <c:pt idx="223">
                  <c:v>6.334302993629759E-2</c:v>
                </c:pt>
                <c:pt idx="224">
                  <c:v>6.4888985227325335E-2</c:v>
                </c:pt>
                <c:pt idx="225">
                  <c:v>6.5857564919642453E-2</c:v>
                </c:pt>
                <c:pt idx="226">
                  <c:v>6.3445445366234088E-2</c:v>
                </c:pt>
                <c:pt idx="227">
                  <c:v>7.2360978894350891E-2</c:v>
                </c:pt>
                <c:pt idx="228">
                  <c:v>6.8763614220682223E-2</c:v>
                </c:pt>
                <c:pt idx="229">
                  <c:v>6.3131556391920585E-2</c:v>
                </c:pt>
                <c:pt idx="230">
                  <c:v>6.4849900112008863E-2</c:v>
                </c:pt>
                <c:pt idx="231">
                  <c:v>6.0924952837162705E-2</c:v>
                </c:pt>
                <c:pt idx="232">
                  <c:v>6.4365372196099502E-2</c:v>
                </c:pt>
                <c:pt idx="233">
                  <c:v>6.2389240041618388E-2</c:v>
                </c:pt>
                <c:pt idx="234">
                  <c:v>5.7033538239666726E-2</c:v>
                </c:pt>
                <c:pt idx="235">
                  <c:v>5.8201262243123386E-2</c:v>
                </c:pt>
                <c:pt idx="236">
                  <c:v>6.1643639310521303E-2</c:v>
                </c:pt>
                <c:pt idx="237">
                  <c:v>6.2795898905489755E-2</c:v>
                </c:pt>
                <c:pt idx="238">
                  <c:v>5.4817616735560071E-2</c:v>
                </c:pt>
                <c:pt idx="239">
                  <c:v>4.5644332671465948E-2</c:v>
                </c:pt>
                <c:pt idx="240">
                  <c:v>4.5288453358347747E-2</c:v>
                </c:pt>
                <c:pt idx="241">
                  <c:v>4.4485417198670607E-2</c:v>
                </c:pt>
                <c:pt idx="242">
                  <c:v>3.9467699904845555E-2</c:v>
                </c:pt>
                <c:pt idx="243">
                  <c:v>3.0651751288758522E-2</c:v>
                </c:pt>
                <c:pt idx="244">
                  <c:v>3.8275758043608388E-2</c:v>
                </c:pt>
                <c:pt idx="245">
                  <c:v>3.0401534926791207E-2</c:v>
                </c:pt>
                <c:pt idx="246">
                  <c:v>3.7217682685543041E-2</c:v>
                </c:pt>
                <c:pt idx="247">
                  <c:v>3.0584683159495807E-2</c:v>
                </c:pt>
                <c:pt idx="248">
                  <c:v>2.5297251623488171E-2</c:v>
                </c:pt>
                <c:pt idx="249">
                  <c:v>2.7081016170076522E-2</c:v>
                </c:pt>
                <c:pt idx="250">
                  <c:v>2.9028077442948108E-2</c:v>
                </c:pt>
                <c:pt idx="251">
                  <c:v>3.1243769091363394E-2</c:v>
                </c:pt>
                <c:pt idx="252">
                  <c:v>2.90753306200775E-2</c:v>
                </c:pt>
                <c:pt idx="253">
                  <c:v>2.7491009331453986E-2</c:v>
                </c:pt>
                <c:pt idx="254">
                  <c:v>3.0501584837142381E-2</c:v>
                </c:pt>
                <c:pt idx="255">
                  <c:v>3.0386418817634153E-2</c:v>
                </c:pt>
                <c:pt idx="256">
                  <c:v>3.0794547376160386E-2</c:v>
                </c:pt>
                <c:pt idx="257">
                  <c:v>3.1710499286607741E-2</c:v>
                </c:pt>
                <c:pt idx="258">
                  <c:v>2.9723097493197459E-2</c:v>
                </c:pt>
                <c:pt idx="259">
                  <c:v>2.9503334299303852E-2</c:v>
                </c:pt>
                <c:pt idx="260">
                  <c:v>3.0028537491627594E-2</c:v>
                </c:pt>
                <c:pt idx="261">
                  <c:v>3.3606542463927136E-2</c:v>
                </c:pt>
                <c:pt idx="262">
                  <c:v>3.6637578790971626E-2</c:v>
                </c:pt>
                <c:pt idx="263">
                  <c:v>3.5523627490862575E-2</c:v>
                </c:pt>
                <c:pt idx="264">
                  <c:v>2.9648178917993429E-2</c:v>
                </c:pt>
                <c:pt idx="265">
                  <c:v>2.625214892669625E-2</c:v>
                </c:pt>
                <c:pt idx="266">
                  <c:v>2.8089529373583888E-2</c:v>
                </c:pt>
                <c:pt idx="267">
                  <c:v>3.2059295415612699E-2</c:v>
                </c:pt>
                <c:pt idx="268">
                  <c:v>3.0914536537911541E-2</c:v>
                </c:pt>
                <c:pt idx="269">
                  <c:v>3.1179143542700904E-2</c:v>
                </c:pt>
                <c:pt idx="270">
                  <c:v>3.7193645764448169E-2</c:v>
                </c:pt>
                <c:pt idx="271">
                  <c:v>4.3095280306829409E-2</c:v>
                </c:pt>
                <c:pt idx="272">
                  <c:v>4.6358681132766533E-2</c:v>
                </c:pt>
                <c:pt idx="273">
                  <c:v>4.6074749082499977E-2</c:v>
                </c:pt>
                <c:pt idx="274">
                  <c:v>4.2624144990801804E-2</c:v>
                </c:pt>
                <c:pt idx="275">
                  <c:v>3.7513224077648344E-2</c:v>
                </c:pt>
                <c:pt idx="276">
                  <c:v>3.9791798942094392E-2</c:v>
                </c:pt>
                <c:pt idx="277">
                  <c:v>4.4152811246221502E-2</c:v>
                </c:pt>
                <c:pt idx="278">
                  <c:v>4.2376542425264008E-2</c:v>
                </c:pt>
                <c:pt idx="279">
                  <c:v>3.7215844493872829E-2</c:v>
                </c:pt>
                <c:pt idx="280">
                  <c:v>3.9947978799679706E-2</c:v>
                </c:pt>
                <c:pt idx="281">
                  <c:v>3.9244866160168757E-2</c:v>
                </c:pt>
                <c:pt idx="282">
                  <c:v>2.9024447777607154E-2</c:v>
                </c:pt>
                <c:pt idx="283">
                  <c:v>2.5569475001059105E-2</c:v>
                </c:pt>
                <c:pt idx="284">
                  <c:v>2.1165322567611389E-2</c:v>
                </c:pt>
                <c:pt idx="285">
                  <c:v>1.53645048938722E-2</c:v>
                </c:pt>
                <c:pt idx="286">
                  <c:v>1.0044026506254022E-2</c:v>
                </c:pt>
                <c:pt idx="287">
                  <c:v>4.6667335530734544E-3</c:v>
                </c:pt>
                <c:pt idx="288">
                  <c:v>4.3507490411063277E-3</c:v>
                </c:pt>
                <c:pt idx="289">
                  <c:v>-1.3634184829838247E-3</c:v>
                </c:pt>
                <c:pt idx="290">
                  <c:v>-1.6070355053017238E-3</c:v>
                </c:pt>
                <c:pt idx="291">
                  <c:v>7.0153201152491906E-3</c:v>
                </c:pt>
                <c:pt idx="292">
                  <c:v>9.7238176158134237E-3</c:v>
                </c:pt>
                <c:pt idx="293">
                  <c:v>9.6574267189855068E-3</c:v>
                </c:pt>
                <c:pt idx="294">
                  <c:v>6.1068643622543828E-3</c:v>
                </c:pt>
                <c:pt idx="295">
                  <c:v>6.6113766894713155E-3</c:v>
                </c:pt>
                <c:pt idx="296">
                  <c:v>9.9662627845058527E-3</c:v>
                </c:pt>
                <c:pt idx="297">
                  <c:v>1.4004247465497999E-2</c:v>
                </c:pt>
                <c:pt idx="298">
                  <c:v>1.8037601257202551E-2</c:v>
                </c:pt>
                <c:pt idx="299">
                  <c:v>1.5700920546359409E-2</c:v>
                </c:pt>
                <c:pt idx="300">
                  <c:v>1.0519090103051854E-2</c:v>
                </c:pt>
                <c:pt idx="301">
                  <c:v>9.8335096091839436E-3</c:v>
                </c:pt>
                <c:pt idx="302">
                  <c:v>1.2051127132372885E-2</c:v>
                </c:pt>
                <c:pt idx="303">
                  <c:v>1.234705632282429E-2</c:v>
                </c:pt>
                <c:pt idx="304">
                  <c:v>1.7366517004381521E-2</c:v>
                </c:pt>
                <c:pt idx="305">
                  <c:v>1.7028492348483137E-2</c:v>
                </c:pt>
                <c:pt idx="306">
                  <c:v>1.8241344673628479E-2</c:v>
                </c:pt>
                <c:pt idx="307">
                  <c:v>1.1775755533890431E-2</c:v>
                </c:pt>
                <c:pt idx="308">
                  <c:v>1.2800838519465563E-2</c:v>
                </c:pt>
                <c:pt idx="309">
                  <c:v>1.9077687850621583E-2</c:v>
                </c:pt>
                <c:pt idx="310">
                  <c:v>1.9342425899667504E-2</c:v>
                </c:pt>
                <c:pt idx="311">
                  <c:v>1.6118763616075116E-2</c:v>
                </c:pt>
                <c:pt idx="312">
                  <c:v>1.6667975710794147E-2</c:v>
                </c:pt>
                <c:pt idx="313">
                  <c:v>1.4199911194344272E-2</c:v>
                </c:pt>
                <c:pt idx="314">
                  <c:v>2.8116836720448735E-2</c:v>
                </c:pt>
                <c:pt idx="315">
                  <c:v>2.6112935092696965E-2</c:v>
                </c:pt>
                <c:pt idx="316">
                  <c:v>2.6400461505727835E-2</c:v>
                </c:pt>
                <c:pt idx="317">
                  <c:v>3.1993483040164694E-2</c:v>
                </c:pt>
                <c:pt idx="318">
                  <c:v>2.5488668350967414E-2</c:v>
                </c:pt>
                <c:pt idx="319">
                  <c:v>3.0576193727155365E-2</c:v>
                </c:pt>
                <c:pt idx="320">
                  <c:v>2.6776237250193846E-2</c:v>
                </c:pt>
                <c:pt idx="321">
                  <c:v>3.3090746792760029E-2</c:v>
                </c:pt>
                <c:pt idx="322">
                  <c:v>3.0495552926547376E-2</c:v>
                </c:pt>
                <c:pt idx="323">
                  <c:v>2.210365523823421E-2</c:v>
                </c:pt>
                <c:pt idx="324">
                  <c:v>2.4016569126065868E-2</c:v>
                </c:pt>
                <c:pt idx="325">
                  <c:v>3.0960639770311826E-2</c:v>
                </c:pt>
                <c:pt idx="326">
                  <c:v>2.5054143662991302E-2</c:v>
                </c:pt>
                <c:pt idx="327">
                  <c:v>1.9016024138417964E-2</c:v>
                </c:pt>
                <c:pt idx="328">
                  <c:v>1.7089697545958016E-2</c:v>
                </c:pt>
                <c:pt idx="329">
                  <c:v>1.7285004147193916E-2</c:v>
                </c:pt>
                <c:pt idx="330">
                  <c:v>1.4685989174535785E-2</c:v>
                </c:pt>
                <c:pt idx="331">
                  <c:v>1.1626906923071112E-2</c:v>
                </c:pt>
                <c:pt idx="332">
                  <c:v>1.2375583603922546E-2</c:v>
                </c:pt>
                <c:pt idx="333">
                  <c:v>1.5459402955371515E-2</c:v>
                </c:pt>
                <c:pt idx="334">
                  <c:v>1.163570750955889E-2</c:v>
                </c:pt>
                <c:pt idx="335">
                  <c:v>7.6478372315234022E-3</c:v>
                </c:pt>
                <c:pt idx="336">
                  <c:v>6.884710088224999E-3</c:v>
                </c:pt>
                <c:pt idx="337">
                  <c:v>1.0502750362223146E-2</c:v>
                </c:pt>
                <c:pt idx="338">
                  <c:v>1.2444611596348576E-2</c:v>
                </c:pt>
                <c:pt idx="339">
                  <c:v>1.1664132588779519E-2</c:v>
                </c:pt>
                <c:pt idx="340">
                  <c:v>1.5325421388312721E-2</c:v>
                </c:pt>
                <c:pt idx="341">
                  <c:v>1.6496990120277277E-2</c:v>
                </c:pt>
                <c:pt idx="342">
                  <c:v>1.8472957550860647E-2</c:v>
                </c:pt>
                <c:pt idx="343">
                  <c:v>9.514488668381782E-3</c:v>
                </c:pt>
                <c:pt idx="344">
                  <c:v>1.1231928082527376E-2</c:v>
                </c:pt>
                <c:pt idx="345">
                  <c:v>1.6002898158958723E-2</c:v>
                </c:pt>
                <c:pt idx="346">
                  <c:v>1.3747830154510421E-2</c:v>
                </c:pt>
                <c:pt idx="347">
                  <c:v>9.9021463229774787E-3</c:v>
                </c:pt>
                <c:pt idx="348">
                  <c:v>1.1234990485698537E-2</c:v>
                </c:pt>
                <c:pt idx="349">
                  <c:v>6.4524828783513177E-3</c:v>
                </c:pt>
                <c:pt idx="350">
                  <c:v>1.0786459971323881E-2</c:v>
                </c:pt>
                <c:pt idx="351">
                  <c:v>1.2417246942356353E-2</c:v>
                </c:pt>
                <c:pt idx="352">
                  <c:v>7.7660326976459748E-3</c:v>
                </c:pt>
                <c:pt idx="353">
                  <c:v>1.0898943438883313E-2</c:v>
                </c:pt>
                <c:pt idx="354">
                  <c:v>1.5878873963302675E-2</c:v>
                </c:pt>
                <c:pt idx="355">
                  <c:v>9.7334150475787418E-3</c:v>
                </c:pt>
                <c:pt idx="356">
                  <c:v>1.2531616522934108E-2</c:v>
                </c:pt>
                <c:pt idx="357">
                  <c:v>8.3199722162089484E-3</c:v>
                </c:pt>
                <c:pt idx="358">
                  <c:v>3.4703910715291331E-3</c:v>
                </c:pt>
                <c:pt idx="359">
                  <c:v>-2.6983750103268811E-3</c:v>
                </c:pt>
                <c:pt idx="360">
                  <c:v>-7.6513130700917031E-4</c:v>
                </c:pt>
                <c:pt idx="361">
                  <c:v>-3.5196232008087858E-3</c:v>
                </c:pt>
                <c:pt idx="362">
                  <c:v>-5.3028001949466663E-3</c:v>
                </c:pt>
                <c:pt idx="363">
                  <c:v>-4.8890038269038261E-3</c:v>
                </c:pt>
                <c:pt idx="364">
                  <c:v>-4.5081760483514088E-3</c:v>
                </c:pt>
                <c:pt idx="365">
                  <c:v>-1.4795698583073058E-2</c:v>
                </c:pt>
                <c:pt idx="366">
                  <c:v>-1.5086580029011087E-2</c:v>
                </c:pt>
                <c:pt idx="367">
                  <c:v>-1.2022937022585278E-2</c:v>
                </c:pt>
                <c:pt idx="368">
                  <c:v>-4.6964073897135528E-3</c:v>
                </c:pt>
                <c:pt idx="369">
                  <c:v>-4.3878907056327243E-3</c:v>
                </c:pt>
                <c:pt idx="370">
                  <c:v>-3.5827471057466864E-3</c:v>
                </c:pt>
                <c:pt idx="371">
                  <c:v>-1.0962718412822481E-3</c:v>
                </c:pt>
                <c:pt idx="372">
                  <c:v>-1.8104197656721999E-3</c:v>
                </c:pt>
                <c:pt idx="373">
                  <c:v>9.8896218609256792E-4</c:v>
                </c:pt>
                <c:pt idx="374">
                  <c:v>1.6384371248743257E-3</c:v>
                </c:pt>
                <c:pt idx="375">
                  <c:v>4.2421315118938985E-3</c:v>
                </c:pt>
                <c:pt idx="376">
                  <c:v>7.9364157940610136E-3</c:v>
                </c:pt>
                <c:pt idx="377">
                  <c:v>6.7885131810105914E-3</c:v>
                </c:pt>
                <c:pt idx="378">
                  <c:v>7.1859252899654225E-3</c:v>
                </c:pt>
                <c:pt idx="379">
                  <c:v>8.4210199783008033E-3</c:v>
                </c:pt>
                <c:pt idx="380">
                  <c:v>1.0289274198342024E-2</c:v>
                </c:pt>
                <c:pt idx="381">
                  <c:v>1.2466568440005488E-2</c:v>
                </c:pt>
                <c:pt idx="382">
                  <c:v>8.3003961466984189E-3</c:v>
                </c:pt>
                <c:pt idx="383">
                  <c:v>1.152958943395388E-2</c:v>
                </c:pt>
                <c:pt idx="384">
                  <c:v>1.3573112102036045E-2</c:v>
                </c:pt>
                <c:pt idx="385">
                  <c:v>2.1450551375249427E-2</c:v>
                </c:pt>
                <c:pt idx="386">
                  <c:v>2.5019046317901861E-2</c:v>
                </c:pt>
                <c:pt idx="387">
                  <c:v>2.1525959965995489E-2</c:v>
                </c:pt>
                <c:pt idx="388">
                  <c:v>1.9441273242116086E-2</c:v>
                </c:pt>
                <c:pt idx="389">
                  <c:v>2.0769672606785194E-2</c:v>
                </c:pt>
                <c:pt idx="390">
                  <c:v>1.6019953081633287E-2</c:v>
                </c:pt>
                <c:pt idx="391">
                  <c:v>1.3939803173550924E-2</c:v>
                </c:pt>
                <c:pt idx="392">
                  <c:v>1.3685423116120643E-2</c:v>
                </c:pt>
                <c:pt idx="393">
                  <c:v>1.5481932427704681E-2</c:v>
                </c:pt>
                <c:pt idx="394">
                  <c:v>2.1106978354757611E-2</c:v>
                </c:pt>
                <c:pt idx="395">
                  <c:v>2.4605332210555497E-2</c:v>
                </c:pt>
                <c:pt idx="396">
                  <c:v>2.3823254400659688E-2</c:v>
                </c:pt>
                <c:pt idx="397">
                  <c:v>2.2808318205651323E-2</c:v>
                </c:pt>
                <c:pt idx="398">
                  <c:v>2.2660432440398059E-2</c:v>
                </c:pt>
                <c:pt idx="399">
                  <c:v>2.26385401719158E-2</c:v>
                </c:pt>
                <c:pt idx="400">
                  <c:v>2.1572762407696344E-2</c:v>
                </c:pt>
                <c:pt idx="401">
                  <c:v>2.3858028477836024E-2</c:v>
                </c:pt>
                <c:pt idx="402">
                  <c:v>3.4159568751019886E-2</c:v>
                </c:pt>
                <c:pt idx="403">
                  <c:v>3.756616128783874E-2</c:v>
                </c:pt>
                <c:pt idx="404">
                  <c:v>3.6397382552925017E-2</c:v>
                </c:pt>
                <c:pt idx="405">
                  <c:v>3.4864730483607831E-2</c:v>
                </c:pt>
                <c:pt idx="406">
                  <c:v>4.0359194519715591E-2</c:v>
                </c:pt>
                <c:pt idx="407">
                  <c:v>5.0124358976563976E-2</c:v>
                </c:pt>
                <c:pt idx="408">
                  <c:v>5.2330935656415667E-2</c:v>
                </c:pt>
                <c:pt idx="409">
                  <c:v>5.4597992985577992E-2</c:v>
                </c:pt>
                <c:pt idx="410">
                  <c:v>4.9107093809773072E-2</c:v>
                </c:pt>
                <c:pt idx="411">
                  <c:v>4.0608997166645233E-2</c:v>
                </c:pt>
                <c:pt idx="412">
                  <c:v>4.6389850252683607E-2</c:v>
                </c:pt>
                <c:pt idx="413">
                  <c:v>4.7049768996919261E-2</c:v>
                </c:pt>
                <c:pt idx="414">
                  <c:v>5.0260247365892075E-2</c:v>
                </c:pt>
                <c:pt idx="415">
                  <c:v>4.7375523800557651E-2</c:v>
                </c:pt>
                <c:pt idx="416">
                  <c:v>4.6013693582577342E-2</c:v>
                </c:pt>
                <c:pt idx="417">
                  <c:v>4.3893986541652774E-2</c:v>
                </c:pt>
                <c:pt idx="418">
                  <c:v>4.3536102556277156E-2</c:v>
                </c:pt>
                <c:pt idx="419">
                  <c:v>4.5077050568177124E-2</c:v>
                </c:pt>
                <c:pt idx="420">
                  <c:v>4.8392823026248144E-2</c:v>
                </c:pt>
                <c:pt idx="421">
                  <c:v>4.969099884578998E-2</c:v>
                </c:pt>
                <c:pt idx="422">
                  <c:v>4.2491039718719148E-2</c:v>
                </c:pt>
                <c:pt idx="423">
                  <c:v>4.0412161338620356E-2</c:v>
                </c:pt>
                <c:pt idx="424">
                  <c:v>3.8642289957410814E-2</c:v>
                </c:pt>
                <c:pt idx="425">
                  <c:v>4.2217952867144581E-2</c:v>
                </c:pt>
                <c:pt idx="426">
                  <c:v>4.770383620451768E-2</c:v>
                </c:pt>
                <c:pt idx="427">
                  <c:v>5.0713833170294764E-2</c:v>
                </c:pt>
                <c:pt idx="428">
                  <c:v>4.7811948819005412E-2</c:v>
                </c:pt>
                <c:pt idx="429">
                  <c:v>4.1954859061282823E-2</c:v>
                </c:pt>
                <c:pt idx="430">
                  <c:v>4.0661394628165315E-2</c:v>
                </c:pt>
                <c:pt idx="431">
                  <c:v>4.7025403473754279E-2</c:v>
                </c:pt>
                <c:pt idx="432">
                  <c:v>4.8564983854429977E-2</c:v>
                </c:pt>
                <c:pt idx="433">
                  <c:v>5.6679239703206763E-2</c:v>
                </c:pt>
                <c:pt idx="434">
                  <c:v>5.4805562474310676E-2</c:v>
                </c:pt>
                <c:pt idx="435">
                  <c:v>5.9015221078392521E-2</c:v>
                </c:pt>
                <c:pt idx="436">
                  <c:v>6.6133865391879265E-2</c:v>
                </c:pt>
                <c:pt idx="437">
                  <c:v>6.5035925295531705E-2</c:v>
                </c:pt>
                <c:pt idx="438">
                  <c:v>7.0121010840211717E-2</c:v>
                </c:pt>
                <c:pt idx="439">
                  <c:v>7.8846310659867358E-2</c:v>
                </c:pt>
                <c:pt idx="440">
                  <c:v>9.0095141879888985E-2</c:v>
                </c:pt>
                <c:pt idx="441">
                  <c:v>9.4150860957510352E-2</c:v>
                </c:pt>
                <c:pt idx="442">
                  <c:v>0.10593156701549811</c:v>
                </c:pt>
                <c:pt idx="443">
                  <c:v>0.11199395728898009</c:v>
                </c:pt>
                <c:pt idx="444">
                  <c:v>0.10540914717356653</c:v>
                </c:pt>
                <c:pt idx="445">
                  <c:v>0.10074791781523662</c:v>
                </c:pt>
                <c:pt idx="446">
                  <c:v>0.10884215758305626</c:v>
                </c:pt>
                <c:pt idx="447">
                  <c:v>0.11698726676223026</c:v>
                </c:pt>
                <c:pt idx="448">
                  <c:v>0.11695975141086357</c:v>
                </c:pt>
                <c:pt idx="449">
                  <c:v>0.11119402696147374</c:v>
                </c:pt>
                <c:pt idx="450">
                  <c:v>0.11137152967737052</c:v>
                </c:pt>
                <c:pt idx="451">
                  <c:v>0.11415838991307203</c:v>
                </c:pt>
                <c:pt idx="452">
                  <c:v>0.12267821666541323</c:v>
                </c:pt>
                <c:pt idx="453">
                  <c:v>0.12046361549936457</c:v>
                </c:pt>
                <c:pt idx="454">
                  <c:v>0.12537796764727682</c:v>
                </c:pt>
                <c:pt idx="455">
                  <c:v>0.1283963038938889</c:v>
                </c:pt>
                <c:pt idx="456">
                  <c:v>0.13750304465770058</c:v>
                </c:pt>
                <c:pt idx="457">
                  <c:v>0.13658584604260127</c:v>
                </c:pt>
                <c:pt idx="458">
                  <c:v>0.13454695477491874</c:v>
                </c:pt>
                <c:pt idx="459">
                  <c:v>0.1295392951758898</c:v>
                </c:pt>
                <c:pt idx="460">
                  <c:v>0.1227908951280845</c:v>
                </c:pt>
                <c:pt idx="461">
                  <c:v>0.12114840785667536</c:v>
                </c:pt>
                <c:pt idx="462">
                  <c:v>0.12694187277498625</c:v>
                </c:pt>
                <c:pt idx="463">
                  <c:v>0.14128195119157483</c:v>
                </c:pt>
                <c:pt idx="464">
                  <c:v>0.14343753278012916</c:v>
                </c:pt>
                <c:pt idx="465">
                  <c:v>0.12376778307981184</c:v>
                </c:pt>
                <c:pt idx="466">
                  <c:v>9.108076224563777E-2</c:v>
                </c:pt>
                <c:pt idx="467">
                  <c:v>9.8759354952724143E-2</c:v>
                </c:pt>
                <c:pt idx="468">
                  <c:v>0.10132607429524709</c:v>
                </c:pt>
                <c:pt idx="469">
                  <c:v>0.11871266409464143</c:v>
                </c:pt>
                <c:pt idx="470">
                  <c:v>0.11513059696655725</c:v>
                </c:pt>
                <c:pt idx="471">
                  <c:v>0.12359987812835338</c:v>
                </c:pt>
                <c:pt idx="472">
                  <c:v>0.12411568630733227</c:v>
                </c:pt>
                <c:pt idx="473">
                  <c:v>0.11361841575667664</c:v>
                </c:pt>
                <c:pt idx="474">
                  <c:v>0.11119523630902273</c:v>
                </c:pt>
                <c:pt idx="475">
                  <c:v>0.11411109746395098</c:v>
                </c:pt>
                <c:pt idx="476">
                  <c:v>0.10960350403408947</c:v>
                </c:pt>
                <c:pt idx="477">
                  <c:v>9.2077495451543312E-2</c:v>
                </c:pt>
                <c:pt idx="478">
                  <c:v>8.9400690790895965E-2</c:v>
                </c:pt>
                <c:pt idx="479">
                  <c:v>9.2257926581678529E-2</c:v>
                </c:pt>
                <c:pt idx="480">
                  <c:v>9.0645197729938065E-2</c:v>
                </c:pt>
                <c:pt idx="481">
                  <c:v>0.10067108761734489</c:v>
                </c:pt>
                <c:pt idx="482">
                  <c:v>0.10670444815738955</c:v>
                </c:pt>
                <c:pt idx="483">
                  <c:v>9.5262585444395365E-2</c:v>
                </c:pt>
                <c:pt idx="484">
                  <c:v>8.0899105129324855E-2</c:v>
                </c:pt>
                <c:pt idx="485">
                  <c:v>8.7639577304466698E-2</c:v>
                </c:pt>
                <c:pt idx="486">
                  <c:v>9.2616508236095685E-2</c:v>
                </c:pt>
                <c:pt idx="487">
                  <c:v>9.1321826751840751E-2</c:v>
                </c:pt>
                <c:pt idx="488">
                  <c:v>7.0940708357429383E-2</c:v>
                </c:pt>
                <c:pt idx="489">
                  <c:v>5.4344709925737922E-2</c:v>
                </c:pt>
                <c:pt idx="490">
                  <c:v>5.108265361621811E-2</c:v>
                </c:pt>
                <c:pt idx="491">
                  <c:v>2.5581746709427033E-2</c:v>
                </c:pt>
                <c:pt idx="492">
                  <c:v>2.5065965552133251E-2</c:v>
                </c:pt>
                <c:pt idx="493">
                  <c:v>2.1842873691962694E-2</c:v>
                </c:pt>
                <c:pt idx="494">
                  <c:v>1.8239874909478981E-2</c:v>
                </c:pt>
                <c:pt idx="495">
                  <c:v>-1.6919992567991926E-2</c:v>
                </c:pt>
                <c:pt idx="496">
                  <c:v>-3.4171271877967868E-2</c:v>
                </c:pt>
                <c:pt idx="497">
                  <c:v>-4.7570810307642653E-2</c:v>
                </c:pt>
                <c:pt idx="498">
                  <c:v>-4.2973071741562618E-2</c:v>
                </c:pt>
                <c:pt idx="499">
                  <c:v>-4.3575900646990462E-3</c:v>
                </c:pt>
                <c:pt idx="500">
                  <c:v>2.6586752904820266E-3</c:v>
                </c:pt>
                <c:pt idx="501">
                  <c:v>-1.5468002385427893E-2</c:v>
                </c:pt>
                <c:pt idx="502">
                  <c:v>-1.1231608638868629E-2</c:v>
                </c:pt>
                <c:pt idx="503">
                  <c:v>-1.4619122569912379E-2</c:v>
                </c:pt>
                <c:pt idx="504">
                  <c:v>-1.2078596314969881E-2</c:v>
                </c:pt>
                <c:pt idx="505">
                  <c:v>-2.9435229299346499E-2</c:v>
                </c:pt>
                <c:pt idx="506">
                  <c:v>-3.1103679827209518E-2</c:v>
                </c:pt>
                <c:pt idx="507">
                  <c:v>-1.6497170317553156E-2</c:v>
                </c:pt>
                <c:pt idx="508">
                  <c:v>1.5996041086685509E-2</c:v>
                </c:pt>
                <c:pt idx="509">
                  <c:v>3.7718848552660056E-2</c:v>
                </c:pt>
                <c:pt idx="510">
                  <c:v>5.0095699514152381E-2</c:v>
                </c:pt>
                <c:pt idx="511">
                  <c:v>4.3713054825110786E-2</c:v>
                </c:pt>
                <c:pt idx="512">
                  <c:v>4.2069930991711191E-2</c:v>
                </c:pt>
                <c:pt idx="513">
                  <c:v>3.2360550484741513E-2</c:v>
                </c:pt>
                <c:pt idx="514">
                  <c:v>3.1727068036039974E-2</c:v>
                </c:pt>
                <c:pt idx="515">
                  <c:v>3.0171153220347025E-2</c:v>
                </c:pt>
                <c:pt idx="516">
                  <c:v>3.2740798493591683E-2</c:v>
                </c:pt>
                <c:pt idx="517">
                  <c:v>3.9886014436581796E-2</c:v>
                </c:pt>
                <c:pt idx="518">
                  <c:v>3.5970988154832684E-2</c:v>
                </c:pt>
                <c:pt idx="519">
                  <c:v>4.0140096220480759E-2</c:v>
                </c:pt>
                <c:pt idx="520">
                  <c:v>2.8508880495031752E-2</c:v>
                </c:pt>
                <c:pt idx="521">
                  <c:v>2.7698106541430345E-2</c:v>
                </c:pt>
                <c:pt idx="522">
                  <c:v>1.7341197069013159E-2</c:v>
                </c:pt>
                <c:pt idx="523">
                  <c:v>9.2657817005390442E-3</c:v>
                </c:pt>
                <c:pt idx="524">
                  <c:v>7.572887906767134E-3</c:v>
                </c:pt>
                <c:pt idx="525">
                  <c:v>9.7340982412230659E-3</c:v>
                </c:pt>
                <c:pt idx="526">
                  <c:v>6.7582562121910605E-3</c:v>
                </c:pt>
                <c:pt idx="527">
                  <c:v>1.7537899499509013E-3</c:v>
                </c:pt>
                <c:pt idx="528">
                  <c:v>-2.6256792922565442E-3</c:v>
                </c:pt>
                <c:pt idx="529">
                  <c:v>-6.6882514842663277E-3</c:v>
                </c:pt>
                <c:pt idx="530">
                  <c:v>-1.0710492513971603E-2</c:v>
                </c:pt>
                <c:pt idx="531">
                  <c:v>-1.8380982504750953E-3</c:v>
                </c:pt>
                <c:pt idx="532">
                  <c:v>2.9050598723767695E-3</c:v>
                </c:pt>
                <c:pt idx="533">
                  <c:v>5.0339822447318383E-3</c:v>
                </c:pt>
                <c:pt idx="534">
                  <c:v>7.6064411863261405E-3</c:v>
                </c:pt>
                <c:pt idx="535">
                  <c:v>1.3224944169013764E-2</c:v>
                </c:pt>
                <c:pt idx="536">
                  <c:v>1.3011639958864007E-2</c:v>
                </c:pt>
                <c:pt idx="537">
                  <c:v>1.2356791458406846E-2</c:v>
                </c:pt>
                <c:pt idx="538">
                  <c:v>1.8792899724519696E-2</c:v>
                </c:pt>
                <c:pt idx="539">
                  <c:v>1.7028649851919875E-2</c:v>
                </c:pt>
                <c:pt idx="540">
                  <c:v>2.1231515588465921E-2</c:v>
                </c:pt>
                <c:pt idx="541">
                  <c:v>2.7397495520953052E-2</c:v>
                </c:pt>
                <c:pt idx="542">
                  <c:v>3.7661874080239466E-2</c:v>
                </c:pt>
                <c:pt idx="543">
                  <c:v>4.115127241098282E-2</c:v>
                </c:pt>
                <c:pt idx="544">
                  <c:v>3.4521091437870188E-2</c:v>
                </c:pt>
                <c:pt idx="545">
                  <c:v>3.4160603756967056E-2</c:v>
                </c:pt>
                <c:pt idx="546">
                  <c:v>3.6102869760841427E-2</c:v>
                </c:pt>
                <c:pt idx="547">
                  <c:v>3.4184858017126674E-2</c:v>
                </c:pt>
                <c:pt idx="548">
                  <c:v>3.4018245966844329E-2</c:v>
                </c:pt>
                <c:pt idx="549">
                  <c:v>4.2389236519624118E-2</c:v>
                </c:pt>
                <c:pt idx="550">
                  <c:v>4.424430755848574E-2</c:v>
                </c:pt>
                <c:pt idx="551">
                  <c:v>4.0087397328616658E-2</c:v>
                </c:pt>
                <c:pt idx="552">
                  <c:v>4.4368483629594113E-2</c:v>
                </c:pt>
                <c:pt idx="553">
                  <c:v>4.5315268593098423E-2</c:v>
                </c:pt>
                <c:pt idx="554">
                  <c:v>4.333689877801028E-2</c:v>
                </c:pt>
                <c:pt idx="555">
                  <c:v>3.3829914483582302E-2</c:v>
                </c:pt>
                <c:pt idx="556">
                  <c:v>2.5147031752132731E-2</c:v>
                </c:pt>
                <c:pt idx="557">
                  <c:v>1.9664869780458893E-2</c:v>
                </c:pt>
                <c:pt idx="558">
                  <c:v>2.3468839319193746E-2</c:v>
                </c:pt>
                <c:pt idx="559">
                  <c:v>1.8954577975353715E-2</c:v>
                </c:pt>
                <c:pt idx="560">
                  <c:v>-3.1100645805222094E-3</c:v>
                </c:pt>
                <c:pt idx="561">
                  <c:v>-1.7804659131269052E-2</c:v>
                </c:pt>
                <c:pt idx="562">
                  <c:v>-2.944773987087701E-2</c:v>
                </c:pt>
                <c:pt idx="563">
                  <c:v>-3.3286640620946661E-2</c:v>
                </c:pt>
                <c:pt idx="564">
                  <c:v>-3.0873644542623646E-2</c:v>
                </c:pt>
                <c:pt idx="565">
                  <c:v>-3.2168958068540032E-2</c:v>
                </c:pt>
                <c:pt idx="566">
                  <c:v>-4.4503480218246017E-2</c:v>
                </c:pt>
                <c:pt idx="567">
                  <c:v>-5.4811531502839017E-2</c:v>
                </c:pt>
                <c:pt idx="568">
                  <c:v>-5.7014435100537719E-2</c:v>
                </c:pt>
                <c:pt idx="569">
                  <c:v>-4.9651601409072654E-2</c:v>
                </c:pt>
                <c:pt idx="570">
                  <c:v>-3.2046606435642389E-2</c:v>
                </c:pt>
                <c:pt idx="571">
                  <c:v>-3.4877584473005374E-2</c:v>
                </c:pt>
                <c:pt idx="572">
                  <c:v>-4.6729521021216192E-2</c:v>
                </c:pt>
                <c:pt idx="573">
                  <c:v>-3.8195524184124974E-2</c:v>
                </c:pt>
                <c:pt idx="574">
                  <c:v>-4.4999951219753864E-2</c:v>
                </c:pt>
                <c:pt idx="575">
                  <c:v>-4.8589338032880569E-2</c:v>
                </c:pt>
                <c:pt idx="576">
                  <c:v>-5.7502985992549771E-2</c:v>
                </c:pt>
                <c:pt idx="577">
                  <c:v>-5.8598442314491406E-2</c:v>
                </c:pt>
                <c:pt idx="578">
                  <c:v>-6.0115477730991351E-2</c:v>
                </c:pt>
                <c:pt idx="579">
                  <c:v>-7.2613724402269986E-2</c:v>
                </c:pt>
                <c:pt idx="580">
                  <c:v>-7.0224606411679713E-2</c:v>
                </c:pt>
                <c:pt idx="581">
                  <c:v>-7.0079103473906557E-2</c:v>
                </c:pt>
                <c:pt idx="582">
                  <c:v>-7.5893796430000382E-2</c:v>
                </c:pt>
                <c:pt idx="583">
                  <c:v>-8.2432168282150053E-2</c:v>
                </c:pt>
                <c:pt idx="584">
                  <c:v>-7.5817515403097224E-2</c:v>
                </c:pt>
                <c:pt idx="585">
                  <c:v>-6.3467919388513483E-2</c:v>
                </c:pt>
                <c:pt idx="586">
                  <c:v>-3.3910405509386621E-2</c:v>
                </c:pt>
                <c:pt idx="587">
                  <c:v>-4.0095911716586219E-2</c:v>
                </c:pt>
                <c:pt idx="588">
                  <c:v>-4.1887506472870761E-2</c:v>
                </c:pt>
                <c:pt idx="589">
                  <c:v>-4.8727940022125216E-2</c:v>
                </c:pt>
                <c:pt idx="590">
                  <c:v>-5.3061353999754424E-2</c:v>
                </c:pt>
                <c:pt idx="591">
                  <c:v>-5.8316275124373096E-2</c:v>
                </c:pt>
                <c:pt idx="592">
                  <c:v>-6.6892664637698496E-2</c:v>
                </c:pt>
                <c:pt idx="593">
                  <c:v>-6.511217267777103E-2</c:v>
                </c:pt>
                <c:pt idx="594">
                  <c:v>-5.9663283914287546E-2</c:v>
                </c:pt>
                <c:pt idx="595">
                  <c:v>-5.6241805273233192E-2</c:v>
                </c:pt>
                <c:pt idx="596">
                  <c:v>-5.207965674283499E-2</c:v>
                </c:pt>
                <c:pt idx="597">
                  <c:v>-3.6153502732429565E-2</c:v>
                </c:pt>
                <c:pt idx="598">
                  <c:v>-2.615014251154113E-2</c:v>
                </c:pt>
                <c:pt idx="599">
                  <c:v>-2.3395267000126951E-2</c:v>
                </c:pt>
                <c:pt idx="600">
                  <c:v>-2.6335675329991259E-2</c:v>
                </c:pt>
                <c:pt idx="601">
                  <c:v>-3.9997532617361609E-2</c:v>
                </c:pt>
                <c:pt idx="602">
                  <c:v>-4.0858006182317608E-2</c:v>
                </c:pt>
                <c:pt idx="603">
                  <c:v>-3.3504852064179635E-2</c:v>
                </c:pt>
                <c:pt idx="604">
                  <c:v>-2.5017396547529991E-2</c:v>
                </c:pt>
                <c:pt idx="605">
                  <c:v>-1.7775948533891084E-2</c:v>
                </c:pt>
                <c:pt idx="606">
                  <c:v>-1.5687927502353594E-2</c:v>
                </c:pt>
                <c:pt idx="607">
                  <c:v>-1.2735272259312591E-2</c:v>
                </c:pt>
                <c:pt idx="608">
                  <c:v>4.4891601888308319E-3</c:v>
                </c:pt>
                <c:pt idx="609">
                  <c:v>1.5359588907348343E-2</c:v>
                </c:pt>
                <c:pt idx="610">
                  <c:v>9.1094515351135552E-3</c:v>
                </c:pt>
                <c:pt idx="611">
                  <c:v>2.3944517929511244E-2</c:v>
                </c:pt>
                <c:pt idx="612">
                  <c:v>2.7755070741923848E-2</c:v>
                </c:pt>
                <c:pt idx="613">
                  <c:v>2.5500312775762923E-2</c:v>
                </c:pt>
                <c:pt idx="614">
                  <c:v>1.9550739717153487E-2</c:v>
                </c:pt>
                <c:pt idx="615">
                  <c:v>4.4056763465936566E-2</c:v>
                </c:pt>
                <c:pt idx="616">
                  <c:v>5.9167466200021446E-2</c:v>
                </c:pt>
                <c:pt idx="617">
                  <c:v>7.9980939199232326E-2</c:v>
                </c:pt>
                <c:pt idx="618">
                  <c:v>7.8448332172139867E-2</c:v>
                </c:pt>
                <c:pt idx="619">
                  <c:v>3.4376016685432331E-2</c:v>
                </c:pt>
                <c:pt idx="620">
                  <c:v>2.6142204658406776E-2</c:v>
                </c:pt>
                <c:pt idx="621">
                  <c:v>4.9378175601322072E-2</c:v>
                </c:pt>
                <c:pt idx="622">
                  <c:v>5.2299556660121649E-2</c:v>
                </c:pt>
                <c:pt idx="623">
                  <c:v>5.6556040358708426E-2</c:v>
                </c:pt>
                <c:pt idx="624">
                  <c:v>5.8765676763955499E-2</c:v>
                </c:pt>
                <c:pt idx="625">
                  <c:v>7.8402983768317558E-2</c:v>
                </c:pt>
                <c:pt idx="626">
                  <c:v>8.2317804249109505E-2</c:v>
                </c:pt>
                <c:pt idx="627">
                  <c:v>7.4953529899126514E-2</c:v>
                </c:pt>
                <c:pt idx="628">
                  <c:v>5.2334276445624606E-2</c:v>
                </c:pt>
                <c:pt idx="629">
                  <c:v>3.7912211903978199E-2</c:v>
                </c:pt>
                <c:pt idx="630">
                  <c:v>3.2363304208962385E-2</c:v>
                </c:pt>
                <c:pt idx="631">
                  <c:v>3.2728363084737477E-2</c:v>
                </c:pt>
                <c:pt idx="632">
                  <c:v>3.6039092902025116E-2</c:v>
                </c:pt>
                <c:pt idx="633">
                  <c:v>4.6007642908246993E-2</c:v>
                </c:pt>
                <c:pt idx="634">
                  <c:v>3.8831345293126152E-2</c:v>
                </c:pt>
                <c:pt idx="635">
                  <c:v>3.8473134118295338E-2</c:v>
                </c:pt>
                <c:pt idx="636">
                  <c:v>3.627211265902619E-2</c:v>
                </c:pt>
                <c:pt idx="637">
                  <c:v>2.8524550123536496E-2</c:v>
                </c:pt>
                <c:pt idx="638">
                  <c:v>3.7131284709870593E-2</c:v>
                </c:pt>
                <c:pt idx="639">
                  <c:v>3.3874037058217121E-2</c:v>
                </c:pt>
                <c:pt idx="640">
                  <c:v>4.7137286807315437E-2</c:v>
                </c:pt>
                <c:pt idx="641">
                  <c:v>5.0846167079014348E-2</c:v>
                </c:pt>
                <c:pt idx="642">
                  <c:v>5.8865156494197102E-2</c:v>
                </c:pt>
                <c:pt idx="643">
                  <c:v>6.1737824587402512E-2</c:v>
                </c:pt>
                <c:pt idx="644">
                  <c:v>6.2877173917341045E-2</c:v>
                </c:pt>
                <c:pt idx="645">
                  <c:v>6.477617001919822E-2</c:v>
                </c:pt>
                <c:pt idx="646">
                  <c:v>6.130413689800851E-2</c:v>
                </c:pt>
                <c:pt idx="647">
                  <c:v>6.3024723012962469E-2</c:v>
                </c:pt>
                <c:pt idx="648">
                  <c:v>6.6430524288651815E-2</c:v>
                </c:pt>
                <c:pt idx="649">
                  <c:v>7.3257004425002936E-2</c:v>
                </c:pt>
                <c:pt idx="650">
                  <c:v>8.019524956835955E-2</c:v>
                </c:pt>
                <c:pt idx="651">
                  <c:v>7.5099761465831749E-2</c:v>
                </c:pt>
                <c:pt idx="652">
                  <c:v>7.0909766704088328E-2</c:v>
                </c:pt>
                <c:pt idx="653">
                  <c:v>6.8726976996462241E-2</c:v>
                </c:pt>
                <c:pt idx="654">
                  <c:v>6.1109465088543979E-2</c:v>
                </c:pt>
                <c:pt idx="655">
                  <c:v>5.4599308152088355E-2</c:v>
                </c:pt>
                <c:pt idx="656">
                  <c:v>5.9394516020302213E-2</c:v>
                </c:pt>
                <c:pt idx="657">
                  <c:v>6.095411370294479E-2</c:v>
                </c:pt>
                <c:pt idx="658">
                  <c:v>5.4935438354469568E-2</c:v>
                </c:pt>
                <c:pt idx="659">
                  <c:v>5.6711223785367082E-2</c:v>
                </c:pt>
                <c:pt idx="660">
                  <c:v>5.5183013377150925E-2</c:v>
                </c:pt>
                <c:pt idx="661">
                  <c:v>4.9717615679197191E-2</c:v>
                </c:pt>
                <c:pt idx="662">
                  <c:v>4.4353923667424078E-2</c:v>
                </c:pt>
                <c:pt idx="663">
                  <c:v>5.0798090121615069E-2</c:v>
                </c:pt>
                <c:pt idx="664">
                  <c:v>5.6779226127614657E-2</c:v>
                </c:pt>
                <c:pt idx="665">
                  <c:v>5.1749766284371113E-2</c:v>
                </c:pt>
                <c:pt idx="666">
                  <c:v>4.2574168013352232E-2</c:v>
                </c:pt>
                <c:pt idx="667">
                  <c:v>3.8537922549056969E-2</c:v>
                </c:pt>
                <c:pt idx="668">
                  <c:v>2.1205422908130989E-2</c:v>
                </c:pt>
                <c:pt idx="669">
                  <c:v>1.3876845464152132E-2</c:v>
                </c:pt>
                <c:pt idx="670">
                  <c:v>1.0826980230045136E-2</c:v>
                </c:pt>
                <c:pt idx="671">
                  <c:v>1.5597984223660655E-2</c:v>
                </c:pt>
                <c:pt idx="672">
                  <c:v>1.3180538278371179E-2</c:v>
                </c:pt>
                <c:pt idx="673">
                  <c:v>1.4368100411235041E-2</c:v>
                </c:pt>
                <c:pt idx="674">
                  <c:v>1.0649000058007507E-2</c:v>
                </c:pt>
                <c:pt idx="675">
                  <c:v>1.3329627998944105E-2</c:v>
                </c:pt>
                <c:pt idx="676">
                  <c:v>1.6382029632483586E-2</c:v>
                </c:pt>
                <c:pt idx="677">
                  <c:v>2.3886096384447608E-2</c:v>
                </c:pt>
                <c:pt idx="678">
                  <c:v>2.4429217606962816E-2</c:v>
                </c:pt>
                <c:pt idx="679">
                  <c:v>2.1646407808040169E-2</c:v>
                </c:pt>
                <c:pt idx="680">
                  <c:v>3.4594947968807244E-2</c:v>
                </c:pt>
                <c:pt idx="681">
                  <c:v>5.3449017809378274E-2</c:v>
                </c:pt>
                <c:pt idx="682">
                  <c:v>6.1808306789432721E-2</c:v>
                </c:pt>
                <c:pt idx="683">
                  <c:v>6.1814590853659812E-2</c:v>
                </c:pt>
                <c:pt idx="684">
                  <c:v>5.7700290527926912E-2</c:v>
                </c:pt>
                <c:pt idx="685">
                  <c:v>5.4961457757339627E-2</c:v>
                </c:pt>
                <c:pt idx="686">
                  <c:v>6.3426812852008907E-2</c:v>
                </c:pt>
                <c:pt idx="687">
                  <c:v>7.5286869180465787E-2</c:v>
                </c:pt>
                <c:pt idx="688">
                  <c:v>7.9098277341272838E-2</c:v>
                </c:pt>
                <c:pt idx="689">
                  <c:v>8.0775250324059078E-2</c:v>
                </c:pt>
                <c:pt idx="690">
                  <c:v>5.9326120685708861E-2</c:v>
                </c:pt>
                <c:pt idx="691">
                  <c:v>5.571285736635978E-2</c:v>
                </c:pt>
                <c:pt idx="692">
                  <c:v>5.9374153412396158E-2</c:v>
                </c:pt>
                <c:pt idx="693">
                  <c:v>5.1413626275214175E-2</c:v>
                </c:pt>
                <c:pt idx="694">
                  <c:v>4.5750991161508381E-2</c:v>
                </c:pt>
                <c:pt idx="695">
                  <c:v>4.8334961151095368E-2</c:v>
                </c:pt>
                <c:pt idx="696">
                  <c:v>5.1257051944728738E-2</c:v>
                </c:pt>
                <c:pt idx="697">
                  <c:v>4.8404680419645074E-2</c:v>
                </c:pt>
                <c:pt idx="698">
                  <c:v>4.976633138264952E-2</c:v>
                </c:pt>
                <c:pt idx="699">
                  <c:v>6.3644395600951698E-2</c:v>
                </c:pt>
                <c:pt idx="700">
                  <c:v>5.9464893735776791E-2</c:v>
                </c:pt>
                <c:pt idx="701">
                  <c:v>5.2197842285592655E-2</c:v>
                </c:pt>
                <c:pt idx="702">
                  <c:v>5.5706057225091254E-2</c:v>
                </c:pt>
                <c:pt idx="703">
                  <c:v>6.1090027677183523E-2</c:v>
                </c:pt>
                <c:pt idx="704">
                  <c:v>5.2437114303200083E-2</c:v>
                </c:pt>
                <c:pt idx="705">
                  <c:v>5.4318863639544857E-2</c:v>
                </c:pt>
                <c:pt idx="706">
                  <c:v>5.7842863484081408E-2</c:v>
                </c:pt>
                <c:pt idx="707">
                  <c:v>6.3347812262153247E-2</c:v>
                </c:pt>
                <c:pt idx="708">
                  <c:v>6.6279354396152734E-2</c:v>
                </c:pt>
                <c:pt idx="709">
                  <c:v>6.9510707484757184E-2</c:v>
                </c:pt>
                <c:pt idx="710">
                  <c:v>7.1408964962023203E-2</c:v>
                </c:pt>
                <c:pt idx="711">
                  <c:v>7.3759600331980146E-2</c:v>
                </c:pt>
                <c:pt idx="712">
                  <c:v>9.3179681449818919E-2</c:v>
                </c:pt>
                <c:pt idx="713">
                  <c:v>0.1048466335611159</c:v>
                </c:pt>
                <c:pt idx="714">
                  <c:v>9.3533373563711497E-2</c:v>
                </c:pt>
                <c:pt idx="715">
                  <c:v>9.7848852528351182E-2</c:v>
                </c:pt>
                <c:pt idx="716">
                  <c:v>9.7493597270558063E-2</c:v>
                </c:pt>
                <c:pt idx="717">
                  <c:v>0.10111763178598432</c:v>
                </c:pt>
                <c:pt idx="718">
                  <c:v>9.8832741906329735E-2</c:v>
                </c:pt>
                <c:pt idx="719">
                  <c:v>0.1032169696836629</c:v>
                </c:pt>
                <c:pt idx="720">
                  <c:v>0.1108319917288022</c:v>
                </c:pt>
                <c:pt idx="721">
                  <c:v>0.12123746659152779</c:v>
                </c:pt>
                <c:pt idx="722">
                  <c:v>0.11847322937509908</c:v>
                </c:pt>
                <c:pt idx="723">
                  <c:v>0.12307827766623092</c:v>
                </c:pt>
                <c:pt idx="724">
                  <c:v>0.12520612598502323</c:v>
                </c:pt>
                <c:pt idx="725">
                  <c:v>0.11951823114949567</c:v>
                </c:pt>
                <c:pt idx="726">
                  <c:v>0.11570770712513978</c:v>
                </c:pt>
                <c:pt idx="727">
                  <c:v>0.12070492729052318</c:v>
                </c:pt>
                <c:pt idx="728">
                  <c:v>0.12287245194005258</c:v>
                </c:pt>
                <c:pt idx="729">
                  <c:v>0.12650330216797256</c:v>
                </c:pt>
                <c:pt idx="730">
                  <c:v>0.12822968873961738</c:v>
                </c:pt>
                <c:pt idx="731">
                  <c:v>0.13852756426293455</c:v>
                </c:pt>
                <c:pt idx="732">
                  <c:v>0.13971634928769616</c:v>
                </c:pt>
                <c:pt idx="733">
                  <c:v>0.14130038328927574</c:v>
                </c:pt>
                <c:pt idx="734">
                  <c:v>0.14785271742992756</c:v>
                </c:pt>
                <c:pt idx="735">
                  <c:v>0.15215682536082908</c:v>
                </c:pt>
                <c:pt idx="736">
                  <c:v>0.15086851244232558</c:v>
                </c:pt>
                <c:pt idx="737">
                  <c:v>0.14821285641580551</c:v>
                </c:pt>
                <c:pt idx="738">
                  <c:v>0.14718683516409459</c:v>
                </c:pt>
                <c:pt idx="739">
                  <c:v>0.14829813186088125</c:v>
                </c:pt>
                <c:pt idx="740">
                  <c:v>0.14528988470891069</c:v>
                </c:pt>
                <c:pt idx="741">
                  <c:v>0.13518271302759355</c:v>
                </c:pt>
                <c:pt idx="742">
                  <c:v>0.1369735287311219</c:v>
                </c:pt>
                <c:pt idx="743">
                  <c:v>0.14087596131178748</c:v>
                </c:pt>
                <c:pt idx="744">
                  <c:v>0.13507509801897888</c:v>
                </c:pt>
                <c:pt idx="745">
                  <c:v>0.12707772383448623</c:v>
                </c:pt>
                <c:pt idx="746">
                  <c:v>0.12368053668345924</c:v>
                </c:pt>
                <c:pt idx="747">
                  <c:v>0.11517573299923345</c:v>
                </c:pt>
                <c:pt idx="748">
                  <c:v>0.11344021908840363</c:v>
                </c:pt>
                <c:pt idx="749">
                  <c:v>0.10806653648203779</c:v>
                </c:pt>
                <c:pt idx="750">
                  <c:v>0.10585486824131785</c:v>
                </c:pt>
                <c:pt idx="751">
                  <c:v>0.1118882258914643</c:v>
                </c:pt>
                <c:pt idx="752">
                  <c:v>0.10394675550537424</c:v>
                </c:pt>
                <c:pt idx="753">
                  <c:v>0.1063898333234794</c:v>
                </c:pt>
                <c:pt idx="754">
                  <c:v>0.11417402311941782</c:v>
                </c:pt>
                <c:pt idx="755">
                  <c:v>0.11345723956977627</c:v>
                </c:pt>
                <c:pt idx="756">
                  <c:v>0.1118208237106425</c:v>
                </c:pt>
                <c:pt idx="757">
                  <c:v>0.11497146558479099</c:v>
                </c:pt>
                <c:pt idx="758">
                  <c:v>0.11348851617911226</c:v>
                </c:pt>
                <c:pt idx="759">
                  <c:v>0.11922066931710906</c:v>
                </c:pt>
                <c:pt idx="760">
                  <c:v>0.12232999975397851</c:v>
                </c:pt>
                <c:pt idx="761">
                  <c:v>0.11837605448446287</c:v>
                </c:pt>
                <c:pt idx="762">
                  <c:v>0.11936181971591786</c:v>
                </c:pt>
                <c:pt idx="763">
                  <c:v>0.12376019103037128</c:v>
                </c:pt>
                <c:pt idx="764">
                  <c:v>0.12843025364322203</c:v>
                </c:pt>
                <c:pt idx="765">
                  <c:v>0.12876425669658453</c:v>
                </c:pt>
                <c:pt idx="766">
                  <c:v>0.13428886065547962</c:v>
                </c:pt>
                <c:pt idx="767">
                  <c:v>0.13728878801099853</c:v>
                </c:pt>
                <c:pt idx="768">
                  <c:v>0.13689212220833391</c:v>
                </c:pt>
                <c:pt idx="769">
                  <c:v>0.13731306178640279</c:v>
                </c:pt>
                <c:pt idx="770">
                  <c:v>0.13683342858831749</c:v>
                </c:pt>
                <c:pt idx="771">
                  <c:v>0.13851357946281306</c:v>
                </c:pt>
                <c:pt idx="772">
                  <c:v>0.13412925695518052</c:v>
                </c:pt>
                <c:pt idx="773">
                  <c:v>0.13879210638387074</c:v>
                </c:pt>
                <c:pt idx="774">
                  <c:v>0.15006069090560037</c:v>
                </c:pt>
                <c:pt idx="775">
                  <c:v>0.14959658898156181</c:v>
                </c:pt>
                <c:pt idx="776">
                  <c:v>0.1471014335319889</c:v>
                </c:pt>
                <c:pt idx="777">
                  <c:v>0.13604428617785758</c:v>
                </c:pt>
                <c:pt idx="778">
                  <c:v>0.13987946772770776</c:v>
                </c:pt>
                <c:pt idx="779">
                  <c:v>0.13980745392814364</c:v>
                </c:pt>
                <c:pt idx="780">
                  <c:v>0.13198122614055097</c:v>
                </c:pt>
                <c:pt idx="781">
                  <c:v>0.13170599949422279</c:v>
                </c:pt>
                <c:pt idx="782">
                  <c:v>0.14359147005818862</c:v>
                </c:pt>
                <c:pt idx="783">
                  <c:v>0.13966427768991263</c:v>
                </c:pt>
                <c:pt idx="784">
                  <c:v>0.13486282932734861</c:v>
                </c:pt>
                <c:pt idx="785">
                  <c:v>0.13429999949151716</c:v>
                </c:pt>
                <c:pt idx="786">
                  <c:v>0.14498706405405271</c:v>
                </c:pt>
                <c:pt idx="787">
                  <c:v>0.14859071427094117</c:v>
                </c:pt>
                <c:pt idx="788">
                  <c:v>0.16317079056943162</c:v>
                </c:pt>
                <c:pt idx="789">
                  <c:v>0.16402020113214055</c:v>
                </c:pt>
                <c:pt idx="790">
                  <c:v>0.16470148576647292</c:v>
                </c:pt>
                <c:pt idx="791">
                  <c:v>0.16368061943864076</c:v>
                </c:pt>
                <c:pt idx="792">
                  <c:v>0.15923395538311469</c:v>
                </c:pt>
                <c:pt idx="793">
                  <c:v>0.14848610421584374</c:v>
                </c:pt>
                <c:pt idx="794">
                  <c:v>0.15518345294751901</c:v>
                </c:pt>
                <c:pt idx="795">
                  <c:v>0.16233147244860024</c:v>
                </c:pt>
                <c:pt idx="796">
                  <c:v>0.16932373805003098</c:v>
                </c:pt>
                <c:pt idx="797">
                  <c:v>0.16851582432378431</c:v>
                </c:pt>
                <c:pt idx="798">
                  <c:v>0.16450714567155877</c:v>
                </c:pt>
                <c:pt idx="799">
                  <c:v>0.16010428373345675</c:v>
                </c:pt>
                <c:pt idx="800">
                  <c:v>0.15823607368197778</c:v>
                </c:pt>
                <c:pt idx="801">
                  <c:v>0.14798557407573576</c:v>
                </c:pt>
                <c:pt idx="802">
                  <c:v>0.14445359529998902</c:v>
                </c:pt>
                <c:pt idx="803">
                  <c:v>0.14181796999151985</c:v>
                </c:pt>
                <c:pt idx="804">
                  <c:v>0.14430375519402805</c:v>
                </c:pt>
                <c:pt idx="805">
                  <c:v>0.14991071661739075</c:v>
                </c:pt>
                <c:pt idx="806">
                  <c:v>0.14974790870703658</c:v>
                </c:pt>
                <c:pt idx="807">
                  <c:v>0.14112017393626397</c:v>
                </c:pt>
                <c:pt idx="808">
                  <c:v>0.13963586281605744</c:v>
                </c:pt>
                <c:pt idx="809">
                  <c:v>0.13818942018898484</c:v>
                </c:pt>
                <c:pt idx="810">
                  <c:v>0.14606300313326703</c:v>
                </c:pt>
                <c:pt idx="811">
                  <c:v>0.15656912362481723</c:v>
                </c:pt>
                <c:pt idx="812">
                  <c:v>0.16254588967814887</c:v>
                </c:pt>
                <c:pt idx="813">
                  <c:v>0.16408707491836294</c:v>
                </c:pt>
                <c:pt idx="814">
                  <c:v>0.17328670467460994</c:v>
                </c:pt>
                <c:pt idx="815">
                  <c:v>0.17692175287068301</c:v>
                </c:pt>
                <c:pt idx="816">
                  <c:v>0.18104547089372891</c:v>
                </c:pt>
                <c:pt idx="817">
                  <c:v>0.18279558254552541</c:v>
                </c:pt>
                <c:pt idx="818">
                  <c:v>0.1844024753254454</c:v>
                </c:pt>
                <c:pt idx="819">
                  <c:v>0.18709165336157563</c:v>
                </c:pt>
                <c:pt idx="820">
                  <c:v>0.19065964761340115</c:v>
                </c:pt>
                <c:pt idx="821">
                  <c:v>0.19598377565924396</c:v>
                </c:pt>
                <c:pt idx="822">
                  <c:v>0.19375765144699764</c:v>
                </c:pt>
                <c:pt idx="823">
                  <c:v>0.18868694644914996</c:v>
                </c:pt>
                <c:pt idx="824">
                  <c:v>0.18386999247471081</c:v>
                </c:pt>
                <c:pt idx="825">
                  <c:v>0.17884788086824965</c:v>
                </c:pt>
                <c:pt idx="826">
                  <c:v>0.1772410871304595</c:v>
                </c:pt>
                <c:pt idx="827">
                  <c:v>0.17839004351341192</c:v>
                </c:pt>
                <c:pt idx="828">
                  <c:v>0.17364271916091256</c:v>
                </c:pt>
                <c:pt idx="829">
                  <c:v>0.16427085998000346</c:v>
                </c:pt>
                <c:pt idx="830">
                  <c:v>0.15925957649000944</c:v>
                </c:pt>
                <c:pt idx="831">
                  <c:v>0.15707966415491126</c:v>
                </c:pt>
                <c:pt idx="832">
                  <c:v>0.15223697047863805</c:v>
                </c:pt>
                <c:pt idx="833">
                  <c:v>0.15233478413952173</c:v>
                </c:pt>
                <c:pt idx="834">
                  <c:v>0.15561261629447154</c:v>
                </c:pt>
                <c:pt idx="835">
                  <c:v>0.14889840781944641</c:v>
                </c:pt>
                <c:pt idx="836">
                  <c:v>0.14087150781398927</c:v>
                </c:pt>
                <c:pt idx="837">
                  <c:v>0.13414545972096548</c:v>
                </c:pt>
                <c:pt idx="838">
                  <c:v>0.13773718282335956</c:v>
                </c:pt>
                <c:pt idx="839">
                  <c:v>0.13965221127952177</c:v>
                </c:pt>
                <c:pt idx="840">
                  <c:v>0.13680538195911107</c:v>
                </c:pt>
                <c:pt idx="841">
                  <c:v>0.13634728281112629</c:v>
                </c:pt>
                <c:pt idx="842">
                  <c:v>0.14099069627982441</c:v>
                </c:pt>
                <c:pt idx="843">
                  <c:v>0.14225426959588172</c:v>
                </c:pt>
                <c:pt idx="844">
                  <c:v>0.14226606467645975</c:v>
                </c:pt>
                <c:pt idx="845">
                  <c:v>0.14357718559892563</c:v>
                </c:pt>
                <c:pt idx="846">
                  <c:v>0.14091211108690205</c:v>
                </c:pt>
                <c:pt idx="847">
                  <c:v>0.14052643426157063</c:v>
                </c:pt>
                <c:pt idx="848">
                  <c:v>0.13574644046370188</c:v>
                </c:pt>
                <c:pt idx="849">
                  <c:v>0.13662440382335483</c:v>
                </c:pt>
                <c:pt idx="850">
                  <c:v>0.14470639228222937</c:v>
                </c:pt>
                <c:pt idx="851">
                  <c:v>0.14282070730074881</c:v>
                </c:pt>
                <c:pt idx="852">
                  <c:v>0.13439783549762918</c:v>
                </c:pt>
                <c:pt idx="853">
                  <c:v>0.13739445175955933</c:v>
                </c:pt>
                <c:pt idx="854">
                  <c:v>0.13580293622723838</c:v>
                </c:pt>
                <c:pt idx="855">
                  <c:v>0.13120072433306018</c:v>
                </c:pt>
                <c:pt idx="856">
                  <c:v>0.12224236354822438</c:v>
                </c:pt>
                <c:pt idx="857">
                  <c:v>0.10519522751445365</c:v>
                </c:pt>
                <c:pt idx="858">
                  <c:v>0.10515644670157132</c:v>
                </c:pt>
                <c:pt idx="859">
                  <c:v>0.10704289094863872</c:v>
                </c:pt>
                <c:pt idx="860">
                  <c:v>0.10737870780680714</c:v>
                </c:pt>
                <c:pt idx="861">
                  <c:v>0.10534051906834874</c:v>
                </c:pt>
                <c:pt idx="862">
                  <c:v>0.10880982063370959</c:v>
                </c:pt>
                <c:pt idx="863">
                  <c:v>0.10824027873587028</c:v>
                </c:pt>
                <c:pt idx="864">
                  <c:v>0.11120925904409873</c:v>
                </c:pt>
                <c:pt idx="865">
                  <c:v>0.11473942764708456</c:v>
                </c:pt>
                <c:pt idx="866">
                  <c:v>0.11379520629974005</c:v>
                </c:pt>
                <c:pt idx="867">
                  <c:v>0.12418149759729435</c:v>
                </c:pt>
                <c:pt idx="868">
                  <c:v>0.12330094005569525</c:v>
                </c:pt>
                <c:pt idx="869">
                  <c:v>0.12705519753871553</c:v>
                </c:pt>
                <c:pt idx="870">
                  <c:v>0.12517975693940642</c:v>
                </c:pt>
                <c:pt idx="871">
                  <c:v>0.12717822983403071</c:v>
                </c:pt>
                <c:pt idx="872">
                  <c:v>0.13650527463448081</c:v>
                </c:pt>
                <c:pt idx="873">
                  <c:v>0.13509141468797048</c:v>
                </c:pt>
                <c:pt idx="874">
                  <c:v>0.13142100418166747</c:v>
                </c:pt>
                <c:pt idx="875">
                  <c:v>0.13274892504141933</c:v>
                </c:pt>
                <c:pt idx="876">
                  <c:v>0.13425176389832116</c:v>
                </c:pt>
                <c:pt idx="877">
                  <c:v>0.1326981678128718</c:v>
                </c:pt>
                <c:pt idx="878">
                  <c:v>0.13344081540063701</c:v>
                </c:pt>
                <c:pt idx="879">
                  <c:v>0.13098719439777362</c:v>
                </c:pt>
                <c:pt idx="880">
                  <c:v>0.12638826094736255</c:v>
                </c:pt>
                <c:pt idx="881">
                  <c:v>0.12409251728564508</c:v>
                </c:pt>
                <c:pt idx="882">
                  <c:v>0.12423662040607164</c:v>
                </c:pt>
                <c:pt idx="883">
                  <c:v>0.11952367812444975</c:v>
                </c:pt>
                <c:pt idx="884">
                  <c:v>0.11834052528417227</c:v>
                </c:pt>
                <c:pt idx="885">
                  <c:v>0.11684572045263408</c:v>
                </c:pt>
                <c:pt idx="886">
                  <c:v>0.11221013917059719</c:v>
                </c:pt>
                <c:pt idx="887">
                  <c:v>0.10493374604344696</c:v>
                </c:pt>
                <c:pt idx="888">
                  <c:v>0.10470167959898236</c:v>
                </c:pt>
                <c:pt idx="889">
                  <c:v>0.10141589831043607</c:v>
                </c:pt>
                <c:pt idx="890">
                  <c:v>0.10184727674347038</c:v>
                </c:pt>
                <c:pt idx="891">
                  <c:v>9.8562814657884745E-2</c:v>
                </c:pt>
                <c:pt idx="892">
                  <c:v>0.10042856233286623</c:v>
                </c:pt>
                <c:pt idx="893">
                  <c:v>8.8402510903939469E-2</c:v>
                </c:pt>
                <c:pt idx="894">
                  <c:v>7.9240957357086472E-2</c:v>
                </c:pt>
                <c:pt idx="895">
                  <c:v>8.1545000806000134E-2</c:v>
                </c:pt>
                <c:pt idx="896">
                  <c:v>8.0512610225978554E-2</c:v>
                </c:pt>
                <c:pt idx="897">
                  <c:v>8.9644856797756356E-2</c:v>
                </c:pt>
                <c:pt idx="898">
                  <c:v>8.3932956701729955E-2</c:v>
                </c:pt>
                <c:pt idx="899">
                  <c:v>8.293136732479689E-2</c:v>
                </c:pt>
                <c:pt idx="900">
                  <c:v>8.8011464224065916E-2</c:v>
                </c:pt>
                <c:pt idx="901">
                  <c:v>8.8571173247094626E-2</c:v>
                </c:pt>
                <c:pt idx="902">
                  <c:v>7.5805815608960048E-2</c:v>
                </c:pt>
                <c:pt idx="903">
                  <c:v>7.4726787966831854E-2</c:v>
                </c:pt>
                <c:pt idx="904">
                  <c:v>7.3355269827426239E-2</c:v>
                </c:pt>
                <c:pt idx="905">
                  <c:v>7.375614819219023E-2</c:v>
                </c:pt>
                <c:pt idx="906">
                  <c:v>6.8338459508227034E-2</c:v>
                </c:pt>
                <c:pt idx="907">
                  <c:v>6.1732407743005702E-2</c:v>
                </c:pt>
                <c:pt idx="908">
                  <c:v>6.0712959880816486E-2</c:v>
                </c:pt>
                <c:pt idx="909">
                  <c:v>5.9987848805434174E-2</c:v>
                </c:pt>
                <c:pt idx="910">
                  <c:v>6.6074210342027762E-2</c:v>
                </c:pt>
                <c:pt idx="911">
                  <c:v>6.1458351498752561E-2</c:v>
                </c:pt>
                <c:pt idx="912">
                  <c:v>6.6768870901781074E-2</c:v>
                </c:pt>
                <c:pt idx="913">
                  <c:v>7.6517861142645804E-2</c:v>
                </c:pt>
                <c:pt idx="914">
                  <c:v>7.6178368178068334E-2</c:v>
                </c:pt>
                <c:pt idx="915">
                  <c:v>7.520113012707963E-2</c:v>
                </c:pt>
                <c:pt idx="916">
                  <c:v>7.3961835975242973E-2</c:v>
                </c:pt>
                <c:pt idx="917">
                  <c:v>7.0341736495197482E-2</c:v>
                </c:pt>
                <c:pt idx="918">
                  <c:v>6.9934435736851652E-2</c:v>
                </c:pt>
                <c:pt idx="919">
                  <c:v>7.8560125399157466E-2</c:v>
                </c:pt>
                <c:pt idx="920">
                  <c:v>8.4628132022594782E-2</c:v>
                </c:pt>
                <c:pt idx="921">
                  <c:v>9.2263588204605451E-2</c:v>
                </c:pt>
                <c:pt idx="922">
                  <c:v>9.5050294917030209E-2</c:v>
                </c:pt>
                <c:pt idx="923">
                  <c:v>0.1017532922532649</c:v>
                </c:pt>
                <c:pt idx="924">
                  <c:v>9.8731269522477794E-2</c:v>
                </c:pt>
                <c:pt idx="925">
                  <c:v>9.351598547048634E-2</c:v>
                </c:pt>
                <c:pt idx="926">
                  <c:v>9.0971766630811413E-2</c:v>
                </c:pt>
                <c:pt idx="927">
                  <c:v>9.7976126731819546E-2</c:v>
                </c:pt>
                <c:pt idx="928">
                  <c:v>9.8046288365402523E-2</c:v>
                </c:pt>
                <c:pt idx="929">
                  <c:v>9.6414969254481342E-2</c:v>
                </c:pt>
                <c:pt idx="930">
                  <c:v>8.9261520923261672E-2</c:v>
                </c:pt>
                <c:pt idx="931">
                  <c:v>7.9037627986034975E-2</c:v>
                </c:pt>
                <c:pt idx="932">
                  <c:v>7.7913080817676228E-2</c:v>
                </c:pt>
                <c:pt idx="933">
                  <c:v>7.6590990709556772E-2</c:v>
                </c:pt>
                <c:pt idx="934">
                  <c:v>7.6229877065183915E-2</c:v>
                </c:pt>
                <c:pt idx="935">
                  <c:v>7.6582718264303073E-2</c:v>
                </c:pt>
                <c:pt idx="936">
                  <c:v>6.6279133468138074E-2</c:v>
                </c:pt>
                <c:pt idx="937">
                  <c:v>6.8769622663314101E-2</c:v>
                </c:pt>
                <c:pt idx="938">
                  <c:v>6.4059428028647059E-2</c:v>
                </c:pt>
                <c:pt idx="939">
                  <c:v>6.2184395722202579E-2</c:v>
                </c:pt>
                <c:pt idx="940">
                  <c:v>6.3380119838525539E-2</c:v>
                </c:pt>
                <c:pt idx="941">
                  <c:v>5.9998874723342199E-2</c:v>
                </c:pt>
                <c:pt idx="942">
                  <c:v>5.145970826687396E-2</c:v>
                </c:pt>
                <c:pt idx="943">
                  <c:v>5.0817818638028811E-2</c:v>
                </c:pt>
                <c:pt idx="944">
                  <c:v>5.6667759895709047E-2</c:v>
                </c:pt>
                <c:pt idx="945">
                  <c:v>5.8444910725236721E-2</c:v>
                </c:pt>
                <c:pt idx="946">
                  <c:v>5.8827787227939465E-2</c:v>
                </c:pt>
                <c:pt idx="947">
                  <c:v>5.1849054040500775E-2</c:v>
                </c:pt>
                <c:pt idx="948">
                  <c:v>5.3245892506051051E-2</c:v>
                </c:pt>
                <c:pt idx="949">
                  <c:v>5.145580306460662E-2</c:v>
                </c:pt>
                <c:pt idx="950">
                  <c:v>5.5152896353351299E-2</c:v>
                </c:pt>
                <c:pt idx="951">
                  <c:v>5.2322558007241171E-2</c:v>
                </c:pt>
                <c:pt idx="952">
                  <c:v>4.3345965622510474E-2</c:v>
                </c:pt>
                <c:pt idx="953">
                  <c:v>3.983745796611371E-2</c:v>
                </c:pt>
                <c:pt idx="954">
                  <c:v>4.1771807103621494E-2</c:v>
                </c:pt>
                <c:pt idx="955">
                  <c:v>4.4561532371257373E-2</c:v>
                </c:pt>
                <c:pt idx="956">
                  <c:v>5.2521682986439333E-2</c:v>
                </c:pt>
                <c:pt idx="957">
                  <c:v>5.5427630876675016E-2</c:v>
                </c:pt>
                <c:pt idx="958">
                  <c:v>4.7929261825224501E-2</c:v>
                </c:pt>
                <c:pt idx="959">
                  <c:v>4.9635725836635558E-2</c:v>
                </c:pt>
                <c:pt idx="960">
                  <c:v>4.7008117528902993E-2</c:v>
                </c:pt>
                <c:pt idx="961">
                  <c:v>4.6108338162513807E-2</c:v>
                </c:pt>
                <c:pt idx="962">
                  <c:v>4.2609693796908932E-2</c:v>
                </c:pt>
                <c:pt idx="963">
                  <c:v>4.3851467247421727E-2</c:v>
                </c:pt>
                <c:pt idx="964">
                  <c:v>4.5934681802121458E-2</c:v>
                </c:pt>
                <c:pt idx="965">
                  <c:v>4.4677062417320612E-2</c:v>
                </c:pt>
                <c:pt idx="966">
                  <c:v>4.5211613557349706E-2</c:v>
                </c:pt>
                <c:pt idx="967">
                  <c:v>3.7383864980321313E-2</c:v>
                </c:pt>
                <c:pt idx="968">
                  <c:v>3.7591685363032035E-2</c:v>
                </c:pt>
                <c:pt idx="969">
                  <c:v>3.2991786338939066E-2</c:v>
                </c:pt>
                <c:pt idx="970">
                  <c:v>2.2326295700251686E-2</c:v>
                </c:pt>
                <c:pt idx="971">
                  <c:v>2.8012354093796432E-2</c:v>
                </c:pt>
                <c:pt idx="972">
                  <c:v>3.6015070576976616E-2</c:v>
                </c:pt>
                <c:pt idx="973">
                  <c:v>3.7331456455463652E-2</c:v>
                </c:pt>
                <c:pt idx="974">
                  <c:v>4.03172357765893E-2</c:v>
                </c:pt>
                <c:pt idx="975">
                  <c:v>4.6205628506323926E-2</c:v>
                </c:pt>
                <c:pt idx="976">
                  <c:v>5.2330423217760158E-2</c:v>
                </c:pt>
                <c:pt idx="977">
                  <c:v>6.5062502437984504E-2</c:v>
                </c:pt>
                <c:pt idx="978">
                  <c:v>6.0650340992888463E-2</c:v>
                </c:pt>
                <c:pt idx="979">
                  <c:v>6.2229351407043776E-2</c:v>
                </c:pt>
                <c:pt idx="980">
                  <c:v>6.3883569640269533E-2</c:v>
                </c:pt>
                <c:pt idx="981">
                  <c:v>6.7073027024665999E-2</c:v>
                </c:pt>
                <c:pt idx="982">
                  <c:v>6.3515480760913512E-2</c:v>
                </c:pt>
                <c:pt idx="983">
                  <c:v>6.2004063886268446E-2</c:v>
                </c:pt>
                <c:pt idx="984">
                  <c:v>5.9491286490057638E-2</c:v>
                </c:pt>
                <c:pt idx="985">
                  <c:v>5.4555713833816299E-2</c:v>
                </c:pt>
                <c:pt idx="986">
                  <c:v>5.3408213660608106E-2</c:v>
                </c:pt>
                <c:pt idx="987">
                  <c:v>4.5714652717939508E-2</c:v>
                </c:pt>
                <c:pt idx="988">
                  <c:v>4.2030133263734948E-2</c:v>
                </c:pt>
                <c:pt idx="989">
                  <c:v>3.9332775969217915E-2</c:v>
                </c:pt>
                <c:pt idx="990">
                  <c:v>4.3004517742165627E-2</c:v>
                </c:pt>
                <c:pt idx="991">
                  <c:v>3.9927754022018425E-2</c:v>
                </c:pt>
                <c:pt idx="992">
                  <c:v>3.5938558834518353E-2</c:v>
                </c:pt>
                <c:pt idx="993">
                  <c:v>3.7077949377219088E-2</c:v>
                </c:pt>
                <c:pt idx="994">
                  <c:v>2.9332473445508822E-2</c:v>
                </c:pt>
                <c:pt idx="995">
                  <c:v>1.9490888444620991E-2</c:v>
                </c:pt>
                <c:pt idx="996">
                  <c:v>1.9105600436870485E-2</c:v>
                </c:pt>
                <c:pt idx="997">
                  <c:v>1.478479195695015E-2</c:v>
                </c:pt>
                <c:pt idx="998">
                  <c:v>1.8174328923066696E-2</c:v>
                </c:pt>
                <c:pt idx="999">
                  <c:v>1.3271051207197737E-2</c:v>
                </c:pt>
                <c:pt idx="1000">
                  <c:v>9.7521354700366158E-3</c:v>
                </c:pt>
                <c:pt idx="1001">
                  <c:v>1.0241767263041268E-2</c:v>
                </c:pt>
                <c:pt idx="1002">
                  <c:v>-4.1098886598831541E-3</c:v>
                </c:pt>
                <c:pt idx="1003">
                  <c:v>-5.4012445004663068E-3</c:v>
                </c:pt>
                <c:pt idx="1004">
                  <c:v>-1.7911259418344039E-2</c:v>
                </c:pt>
                <c:pt idx="1005">
                  <c:v>-1.8677021970306185E-2</c:v>
                </c:pt>
                <c:pt idx="1006">
                  <c:v>-1.748615192849734E-2</c:v>
                </c:pt>
                <c:pt idx="1007">
                  <c:v>-2.430167133638006E-2</c:v>
                </c:pt>
                <c:pt idx="1008">
                  <c:v>-1.8864054150286913E-2</c:v>
                </c:pt>
                <c:pt idx="1009">
                  <c:v>-1.1025356076853177E-2</c:v>
                </c:pt>
                <c:pt idx="1010">
                  <c:v>-4.5504076457358877E-3</c:v>
                </c:pt>
                <c:pt idx="1011">
                  <c:v>-1.4737173320409358E-3</c:v>
                </c:pt>
                <c:pt idx="1012">
                  <c:v>1.6812778111293669E-3</c:v>
                </c:pt>
                <c:pt idx="1013">
                  <c:v>7.3938674110652913E-3</c:v>
                </c:pt>
                <c:pt idx="1014">
                  <c:v>8.8266787891064791E-3</c:v>
                </c:pt>
                <c:pt idx="1015">
                  <c:v>1.1644339635568102E-3</c:v>
                </c:pt>
                <c:pt idx="1016">
                  <c:v>-3.5783980309103125E-3</c:v>
                </c:pt>
                <c:pt idx="1017">
                  <c:v>-3.9574346167380314E-3</c:v>
                </c:pt>
                <c:pt idx="1018">
                  <c:v>-4.7178289747442648E-3</c:v>
                </c:pt>
                <c:pt idx="1019">
                  <c:v>-7.6276418866858542E-3</c:v>
                </c:pt>
                <c:pt idx="1020">
                  <c:v>-2.5618354477952021E-3</c:v>
                </c:pt>
                <c:pt idx="1021">
                  <c:v>2.5924376805386284E-4</c:v>
                </c:pt>
                <c:pt idx="1022">
                  <c:v>3.9882532546867688E-3</c:v>
                </c:pt>
                <c:pt idx="1023">
                  <c:v>1.3702530765686838E-3</c:v>
                </c:pt>
                <c:pt idx="1024">
                  <c:v>7.9345916621621493E-3</c:v>
                </c:pt>
                <c:pt idx="1025">
                  <c:v>8.6263445565618602E-3</c:v>
                </c:pt>
                <c:pt idx="1026">
                  <c:v>9.1513028013188169E-3</c:v>
                </c:pt>
                <c:pt idx="1027">
                  <c:v>1.2362925237877298E-2</c:v>
                </c:pt>
                <c:pt idx="1028">
                  <c:v>1.6947825649275439E-2</c:v>
                </c:pt>
                <c:pt idx="1029">
                  <c:v>1.4213109809648961E-2</c:v>
                </c:pt>
                <c:pt idx="1030">
                  <c:v>6.4701391541642783E-3</c:v>
                </c:pt>
                <c:pt idx="1031">
                  <c:v>8.8313367663431785E-3</c:v>
                </c:pt>
                <c:pt idx="1032">
                  <c:v>8.4971228625102535E-3</c:v>
                </c:pt>
                <c:pt idx="1033">
                  <c:v>3.1112329418119256E-3</c:v>
                </c:pt>
                <c:pt idx="1034">
                  <c:v>1.4465603124343973E-3</c:v>
                </c:pt>
                <c:pt idx="1035">
                  <c:v>-2.9253465261367406E-3</c:v>
                </c:pt>
                <c:pt idx="1036">
                  <c:v>-6.4978114809479681E-3</c:v>
                </c:pt>
                <c:pt idx="1037">
                  <c:v>-7.400540538761935E-3</c:v>
                </c:pt>
                <c:pt idx="1038">
                  <c:v>-8.9977301168477908E-3</c:v>
                </c:pt>
                <c:pt idx="1039">
                  <c:v>-1.3463962733077817E-2</c:v>
                </c:pt>
                <c:pt idx="1040">
                  <c:v>-1.696053674621345E-2</c:v>
                </c:pt>
                <c:pt idx="1041">
                  <c:v>-1.9505750477637473E-2</c:v>
                </c:pt>
                <c:pt idx="1042">
                  <c:v>-1.7483992354818567E-2</c:v>
                </c:pt>
                <c:pt idx="1043">
                  <c:v>-1.9568667240287496E-2</c:v>
                </c:pt>
                <c:pt idx="1044">
                  <c:v>-1.9955839904050698E-2</c:v>
                </c:pt>
                <c:pt idx="1045">
                  <c:v>-1.6620547215195458E-2</c:v>
                </c:pt>
                <c:pt idx="1046">
                  <c:v>-1.6304351579121912E-2</c:v>
                </c:pt>
                <c:pt idx="1047">
                  <c:v>-1.7595530887084876E-2</c:v>
                </c:pt>
                <c:pt idx="1048">
                  <c:v>-1.5415698265139222E-2</c:v>
                </c:pt>
                <c:pt idx="1049">
                  <c:v>-1.5941026965365146E-2</c:v>
                </c:pt>
                <c:pt idx="1050">
                  <c:v>-1.3456310302258134E-2</c:v>
                </c:pt>
                <c:pt idx="1051">
                  <c:v>-5.8054064042935005E-3</c:v>
                </c:pt>
                <c:pt idx="1052">
                  <c:v>-9.2606794362448674E-3</c:v>
                </c:pt>
                <c:pt idx="1053">
                  <c:v>-1.4303948575783765E-2</c:v>
                </c:pt>
                <c:pt idx="1054">
                  <c:v>-2.1459103359379061E-2</c:v>
                </c:pt>
                <c:pt idx="1055">
                  <c:v>-2.2257490682950576E-2</c:v>
                </c:pt>
                <c:pt idx="1056">
                  <c:v>-1.4083634182609939E-2</c:v>
                </c:pt>
                <c:pt idx="1057">
                  <c:v>-1.621499007594962E-2</c:v>
                </c:pt>
                <c:pt idx="1058">
                  <c:v>-1.2991180680528402E-2</c:v>
                </c:pt>
                <c:pt idx="1059">
                  <c:v>-1.1740790070504659E-2</c:v>
                </c:pt>
                <c:pt idx="1060">
                  <c:v>-1.7816016452339101E-2</c:v>
                </c:pt>
                <c:pt idx="1061">
                  <c:v>-1.4740741051939121E-2</c:v>
                </c:pt>
                <c:pt idx="1062">
                  <c:v>-1.0162954822191539E-2</c:v>
                </c:pt>
                <c:pt idx="1063">
                  <c:v>-4.5317445522932154E-3</c:v>
                </c:pt>
                <c:pt idx="1064">
                  <c:v>-5.2393350949163642E-3</c:v>
                </c:pt>
                <c:pt idx="1065">
                  <c:v>-3.5912343027860727E-3</c:v>
                </c:pt>
                <c:pt idx="1066">
                  <c:v>-3.307193057304314E-3</c:v>
                </c:pt>
                <c:pt idx="1067">
                  <c:v>6.3442864020779588E-4</c:v>
                </c:pt>
                <c:pt idx="1068">
                  <c:v>5.7220356743099554E-3</c:v>
                </c:pt>
                <c:pt idx="1069">
                  <c:v>2.5940412904720267E-2</c:v>
                </c:pt>
                <c:pt idx="1070">
                  <c:v>1.7452348354977554E-2</c:v>
                </c:pt>
                <c:pt idx="1071">
                  <c:v>9.3953177253585096E-3</c:v>
                </c:pt>
                <c:pt idx="1072">
                  <c:v>1.4676750730745369E-2</c:v>
                </c:pt>
                <c:pt idx="1073">
                  <c:v>1.9440113393062064E-2</c:v>
                </c:pt>
                <c:pt idx="1074">
                  <c:v>2.9125324744137426E-2</c:v>
                </c:pt>
                <c:pt idx="1075">
                  <c:v>3.3728540017317288E-2</c:v>
                </c:pt>
                <c:pt idx="1076">
                  <c:v>3.3382018596808227E-2</c:v>
                </c:pt>
                <c:pt idx="1077">
                  <c:v>3.5624783493379275E-2</c:v>
                </c:pt>
                <c:pt idx="1078">
                  <c:v>4.8090630278120772E-2</c:v>
                </c:pt>
                <c:pt idx="1079">
                  <c:v>4.3342670261705352E-2</c:v>
                </c:pt>
                <c:pt idx="1080">
                  <c:v>3.8392226999519385E-2</c:v>
                </c:pt>
                <c:pt idx="1081">
                  <c:v>3.4934025692812898E-2</c:v>
                </c:pt>
                <c:pt idx="1082">
                  <c:v>3.8153018388995097E-2</c:v>
                </c:pt>
                <c:pt idx="1083">
                  <c:v>3.7224347018744774E-2</c:v>
                </c:pt>
                <c:pt idx="1084">
                  <c:v>3.4245515315604713E-2</c:v>
                </c:pt>
                <c:pt idx="1085">
                  <c:v>3.1970662043910081E-2</c:v>
                </c:pt>
                <c:pt idx="1086">
                  <c:v>3.2528875019669168E-2</c:v>
                </c:pt>
                <c:pt idx="1087">
                  <c:v>3.850986765538611E-2</c:v>
                </c:pt>
                <c:pt idx="1088">
                  <c:v>3.1739608521460516E-2</c:v>
                </c:pt>
                <c:pt idx="1089">
                  <c:v>3.5204416367994873E-2</c:v>
                </c:pt>
                <c:pt idx="1090">
                  <c:v>3.40417797232897E-2</c:v>
                </c:pt>
                <c:pt idx="1091">
                  <c:v>2.8631233959087954E-2</c:v>
                </c:pt>
                <c:pt idx="1092">
                  <c:v>2.3203019628615817E-2</c:v>
                </c:pt>
                <c:pt idx="1093">
                  <c:v>1.6938770696158123E-2</c:v>
                </c:pt>
                <c:pt idx="1094">
                  <c:v>8.3180863107110703E-3</c:v>
                </c:pt>
                <c:pt idx="1095">
                  <c:v>1.0842001405508284E-2</c:v>
                </c:pt>
                <c:pt idx="1096">
                  <c:v>1.0680512080406102E-2</c:v>
                </c:pt>
                <c:pt idx="1097">
                  <c:v>7.9567715930304317E-3</c:v>
                </c:pt>
                <c:pt idx="1098">
                  <c:v>6.276945536495937E-3</c:v>
                </c:pt>
                <c:pt idx="1099">
                  <c:v>-2.4352793035766762E-3</c:v>
                </c:pt>
                <c:pt idx="1100">
                  <c:v>2.9736614671506123E-3</c:v>
                </c:pt>
                <c:pt idx="1101">
                  <c:v>2.9111313618388479E-3</c:v>
                </c:pt>
                <c:pt idx="1102">
                  <c:v>1.1524754021609018E-3</c:v>
                </c:pt>
                <c:pt idx="1103">
                  <c:v>-7.4896932747892109E-4</c:v>
                </c:pt>
                <c:pt idx="1104">
                  <c:v>5.3056530980888361E-4</c:v>
                </c:pt>
                <c:pt idx="1105">
                  <c:v>5.8905625686839214E-3</c:v>
                </c:pt>
                <c:pt idx="1106">
                  <c:v>8.9233537542336983E-3</c:v>
                </c:pt>
                <c:pt idx="1107">
                  <c:v>1.3980105737376625E-2</c:v>
                </c:pt>
                <c:pt idx="1108">
                  <c:v>1.9238124259440936E-2</c:v>
                </c:pt>
                <c:pt idx="1109">
                  <c:v>2.5217764138149801E-2</c:v>
                </c:pt>
                <c:pt idx="1110">
                  <c:v>2.5894394818781086E-2</c:v>
                </c:pt>
                <c:pt idx="1111">
                  <c:v>2.5623469553348266E-2</c:v>
                </c:pt>
                <c:pt idx="1112">
                  <c:v>2.7550546133021436E-2</c:v>
                </c:pt>
                <c:pt idx="1113">
                  <c:v>2.5114217910059744E-2</c:v>
                </c:pt>
                <c:pt idx="1114">
                  <c:v>3.2052244565504373E-2</c:v>
                </c:pt>
                <c:pt idx="1115">
                  <c:v>3.9453685492484292E-2</c:v>
                </c:pt>
                <c:pt idx="1116">
                  <c:v>3.624542088348981E-2</c:v>
                </c:pt>
                <c:pt idx="1117">
                  <c:v>3.4266806171403541E-2</c:v>
                </c:pt>
                <c:pt idx="1118">
                  <c:v>3.0754328686932175E-2</c:v>
                </c:pt>
                <c:pt idx="1119">
                  <c:v>3.5543707862148666E-2</c:v>
                </c:pt>
                <c:pt idx="1120">
                  <c:v>4.1501317419594841E-2</c:v>
                </c:pt>
                <c:pt idx="1121">
                  <c:v>3.9735078894171494E-2</c:v>
                </c:pt>
                <c:pt idx="1122">
                  <c:v>4.7841926309758698E-2</c:v>
                </c:pt>
                <c:pt idx="1123">
                  <c:v>5.5611103204326828E-2</c:v>
                </c:pt>
                <c:pt idx="1124">
                  <c:v>6.6808299191280729E-2</c:v>
                </c:pt>
                <c:pt idx="1125">
                  <c:v>6.2467219932982987E-2</c:v>
                </c:pt>
                <c:pt idx="1126">
                  <c:v>5.7734055344377921E-2</c:v>
                </c:pt>
                <c:pt idx="1127">
                  <c:v>6.4721465400527922E-2</c:v>
                </c:pt>
                <c:pt idx="1128">
                  <c:v>5.9263774100069666E-2</c:v>
                </c:pt>
                <c:pt idx="1129">
                  <c:v>5.5565200990761898E-2</c:v>
                </c:pt>
                <c:pt idx="1130">
                  <c:v>4.9254574278869256E-2</c:v>
                </c:pt>
                <c:pt idx="1131">
                  <c:v>4.2468114903202903E-2</c:v>
                </c:pt>
                <c:pt idx="1132">
                  <c:v>3.5903756695798483E-2</c:v>
                </c:pt>
                <c:pt idx="1133">
                  <c:v>3.2429181105747995E-2</c:v>
                </c:pt>
                <c:pt idx="1134">
                  <c:v>3.3706163017306334E-2</c:v>
                </c:pt>
                <c:pt idx="1135">
                  <c:v>3.6994744953169789E-2</c:v>
                </c:pt>
                <c:pt idx="1136">
                  <c:v>3.5781642507579425E-2</c:v>
                </c:pt>
                <c:pt idx="1137">
                  <c:v>3.3232411378563143E-2</c:v>
                </c:pt>
                <c:pt idx="1138">
                  <c:v>3.5222529586520057E-2</c:v>
                </c:pt>
                <c:pt idx="1139">
                  <c:v>3.880466637438662E-2</c:v>
                </c:pt>
                <c:pt idx="1140">
                  <c:v>3.1162954822943734E-2</c:v>
                </c:pt>
                <c:pt idx="1141">
                  <c:v>2.8976468414180667E-2</c:v>
                </c:pt>
                <c:pt idx="1142">
                  <c:v>2.8553352179973901E-2</c:v>
                </c:pt>
                <c:pt idx="1143">
                  <c:v>2.8069814654801739E-2</c:v>
                </c:pt>
                <c:pt idx="1144">
                  <c:v>2.9573471506505467E-2</c:v>
                </c:pt>
                <c:pt idx="1145">
                  <c:v>3.2857834528948748E-2</c:v>
                </c:pt>
                <c:pt idx="1146">
                  <c:v>2.4748797330376826E-2</c:v>
                </c:pt>
                <c:pt idx="1147">
                  <c:v>2.7293317971599507E-2</c:v>
                </c:pt>
                <c:pt idx="1148">
                  <c:v>2.5447858681391988E-2</c:v>
                </c:pt>
                <c:pt idx="1149">
                  <c:v>2.9892841931986158E-2</c:v>
                </c:pt>
                <c:pt idx="1150">
                  <c:v>3.3568200594951803E-2</c:v>
                </c:pt>
                <c:pt idx="1151">
                  <c:v>3.345182132614033E-2</c:v>
                </c:pt>
                <c:pt idx="1152">
                  <c:v>3.8215600583723308E-2</c:v>
                </c:pt>
                <c:pt idx="1153">
                  <c:v>4.7574522488393223E-2</c:v>
                </c:pt>
                <c:pt idx="1154">
                  <c:v>5.1821921218853095E-2</c:v>
                </c:pt>
                <c:pt idx="1155">
                  <c:v>5.8454312876244474E-2</c:v>
                </c:pt>
                <c:pt idx="1156">
                  <c:v>6.1989949605663064E-2</c:v>
                </c:pt>
                <c:pt idx="1157">
                  <c:v>6.5611722233545278E-2</c:v>
                </c:pt>
                <c:pt idx="1158">
                  <c:v>6.7491835143683288E-2</c:v>
                </c:pt>
                <c:pt idx="1159">
                  <c:v>7.8240163658681805E-2</c:v>
                </c:pt>
                <c:pt idx="1160">
                  <c:v>8.0866777554022828E-2</c:v>
                </c:pt>
                <c:pt idx="1161">
                  <c:v>6.8592480955923074E-2</c:v>
                </c:pt>
                <c:pt idx="1162">
                  <c:v>4.8293395638936421E-2</c:v>
                </c:pt>
                <c:pt idx="1163">
                  <c:v>4.6920939425220576E-2</c:v>
                </c:pt>
                <c:pt idx="1164">
                  <c:v>5.1000632449886396E-2</c:v>
                </c:pt>
                <c:pt idx="1165">
                  <c:v>5.1935687333127589E-2</c:v>
                </c:pt>
                <c:pt idx="1166">
                  <c:v>5.6183147689567781E-2</c:v>
                </c:pt>
                <c:pt idx="1167">
                  <c:v>5.1677234992497878E-2</c:v>
                </c:pt>
                <c:pt idx="1168">
                  <c:v>4.4536322359322922E-2</c:v>
                </c:pt>
                <c:pt idx="1169">
                  <c:v>4.8197761812522444E-2</c:v>
                </c:pt>
                <c:pt idx="1170">
                  <c:v>4.7610153757736695E-2</c:v>
                </c:pt>
                <c:pt idx="1171">
                  <c:v>4.0940282643645798E-2</c:v>
                </c:pt>
                <c:pt idx="1172">
                  <c:v>4.0555990319419255E-2</c:v>
                </c:pt>
                <c:pt idx="1173">
                  <c:v>4.4896387524956394E-2</c:v>
                </c:pt>
                <c:pt idx="1174">
                  <c:v>4.8706212036520924E-2</c:v>
                </c:pt>
                <c:pt idx="1175">
                  <c:v>4.879300977259815E-2</c:v>
                </c:pt>
                <c:pt idx="1176">
                  <c:v>4.7343493410460846E-2</c:v>
                </c:pt>
                <c:pt idx="1177">
                  <c:v>5.2657828281112762E-2</c:v>
                </c:pt>
                <c:pt idx="1178">
                  <c:v>5.1095805147882256E-2</c:v>
                </c:pt>
                <c:pt idx="1179">
                  <c:v>5.0692359895050831E-2</c:v>
                </c:pt>
                <c:pt idx="1180">
                  <c:v>5.4643348115678281E-2</c:v>
                </c:pt>
                <c:pt idx="1181">
                  <c:v>5.40677288643443E-2</c:v>
                </c:pt>
                <c:pt idx="1182">
                  <c:v>5.354327816905835E-2</c:v>
                </c:pt>
                <c:pt idx="1183">
                  <c:v>5.3416714003914567E-2</c:v>
                </c:pt>
                <c:pt idx="1184">
                  <c:v>5.0855099121291492E-2</c:v>
                </c:pt>
                <c:pt idx="1185">
                  <c:v>4.7239433903501826E-2</c:v>
                </c:pt>
                <c:pt idx="1186">
                  <c:v>4.2472083687701279E-2</c:v>
                </c:pt>
                <c:pt idx="1187">
                  <c:v>4.2434658639549871E-2</c:v>
                </c:pt>
                <c:pt idx="1188">
                  <c:v>3.6581827653445753E-2</c:v>
                </c:pt>
                <c:pt idx="1189">
                  <c:v>2.0862650531764615E-2</c:v>
                </c:pt>
                <c:pt idx="1190">
                  <c:v>3.3207187981632691E-2</c:v>
                </c:pt>
                <c:pt idx="1191">
                  <c:v>4.4363277487515118E-2</c:v>
                </c:pt>
                <c:pt idx="1192">
                  <c:v>5.1365249221234421E-2</c:v>
                </c:pt>
                <c:pt idx="1193">
                  <c:v>4.8266128442107759E-2</c:v>
                </c:pt>
                <c:pt idx="1194">
                  <c:v>3.9935346977335362E-2</c:v>
                </c:pt>
                <c:pt idx="1195">
                  <c:v>2.3665318518752532E-2</c:v>
                </c:pt>
                <c:pt idx="1196">
                  <c:v>1.4337587097861704E-2</c:v>
                </c:pt>
                <c:pt idx="1197">
                  <c:v>5.7684783675111539E-3</c:v>
                </c:pt>
                <c:pt idx="1198">
                  <c:v>-3.7833269015177251E-3</c:v>
                </c:pt>
                <c:pt idx="1199">
                  <c:v>-3.9081828728737555E-4</c:v>
                </c:pt>
                <c:pt idx="1200">
                  <c:v>9.8263374324414343E-4</c:v>
                </c:pt>
                <c:pt idx="1201">
                  <c:v>1.13373620739039E-2</c:v>
                </c:pt>
                <c:pt idx="1202">
                  <c:v>1.3006910555765749E-2</c:v>
                </c:pt>
                <c:pt idx="1203">
                  <c:v>1.0662689888106591E-2</c:v>
                </c:pt>
                <c:pt idx="1204">
                  <c:v>1.0553476772575232E-2</c:v>
                </c:pt>
                <c:pt idx="1205">
                  <c:v>1.576055720070646E-2</c:v>
                </c:pt>
                <c:pt idx="1206">
                  <c:v>1.4550904366626094E-2</c:v>
                </c:pt>
                <c:pt idx="1207">
                  <c:v>1.0640023460463777E-2</c:v>
                </c:pt>
                <c:pt idx="1208">
                  <c:v>1.6642073582963102E-2</c:v>
                </c:pt>
                <c:pt idx="1209">
                  <c:v>1.5649198389928509E-2</c:v>
                </c:pt>
                <c:pt idx="1210">
                  <c:v>2.2184674486334988E-2</c:v>
                </c:pt>
                <c:pt idx="1211">
                  <c:v>1.7960420488195572E-2</c:v>
                </c:pt>
                <c:pt idx="1212">
                  <c:v>2.6577617824560695E-2</c:v>
                </c:pt>
                <c:pt idx="1213">
                  <c:v>3.2116520220710543E-2</c:v>
                </c:pt>
                <c:pt idx="1214">
                  <c:v>3.9567898953202452E-2</c:v>
                </c:pt>
                <c:pt idx="1215">
                  <c:v>3.3888260187432184E-2</c:v>
                </c:pt>
                <c:pt idx="1216">
                  <c:v>3.6947326452568818E-2</c:v>
                </c:pt>
                <c:pt idx="1217">
                  <c:v>3.7200991083386148E-2</c:v>
                </c:pt>
                <c:pt idx="1218">
                  <c:v>3.8501758628064264E-2</c:v>
                </c:pt>
                <c:pt idx="1219">
                  <c:v>4.2591001249328686E-2</c:v>
                </c:pt>
                <c:pt idx="1220">
                  <c:v>3.3648007413479286E-2</c:v>
                </c:pt>
                <c:pt idx="1221">
                  <c:v>3.3577602902981729E-2</c:v>
                </c:pt>
                <c:pt idx="1222">
                  <c:v>3.6602913850261487E-2</c:v>
                </c:pt>
                <c:pt idx="1223">
                  <c:v>3.8306455699552489E-2</c:v>
                </c:pt>
                <c:pt idx="1224">
                  <c:v>3.3699674084151976E-2</c:v>
                </c:pt>
                <c:pt idx="1225">
                  <c:v>2.9214189058536011E-2</c:v>
                </c:pt>
                <c:pt idx="1226">
                  <c:v>2.6896977215846274E-2</c:v>
                </c:pt>
                <c:pt idx="1227">
                  <c:v>2.1903994944029392E-2</c:v>
                </c:pt>
                <c:pt idx="1228">
                  <c:v>1.9024150685994945E-2</c:v>
                </c:pt>
                <c:pt idx="1229">
                  <c:v>1.4698414281816063E-2</c:v>
                </c:pt>
                <c:pt idx="1230">
                  <c:v>9.7696883344413621E-3</c:v>
                </c:pt>
                <c:pt idx="1231">
                  <c:v>1.0822301962453817E-2</c:v>
                </c:pt>
                <c:pt idx="1232">
                  <c:v>7.8853116191661687E-3</c:v>
                </c:pt>
                <c:pt idx="1233">
                  <c:v>9.5530350123675944E-3</c:v>
                </c:pt>
                <c:pt idx="1234">
                  <c:v>1.3693915773890231E-2</c:v>
                </c:pt>
                <c:pt idx="1235">
                  <c:v>1.4878215596203725E-2</c:v>
                </c:pt>
                <c:pt idx="1236">
                  <c:v>1.6449547291258027E-2</c:v>
                </c:pt>
                <c:pt idx="1237">
                  <c:v>2.3456302478775948E-2</c:v>
                </c:pt>
                <c:pt idx="1238">
                  <c:v>2.3010439212722611E-2</c:v>
                </c:pt>
                <c:pt idx="1239">
                  <c:v>2.115955865167507E-2</c:v>
                </c:pt>
                <c:pt idx="1240">
                  <c:v>2.0045656726894956E-2</c:v>
                </c:pt>
                <c:pt idx="1241">
                  <c:v>2.2404226061395693E-2</c:v>
                </c:pt>
                <c:pt idx="1242">
                  <c:v>2.6132595141858728E-2</c:v>
                </c:pt>
                <c:pt idx="1243">
                  <c:v>2.3605269870752954E-2</c:v>
                </c:pt>
                <c:pt idx="1244">
                  <c:v>2.6326872980702243E-2</c:v>
                </c:pt>
                <c:pt idx="1245">
                  <c:v>3.102410448587678E-2</c:v>
                </c:pt>
                <c:pt idx="1246">
                  <c:v>3.4829130202914893E-2</c:v>
                </c:pt>
                <c:pt idx="1247">
                  <c:v>3.4137003316912162E-2</c:v>
                </c:pt>
                <c:pt idx="1248">
                  <c:v>3.2593481340591035E-2</c:v>
                </c:pt>
                <c:pt idx="1249">
                  <c:v>2.7748719150815893E-2</c:v>
                </c:pt>
                <c:pt idx="1250">
                  <c:v>2.7210117331521344E-2</c:v>
                </c:pt>
                <c:pt idx="1251">
                  <c:v>3.1612593287969837E-2</c:v>
                </c:pt>
                <c:pt idx="1252">
                  <c:v>3.3058201285523392E-2</c:v>
                </c:pt>
                <c:pt idx="1253">
                  <c:v>3.5058087317274556E-2</c:v>
                </c:pt>
                <c:pt idx="1254">
                  <c:v>3.6694071839605824E-2</c:v>
                </c:pt>
                <c:pt idx="1255">
                  <c:v>4.1197654310342502E-2</c:v>
                </c:pt>
                <c:pt idx="1256">
                  <c:v>4.5206360260897416E-2</c:v>
                </c:pt>
                <c:pt idx="1257">
                  <c:v>4.4526456355280741E-2</c:v>
                </c:pt>
                <c:pt idx="1258">
                  <c:v>4.2751363847489676E-2</c:v>
                </c:pt>
                <c:pt idx="1259">
                  <c:v>4.2832981001521109E-2</c:v>
                </c:pt>
                <c:pt idx="1260">
                  <c:v>4.2480355920957225E-2</c:v>
                </c:pt>
                <c:pt idx="1261">
                  <c:v>4.7645789759629853E-2</c:v>
                </c:pt>
                <c:pt idx="1262">
                  <c:v>5.10744599011006E-2</c:v>
                </c:pt>
                <c:pt idx="1263">
                  <c:v>5.3718466440071611E-2</c:v>
                </c:pt>
                <c:pt idx="1264">
                  <c:v>5.4562367058532901E-2</c:v>
                </c:pt>
                <c:pt idx="1265">
                  <c:v>5.3304323033287915E-2</c:v>
                </c:pt>
                <c:pt idx="1266">
                  <c:v>5.4777253836894912E-2</c:v>
                </c:pt>
                <c:pt idx="1267">
                  <c:v>5.4899016912395293E-2</c:v>
                </c:pt>
                <c:pt idx="1268">
                  <c:v>5.9270021354905111E-2</c:v>
                </c:pt>
                <c:pt idx="1269">
                  <c:v>6.1770687259733004E-2</c:v>
                </c:pt>
                <c:pt idx="1270">
                  <c:v>6.2261305373375153E-2</c:v>
                </c:pt>
                <c:pt idx="1271">
                  <c:v>6.3597247789051625E-2</c:v>
                </c:pt>
                <c:pt idx="1272">
                  <c:v>6.2441364226373031E-2</c:v>
                </c:pt>
                <c:pt idx="1273">
                  <c:v>5.7824774339406471E-2</c:v>
                </c:pt>
                <c:pt idx="1274">
                  <c:v>5.4554271426281442E-2</c:v>
                </c:pt>
                <c:pt idx="1275">
                  <c:v>4.7658223629370999E-2</c:v>
                </c:pt>
                <c:pt idx="1276">
                  <c:v>5.1758542571157529E-2</c:v>
                </c:pt>
                <c:pt idx="1277">
                  <c:v>5.2614188003446971E-2</c:v>
                </c:pt>
                <c:pt idx="1278">
                  <c:v>5.3136838550637888E-2</c:v>
                </c:pt>
                <c:pt idx="1279">
                  <c:v>4.52595529106945E-2</c:v>
                </c:pt>
                <c:pt idx="1280">
                  <c:v>4.4935715242793606E-2</c:v>
                </c:pt>
                <c:pt idx="1281">
                  <c:v>5.9035902050505573E-2</c:v>
                </c:pt>
                <c:pt idx="1282">
                  <c:v>7.6196074482871801E-2</c:v>
                </c:pt>
                <c:pt idx="1283">
                  <c:v>7.950721264687588E-2</c:v>
                </c:pt>
                <c:pt idx="1284">
                  <c:v>7.538283341665597E-2</c:v>
                </c:pt>
                <c:pt idx="1285">
                  <c:v>8.2475655379907753E-2</c:v>
                </c:pt>
                <c:pt idx="1286">
                  <c:v>8.4510782376426397E-2</c:v>
                </c:pt>
                <c:pt idx="1287">
                  <c:v>8.7085958470887626E-2</c:v>
                </c:pt>
                <c:pt idx="1288">
                  <c:v>8.7160939872461984E-2</c:v>
                </c:pt>
                <c:pt idx="1289">
                  <c:v>8.0896010983244171E-2</c:v>
                </c:pt>
                <c:pt idx="1290">
                  <c:v>8.5298990085811655E-2</c:v>
                </c:pt>
                <c:pt idx="1291">
                  <c:v>7.6975841847134463E-2</c:v>
                </c:pt>
                <c:pt idx="1292">
                  <c:v>6.7020581874763341E-2</c:v>
                </c:pt>
                <c:pt idx="1293">
                  <c:v>6.3508929509890732E-2</c:v>
                </c:pt>
                <c:pt idx="1294">
                  <c:v>7.954838704140621E-2</c:v>
                </c:pt>
                <c:pt idx="1295">
                  <c:v>7.9354939953788728E-2</c:v>
                </c:pt>
                <c:pt idx="1296">
                  <c:v>8.2198963659877666E-2</c:v>
                </c:pt>
                <c:pt idx="1297">
                  <c:v>8.0593767781895531E-2</c:v>
                </c:pt>
                <c:pt idx="1298">
                  <c:v>8.5091401322154869E-2</c:v>
                </c:pt>
                <c:pt idx="1299">
                  <c:v>8.7031151982055466E-2</c:v>
                </c:pt>
                <c:pt idx="1300">
                  <c:v>8.7821168811208716E-2</c:v>
                </c:pt>
                <c:pt idx="1301">
                  <c:v>9.0515022421703062E-2</c:v>
                </c:pt>
                <c:pt idx="1302">
                  <c:v>9.3600633220379592E-2</c:v>
                </c:pt>
                <c:pt idx="1303">
                  <c:v>8.468431711298452E-2</c:v>
                </c:pt>
                <c:pt idx="1304">
                  <c:v>8.2930179411957017E-2</c:v>
                </c:pt>
                <c:pt idx="1305">
                  <c:v>8.4137426168809926E-2</c:v>
                </c:pt>
                <c:pt idx="1306">
                  <c:v>9.4614596569684961E-2</c:v>
                </c:pt>
                <c:pt idx="1307">
                  <c:v>9.7024536862284405E-2</c:v>
                </c:pt>
                <c:pt idx="1308">
                  <c:v>9.9929454281992403E-2</c:v>
                </c:pt>
                <c:pt idx="1309">
                  <c:v>9.7214126519219901E-2</c:v>
                </c:pt>
                <c:pt idx="1310">
                  <c:v>9.5899254229184328E-2</c:v>
                </c:pt>
                <c:pt idx="1311">
                  <c:v>9.4021068292623911E-2</c:v>
                </c:pt>
                <c:pt idx="1312">
                  <c:v>9.0352262901841396E-2</c:v>
                </c:pt>
                <c:pt idx="1313">
                  <c:v>8.9873736084387312E-2</c:v>
                </c:pt>
                <c:pt idx="1314">
                  <c:v>9.0548503198088159E-2</c:v>
                </c:pt>
                <c:pt idx="1315">
                  <c:v>9.7659173039429392E-2</c:v>
                </c:pt>
                <c:pt idx="1316">
                  <c:v>0.10061948656029895</c:v>
                </c:pt>
                <c:pt idx="1317">
                  <c:v>9.8138526415227467E-2</c:v>
                </c:pt>
                <c:pt idx="1318">
                  <c:v>9.6263230131275357E-2</c:v>
                </c:pt>
                <c:pt idx="1319">
                  <c:v>8.5823393284677918E-2</c:v>
                </c:pt>
                <c:pt idx="1320">
                  <c:v>8.6652961701283671E-2</c:v>
                </c:pt>
                <c:pt idx="1321">
                  <c:v>7.3155234464910679E-2</c:v>
                </c:pt>
                <c:pt idx="1322">
                  <c:v>5.5716815598168434E-2</c:v>
                </c:pt>
                <c:pt idx="1323">
                  <c:v>5.6559474460774473E-2</c:v>
                </c:pt>
                <c:pt idx="1324">
                  <c:v>6.6267758405489596E-2</c:v>
                </c:pt>
                <c:pt idx="1325">
                  <c:v>6.1024354073887732E-2</c:v>
                </c:pt>
                <c:pt idx="1326">
                  <c:v>5.717558663718636E-2</c:v>
                </c:pt>
                <c:pt idx="1327">
                  <c:v>5.2645581321886681E-2</c:v>
                </c:pt>
                <c:pt idx="1328">
                  <c:v>3.988431691920824E-2</c:v>
                </c:pt>
                <c:pt idx="1329">
                  <c:v>4.2951075294644259E-2</c:v>
                </c:pt>
                <c:pt idx="1330">
                  <c:v>5.0140611899436305E-2</c:v>
                </c:pt>
                <c:pt idx="1331">
                  <c:v>5.7077411249449872E-2</c:v>
                </c:pt>
                <c:pt idx="1332">
                  <c:v>4.9112000818373636E-2</c:v>
                </c:pt>
                <c:pt idx="1333">
                  <c:v>4.2827304764219143E-2</c:v>
                </c:pt>
                <c:pt idx="1334">
                  <c:v>5.103537465086716E-2</c:v>
                </c:pt>
                <c:pt idx="1335">
                  <c:v>4.6853181498857532E-2</c:v>
                </c:pt>
                <c:pt idx="1336">
                  <c:v>4.1928919096819506E-2</c:v>
                </c:pt>
                <c:pt idx="1337">
                  <c:v>3.6018291833967764E-2</c:v>
                </c:pt>
                <c:pt idx="1338">
                  <c:v>2.2666621875571336E-2</c:v>
                </c:pt>
                <c:pt idx="1339">
                  <c:v>2.1697161905526618E-2</c:v>
                </c:pt>
                <c:pt idx="1340">
                  <c:v>1.4249638927645636E-2</c:v>
                </c:pt>
                <c:pt idx="1341">
                  <c:v>1.3576897142048683E-2</c:v>
                </c:pt>
                <c:pt idx="1342">
                  <c:v>1.6588774654966887E-2</c:v>
                </c:pt>
                <c:pt idx="1343">
                  <c:v>1.2858212850147321E-2</c:v>
                </c:pt>
                <c:pt idx="1344">
                  <c:v>1.4167944770146379E-2</c:v>
                </c:pt>
                <c:pt idx="1345">
                  <c:v>6.8204406182288402E-3</c:v>
                </c:pt>
                <c:pt idx="1346">
                  <c:v>7.5376161269855579E-3</c:v>
                </c:pt>
                <c:pt idx="1347">
                  <c:v>1.6010487837492926E-2</c:v>
                </c:pt>
                <c:pt idx="1348">
                  <c:v>1.7045609469855671E-2</c:v>
                </c:pt>
                <c:pt idx="1349">
                  <c:v>2.0810331241079005E-2</c:v>
                </c:pt>
                <c:pt idx="1350">
                  <c:v>2.8517710363876736E-2</c:v>
                </c:pt>
                <c:pt idx="1351">
                  <c:v>3.1631173714314675E-2</c:v>
                </c:pt>
                <c:pt idx="1352">
                  <c:v>3.465418811699772E-2</c:v>
                </c:pt>
                <c:pt idx="1353">
                  <c:v>3.6007839202910397E-2</c:v>
                </c:pt>
                <c:pt idx="1354">
                  <c:v>3.4379283184674536E-2</c:v>
                </c:pt>
                <c:pt idx="1355">
                  <c:v>3.6169517650956218E-2</c:v>
                </c:pt>
                <c:pt idx="1356">
                  <c:v>3.8792771451257924E-2</c:v>
                </c:pt>
                <c:pt idx="1357">
                  <c:v>3.7860529689509592E-2</c:v>
                </c:pt>
                <c:pt idx="1358">
                  <c:v>3.1757245685267055E-2</c:v>
                </c:pt>
                <c:pt idx="1359">
                  <c:v>3.7484385484430227E-2</c:v>
                </c:pt>
                <c:pt idx="1360">
                  <c:v>3.5269248328071212E-2</c:v>
                </c:pt>
                <c:pt idx="1361">
                  <c:v>3.8022326474313362E-2</c:v>
                </c:pt>
                <c:pt idx="1362">
                  <c:v>3.2962511635921565E-2</c:v>
                </c:pt>
                <c:pt idx="1363">
                  <c:v>2.7011227890002543E-2</c:v>
                </c:pt>
                <c:pt idx="1364">
                  <c:v>2.646131889149661E-2</c:v>
                </c:pt>
                <c:pt idx="1365">
                  <c:v>2.5023588578074074E-2</c:v>
                </c:pt>
                <c:pt idx="1366">
                  <c:v>2.99898040663098E-2</c:v>
                </c:pt>
                <c:pt idx="1367">
                  <c:v>3.5816430252072928E-2</c:v>
                </c:pt>
                <c:pt idx="1368">
                  <c:v>3.2144250661912288E-2</c:v>
                </c:pt>
                <c:pt idx="1369">
                  <c:v>3.2011791439076509E-2</c:v>
                </c:pt>
                <c:pt idx="1370">
                  <c:v>3.4047719799751297E-2</c:v>
                </c:pt>
                <c:pt idx="1371">
                  <c:v>2.7915013555141588E-2</c:v>
                </c:pt>
                <c:pt idx="1372">
                  <c:v>2.7563031924649595E-2</c:v>
                </c:pt>
                <c:pt idx="1373">
                  <c:v>2.9039085538850706E-2</c:v>
                </c:pt>
                <c:pt idx="1374">
                  <c:v>2.808023178738539E-2</c:v>
                </c:pt>
                <c:pt idx="1375">
                  <c:v>2.7108610709285497E-2</c:v>
                </c:pt>
                <c:pt idx="1376">
                  <c:v>2.5367544207390846E-2</c:v>
                </c:pt>
                <c:pt idx="1377">
                  <c:v>2.5148071272240946E-2</c:v>
                </c:pt>
                <c:pt idx="1378">
                  <c:v>2.8467605094140147E-2</c:v>
                </c:pt>
                <c:pt idx="1379">
                  <c:v>2.8431856988625048E-2</c:v>
                </c:pt>
                <c:pt idx="1380">
                  <c:v>2.9966587428123637E-2</c:v>
                </c:pt>
                <c:pt idx="1381">
                  <c:v>2.3950091689854069E-2</c:v>
                </c:pt>
                <c:pt idx="1382">
                  <c:v>2.3506694694371832E-2</c:v>
                </c:pt>
                <c:pt idx="1383">
                  <c:v>2.464538372155145E-2</c:v>
                </c:pt>
                <c:pt idx="1384">
                  <c:v>2.0705006841682971E-2</c:v>
                </c:pt>
                <c:pt idx="1385">
                  <c:v>1.5339415889511043E-2</c:v>
                </c:pt>
                <c:pt idx="1386">
                  <c:v>2.0122902512688556E-2</c:v>
                </c:pt>
                <c:pt idx="1387">
                  <c:v>1.9485051744171589E-2</c:v>
                </c:pt>
                <c:pt idx="1388">
                  <c:v>1.7452325334293972E-2</c:v>
                </c:pt>
                <c:pt idx="1389">
                  <c:v>1.9457091256971815E-2</c:v>
                </c:pt>
                <c:pt idx="1390">
                  <c:v>1.7929058595105074E-2</c:v>
                </c:pt>
                <c:pt idx="1391">
                  <c:v>1.7959676379797784E-2</c:v>
                </c:pt>
                <c:pt idx="1392">
                  <c:v>1.4975296648987779E-2</c:v>
                </c:pt>
                <c:pt idx="1393">
                  <c:v>1.3178187134879726E-2</c:v>
                </c:pt>
                <c:pt idx="1394">
                  <c:v>7.9925056717675691E-3</c:v>
                </c:pt>
                <c:pt idx="1395">
                  <c:v>1.5707905928178834E-2</c:v>
                </c:pt>
                <c:pt idx="1396">
                  <c:v>1.1942988054823855E-2</c:v>
                </c:pt>
                <c:pt idx="1397">
                  <c:v>1.1511395982381156E-2</c:v>
                </c:pt>
                <c:pt idx="1398">
                  <c:v>7.6455787570384182E-3</c:v>
                </c:pt>
                <c:pt idx="1399">
                  <c:v>-3.2678305168087896E-4</c:v>
                </c:pt>
                <c:pt idx="1400">
                  <c:v>1.1800061641558113E-3</c:v>
                </c:pt>
                <c:pt idx="1401">
                  <c:v>4.1462977323409866E-3</c:v>
                </c:pt>
                <c:pt idx="1402">
                  <c:v>-1.6096632572453196E-3</c:v>
                </c:pt>
                <c:pt idx="1403">
                  <c:v>-2.7531698747786937E-3</c:v>
                </c:pt>
                <c:pt idx="1404">
                  <c:v>-1.0841964691371997E-2</c:v>
                </c:pt>
                <c:pt idx="1405">
                  <c:v>-1.8865426458452905E-2</c:v>
                </c:pt>
                <c:pt idx="1406">
                  <c:v>-2.9224906129209138E-2</c:v>
                </c:pt>
                <c:pt idx="1407">
                  <c:v>-2.6668519930959755E-2</c:v>
                </c:pt>
                <c:pt idx="1408">
                  <c:v>-2.2073843400698845E-2</c:v>
                </c:pt>
                <c:pt idx="1409">
                  <c:v>-2.3370562118128602E-2</c:v>
                </c:pt>
                <c:pt idx="1410">
                  <c:v>-3.4319124015457003E-2</c:v>
                </c:pt>
                <c:pt idx="1411">
                  <c:v>-2.4968740315281845E-2</c:v>
                </c:pt>
                <c:pt idx="1412">
                  <c:v>-2.2298403089122454E-2</c:v>
                </c:pt>
                <c:pt idx="1413">
                  <c:v>-4.2650764901830396E-2</c:v>
                </c:pt>
                <c:pt idx="1414">
                  <c:v>-6.6411798084494711E-2</c:v>
                </c:pt>
                <c:pt idx="1415">
                  <c:v>-7.8761476433325539E-2</c:v>
                </c:pt>
                <c:pt idx="1416">
                  <c:v>-8.3996301291076381E-2</c:v>
                </c:pt>
                <c:pt idx="1417">
                  <c:v>-8.9432380587681881E-2</c:v>
                </c:pt>
                <c:pt idx="1418">
                  <c:v>-9.9816752534321207E-2</c:v>
                </c:pt>
                <c:pt idx="1419">
                  <c:v>-9.1229529929295228E-2</c:v>
                </c:pt>
                <c:pt idx="1420">
                  <c:v>-8.446163404162732E-2</c:v>
                </c:pt>
                <c:pt idx="1421">
                  <c:v>-7.9985619273263309E-2</c:v>
                </c:pt>
                <c:pt idx="1422">
                  <c:v>-8.3373304153057992E-2</c:v>
                </c:pt>
                <c:pt idx="1423">
                  <c:v>-7.290842454074653E-2</c:v>
                </c:pt>
                <c:pt idx="1424">
                  <c:v>-7.0178261056688007E-2</c:v>
                </c:pt>
                <c:pt idx="1425">
                  <c:v>-6.7977002560416167E-2</c:v>
                </c:pt>
                <c:pt idx="1426">
                  <c:v>-7.1695533066038042E-2</c:v>
                </c:pt>
                <c:pt idx="1427">
                  <c:v>-7.2304082926166968E-2</c:v>
                </c:pt>
                <c:pt idx="1428">
                  <c:v>-7.2329281444968307E-2</c:v>
                </c:pt>
                <c:pt idx="1429">
                  <c:v>-7.1829178472578525E-2</c:v>
                </c:pt>
                <c:pt idx="1430">
                  <c:v>-6.7452746522212781E-2</c:v>
                </c:pt>
                <c:pt idx="1431">
                  <c:v>-6.1617295885915802E-2</c:v>
                </c:pt>
                <c:pt idx="1432">
                  <c:v>-7.1670519683141198E-2</c:v>
                </c:pt>
                <c:pt idx="1433">
                  <c:v>-7.7302093896189361E-2</c:v>
                </c:pt>
                <c:pt idx="1434">
                  <c:v>-7.933097596506189E-2</c:v>
                </c:pt>
                <c:pt idx="1435">
                  <c:v>-8.0192994239297488E-2</c:v>
                </c:pt>
                <c:pt idx="1436">
                  <c:v>-7.5919307640463396E-2</c:v>
                </c:pt>
                <c:pt idx="1437">
                  <c:v>-6.6602618357977206E-2</c:v>
                </c:pt>
                <c:pt idx="1438">
                  <c:v>-6.0989482448419063E-2</c:v>
                </c:pt>
                <c:pt idx="1439">
                  <c:v>-4.5290864464357594E-2</c:v>
                </c:pt>
                <c:pt idx="1440">
                  <c:v>-4.0700851589616338E-2</c:v>
                </c:pt>
                <c:pt idx="1441">
                  <c:v>-3.3191867815705045E-2</c:v>
                </c:pt>
                <c:pt idx="1442">
                  <c:v>-2.4412280020242871E-2</c:v>
                </c:pt>
                <c:pt idx="1443">
                  <c:v>-2.4095421375696091E-2</c:v>
                </c:pt>
                <c:pt idx="1444">
                  <c:v>-3.4459703095192307E-2</c:v>
                </c:pt>
                <c:pt idx="1445">
                  <c:v>-3.6212169048324694E-2</c:v>
                </c:pt>
                <c:pt idx="1446">
                  <c:v>-2.9923611499335978E-2</c:v>
                </c:pt>
                <c:pt idx="1447">
                  <c:v>-4.2697651066019082E-2</c:v>
                </c:pt>
                <c:pt idx="1448">
                  <c:v>-3.2324971938092917E-2</c:v>
                </c:pt>
                <c:pt idx="1449">
                  <c:v>-2.9350879438221122E-2</c:v>
                </c:pt>
                <c:pt idx="1450">
                  <c:v>-3.4280884096136388E-2</c:v>
                </c:pt>
                <c:pt idx="1451">
                  <c:v>-3.7839438933119141E-2</c:v>
                </c:pt>
                <c:pt idx="1452">
                  <c:v>-3.2254503237635346E-2</c:v>
                </c:pt>
                <c:pt idx="1453">
                  <c:v>-2.3360881424141278E-2</c:v>
                </c:pt>
                <c:pt idx="1454">
                  <c:v>-2.6239970786576361E-2</c:v>
                </c:pt>
                <c:pt idx="1455">
                  <c:v>-2.293544143015902E-2</c:v>
                </c:pt>
                <c:pt idx="1456">
                  <c:v>-2.4877902683342112E-2</c:v>
                </c:pt>
                <c:pt idx="1457">
                  <c:v>-1.9397890030578901E-2</c:v>
                </c:pt>
                <c:pt idx="1458">
                  <c:v>-3.0065830992822562E-3</c:v>
                </c:pt>
                <c:pt idx="1459">
                  <c:v>4.1831869976243219E-3</c:v>
                </c:pt>
                <c:pt idx="1460">
                  <c:v>1.6221302259671111E-2</c:v>
                </c:pt>
                <c:pt idx="1461">
                  <c:v>1.7315905242151874E-2</c:v>
                </c:pt>
                <c:pt idx="1462">
                  <c:v>5.9447710343796256E-3</c:v>
                </c:pt>
                <c:pt idx="1463">
                  <c:v>1.0305176004649086E-2</c:v>
                </c:pt>
                <c:pt idx="1464">
                  <c:v>1.6722063560063338E-2</c:v>
                </c:pt>
                <c:pt idx="1465">
                  <c:v>2.8213010556400686E-2</c:v>
                </c:pt>
                <c:pt idx="1466">
                  <c:v>3.0428150000529675E-2</c:v>
                </c:pt>
                <c:pt idx="1467">
                  <c:v>2.3546956084987469E-2</c:v>
                </c:pt>
                <c:pt idx="1468">
                  <c:v>2.7855049385287822E-2</c:v>
                </c:pt>
                <c:pt idx="1469">
                  <c:v>2.6435931614281705E-2</c:v>
                </c:pt>
                <c:pt idx="1470">
                  <c:v>2.6218727488510396E-2</c:v>
                </c:pt>
                <c:pt idx="1471">
                  <c:v>2.4297867141356733E-2</c:v>
                </c:pt>
                <c:pt idx="1472">
                  <c:v>2.4521326862774862E-2</c:v>
                </c:pt>
                <c:pt idx="1473">
                  <c:v>2.2894788294263613E-2</c:v>
                </c:pt>
                <c:pt idx="1474">
                  <c:v>2.6555922348548977E-2</c:v>
                </c:pt>
                <c:pt idx="1475">
                  <c:v>2.6944520944496064E-2</c:v>
                </c:pt>
                <c:pt idx="1476">
                  <c:v>2.3664069753712491E-2</c:v>
                </c:pt>
                <c:pt idx="1477">
                  <c:v>2.177158127991663E-2</c:v>
                </c:pt>
                <c:pt idx="1478">
                  <c:v>2.8513975728188923E-2</c:v>
                </c:pt>
                <c:pt idx="1479">
                  <c:v>2.3367160065263404E-2</c:v>
                </c:pt>
                <c:pt idx="1480">
                  <c:v>2.3464190222624692E-2</c:v>
                </c:pt>
                <c:pt idx="1481">
                  <c:v>2.4276434978551809E-2</c:v>
                </c:pt>
                <c:pt idx="1482">
                  <c:v>2.9736371976189613E-2</c:v>
                </c:pt>
                <c:pt idx="1483">
                  <c:v>3.1658266483277853E-2</c:v>
                </c:pt>
                <c:pt idx="1484">
                  <c:v>3.3011222020150388E-2</c:v>
                </c:pt>
                <c:pt idx="1485">
                  <c:v>2.8416157178603907E-2</c:v>
                </c:pt>
                <c:pt idx="1486">
                  <c:v>2.9045549396357284E-2</c:v>
                </c:pt>
                <c:pt idx="1487">
                  <c:v>2.561503731785586E-2</c:v>
                </c:pt>
                <c:pt idx="1488">
                  <c:v>2.3118561811664495E-2</c:v>
                </c:pt>
                <c:pt idx="1489">
                  <c:v>2.5853920399319108E-2</c:v>
                </c:pt>
                <c:pt idx="1490">
                  <c:v>2.4184102144238828E-2</c:v>
                </c:pt>
                <c:pt idx="1491">
                  <c:v>2.8308395216326998E-2</c:v>
                </c:pt>
                <c:pt idx="1492">
                  <c:v>3.2185324066657195E-2</c:v>
                </c:pt>
                <c:pt idx="1493">
                  <c:v>3.2217598629028288E-2</c:v>
                </c:pt>
                <c:pt idx="1494">
                  <c:v>2.8528237140171386E-2</c:v>
                </c:pt>
                <c:pt idx="1495">
                  <c:v>2.3760586021508434E-2</c:v>
                </c:pt>
                <c:pt idx="1496">
                  <c:v>1.9322055612963407E-2</c:v>
                </c:pt>
                <c:pt idx="1497">
                  <c:v>2.367505821032978E-2</c:v>
                </c:pt>
                <c:pt idx="1498">
                  <c:v>2.3909686440231726E-2</c:v>
                </c:pt>
                <c:pt idx="1499">
                  <c:v>2.1088995248955023E-2</c:v>
                </c:pt>
                <c:pt idx="1500">
                  <c:v>1.1844633033350149E-2</c:v>
                </c:pt>
                <c:pt idx="1501">
                  <c:v>7.3800920433828576E-3</c:v>
                </c:pt>
                <c:pt idx="1502">
                  <c:v>1.2334797611962101E-2</c:v>
                </c:pt>
                <c:pt idx="1503">
                  <c:v>1.1726443676219889E-2</c:v>
                </c:pt>
                <c:pt idx="1504">
                  <c:v>1.1541744586285985E-2</c:v>
                </c:pt>
                <c:pt idx="1505">
                  <c:v>1.4230430452245812E-2</c:v>
                </c:pt>
                <c:pt idx="1506">
                  <c:v>1.6037203255828247E-2</c:v>
                </c:pt>
                <c:pt idx="1507">
                  <c:v>1.7483479893707354E-2</c:v>
                </c:pt>
                <c:pt idx="1508">
                  <c:v>1.6620588143552162E-2</c:v>
                </c:pt>
                <c:pt idx="1509">
                  <c:v>1.3755692230694505E-2</c:v>
                </c:pt>
                <c:pt idx="1510">
                  <c:v>1.7802413310633591E-2</c:v>
                </c:pt>
                <c:pt idx="1511">
                  <c:v>2.3376581458324219E-2</c:v>
                </c:pt>
                <c:pt idx="1512">
                  <c:v>2.2151269788402761E-2</c:v>
                </c:pt>
                <c:pt idx="1513">
                  <c:v>2.3598096028226934E-2</c:v>
                </c:pt>
                <c:pt idx="1514">
                  <c:v>3.0126782196297386E-2</c:v>
                </c:pt>
                <c:pt idx="1515">
                  <c:v>2.3143769016087834E-2</c:v>
                </c:pt>
                <c:pt idx="1516">
                  <c:v>2.1127401831532833E-2</c:v>
                </c:pt>
                <c:pt idx="1517">
                  <c:v>1.898906282932189E-2</c:v>
                </c:pt>
                <c:pt idx="1518">
                  <c:v>2.1666208856826241E-2</c:v>
                </c:pt>
                <c:pt idx="1519">
                  <c:v>2.8328104671279553E-2</c:v>
                </c:pt>
                <c:pt idx="1520">
                  <c:v>2.8190923773860455E-2</c:v>
                </c:pt>
                <c:pt idx="1521">
                  <c:v>2.9511626676109515E-2</c:v>
                </c:pt>
                <c:pt idx="1522">
                  <c:v>3.9628668962643721E-2</c:v>
                </c:pt>
                <c:pt idx="1523">
                  <c:v>4.2364227234919616E-2</c:v>
                </c:pt>
                <c:pt idx="1524">
                  <c:v>5.9562866205881582E-2</c:v>
                </c:pt>
                <c:pt idx="1525">
                  <c:v>6.067551392470838E-2</c:v>
                </c:pt>
                <c:pt idx="1526">
                  <c:v>6.5485189161821999E-2</c:v>
                </c:pt>
                <c:pt idx="1527">
                  <c:v>5.8092421149740447E-2</c:v>
                </c:pt>
                <c:pt idx="1528">
                  <c:v>5.6800057706485774E-2</c:v>
                </c:pt>
                <c:pt idx="1529">
                  <c:v>6.1449141963390019E-2</c:v>
                </c:pt>
                <c:pt idx="1530">
                  <c:v>7.0673869351315366E-2</c:v>
                </c:pt>
                <c:pt idx="1531">
                  <c:v>7.209758866155469E-2</c:v>
                </c:pt>
                <c:pt idx="1532">
                  <c:v>8.2055301653417123E-2</c:v>
                </c:pt>
                <c:pt idx="1533">
                  <c:v>0.10293769632474792</c:v>
                </c:pt>
                <c:pt idx="1534">
                  <c:v>0.11263151760455159</c:v>
                </c:pt>
                <c:pt idx="1535">
                  <c:v>0.11345392223106776</c:v>
                </c:pt>
                <c:pt idx="1536">
                  <c:v>0.11468759545183427</c:v>
                </c:pt>
                <c:pt idx="1537">
                  <c:v>0.12554989995088683</c:v>
                </c:pt>
                <c:pt idx="1538">
                  <c:v>0.13386331078905767</c:v>
                </c:pt>
                <c:pt idx="1539">
                  <c:v>0.12348341572717159</c:v>
                </c:pt>
                <c:pt idx="1540">
                  <c:v>0.11024201986158677</c:v>
                </c:pt>
                <c:pt idx="1541">
                  <c:v>0.10207092453749911</c:v>
                </c:pt>
                <c:pt idx="1542">
                  <c:v>0.10239443859877451</c:v>
                </c:pt>
                <c:pt idx="1543">
                  <c:v>9.0018657262850077E-2</c:v>
                </c:pt>
                <c:pt idx="1544">
                  <c:v>9.1851722573025762E-2</c:v>
                </c:pt>
                <c:pt idx="1545">
                  <c:v>8.9538129465412952E-2</c:v>
                </c:pt>
                <c:pt idx="1546">
                  <c:v>9.3059974367027731E-2</c:v>
                </c:pt>
                <c:pt idx="1547">
                  <c:v>9.2294745756575924E-2</c:v>
                </c:pt>
                <c:pt idx="1548">
                  <c:v>9.2494730524397273E-2</c:v>
                </c:pt>
                <c:pt idx="1549">
                  <c:v>9.3983157686755803E-2</c:v>
                </c:pt>
                <c:pt idx="1550">
                  <c:v>5.8378471575047941E-2</c:v>
                </c:pt>
                <c:pt idx="1551">
                  <c:v>5.583034947214216E-2</c:v>
                </c:pt>
                <c:pt idx="1552">
                  <c:v>7.2797091136590719E-2</c:v>
                </c:pt>
                <c:pt idx="1553">
                  <c:v>8.6469644350654296E-2</c:v>
                </c:pt>
                <c:pt idx="1554">
                  <c:v>9.1201841943323814E-2</c:v>
                </c:pt>
                <c:pt idx="1555">
                  <c:v>9.9854154343506973E-2</c:v>
                </c:pt>
                <c:pt idx="1556">
                  <c:v>9.6335629924479749E-2</c:v>
                </c:pt>
                <c:pt idx="1557">
                  <c:v>9.5474344036518E-2</c:v>
                </c:pt>
                <c:pt idx="1558">
                  <c:v>9.6031270130113366E-2</c:v>
                </c:pt>
                <c:pt idx="1559">
                  <c:v>9.2689325855554561E-2</c:v>
                </c:pt>
                <c:pt idx="1560">
                  <c:v>9.2761166581074805E-2</c:v>
                </c:pt>
                <c:pt idx="1561">
                  <c:v>9.2334636587020791E-2</c:v>
                </c:pt>
                <c:pt idx="1562">
                  <c:v>9.9491410182732665E-2</c:v>
                </c:pt>
                <c:pt idx="1563">
                  <c:v>0.10356891388289013</c:v>
                </c:pt>
                <c:pt idx="1564">
                  <c:v>0.10608487479731199</c:v>
                </c:pt>
                <c:pt idx="1565">
                  <c:v>0.11285420192417162</c:v>
                </c:pt>
                <c:pt idx="1566">
                  <c:v>0.11103048752898514</c:v>
                </c:pt>
                <c:pt idx="1567">
                  <c:v>0.13179989995401153</c:v>
                </c:pt>
                <c:pt idx="1568">
                  <c:v>0.13637778662335243</c:v>
                </c:pt>
                <c:pt idx="1569">
                  <c:v>0.13382743485814697</c:v>
                </c:pt>
                <c:pt idx="1570">
                  <c:v>0.13815151367013767</c:v>
                </c:pt>
                <c:pt idx="1571">
                  <c:v>0.13609531351100301</c:v>
                </c:pt>
                <c:pt idx="1572">
                  <c:v>0.13118925957811478</c:v>
                </c:pt>
                <c:pt idx="1573">
                  <c:v>0.12477078022580301</c:v>
                </c:pt>
                <c:pt idx="1574">
                  <c:v>0.12051693209929681</c:v>
                </c:pt>
                <c:pt idx="1575">
                  <c:v>0.12720787208928097</c:v>
                </c:pt>
                <c:pt idx="1576">
                  <c:v>0.12485312481058342</c:v>
                </c:pt>
                <c:pt idx="1577">
                  <c:v>0.12568832480052883</c:v>
                </c:pt>
                <c:pt idx="1578">
                  <c:v>0.1216793636181448</c:v>
                </c:pt>
                <c:pt idx="1579">
                  <c:v>0.12350905145006241</c:v>
                </c:pt>
                <c:pt idx="1580">
                  <c:v>0.11668416539927529</c:v>
                </c:pt>
                <c:pt idx="1581">
                  <c:v>0.11675842852657625</c:v>
                </c:pt>
                <c:pt idx="1582">
                  <c:v>0.12550655522561682</c:v>
                </c:pt>
                <c:pt idx="1583">
                  <c:v>0.12018320187429443</c:v>
                </c:pt>
                <c:pt idx="1584">
                  <c:v>0.11445878431191958</c:v>
                </c:pt>
                <c:pt idx="1585">
                  <c:v>0.11640042951665119</c:v>
                </c:pt>
                <c:pt idx="1586">
                  <c:v>0.10990113889609909</c:v>
                </c:pt>
                <c:pt idx="1587">
                  <c:v>0.1123763649917221</c:v>
                </c:pt>
                <c:pt idx="1588">
                  <c:v>0.10738896029353229</c:v>
                </c:pt>
                <c:pt idx="1589">
                  <c:v>0.10950676837613371</c:v>
                </c:pt>
              </c:numCache>
            </c:numRef>
          </c:val>
          <c:smooth val="0"/>
          <c:extLst>
            <c:ext xmlns:c16="http://schemas.microsoft.com/office/drawing/2014/chart" uri="{C3380CC4-5D6E-409C-BE32-E72D297353CC}">
              <c16:uniqueId val="{00000001-FEE5-443A-867E-66F3C907B86F}"/>
            </c:ext>
          </c:extLst>
        </c:ser>
        <c:dLbls>
          <c:showLegendKey val="0"/>
          <c:showVal val="0"/>
          <c:showCatName val="0"/>
          <c:showSerName val="0"/>
          <c:showPercent val="0"/>
          <c:showBubbleSize val="0"/>
        </c:dLbls>
        <c:smooth val="0"/>
        <c:axId val="1075988607"/>
        <c:axId val="1"/>
      </c:lineChart>
      <c:catAx>
        <c:axId val="1075988607"/>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1400" b="1" i="0" u="none" strike="noStrike" baseline="0">
                <a:solidFill>
                  <a:srgbClr val="333333"/>
                </a:solidFill>
                <a:latin typeface="Calibri"/>
                <a:ea typeface="Calibri"/>
                <a:cs typeface="Calibri"/>
              </a:defRPr>
            </a:pPr>
            <a:endParaRPr lang="en-US"/>
          </a:p>
        </c:txPr>
        <c:crossAx val="1"/>
        <c:crosses val="autoZero"/>
        <c:auto val="1"/>
        <c:lblAlgn val="ctr"/>
        <c:lblOffset val="100"/>
        <c:tickLblSkip val="120"/>
        <c:tickMarkSkip val="100"/>
        <c:noMultiLvlLbl val="0"/>
      </c:catAx>
      <c:valAx>
        <c:axId val="1"/>
        <c:scaling>
          <c:orientation val="minMax"/>
          <c:max val="0.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ln w="9525">
            <a:noFill/>
          </a:ln>
        </c:spPr>
        <c:txPr>
          <a:bodyPr rot="0" vert="horz"/>
          <a:lstStyle/>
          <a:p>
            <a:pPr>
              <a:defRPr sz="1050" b="1" i="0" u="none" strike="noStrike" baseline="0">
                <a:solidFill>
                  <a:srgbClr val="333333"/>
                </a:solidFill>
                <a:latin typeface="Calibri"/>
                <a:ea typeface="Calibri"/>
                <a:cs typeface="Calibri"/>
              </a:defRPr>
            </a:pPr>
            <a:endParaRPr lang="en-US"/>
          </a:p>
        </c:txPr>
        <c:crossAx val="1075988607"/>
        <c:crosses val="autoZero"/>
        <c:crossBetween val="between"/>
      </c:valAx>
      <c:spPr>
        <a:noFill/>
        <a:ln w="25400">
          <a:noFill/>
        </a:ln>
      </c:spPr>
    </c:plotArea>
    <c:legend>
      <c:legendPos val="r"/>
      <c:layout>
        <c:manualLayout>
          <c:xMode val="edge"/>
          <c:yMode val="edge"/>
          <c:x val="0.20276241928495276"/>
          <c:y val="0.95294115708063976"/>
          <c:w val="0.59060781317567468"/>
          <c:h val="3.8431459803788259E-2"/>
        </c:manualLayout>
      </c:layout>
      <c:overlay val="0"/>
      <c:spPr>
        <a:noFill/>
        <a:ln w="25400">
          <a:noFill/>
        </a:ln>
      </c:spPr>
      <c:txPr>
        <a:bodyPr/>
        <a:lstStyle/>
        <a:p>
          <a:pPr>
            <a:defRPr sz="715" b="1"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b="1"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10y Return Avg Sorted by Starting CAPE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Arkusz1!$AD$13</c:f>
              <c:strCache>
                <c:ptCount val="1"/>
                <c:pt idx="0">
                  <c:v> 10y Return Avg </c:v>
                </c:pt>
              </c:strCache>
            </c:strRef>
          </c:tx>
          <c:spPr>
            <a:solidFill>
              <a:schemeClr val="accent1"/>
            </a:solidFill>
            <a:ln>
              <a:noFill/>
            </a:ln>
            <a:effectLst/>
          </c:spPr>
          <c:invertIfNegative val="0"/>
          <c:cat>
            <c:strRef>
              <c:f>Arkusz1!$AC$14:$AC$18</c:f>
              <c:strCache>
                <c:ptCount val="5"/>
                <c:pt idx="0">
                  <c:v>Above 21.9</c:v>
                </c:pt>
                <c:pt idx="1">
                  <c:v>17.7 to 21.9</c:v>
                </c:pt>
                <c:pt idx="2">
                  <c:v>13.7 to 17.7</c:v>
                </c:pt>
                <c:pt idx="3">
                  <c:v>10.6 to 13.6</c:v>
                </c:pt>
                <c:pt idx="4">
                  <c:v>Below 10.6</c:v>
                </c:pt>
              </c:strCache>
            </c:strRef>
          </c:cat>
          <c:val>
            <c:numRef>
              <c:f>Arkusz1!$AD$14:$AD$18</c:f>
              <c:numCache>
                <c:formatCode>_(* #,##0.00_);_(* \(#,##0.00\);_(* "-"??_);_(@_)</c:formatCode>
                <c:ptCount val="5"/>
                <c:pt idx="0">
                  <c:v>2.3295632217764522E-2</c:v>
                </c:pt>
                <c:pt idx="1">
                  <c:v>5.5912054022466878E-2</c:v>
                </c:pt>
                <c:pt idx="2">
                  <c:v>8.2811245083061646E-2</c:v>
                </c:pt>
                <c:pt idx="3">
                  <c:v>0.10121322291987159</c:v>
                </c:pt>
                <c:pt idx="4">
                  <c:v>0.13643583096772638</c:v>
                </c:pt>
              </c:numCache>
            </c:numRef>
          </c:val>
          <c:extLst>
            <c:ext xmlns:c16="http://schemas.microsoft.com/office/drawing/2014/chart" uri="{C3380CC4-5D6E-409C-BE32-E72D297353CC}">
              <c16:uniqueId val="{00000000-51E8-44C5-B6DC-46CEB73ADF50}"/>
            </c:ext>
          </c:extLst>
        </c:ser>
        <c:dLbls>
          <c:showLegendKey val="0"/>
          <c:showVal val="0"/>
          <c:showCatName val="0"/>
          <c:showSerName val="0"/>
          <c:showPercent val="0"/>
          <c:showBubbleSize val="0"/>
        </c:dLbls>
        <c:gapWidth val="219"/>
        <c:overlap val="-27"/>
        <c:axId val="1376141103"/>
        <c:axId val="1376145423"/>
      </c:barChart>
      <c:catAx>
        <c:axId val="137614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45423"/>
        <c:crosses val="autoZero"/>
        <c:auto val="1"/>
        <c:lblAlgn val="ctr"/>
        <c:lblOffset val="100"/>
        <c:noMultiLvlLbl val="0"/>
      </c:catAx>
      <c:valAx>
        <c:axId val="13761454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Return Avg Sorted by Starting CAPE based on Rolling</a:t>
            </a:r>
            <a:r>
              <a:rPr lang="en-GB" baseline="0"/>
              <a:t> 60y Window</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Arkusz1!$AD$22</c:f>
              <c:strCache>
                <c:ptCount val="1"/>
                <c:pt idx="0">
                  <c:v> 10y Return Avg </c:v>
                </c:pt>
              </c:strCache>
            </c:strRef>
          </c:tx>
          <c:spPr>
            <a:solidFill>
              <a:schemeClr val="accent2"/>
            </a:solidFill>
            <a:ln>
              <a:noFill/>
            </a:ln>
            <a:effectLst/>
          </c:spPr>
          <c:invertIfNegative val="0"/>
          <c:val>
            <c:numRef>
              <c:f>Arkusz1!$AD$23:$AD$27</c:f>
              <c:numCache>
                <c:formatCode>_(* #,##0.00_);_(* \(#,##0.00\);_(* "-"??_);_(@_)</c:formatCode>
                <c:ptCount val="5"/>
                <c:pt idx="0">
                  <c:v>4.0129887289655115E-2</c:v>
                </c:pt>
                <c:pt idx="1">
                  <c:v>8.9534767200051754E-2</c:v>
                </c:pt>
                <c:pt idx="2">
                  <c:v>0.12274757098235389</c:v>
                </c:pt>
                <c:pt idx="3">
                  <c:v>0.114509761476527</c:v>
                </c:pt>
                <c:pt idx="4">
                  <c:v>9.437682414696455E-2</c:v>
                </c:pt>
              </c:numCache>
            </c:numRef>
          </c:val>
          <c:extLst>
            <c:ext xmlns:c16="http://schemas.microsoft.com/office/drawing/2014/chart" uri="{C3380CC4-5D6E-409C-BE32-E72D297353CC}">
              <c16:uniqueId val="{00000001-2BC5-41C0-9B73-5055AA7EEA35}"/>
            </c:ext>
          </c:extLst>
        </c:ser>
        <c:ser>
          <c:idx val="2"/>
          <c:order val="1"/>
          <c:tx>
            <c:strRef>
              <c:f>Arkusz1!$AE$22</c:f>
              <c:strCache>
                <c:ptCount val="1"/>
                <c:pt idx="0">
                  <c:v> 1y Return Avg </c:v>
                </c:pt>
              </c:strCache>
            </c:strRef>
          </c:tx>
          <c:spPr>
            <a:solidFill>
              <a:schemeClr val="accent3"/>
            </a:solidFill>
            <a:ln>
              <a:noFill/>
            </a:ln>
            <a:effectLst/>
          </c:spPr>
          <c:invertIfNegative val="0"/>
          <c:val>
            <c:numRef>
              <c:f>Arkusz1!$AE$23:$AE$27</c:f>
              <c:numCache>
                <c:formatCode>_(* #,##0.00_);_(* \(#,##0.00\);_(* "-"??_);_(@_)</c:formatCode>
                <c:ptCount val="5"/>
                <c:pt idx="0">
                  <c:v>3.5296444411790688E-2</c:v>
                </c:pt>
                <c:pt idx="1">
                  <c:v>4.8484568661189005E-2</c:v>
                </c:pt>
                <c:pt idx="2">
                  <c:v>6.9422805169538637E-2</c:v>
                </c:pt>
                <c:pt idx="3">
                  <c:v>0.11409011787010086</c:v>
                </c:pt>
                <c:pt idx="4">
                  <c:v>9.9980229406936641E-2</c:v>
                </c:pt>
              </c:numCache>
            </c:numRef>
          </c:val>
          <c:extLst>
            <c:ext xmlns:c16="http://schemas.microsoft.com/office/drawing/2014/chart" uri="{C3380CC4-5D6E-409C-BE32-E72D297353CC}">
              <c16:uniqueId val="{00000002-2BC5-41C0-9B73-5055AA7EEA35}"/>
            </c:ext>
          </c:extLst>
        </c:ser>
        <c:ser>
          <c:idx val="3"/>
          <c:order val="2"/>
          <c:tx>
            <c:strRef>
              <c:f>Arkusz1!$AF$22</c:f>
              <c:strCache>
                <c:ptCount val="1"/>
                <c:pt idx="0">
                  <c:v> 1m Return Avg </c:v>
                </c:pt>
              </c:strCache>
            </c:strRef>
          </c:tx>
          <c:spPr>
            <a:solidFill>
              <a:schemeClr val="accent4"/>
            </a:solidFill>
            <a:ln>
              <a:noFill/>
            </a:ln>
            <a:effectLst/>
          </c:spPr>
          <c:invertIfNegative val="0"/>
          <c:val>
            <c:numRef>
              <c:f>Arkusz1!$AF$23:$AF$27</c:f>
              <c:numCache>
                <c:formatCode>_(* #,##0.00_);_(* \(#,##0.00\);_(* "-"??_);_(@_)</c:formatCode>
                <c:ptCount val="5"/>
                <c:pt idx="0">
                  <c:v>5.445871870186391E-2</c:v>
                </c:pt>
                <c:pt idx="1">
                  <c:v>5.954958273254396E-2</c:v>
                </c:pt>
                <c:pt idx="2">
                  <c:v>7.1379976000688031E-2</c:v>
                </c:pt>
                <c:pt idx="3">
                  <c:v>6.4710775284047228E-2</c:v>
                </c:pt>
                <c:pt idx="4">
                  <c:v>6.5129346380677688E-2</c:v>
                </c:pt>
              </c:numCache>
            </c:numRef>
          </c:val>
          <c:extLst>
            <c:ext xmlns:c16="http://schemas.microsoft.com/office/drawing/2014/chart" uri="{C3380CC4-5D6E-409C-BE32-E72D297353CC}">
              <c16:uniqueId val="{00000003-2BC5-41C0-9B73-5055AA7EEA35}"/>
            </c:ext>
          </c:extLst>
        </c:ser>
        <c:dLbls>
          <c:showLegendKey val="0"/>
          <c:showVal val="0"/>
          <c:showCatName val="0"/>
          <c:showSerName val="0"/>
          <c:showPercent val="0"/>
          <c:showBubbleSize val="0"/>
        </c:dLbls>
        <c:gapWidth val="219"/>
        <c:overlap val="-27"/>
        <c:axId val="1234323439"/>
        <c:axId val="1234320079"/>
      </c:barChart>
      <c:catAx>
        <c:axId val="1234323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0079"/>
        <c:crosses val="autoZero"/>
        <c:auto val="1"/>
        <c:lblAlgn val="ctr"/>
        <c:lblOffset val="100"/>
        <c:noMultiLvlLbl val="0"/>
      </c:catAx>
      <c:valAx>
        <c:axId val="123432007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91" workbookViewId="0"/>
  </sheetViews>
  <pageMargins left="0.75" right="0.75" top="1" bottom="1" header="0.5" footer="0.5"/>
  <pageSetup orientation="landscape" r:id="rId1"/>
  <headerFooter alignWithMargins="0"/>
  <drawing r:id="rId2"/>
</chartsheet>
</file>

<file path=xl/chartsheets/sheet2.xml><?xml version="1.0" encoding="utf-8"?>
<chartsheet xmlns="http://schemas.openxmlformats.org/spreadsheetml/2006/main" xmlns:r="http://schemas.openxmlformats.org/officeDocument/2006/relationships">
  <sheetPr/>
  <sheetViews>
    <sheetView zoomScale="61"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93"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562975" cy="5824538"/>
    <xdr:graphicFrame macro="">
      <xdr:nvGraphicFramePr>
        <xdr:cNvPr id="2" name="Chart 1">
          <a:extLst>
            <a:ext uri="{FF2B5EF4-FFF2-40B4-BE49-F238E27FC236}">
              <a16:creationId xmlns:a16="http://schemas.microsoft.com/office/drawing/2014/main" id="{916F1BFC-8CE9-B389-0D94-0F8A0D9EE3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0.6215</cdr:x>
      <cdr:y>0.36</cdr:y>
    </cdr:from>
    <cdr:to>
      <cdr:x>0.74575</cdr:x>
      <cdr:y>0.4675</cdr:y>
    </cdr:to>
    <cdr:sp macro="" textlink="">
      <cdr:nvSpPr>
        <cdr:cNvPr id="1025" name="Text Box 1"/>
        <cdr:cNvSpPr txBox="1">
          <a:spLocks xmlns:a="http://schemas.openxmlformats.org/drawingml/2006/main" noChangeArrowheads="1"/>
        </cdr:cNvSpPr>
      </cdr:nvSpPr>
      <cdr:spPr bwMode="auto">
        <a:xfrm xmlns:a="http://schemas.openxmlformats.org/drawingml/2006/main">
          <a:off x="5363766" y="2090299"/>
          <a:ext cx="1096353" cy="62621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3366FF"/>
              </a:solidFill>
              <a:latin typeface="Times New Roman"/>
              <a:cs typeface="Times New Roman"/>
            </a:rPr>
            <a:t>Price</a:t>
          </a:r>
        </a:p>
      </cdr:txBody>
    </cdr:sp>
  </cdr:relSizeAnchor>
  <cdr:relSizeAnchor xmlns:cdr="http://schemas.openxmlformats.org/drawingml/2006/chartDrawing">
    <cdr:from>
      <cdr:x>0.67592</cdr:x>
      <cdr:y>0.86222</cdr:y>
    </cdr:from>
    <cdr:to>
      <cdr:x>0.77952</cdr:x>
      <cdr:y>0.89958</cdr:y>
    </cdr:to>
    <cdr:sp macro="" textlink="">
      <cdr:nvSpPr>
        <cdr:cNvPr id="1026" name="Text Box 2"/>
        <cdr:cNvSpPr txBox="1">
          <a:spLocks xmlns:a="http://schemas.openxmlformats.org/drawingml/2006/main" noChangeArrowheads="1"/>
        </cdr:cNvSpPr>
      </cdr:nvSpPr>
      <cdr:spPr bwMode="auto">
        <a:xfrm xmlns:a="http://schemas.openxmlformats.org/drawingml/2006/main">
          <a:off x="5767201" y="5039816"/>
          <a:ext cx="879001" cy="22198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00FF00"/>
              </a:solidFill>
              <a:latin typeface="Times New Roman"/>
              <a:cs typeface="Times New Roman"/>
            </a:rPr>
            <a:t>Earnings</a:t>
          </a:r>
          <a:endParaRPr lang="en-US" sz="1600" b="0" i="0" strike="noStrike" baseline="0">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0.53475</cdr:x>
      <cdr:y>0.53125</cdr:y>
    </cdr:from>
    <cdr:to>
      <cdr:x>0.737</cdr:x>
      <cdr:y>0.5575</cdr:y>
    </cdr:to>
    <cdr:sp macro="" textlink="">
      <cdr:nvSpPr>
        <cdr:cNvPr id="1028" name="Text Box 4"/>
        <cdr:cNvSpPr txBox="1">
          <a:spLocks xmlns:a="http://schemas.openxmlformats.org/drawingml/2006/main" noChangeArrowheads="1"/>
        </cdr:cNvSpPr>
      </cdr:nvSpPr>
      <cdr:spPr bwMode="auto">
        <a:xfrm xmlns:a="http://schemas.openxmlformats.org/drawingml/2006/main">
          <a:off x="4606402" y="3055165"/>
          <a:ext cx="1737860" cy="17370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GB"/>
        </a:p>
      </cdr:txBody>
    </cdr:sp>
  </cdr:relSizeAnchor>
  <cdr:relSizeAnchor xmlns:cdr="http://schemas.openxmlformats.org/drawingml/2006/chartDrawing">
    <cdr:from>
      <cdr:x>0.773</cdr:x>
      <cdr:y>0.81075</cdr:y>
    </cdr:from>
    <cdr:to>
      <cdr:x>0.89525</cdr:x>
      <cdr:y>0.8635</cdr:y>
    </cdr:to>
    <cdr:sp macro="" textlink="">
      <cdr:nvSpPr>
        <cdr:cNvPr id="1030" name="Text Box 6"/>
        <cdr:cNvSpPr txBox="1">
          <a:spLocks xmlns:a="http://schemas.openxmlformats.org/drawingml/2006/main" noChangeArrowheads="1"/>
        </cdr:cNvSpPr>
      </cdr:nvSpPr>
      <cdr:spPr bwMode="auto">
        <a:xfrm xmlns:a="http://schemas.openxmlformats.org/drawingml/2006/main">
          <a:off x="6681106" y="4719230"/>
          <a:ext cx="1068463" cy="33427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36576" rIns="36576" bIns="36576" anchor="ctr" upright="1"/>
        <a:lstStyle xmlns:a="http://schemas.openxmlformats.org/drawingml/2006/main"/>
        <a:p xmlns:a="http://schemas.openxmlformats.org/drawingml/2006/main">
          <a:pPr algn="ctr" rtl="0">
            <a:defRPr sz="1000"/>
          </a:pPr>
          <a:endParaRPr lang="en-US" sz="1825" b="0" i="0" strike="noStrike">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0.73945</cdr:x>
      <cdr:y>0.59981</cdr:y>
    </cdr:from>
    <cdr:to>
      <cdr:x>0.83266</cdr:x>
      <cdr:y>0.61322</cdr:y>
    </cdr:to>
    <cdr:sp macro="" textlink="">
      <cdr:nvSpPr>
        <cdr:cNvPr id="1031" name="Text Box 7"/>
        <cdr:cNvSpPr txBox="1">
          <a:spLocks xmlns:a="http://schemas.openxmlformats.org/drawingml/2006/main" noChangeArrowheads="1"/>
        </cdr:cNvSpPr>
      </cdr:nvSpPr>
      <cdr:spPr bwMode="auto">
        <a:xfrm xmlns:a="http://schemas.openxmlformats.org/drawingml/2006/main">
          <a:off x="6350269" y="3486149"/>
          <a:ext cx="793481" cy="7243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endParaRPr lang="en-US"/>
        </a:p>
      </cdr:txBody>
    </cdr:sp>
  </cdr:relSizeAnchor>
  <cdr:relSizeAnchor xmlns:cdr="http://schemas.openxmlformats.org/drawingml/2006/chartDrawing">
    <cdr:from>
      <cdr:x>0.78635</cdr:x>
      <cdr:y>0.28471</cdr:y>
    </cdr:from>
    <cdr:to>
      <cdr:x>0.82738</cdr:x>
      <cdr:y>0.29288</cdr:y>
    </cdr:to>
    <cdr:sp macro="" textlink="">
      <cdr:nvSpPr>
        <cdr:cNvPr id="1273" name="TextBox 7"/>
        <cdr:cNvSpPr txBox="1">
          <a:spLocks xmlns:a="http://schemas.openxmlformats.org/drawingml/2006/main" noChangeArrowheads="1"/>
        </cdr:cNvSpPr>
      </cdr:nvSpPr>
      <cdr:spPr bwMode="auto">
        <a:xfrm xmlns:a="http://schemas.openxmlformats.org/drawingml/2006/main">
          <a:off x="6776367" y="1639017"/>
          <a:ext cx="386433" cy="5643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91440" tIns="45720" rIns="91440" bIns="45720" anchor="t" upright="1"/>
        <a:lstStyle xmlns:a="http://schemas.openxmlformats.org/drawingml/2006/main"/>
        <a:p xmlns:a="http://schemas.openxmlformats.org/drawingml/2006/main">
          <a:pPr algn="l" rtl="0">
            <a:lnSpc>
              <a:spcPts val="1200"/>
            </a:lnSpc>
            <a:defRPr sz="1000"/>
          </a:pPr>
          <a:endParaRPr lang="en-US" sz="1400" b="0" i="0" strike="noStrike">
            <a:solidFill>
              <a:srgbClr val="333399"/>
            </a:solidFill>
            <a:latin typeface="Calibri"/>
          </a:endParaRPr>
        </a:p>
        <a:p xmlns:a="http://schemas.openxmlformats.org/drawingml/2006/main">
          <a:pPr algn="l" rtl="0">
            <a:lnSpc>
              <a:spcPts val="1000"/>
            </a:lnSpc>
            <a:defRPr sz="1000"/>
          </a:pPr>
          <a:endParaRPr lang="en-US" sz="1400" b="0" i="0" strike="noStrike">
            <a:solidFill>
              <a:srgbClr val="333399"/>
            </a:solidFill>
            <a:latin typeface="Calibri"/>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9286875" cy="6062663"/>
    <xdr:graphicFrame macro="">
      <xdr:nvGraphicFramePr>
        <xdr:cNvPr id="2" name="Chart 1">
          <a:extLst>
            <a:ext uri="{FF2B5EF4-FFF2-40B4-BE49-F238E27FC236}">
              <a16:creationId xmlns:a16="http://schemas.microsoft.com/office/drawing/2014/main" id="{B36ED8DD-92CA-81BA-2A3A-8D1EBEF2C48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0.10446</cdr:x>
      <cdr:y>0.67195</cdr:y>
    </cdr:from>
    <cdr:to>
      <cdr:x>0.188</cdr:x>
      <cdr:y>0.7342</cdr:y>
    </cdr:to>
    <cdr:sp macro="" textlink="">
      <cdr:nvSpPr>
        <cdr:cNvPr id="2" name="TextBox 1"/>
        <cdr:cNvSpPr txBox="1"/>
      </cdr:nvSpPr>
      <cdr:spPr>
        <a:xfrm xmlns:a="http://schemas.openxmlformats.org/drawingml/2006/main">
          <a:off x="732803" y="3371622"/>
          <a:ext cx="580794" cy="3132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chemeClr val="accent1">
                  <a:lumMod val="75000"/>
                </a:schemeClr>
              </a:solidFill>
            </a:rPr>
            <a:t>CAPE</a:t>
          </a:r>
        </a:p>
      </cdr:txBody>
    </cdr:sp>
  </cdr:relSizeAnchor>
  <cdr:relSizeAnchor xmlns:cdr="http://schemas.openxmlformats.org/drawingml/2006/chartDrawing">
    <cdr:from>
      <cdr:x>0.11371</cdr:x>
      <cdr:y>0.80011</cdr:y>
    </cdr:from>
    <cdr:to>
      <cdr:x>0.30513</cdr:x>
      <cdr:y>0.93446</cdr:y>
    </cdr:to>
    <cdr:sp macro="" textlink="">
      <cdr:nvSpPr>
        <cdr:cNvPr id="3" name="TextBox 2"/>
        <cdr:cNvSpPr txBox="1"/>
      </cdr:nvSpPr>
      <cdr:spPr>
        <a:xfrm xmlns:a="http://schemas.openxmlformats.org/drawingml/2006/main">
          <a:off x="800359" y="4031675"/>
          <a:ext cx="1332103" cy="6711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baseline="0">
              <a:solidFill>
                <a:srgbClr val="FF0000"/>
              </a:solidFill>
            </a:rPr>
            <a:t>Long-Term</a:t>
          </a:r>
          <a:r>
            <a:rPr lang="en-US" sz="1100" b="1">
              <a:solidFill>
                <a:srgbClr val="FF0000"/>
              </a:solidFill>
            </a:rPr>
            <a:t> </a:t>
          </a:r>
        </a:p>
        <a:p xmlns:a="http://schemas.openxmlformats.org/drawingml/2006/main">
          <a:r>
            <a:rPr lang="en-US" sz="1600" b="1">
              <a:solidFill>
                <a:srgbClr val="FF0000"/>
              </a:solidFill>
            </a:rPr>
            <a:t>Interest Rates</a:t>
          </a:r>
        </a:p>
      </cdr:txBody>
    </cdr:sp>
  </cdr:relSizeAnchor>
  <cdr:relSizeAnchor xmlns:cdr="http://schemas.openxmlformats.org/drawingml/2006/chartDrawing">
    <cdr:from>
      <cdr:x>0.69389</cdr:x>
      <cdr:y>0.13555</cdr:y>
    </cdr:from>
    <cdr:to>
      <cdr:x>0.80022</cdr:x>
      <cdr:y>0.18701</cdr:y>
    </cdr:to>
    <cdr:sp macro="" textlink="">
      <cdr:nvSpPr>
        <cdr:cNvPr id="4" name="TextBox 3"/>
        <cdr:cNvSpPr txBox="1"/>
      </cdr:nvSpPr>
      <cdr:spPr>
        <a:xfrm xmlns:a="http://schemas.openxmlformats.org/drawingml/2006/main">
          <a:off x="6043839" y="771071"/>
          <a:ext cx="929822" cy="34017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2000</a:t>
          </a:r>
        </a:p>
      </cdr:txBody>
    </cdr:sp>
  </cdr:relSizeAnchor>
  <cdr:relSizeAnchor xmlns:cdr="http://schemas.openxmlformats.org/drawingml/2006/chartDrawing">
    <cdr:from>
      <cdr:x>0.61818</cdr:x>
      <cdr:y>0.13543</cdr:y>
    </cdr:from>
    <cdr:to>
      <cdr:x>0.67919</cdr:x>
      <cdr:y>0.18434</cdr:y>
    </cdr:to>
    <cdr:sp macro="" textlink="">
      <cdr:nvSpPr>
        <cdr:cNvPr id="5" name="TextBox 4"/>
        <cdr:cNvSpPr txBox="1"/>
      </cdr:nvSpPr>
      <cdr:spPr>
        <a:xfrm xmlns:a="http://schemas.openxmlformats.org/drawingml/2006/main">
          <a:off x="4311158" y="655157"/>
          <a:ext cx="419451" cy="2486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1981</a:t>
          </a:r>
        </a:p>
      </cdr:txBody>
    </cdr:sp>
  </cdr:relSizeAnchor>
  <cdr:relSizeAnchor xmlns:cdr="http://schemas.openxmlformats.org/drawingml/2006/chartDrawing">
    <cdr:from>
      <cdr:x>0.38914</cdr:x>
      <cdr:y>0.32514</cdr:y>
    </cdr:from>
    <cdr:to>
      <cdr:x>0.47359</cdr:x>
      <cdr:y>0.37455</cdr:y>
    </cdr:to>
    <cdr:sp macro="" textlink="">
      <cdr:nvSpPr>
        <cdr:cNvPr id="6" name="TextBox 5"/>
        <cdr:cNvSpPr txBox="1"/>
      </cdr:nvSpPr>
      <cdr:spPr>
        <a:xfrm xmlns:a="http://schemas.openxmlformats.org/drawingml/2006/main">
          <a:off x="3299732" y="2018393"/>
          <a:ext cx="759732" cy="328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1929</a:t>
          </a:r>
        </a:p>
      </cdr:txBody>
    </cdr:sp>
  </cdr:relSizeAnchor>
  <cdr:relSizeAnchor xmlns:cdr="http://schemas.openxmlformats.org/drawingml/2006/chartDrawing">
    <cdr:from>
      <cdr:x>0.25121</cdr:x>
      <cdr:y>0.44784</cdr:y>
    </cdr:from>
    <cdr:to>
      <cdr:x>0.34139</cdr:x>
      <cdr:y>0.50535</cdr:y>
    </cdr:to>
    <cdr:sp macro="" textlink="">
      <cdr:nvSpPr>
        <cdr:cNvPr id="7" name="TextBox 6"/>
        <cdr:cNvSpPr txBox="1"/>
      </cdr:nvSpPr>
      <cdr:spPr>
        <a:xfrm xmlns:a="http://schemas.openxmlformats.org/drawingml/2006/main">
          <a:off x="2109107" y="2823482"/>
          <a:ext cx="805089" cy="3515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1901</a:t>
          </a:r>
        </a:p>
      </cdr:txBody>
    </cdr:sp>
  </cdr:relSizeAnchor>
  <cdr:relSizeAnchor xmlns:cdr="http://schemas.openxmlformats.org/drawingml/2006/chartDrawing">
    <cdr:from>
      <cdr:x>0.34897</cdr:x>
      <cdr:y>0.87138</cdr:y>
    </cdr:from>
    <cdr:to>
      <cdr:x>0.44903</cdr:x>
      <cdr:y>0.93289</cdr:y>
    </cdr:to>
    <cdr:sp macro="" textlink="">
      <cdr:nvSpPr>
        <cdr:cNvPr id="8" name="TextBox 7"/>
        <cdr:cNvSpPr txBox="1"/>
      </cdr:nvSpPr>
      <cdr:spPr>
        <a:xfrm xmlns:a="http://schemas.openxmlformats.org/drawingml/2006/main">
          <a:off x="3031204" y="5477307"/>
          <a:ext cx="866033" cy="38316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1921</a:t>
          </a:r>
        </a:p>
      </cdr:txBody>
    </cdr:sp>
  </cdr:relSizeAnchor>
  <cdr:relSizeAnchor xmlns:cdr="http://schemas.openxmlformats.org/drawingml/2006/chartDrawing">
    <cdr:from>
      <cdr:x>0.8506</cdr:x>
      <cdr:y>0.42038</cdr:y>
    </cdr:from>
    <cdr:to>
      <cdr:x>0.93164</cdr:x>
      <cdr:y>0.4796</cdr:y>
    </cdr:to>
    <cdr:sp macro="" textlink="">
      <cdr:nvSpPr>
        <cdr:cNvPr id="9" name="TextBox 8"/>
        <cdr:cNvSpPr txBox="1"/>
      </cdr:nvSpPr>
      <cdr:spPr>
        <a:xfrm xmlns:a="http://schemas.openxmlformats.org/drawingml/2006/main">
          <a:off x="7377685" y="2645080"/>
          <a:ext cx="703205" cy="37330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rgbClr val="002060"/>
              </a:solidFill>
            </a:rPr>
            <a:t>29.6</a:t>
          </a:r>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r>
            <a:rPr lang="en-US" sz="1100"/>
            <a:t>26.1</a:t>
          </a:r>
        </a:p>
        <a:p xmlns:a="http://schemas.openxmlformats.org/drawingml/2006/main">
          <a:r>
            <a:rPr lang="en-US" sz="1100"/>
            <a:t>225.7</a:t>
          </a:r>
        </a:p>
      </cdr:txBody>
    </cdr:sp>
  </cdr:relSizeAnchor>
  <cdr:relSizeAnchor xmlns:cdr="http://schemas.openxmlformats.org/drawingml/2006/chartDrawing">
    <cdr:from>
      <cdr:x>0.55569</cdr:x>
      <cdr:y>0.46702</cdr:y>
    </cdr:from>
    <cdr:to>
      <cdr:x>0.64504</cdr:x>
      <cdr:y>0.52175</cdr:y>
    </cdr:to>
    <cdr:sp macro="" textlink="">
      <cdr:nvSpPr>
        <cdr:cNvPr id="10" name="TextBox 9"/>
        <cdr:cNvSpPr txBox="1"/>
      </cdr:nvSpPr>
      <cdr:spPr>
        <a:xfrm xmlns:a="http://schemas.openxmlformats.org/drawingml/2006/main">
          <a:off x="4817851" y="2925253"/>
          <a:ext cx="770766" cy="3513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1966</a:t>
          </a: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9291638" cy="6067425"/>
    <xdr:graphicFrame macro="">
      <xdr:nvGraphicFramePr>
        <xdr:cNvPr id="2" name="Chart 1">
          <a:extLst>
            <a:ext uri="{FF2B5EF4-FFF2-40B4-BE49-F238E27FC236}">
              <a16:creationId xmlns:a16="http://schemas.microsoft.com/office/drawing/2014/main" id="{ADE4CA36-6475-209E-226D-846BC5E60E4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0.9389</cdr:x>
      <cdr:y>0.55845</cdr:y>
    </cdr:from>
    <cdr:to>
      <cdr:x>1</cdr:x>
      <cdr:y>0.60459</cdr:y>
    </cdr:to>
    <cdr:sp macro="" textlink="">
      <cdr:nvSpPr>
        <cdr:cNvPr id="2" name="TextBox 1"/>
        <cdr:cNvSpPr txBox="1"/>
      </cdr:nvSpPr>
      <cdr:spPr>
        <a:xfrm xmlns:a="http://schemas.openxmlformats.org/drawingml/2006/main">
          <a:off x="8132622" y="3519946"/>
          <a:ext cx="526934" cy="2867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2.4%</a:t>
          </a:r>
        </a:p>
      </cdr:txBody>
    </cdr:sp>
  </cdr:relSizeAnchor>
  <cdr:relSizeAnchor xmlns:cdr="http://schemas.openxmlformats.org/drawingml/2006/chartDrawing">
    <cdr:from>
      <cdr:x>0.85207</cdr:x>
      <cdr:y>0.27253</cdr:y>
    </cdr:from>
    <cdr:to>
      <cdr:x>0.91653</cdr:x>
      <cdr:y>0.30833</cdr:y>
    </cdr:to>
    <cdr:sp macro="" textlink="">
      <cdr:nvSpPr>
        <cdr:cNvPr id="5" name="TextBox 4"/>
        <cdr:cNvSpPr txBox="1"/>
      </cdr:nvSpPr>
      <cdr:spPr>
        <a:xfrm xmlns:a="http://schemas.openxmlformats.org/drawingml/2006/main">
          <a:off x="7382857" y="1729703"/>
          <a:ext cx="556031" cy="2233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2009</a:t>
          </a:r>
        </a:p>
      </cdr:txBody>
    </cdr:sp>
  </cdr:relSizeAnchor>
  <cdr:relSizeAnchor xmlns:cdr="http://schemas.openxmlformats.org/drawingml/2006/chartDrawing">
    <cdr:from>
      <cdr:x>0.67618</cdr:x>
      <cdr:y>0.32902</cdr:y>
    </cdr:from>
    <cdr:to>
      <cdr:x>0.7501</cdr:x>
      <cdr:y>0.37027</cdr:y>
    </cdr:to>
    <cdr:sp macro="" textlink="">
      <cdr:nvSpPr>
        <cdr:cNvPr id="6" name="TextBox 5"/>
        <cdr:cNvSpPr txBox="1"/>
      </cdr:nvSpPr>
      <cdr:spPr>
        <a:xfrm xmlns:a="http://schemas.openxmlformats.org/drawingml/2006/main">
          <a:off x="5859772" y="2081481"/>
          <a:ext cx="637949" cy="2591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1982</a:t>
          </a:r>
        </a:p>
      </cdr:txBody>
    </cdr:sp>
  </cdr:relSizeAnchor>
  <cdr:relSizeAnchor xmlns:cdr="http://schemas.openxmlformats.org/drawingml/2006/chartDrawing">
    <cdr:from>
      <cdr:x>0.48221</cdr:x>
      <cdr:y>0.45854</cdr:y>
    </cdr:from>
    <cdr:to>
      <cdr:x>0.54829</cdr:x>
      <cdr:y>0.50568</cdr:y>
    </cdr:to>
    <cdr:sp macro="" textlink="">
      <cdr:nvSpPr>
        <cdr:cNvPr id="7" name="TextBox 6"/>
        <cdr:cNvSpPr txBox="1"/>
      </cdr:nvSpPr>
      <cdr:spPr>
        <a:xfrm xmlns:a="http://schemas.openxmlformats.org/drawingml/2006/main">
          <a:off x="4173587" y="2898468"/>
          <a:ext cx="578670" cy="2867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1949</a:t>
          </a:r>
        </a:p>
      </cdr:txBody>
    </cdr:sp>
  </cdr:relSizeAnchor>
  <cdr:relSizeAnchor xmlns:cdr="http://schemas.openxmlformats.org/drawingml/2006/chartDrawing">
    <cdr:from>
      <cdr:x>0.36073</cdr:x>
      <cdr:y>0.29824</cdr:y>
    </cdr:from>
    <cdr:to>
      <cdr:x>0.42983</cdr:x>
      <cdr:y>0.33636</cdr:y>
    </cdr:to>
    <cdr:sp macro="" textlink="">
      <cdr:nvSpPr>
        <cdr:cNvPr id="8" name="TextBox 7"/>
        <cdr:cNvSpPr txBox="1"/>
      </cdr:nvSpPr>
      <cdr:spPr>
        <a:xfrm xmlns:a="http://schemas.openxmlformats.org/drawingml/2006/main">
          <a:off x="3128088" y="1889648"/>
          <a:ext cx="594045" cy="2379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1932</a:t>
          </a:r>
        </a:p>
      </cdr:txBody>
    </cdr:sp>
  </cdr:relSizeAnchor>
  <cdr:relSizeAnchor xmlns:cdr="http://schemas.openxmlformats.org/drawingml/2006/chartDrawing">
    <cdr:from>
      <cdr:x>0.28766</cdr:x>
      <cdr:y>0.05888</cdr:y>
    </cdr:from>
    <cdr:to>
      <cdr:x>0.3528</cdr:x>
      <cdr:y>0.10333</cdr:y>
    </cdr:to>
    <cdr:sp macro="" textlink="">
      <cdr:nvSpPr>
        <cdr:cNvPr id="9" name="TextBox 8"/>
        <cdr:cNvSpPr txBox="1"/>
      </cdr:nvSpPr>
      <cdr:spPr>
        <a:xfrm xmlns:a="http://schemas.openxmlformats.org/drawingml/2006/main">
          <a:off x="2495318" y="396674"/>
          <a:ext cx="564084" cy="2730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1921</a:t>
          </a:r>
        </a:p>
      </cdr:txBody>
    </cdr:sp>
  </cdr:relSizeAnchor>
</c:userShapes>
</file>

<file path=xl/drawings/drawing7.xml><?xml version="1.0" encoding="utf-8"?>
<xdr:wsDr xmlns:xdr="http://schemas.openxmlformats.org/drawingml/2006/spreadsheetDrawing" xmlns:a="http://schemas.openxmlformats.org/drawingml/2006/main">
  <xdr:twoCellAnchor>
    <xdr:from>
      <xdr:col>33</xdr:col>
      <xdr:colOff>47625</xdr:colOff>
      <xdr:row>1</xdr:row>
      <xdr:rowOff>152400</xdr:rowOff>
    </xdr:from>
    <xdr:to>
      <xdr:col>39</xdr:col>
      <xdr:colOff>504825</xdr:colOff>
      <xdr:row>18</xdr:row>
      <xdr:rowOff>52388</xdr:rowOff>
    </xdr:to>
    <xdr:graphicFrame macro="">
      <xdr:nvGraphicFramePr>
        <xdr:cNvPr id="2" name="Chart 1">
          <a:extLst>
            <a:ext uri="{FF2B5EF4-FFF2-40B4-BE49-F238E27FC236}">
              <a16:creationId xmlns:a16="http://schemas.microsoft.com/office/drawing/2014/main" id="{2F066D81-9F56-16C4-A735-51A21DAFC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47625</xdr:colOff>
      <xdr:row>20</xdr:row>
      <xdr:rowOff>85726</xdr:rowOff>
    </xdr:from>
    <xdr:to>
      <xdr:col>39</xdr:col>
      <xdr:colOff>504825</xdr:colOff>
      <xdr:row>36</xdr:row>
      <xdr:rowOff>157163</xdr:rowOff>
    </xdr:to>
    <xdr:graphicFrame macro="">
      <xdr:nvGraphicFramePr>
        <xdr:cNvPr id="4" name="Chart 3">
          <a:extLst>
            <a:ext uri="{FF2B5EF4-FFF2-40B4-BE49-F238E27FC236}">
              <a16:creationId xmlns:a16="http://schemas.microsoft.com/office/drawing/2014/main" id="{04B7D784-C8A1-2095-5DC0-48AF7D68E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showGridLines="0" workbookViewId="0">
      <selection activeCell="B15" sqref="B15"/>
    </sheetView>
  </sheetViews>
  <sheetFormatPr defaultRowHeight="13.15" x14ac:dyDescent="0.4"/>
  <cols>
    <col min="1" max="6" width="13.5" style="21" customWidth="1"/>
    <col min="7" max="16384" width="9" style="21"/>
  </cols>
  <sheetData>
    <row r="1" spans="1:6" ht="25.5" customHeight="1" x14ac:dyDescent="0.4">
      <c r="A1" s="50" t="s">
        <v>32</v>
      </c>
      <c r="B1" s="51"/>
      <c r="C1" s="51"/>
      <c r="D1" s="51"/>
      <c r="E1" s="51"/>
      <c r="F1" s="51"/>
    </row>
    <row r="2" spans="1:6" ht="25.5" customHeight="1" x14ac:dyDescent="0.4">
      <c r="A2" s="51"/>
      <c r="B2" s="51"/>
      <c r="C2" s="51"/>
      <c r="D2" s="51"/>
      <c r="E2" s="51"/>
      <c r="F2" s="51"/>
    </row>
    <row r="3" spans="1:6" ht="25.5" customHeight="1" x14ac:dyDescent="0.4">
      <c r="A3" s="51"/>
      <c r="B3" s="51"/>
      <c r="C3" s="51"/>
      <c r="D3" s="51"/>
      <c r="E3" s="51"/>
      <c r="F3" s="51"/>
    </row>
    <row r="4" spans="1:6" ht="25.5" customHeight="1" x14ac:dyDescent="0.4">
      <c r="A4" s="51"/>
      <c r="B4" s="51"/>
      <c r="C4" s="51"/>
      <c r="D4" s="51"/>
      <c r="E4" s="51"/>
      <c r="F4" s="51"/>
    </row>
    <row r="5" spans="1:6" ht="25.5" customHeight="1" x14ac:dyDescent="0.4">
      <c r="A5" s="51"/>
      <c r="B5" s="51"/>
      <c r="C5" s="51"/>
      <c r="D5" s="51"/>
      <c r="E5" s="51"/>
      <c r="F5" s="51"/>
    </row>
    <row r="6" spans="1:6" ht="34.35" customHeight="1" x14ac:dyDescent="0.4">
      <c r="A6" s="51"/>
      <c r="B6" s="51"/>
      <c r="C6" s="51"/>
      <c r="D6" s="51"/>
      <c r="E6" s="51"/>
      <c r="F6" s="51"/>
    </row>
    <row r="9" spans="1:6" x14ac:dyDescent="0.4">
      <c r="A9" s="49"/>
      <c r="B9" s="49"/>
      <c r="C9" s="49"/>
      <c r="D9" s="49"/>
      <c r="E9" s="49"/>
      <c r="F9" s="49"/>
    </row>
    <row r="10" spans="1:6" x14ac:dyDescent="0.4">
      <c r="A10" s="49"/>
      <c r="B10" s="49"/>
      <c r="C10" s="49"/>
      <c r="D10" s="49"/>
      <c r="E10" s="49"/>
      <c r="F10" s="49"/>
    </row>
    <row r="11" spans="1:6" x14ac:dyDescent="0.4">
      <c r="A11" s="49"/>
      <c r="B11" s="49"/>
      <c r="C11" s="49"/>
      <c r="D11" s="49"/>
      <c r="E11" s="49"/>
      <c r="F11" s="49"/>
    </row>
    <row r="12" spans="1:6" x14ac:dyDescent="0.4">
      <c r="A12" s="49"/>
      <c r="B12" s="49"/>
      <c r="C12" s="49"/>
      <c r="D12" s="49"/>
      <c r="E12" s="49"/>
      <c r="F12" s="49"/>
    </row>
    <row r="13" spans="1:6" x14ac:dyDescent="0.4">
      <c r="A13" s="49"/>
      <c r="B13" s="49"/>
      <c r="C13" s="49"/>
      <c r="D13" s="49"/>
      <c r="E13" s="49"/>
      <c r="F13" s="49"/>
    </row>
    <row r="14" spans="1:6" x14ac:dyDescent="0.4">
      <c r="A14" s="49"/>
      <c r="B14" s="49"/>
      <c r="C14" s="49"/>
      <c r="D14" s="49"/>
      <c r="E14" s="49"/>
      <c r="F14" s="49"/>
    </row>
  </sheetData>
  <mergeCells count="2">
    <mergeCell ref="A9:F14"/>
    <mergeCell ref="A1: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64"/>
  <sheetViews>
    <sheetView showGridLines="0" zoomScale="97" zoomScaleNormal="100" workbookViewId="0">
      <pane xSplit="1" ySplit="8" topLeftCell="B213" activePane="bottomRight" state="frozen"/>
      <selection pane="topRight" activeCell="B1" sqref="B1"/>
      <selection pane="bottomLeft" activeCell="A9" sqref="A9"/>
      <selection pane="bottomRight" activeCell="M129" sqref="M129:M236"/>
    </sheetView>
  </sheetViews>
  <sheetFormatPr defaultColWidth="10.25" defaultRowHeight="13.5" x14ac:dyDescent="0.45"/>
  <cols>
    <col min="2" max="2" width="10.3125" style="12" bestFit="1" customWidth="1"/>
    <col min="3" max="3" width="10.3125" style="9" bestFit="1" customWidth="1"/>
    <col min="4" max="5" width="10.3125" style="12" bestFit="1" customWidth="1"/>
    <col min="6" max="6" width="10.3125" style="9" bestFit="1" customWidth="1"/>
    <col min="7" max="7" width="10.3125" style="25" bestFit="1" customWidth="1"/>
    <col min="8" max="9" width="10.3125" style="9" bestFit="1" customWidth="1"/>
    <col min="10" max="10" width="13.25" style="36" customWidth="1"/>
    <col min="11" max="11" width="10.3125" style="9" bestFit="1" customWidth="1"/>
    <col min="12" max="12" width="10.75" style="36" bestFit="1" customWidth="1"/>
    <col min="13" max="13" width="10.3125" style="18" bestFit="1" customWidth="1"/>
    <col min="14" max="14" width="2.0625" style="18" customWidth="1"/>
    <col min="15" max="16" width="12.9375" style="17" customWidth="1"/>
    <col min="17" max="17" width="10.5" style="45" bestFit="1" customWidth="1"/>
    <col min="18" max="19" width="10.4375" style="22" customWidth="1"/>
    <col min="20" max="21" width="14.25" style="38" customWidth="1"/>
    <col min="22" max="22" width="14.25" style="39" customWidth="1"/>
    <col min="23" max="23" width="10.25" style="39"/>
    <col min="24" max="24" width="12.75" style="43" bestFit="1" customWidth="1"/>
  </cols>
  <sheetData>
    <row r="1" spans="1:25" thickBot="1" x14ac:dyDescent="0.45">
      <c r="A1" s="1"/>
      <c r="B1" s="11"/>
      <c r="C1" s="4"/>
      <c r="D1" s="11"/>
      <c r="E1" s="11"/>
      <c r="F1" s="4"/>
      <c r="G1" s="22"/>
      <c r="H1" s="4"/>
      <c r="I1" s="4"/>
      <c r="J1" s="33"/>
      <c r="K1" s="4"/>
      <c r="L1" s="33"/>
      <c r="M1" s="6"/>
      <c r="N1" s="6"/>
      <c r="O1" s="7"/>
      <c r="P1" s="7"/>
    </row>
    <row r="2" spans="1:25" ht="13.15" x14ac:dyDescent="0.4">
      <c r="A2" s="2" t="s">
        <v>24</v>
      </c>
      <c r="B2" s="11"/>
      <c r="C2" s="4"/>
      <c r="D2" s="11"/>
      <c r="E2" s="11"/>
      <c r="F2" s="4"/>
      <c r="G2" s="22"/>
      <c r="H2" s="4"/>
      <c r="I2" s="4"/>
      <c r="J2" s="33"/>
      <c r="K2" s="4"/>
      <c r="L2" s="33"/>
      <c r="M2" s="8" t="s">
        <v>20</v>
      </c>
      <c r="N2" s="6"/>
      <c r="O2" s="20" t="s">
        <v>31</v>
      </c>
      <c r="P2" s="20"/>
    </row>
    <row r="3" spans="1:25" ht="13.15" x14ac:dyDescent="0.4">
      <c r="A3" s="2" t="s">
        <v>25</v>
      </c>
      <c r="B3" s="11"/>
      <c r="C3" s="4"/>
      <c r="D3" s="11"/>
      <c r="E3" s="11"/>
      <c r="F3" s="4"/>
      <c r="H3" s="4"/>
      <c r="I3" s="4"/>
      <c r="J3" s="33"/>
      <c r="K3" s="4"/>
      <c r="L3" s="33"/>
      <c r="M3" s="10" t="s">
        <v>21</v>
      </c>
      <c r="N3" s="6"/>
      <c r="O3" s="20" t="s">
        <v>21</v>
      </c>
      <c r="P3" s="20"/>
    </row>
    <row r="4" spans="1:25" ht="13.15" x14ac:dyDescent="0.4">
      <c r="A4" s="3"/>
      <c r="B4" s="11"/>
      <c r="C4" s="11"/>
      <c r="D4" s="11"/>
      <c r="E4" s="11"/>
      <c r="F4" s="11"/>
      <c r="G4" s="22"/>
      <c r="H4" s="11"/>
      <c r="I4" s="12"/>
      <c r="J4" s="34"/>
      <c r="K4" s="11"/>
      <c r="L4" s="34"/>
      <c r="M4" s="10" t="s">
        <v>0</v>
      </c>
      <c r="N4" s="6"/>
      <c r="O4" s="20" t="s">
        <v>30</v>
      </c>
      <c r="P4" s="20"/>
    </row>
    <row r="5" spans="1:25" ht="13.15" x14ac:dyDescent="0.4">
      <c r="A5" s="3"/>
      <c r="B5" s="11"/>
      <c r="C5" s="11"/>
      <c r="D5" s="11"/>
      <c r="E5" s="11" t="s">
        <v>14</v>
      </c>
      <c r="F5" s="11"/>
      <c r="G5" s="22"/>
      <c r="H5" s="11"/>
      <c r="I5" s="11"/>
      <c r="J5" s="34" t="s">
        <v>6</v>
      </c>
      <c r="K5" s="11"/>
      <c r="L5" s="34" t="s">
        <v>6</v>
      </c>
      <c r="M5" s="10" t="s">
        <v>2</v>
      </c>
      <c r="N5" s="6"/>
      <c r="O5" s="20" t="s">
        <v>2</v>
      </c>
      <c r="P5" s="20"/>
      <c r="Q5" s="41"/>
      <c r="R5" s="40" t="s">
        <v>42</v>
      </c>
      <c r="S5" s="40" t="s">
        <v>6</v>
      </c>
      <c r="T5" s="40"/>
      <c r="U5" s="40"/>
      <c r="V5" s="40"/>
      <c r="W5" s="40"/>
    </row>
    <row r="6" spans="1:25" ht="13.15" x14ac:dyDescent="0.4">
      <c r="A6" s="3"/>
      <c r="B6" s="11" t="s">
        <v>1</v>
      </c>
      <c r="C6" s="11"/>
      <c r="D6" s="11"/>
      <c r="E6" s="11" t="s">
        <v>0</v>
      </c>
      <c r="F6" s="11"/>
      <c r="G6" s="22" t="s">
        <v>18</v>
      </c>
      <c r="H6" s="11"/>
      <c r="I6" s="11"/>
      <c r="J6" s="34" t="s">
        <v>26</v>
      </c>
      <c r="K6" s="11"/>
      <c r="L6" s="34" t="s">
        <v>28</v>
      </c>
      <c r="M6" s="10" t="s">
        <v>7</v>
      </c>
      <c r="N6" s="6"/>
      <c r="O6" s="20" t="s">
        <v>7</v>
      </c>
      <c r="P6" s="20"/>
      <c r="Q6" s="41" t="s">
        <v>35</v>
      </c>
      <c r="R6" s="40" t="s">
        <v>26</v>
      </c>
      <c r="S6" s="40" t="s">
        <v>26</v>
      </c>
      <c r="T6" s="40" t="s">
        <v>38</v>
      </c>
      <c r="U6" s="40" t="s">
        <v>38</v>
      </c>
      <c r="V6" s="40" t="s">
        <v>40</v>
      </c>
      <c r="W6" s="41"/>
    </row>
    <row r="7" spans="1:25" ht="13.15" x14ac:dyDescent="0.4">
      <c r="A7" s="3"/>
      <c r="B7" s="11" t="s">
        <v>3</v>
      </c>
      <c r="C7" s="11" t="s">
        <v>4</v>
      </c>
      <c r="D7" s="11" t="s">
        <v>2</v>
      </c>
      <c r="E7" s="11" t="s">
        <v>5</v>
      </c>
      <c r="F7" s="11" t="s">
        <v>15</v>
      </c>
      <c r="G7" s="22" t="s">
        <v>17</v>
      </c>
      <c r="H7" s="11" t="s">
        <v>6</v>
      </c>
      <c r="I7" s="11" t="s">
        <v>6</v>
      </c>
      <c r="J7" s="34" t="s">
        <v>27</v>
      </c>
      <c r="K7" s="11" t="s">
        <v>6</v>
      </c>
      <c r="L7" s="34" t="s">
        <v>29</v>
      </c>
      <c r="M7" s="10" t="s">
        <v>22</v>
      </c>
      <c r="N7" s="6"/>
      <c r="O7" s="20" t="s">
        <v>33</v>
      </c>
      <c r="P7" s="20"/>
      <c r="Q7" s="41" t="s">
        <v>23</v>
      </c>
      <c r="R7" s="40" t="s">
        <v>39</v>
      </c>
      <c r="S7" s="40" t="s">
        <v>39</v>
      </c>
      <c r="T7" s="40" t="s">
        <v>44</v>
      </c>
      <c r="U7" s="40" t="s">
        <v>45</v>
      </c>
      <c r="V7" s="40" t="s">
        <v>43</v>
      </c>
      <c r="W7" s="41"/>
    </row>
    <row r="8" spans="1:25" thickBot="1" x14ac:dyDescent="0.45">
      <c r="A8" s="3" t="s">
        <v>8</v>
      </c>
      <c r="B8" s="11" t="s">
        <v>9</v>
      </c>
      <c r="C8" s="11" t="s">
        <v>10</v>
      </c>
      <c r="D8" s="11" t="s">
        <v>11</v>
      </c>
      <c r="E8" s="11" t="s">
        <v>12</v>
      </c>
      <c r="F8" s="11" t="s">
        <v>16</v>
      </c>
      <c r="G8" s="22" t="s">
        <v>19</v>
      </c>
      <c r="H8" s="11" t="s">
        <v>0</v>
      </c>
      <c r="I8" s="11" t="s">
        <v>4</v>
      </c>
      <c r="J8" s="34" t="s">
        <v>0</v>
      </c>
      <c r="K8" s="11" t="s">
        <v>2</v>
      </c>
      <c r="L8" s="34" t="s">
        <v>2</v>
      </c>
      <c r="M8" s="14" t="s">
        <v>23</v>
      </c>
      <c r="N8" s="6"/>
      <c r="O8" s="20" t="s">
        <v>34</v>
      </c>
      <c r="P8" s="20"/>
      <c r="Q8" s="41" t="s">
        <v>36</v>
      </c>
      <c r="R8" s="40" t="s">
        <v>37</v>
      </c>
      <c r="S8" s="40" t="s">
        <v>37</v>
      </c>
      <c r="T8" s="40" t="s">
        <v>41</v>
      </c>
      <c r="U8" s="40" t="s">
        <v>41</v>
      </c>
      <c r="V8" s="40" t="s">
        <v>37</v>
      </c>
      <c r="W8" s="41"/>
    </row>
    <row r="9" spans="1:25" ht="13.15" x14ac:dyDescent="0.4">
      <c r="A9" s="1">
        <v>1871.01</v>
      </c>
      <c r="B9" s="11">
        <v>4.4400000000000004</v>
      </c>
      <c r="C9" s="4">
        <v>0.26</v>
      </c>
      <c r="D9" s="11">
        <v>0.4</v>
      </c>
      <c r="E9" s="11">
        <v>12.46406116</v>
      </c>
      <c r="F9" s="4">
        <f>1871+1/24</f>
        <v>1871.0416666666667</v>
      </c>
      <c r="G9" s="22">
        <v>5.32</v>
      </c>
      <c r="H9" s="4">
        <f>B9*$E$1838/E9</f>
        <v>108.51621655553561</v>
      </c>
      <c r="I9" s="4">
        <f>C9*$E$1838/E9</f>
        <v>6.3545532217205523</v>
      </c>
      <c r="J9" s="33">
        <f>H9</f>
        <v>108.51621655553561</v>
      </c>
      <c r="K9" s="4">
        <f>D9*$E$1838/E9</f>
        <v>9.776235725723927</v>
      </c>
      <c r="L9" s="33">
        <f>K9*(J9/H9)</f>
        <v>9.776235725723927</v>
      </c>
      <c r="M9" s="15" t="s">
        <v>13</v>
      </c>
      <c r="N9" s="6"/>
      <c r="O9" s="7" t="s">
        <v>13</v>
      </c>
      <c r="P9" s="7"/>
      <c r="R9" s="22">
        <f>((G9/G10+G9/1200+((1+G10/1200)^(-119))*(1-G9/G10)))</f>
        <v>1.0041769357097787</v>
      </c>
      <c r="S9" s="22">
        <v>1</v>
      </c>
      <c r="T9" s="39">
        <f>(($J129/$J9)^(1/10)-1)</f>
        <v>0.13060944596425728</v>
      </c>
      <c r="U9" s="39">
        <f t="shared" ref="U9:U72" si="0">(($S129/$S9)^(1/10)-1)</f>
        <v>9.2503676352099218E-2</v>
      </c>
      <c r="V9" s="39">
        <f t="shared" ref="V9:V72" si="1">T9-U9</f>
        <v>3.8105769612158058E-2</v>
      </c>
      <c r="Y9" s="37"/>
    </row>
    <row r="10" spans="1:25" ht="13.15" x14ac:dyDescent="0.4">
      <c r="A10" s="1">
        <v>1871.02</v>
      </c>
      <c r="B10" s="11">
        <v>4.5</v>
      </c>
      <c r="C10" s="4">
        <v>0.26</v>
      </c>
      <c r="D10" s="11">
        <v>0.4</v>
      </c>
      <c r="E10" s="11">
        <v>12.844641319999999</v>
      </c>
      <c r="F10" s="4">
        <f>F9+1/12</f>
        <v>1871.125</v>
      </c>
      <c r="G10" s="22">
        <f>G9*11/12+G21*1/12</f>
        <v>5.3233333333333333</v>
      </c>
      <c r="H10" s="4">
        <f t="shared" ref="H10:H73" si="2">B10*$E$1838/E10</f>
        <v>106.72392212817354</v>
      </c>
      <c r="I10" s="4">
        <f t="shared" ref="I10:I73" si="3">C10*$E$1838/E10</f>
        <v>6.1662710562944714</v>
      </c>
      <c r="J10" s="33">
        <f>J9*((H10+(I10/12))/H9)</f>
        <v>107.23777804953141</v>
      </c>
      <c r="K10" s="4">
        <f t="shared" ref="K10:K73" si="4">D10*$E$1838/E10</f>
        <v>9.4865708558376483</v>
      </c>
      <c r="L10" s="33">
        <f t="shared" ref="L10:L73" si="5">K10*(J10/H10)</f>
        <v>9.5322469377361259</v>
      </c>
      <c r="M10" s="15" t="s">
        <v>13</v>
      </c>
      <c r="N10" s="6"/>
      <c r="O10" s="7" t="s">
        <v>13</v>
      </c>
      <c r="P10" s="7"/>
      <c r="R10" s="22">
        <f>((G10/G11+G10/1200+((1+G11/1200)^(-119))*(1-G10/G11)))</f>
        <v>1.0041797523411402</v>
      </c>
      <c r="S10" s="22">
        <f>S9*R9*E9/E10</f>
        <v>0.97442368613747099</v>
      </c>
      <c r="T10" s="39">
        <f t="shared" ref="T10:T72" si="6">(($J130/$J10)^(1/10)-1)</f>
        <v>0.13085848171395154</v>
      </c>
      <c r="U10" s="39">
        <f t="shared" si="0"/>
        <v>9.4634634344509472E-2</v>
      </c>
      <c r="V10" s="39">
        <f t="shared" si="1"/>
        <v>3.6223847369442064E-2</v>
      </c>
      <c r="Y10" s="37"/>
    </row>
    <row r="11" spans="1:25" ht="13.15" x14ac:dyDescent="0.4">
      <c r="A11" s="1">
        <v>1871.03</v>
      </c>
      <c r="B11" s="11">
        <v>4.6100000000000003</v>
      </c>
      <c r="C11" s="4">
        <v>0.26</v>
      </c>
      <c r="D11" s="11">
        <v>0.4</v>
      </c>
      <c r="E11" s="11">
        <v>13.0349719</v>
      </c>
      <c r="F11" s="4">
        <f t="shared" ref="F11:F74" si="7">F10+1/12</f>
        <v>1871.2083333333333</v>
      </c>
      <c r="G11" s="22">
        <f>G9*10/12+G21*2/12</f>
        <v>5.3266666666666671</v>
      </c>
      <c r="H11" s="4">
        <f t="shared" si="2"/>
        <v>107.73630359724828</v>
      </c>
      <c r="I11" s="4">
        <f t="shared" si="3"/>
        <v>6.0762340423610732</v>
      </c>
      <c r="J11" s="33">
        <f t="shared" ref="J11:J74" si="8">J10*((H11+(I11/12))/H10)</f>
        <v>108.76382477990559</v>
      </c>
      <c r="K11" s="4">
        <f t="shared" si="4"/>
        <v>9.3480523728631901</v>
      </c>
      <c r="L11" s="33">
        <f t="shared" si="5"/>
        <v>9.4372082238529771</v>
      </c>
      <c r="M11" s="15" t="s">
        <v>13</v>
      </c>
      <c r="N11" s="6"/>
      <c r="O11" s="7" t="s">
        <v>13</v>
      </c>
      <c r="P11" s="7"/>
      <c r="R11" s="22">
        <f t="shared" ref="R11:R74" si="9">((G11/G12+G11/1200+((1+G12/1200)^(-119))*(1-G11/G12)))</f>
        <v>1.0041825689642252</v>
      </c>
      <c r="S11" s="22">
        <f t="shared" ref="S11:S74" si="10">S10*R10*E10/E11</f>
        <v>0.96420898578857406</v>
      </c>
      <c r="T11" s="39">
        <f t="shared" si="6"/>
        <v>0.13095087292935181</v>
      </c>
      <c r="U11" s="39">
        <f t="shared" si="0"/>
        <v>9.6185995634464394E-2</v>
      </c>
      <c r="V11" s="39">
        <f t="shared" si="1"/>
        <v>3.476487729488742E-2</v>
      </c>
      <c r="Y11" s="37"/>
    </row>
    <row r="12" spans="1:25" ht="13.15" x14ac:dyDescent="0.4">
      <c r="A12" s="1">
        <v>1871.04</v>
      </c>
      <c r="B12" s="11">
        <v>4.74</v>
      </c>
      <c r="C12" s="4">
        <v>0.26</v>
      </c>
      <c r="D12" s="11">
        <v>0.4</v>
      </c>
      <c r="E12" s="11">
        <v>12.559226450000001</v>
      </c>
      <c r="F12" s="4">
        <f t="shared" si="7"/>
        <v>1871.2916666666665</v>
      </c>
      <c r="G12" s="22">
        <f>G9*9/12+G21*3/12</f>
        <v>5.33</v>
      </c>
      <c r="H12" s="4">
        <f t="shared" si="2"/>
        <v>114.97057288906517</v>
      </c>
      <c r="I12" s="4">
        <f t="shared" si="3"/>
        <v>6.3064027323115903</v>
      </c>
      <c r="J12" s="33">
        <f t="shared" si="8"/>
        <v>116.59763575757096</v>
      </c>
      <c r="K12" s="4">
        <f t="shared" si="4"/>
        <v>9.7021580497101407</v>
      </c>
      <c r="L12" s="33">
        <f t="shared" si="5"/>
        <v>9.8394629331283507</v>
      </c>
      <c r="M12" s="15" t="s">
        <v>13</v>
      </c>
      <c r="N12" s="6"/>
      <c r="O12" s="7" t="s">
        <v>13</v>
      </c>
      <c r="P12" s="7"/>
      <c r="R12" s="22">
        <f t="shared" si="9"/>
        <v>1.0041853855790357</v>
      </c>
      <c r="S12" s="22">
        <f t="shared" si="10"/>
        <v>1.004919008380089</v>
      </c>
      <c r="T12" s="39">
        <f t="shared" si="6"/>
        <v>0.1220560376196993</v>
      </c>
      <c r="U12" s="39">
        <f t="shared" si="0"/>
        <v>9.0971906239022626E-2</v>
      </c>
      <c r="V12" s="39">
        <f t="shared" si="1"/>
        <v>3.1084131380676672E-2</v>
      </c>
      <c r="Y12" s="37"/>
    </row>
    <row r="13" spans="1:25" ht="13.15" x14ac:dyDescent="0.4">
      <c r="A13" s="1">
        <v>1871.05</v>
      </c>
      <c r="B13" s="11">
        <v>4.8600000000000003</v>
      </c>
      <c r="C13" s="4">
        <v>0.26</v>
      </c>
      <c r="D13" s="11">
        <v>0.4</v>
      </c>
      <c r="E13" s="11">
        <v>12.273811569999999</v>
      </c>
      <c r="F13" s="4">
        <f t="shared" si="7"/>
        <v>1871.3749999999998</v>
      </c>
      <c r="G13" s="22">
        <f>G9*8/12+G21*4/12</f>
        <v>5.3333333333333339</v>
      </c>
      <c r="H13" s="4">
        <f t="shared" si="2"/>
        <v>120.62242699070541</v>
      </c>
      <c r="I13" s="4">
        <f t="shared" si="3"/>
        <v>6.4530516497085193</v>
      </c>
      <c r="J13" s="33">
        <f t="shared" si="8"/>
        <v>122.87483946495617</v>
      </c>
      <c r="K13" s="4">
        <f t="shared" si="4"/>
        <v>9.9277717687823372</v>
      </c>
      <c r="L13" s="33">
        <f t="shared" si="5"/>
        <v>10.113155511519025</v>
      </c>
      <c r="M13" s="15" t="s">
        <v>13</v>
      </c>
      <c r="N13" s="6"/>
      <c r="O13" s="7" t="s">
        <v>13</v>
      </c>
      <c r="P13" s="7"/>
      <c r="R13" s="22">
        <f t="shared" si="9"/>
        <v>1.0041882021855737</v>
      </c>
      <c r="S13" s="22">
        <f t="shared" si="10"/>
        <v>1.0325911467539233</v>
      </c>
      <c r="T13" s="39">
        <f t="shared" si="6"/>
        <v>0.12263809890224775</v>
      </c>
      <c r="U13" s="39">
        <f t="shared" si="0"/>
        <v>8.9488437190410108E-2</v>
      </c>
      <c r="V13" s="39">
        <f t="shared" si="1"/>
        <v>3.3149661711837641E-2</v>
      </c>
      <c r="Y13" s="37"/>
    </row>
    <row r="14" spans="1:25" ht="13.15" x14ac:dyDescent="0.4">
      <c r="A14" s="1">
        <v>1871.06</v>
      </c>
      <c r="B14" s="11">
        <v>4.82</v>
      </c>
      <c r="C14" s="4">
        <v>0.26</v>
      </c>
      <c r="D14" s="11">
        <v>0.4</v>
      </c>
      <c r="E14" s="11">
        <v>12.08348099</v>
      </c>
      <c r="F14" s="4">
        <f t="shared" si="7"/>
        <v>1871.458333333333</v>
      </c>
      <c r="G14" s="22">
        <f>G9*7/12+G21*5/12</f>
        <v>5.3366666666666669</v>
      </c>
      <c r="H14" s="4">
        <f t="shared" si="2"/>
        <v>121.51397277118572</v>
      </c>
      <c r="I14" s="4">
        <f t="shared" si="3"/>
        <v>6.5546956266614691</v>
      </c>
      <c r="J14" s="33">
        <f t="shared" si="8"/>
        <v>124.33945772430714</v>
      </c>
      <c r="K14" s="4">
        <f t="shared" si="4"/>
        <v>10.084147117940724</v>
      </c>
      <c r="L14" s="33">
        <f t="shared" si="5"/>
        <v>10.318627197037937</v>
      </c>
      <c r="M14" s="15" t="s">
        <v>13</v>
      </c>
      <c r="N14" s="6"/>
      <c r="O14" s="7" t="s">
        <v>13</v>
      </c>
      <c r="P14" s="7"/>
      <c r="R14" s="22">
        <f t="shared" si="9"/>
        <v>1.0041910187838414</v>
      </c>
      <c r="S14" s="22">
        <f t="shared" si="10"/>
        <v>1.0532486237736511</v>
      </c>
      <c r="T14" s="39">
        <f t="shared" si="6"/>
        <v>0.12309279994112088</v>
      </c>
      <c r="U14" s="39">
        <f t="shared" si="0"/>
        <v>8.7724911019543717E-2</v>
      </c>
      <c r="V14" s="39">
        <f t="shared" si="1"/>
        <v>3.5367888921577162E-2</v>
      </c>
      <c r="Y14" s="37"/>
    </row>
    <row r="15" spans="1:25" ht="13.15" x14ac:dyDescent="0.4">
      <c r="A15" s="1">
        <v>1871.07</v>
      </c>
      <c r="B15" s="11">
        <v>4.7300000000000004</v>
      </c>
      <c r="C15" s="4">
        <v>0.26</v>
      </c>
      <c r="D15" s="11">
        <v>0.4</v>
      </c>
      <c r="E15" s="11">
        <v>12.08348099</v>
      </c>
      <c r="F15" s="4">
        <f t="shared" si="7"/>
        <v>1871.5416666666663</v>
      </c>
      <c r="G15" s="22">
        <f>G9*6/12+G21*6/12</f>
        <v>5.34</v>
      </c>
      <c r="H15" s="4">
        <f t="shared" si="2"/>
        <v>119.24503966964906</v>
      </c>
      <c r="I15" s="4">
        <f t="shared" si="3"/>
        <v>6.5546956266614691</v>
      </c>
      <c r="J15" s="33">
        <f t="shared" si="8"/>
        <v>122.57669224481316</v>
      </c>
      <c r="K15" s="4">
        <f t="shared" si="4"/>
        <v>10.084147117940724</v>
      </c>
      <c r="L15" s="33">
        <f t="shared" si="5"/>
        <v>10.365893635925003</v>
      </c>
      <c r="M15" s="15" t="s">
        <v>13</v>
      </c>
      <c r="N15" s="6"/>
      <c r="O15" s="7" t="s">
        <v>13</v>
      </c>
      <c r="P15" s="7"/>
      <c r="R15" s="22">
        <f t="shared" si="9"/>
        <v>1.0041938353738404</v>
      </c>
      <c r="S15" s="22">
        <f t="shared" si="10"/>
        <v>1.0576628085399415</v>
      </c>
      <c r="T15" s="39">
        <f t="shared" si="6"/>
        <v>0.12002181566560766</v>
      </c>
      <c r="U15" s="39">
        <f t="shared" si="0"/>
        <v>8.6580856149985452E-2</v>
      </c>
      <c r="V15" s="39">
        <f t="shared" si="1"/>
        <v>3.3440959515622204E-2</v>
      </c>
      <c r="Y15" s="37"/>
    </row>
    <row r="16" spans="1:25" ht="13.15" x14ac:dyDescent="0.4">
      <c r="A16" s="1">
        <v>1871.08</v>
      </c>
      <c r="B16" s="11">
        <v>4.79</v>
      </c>
      <c r="C16" s="4">
        <v>0.26</v>
      </c>
      <c r="D16" s="11">
        <v>0.4</v>
      </c>
      <c r="E16" s="11">
        <v>11.893231399999999</v>
      </c>
      <c r="F16" s="4">
        <f t="shared" si="7"/>
        <v>1871.6249999999995</v>
      </c>
      <c r="G16" s="22">
        <f>G9*5/12+G21*7/12</f>
        <v>5.3433333333333337</v>
      </c>
      <c r="H16" s="4">
        <f t="shared" si="2"/>
        <v>122.68935673781644</v>
      </c>
      <c r="I16" s="4">
        <f t="shared" si="3"/>
        <v>6.6595475473553813</v>
      </c>
      <c r="J16" s="33">
        <f t="shared" si="8"/>
        <v>126.68770966854174</v>
      </c>
      <c r="K16" s="4">
        <f t="shared" si="4"/>
        <v>10.245457765162126</v>
      </c>
      <c r="L16" s="33">
        <f t="shared" si="5"/>
        <v>10.579349450400148</v>
      </c>
      <c r="M16" s="15" t="s">
        <v>13</v>
      </c>
      <c r="N16" s="6"/>
      <c r="O16" s="7" t="s">
        <v>13</v>
      </c>
      <c r="P16" s="7"/>
      <c r="R16" s="22">
        <f t="shared" si="9"/>
        <v>1.0041966519555729</v>
      </c>
      <c r="S16" s="22">
        <f t="shared" si="10"/>
        <v>1.0790882870419878</v>
      </c>
      <c r="T16" s="39">
        <f t="shared" si="6"/>
        <v>0.11193301028006686</v>
      </c>
      <c r="U16" s="39">
        <f t="shared" si="0"/>
        <v>8.2668610945189513E-2</v>
      </c>
      <c r="V16" s="39">
        <f t="shared" si="1"/>
        <v>2.9264399334877345E-2</v>
      </c>
      <c r="Y16" s="37"/>
    </row>
    <row r="17" spans="1:25" ht="13.15" x14ac:dyDescent="0.4">
      <c r="A17" s="1">
        <v>1871.09</v>
      </c>
      <c r="B17" s="11">
        <v>4.84</v>
      </c>
      <c r="C17" s="4">
        <v>0.26</v>
      </c>
      <c r="D17" s="11">
        <v>0.4</v>
      </c>
      <c r="E17" s="11">
        <v>12.178646280000001</v>
      </c>
      <c r="F17" s="4">
        <f t="shared" si="7"/>
        <v>1871.7083333333328</v>
      </c>
      <c r="G17" s="22">
        <f>G9*4/12+G21*8/12</f>
        <v>5.3466666666666676</v>
      </c>
      <c r="H17" s="4">
        <f t="shared" si="2"/>
        <v>121.06471656224176</v>
      </c>
      <c r="I17" s="4">
        <f t="shared" si="3"/>
        <v>6.5034765095419127</v>
      </c>
      <c r="J17" s="33">
        <f t="shared" si="8"/>
        <v>125.5697420262269</v>
      </c>
      <c r="K17" s="4">
        <f t="shared" si="4"/>
        <v>10.005348476218328</v>
      </c>
      <c r="L17" s="33">
        <f t="shared" si="5"/>
        <v>10.377664630266688</v>
      </c>
      <c r="M17" s="15" t="s">
        <v>13</v>
      </c>
      <c r="N17" s="6"/>
      <c r="O17" s="7" t="s">
        <v>13</v>
      </c>
      <c r="P17" s="7"/>
      <c r="R17" s="22">
        <f t="shared" si="9"/>
        <v>1.0041994685290414</v>
      </c>
      <c r="S17" s="22">
        <f t="shared" si="10"/>
        <v>1.0582215453478223</v>
      </c>
      <c r="T17" s="39">
        <f t="shared" si="6"/>
        <v>0.1100282054405366</v>
      </c>
      <c r="U17" s="39">
        <f t="shared" si="0"/>
        <v>8.1047904784233182E-2</v>
      </c>
      <c r="V17" s="39">
        <f t="shared" si="1"/>
        <v>2.8980300656303415E-2</v>
      </c>
      <c r="Y17" s="37"/>
    </row>
    <row r="18" spans="1:25" ht="13.15" x14ac:dyDescent="0.4">
      <c r="A18" s="1">
        <v>1871.1</v>
      </c>
      <c r="B18" s="11">
        <v>4.59</v>
      </c>
      <c r="C18" s="4">
        <v>0.26</v>
      </c>
      <c r="D18" s="11">
        <v>0.4</v>
      </c>
      <c r="E18" s="11">
        <v>12.368895869999999</v>
      </c>
      <c r="F18" s="4">
        <f t="shared" si="7"/>
        <v>1871.7916666666661</v>
      </c>
      <c r="G18" s="22">
        <f>G9*3/12+G21*9/12</f>
        <v>5.3500000000000005</v>
      </c>
      <c r="H18" s="4">
        <f t="shared" si="2"/>
        <v>113.0454265842243</v>
      </c>
      <c r="I18" s="4">
        <f t="shared" si="3"/>
        <v>6.403444643115102</v>
      </c>
      <c r="J18" s="33">
        <f t="shared" si="8"/>
        <v>117.80551784813093</v>
      </c>
      <c r="K18" s="4">
        <f t="shared" si="4"/>
        <v>9.8514532971001572</v>
      </c>
      <c r="L18" s="33">
        <f t="shared" si="5"/>
        <v>10.266276065196596</v>
      </c>
      <c r="M18" s="15" t="s">
        <v>13</v>
      </c>
      <c r="N18" s="6"/>
      <c r="O18" s="7" t="s">
        <v>13</v>
      </c>
      <c r="P18" s="7"/>
      <c r="R18" s="22">
        <f t="shared" si="9"/>
        <v>1.0042022850942474</v>
      </c>
      <c r="S18" s="22">
        <f t="shared" si="10"/>
        <v>1.0463203456452661</v>
      </c>
      <c r="T18" s="39">
        <f t="shared" si="6"/>
        <v>0.11476525767910184</v>
      </c>
      <c r="U18" s="39">
        <f t="shared" si="0"/>
        <v>8.1652652124726721E-2</v>
      </c>
      <c r="V18" s="39">
        <f t="shared" si="1"/>
        <v>3.3112605554375119E-2</v>
      </c>
      <c r="Y18" s="37"/>
    </row>
    <row r="19" spans="1:25" ht="13.15" x14ac:dyDescent="0.4">
      <c r="A19" s="1">
        <v>1871.11</v>
      </c>
      <c r="B19" s="11">
        <v>4.6399999999999997</v>
      </c>
      <c r="C19" s="4">
        <v>0.26</v>
      </c>
      <c r="D19" s="11">
        <v>0.4</v>
      </c>
      <c r="E19" s="11">
        <v>12.368895869999999</v>
      </c>
      <c r="F19" s="4">
        <f t="shared" si="7"/>
        <v>1871.8749999999993</v>
      </c>
      <c r="G19" s="22">
        <f>G9*2/12+G21*10/12</f>
        <v>5.3533333333333335</v>
      </c>
      <c r="H19" s="4">
        <f t="shared" si="2"/>
        <v>114.27685824636181</v>
      </c>
      <c r="I19" s="4">
        <f t="shared" si="3"/>
        <v>6.403444643115102</v>
      </c>
      <c r="J19" s="33">
        <f t="shared" si="8"/>
        <v>119.64489230981196</v>
      </c>
      <c r="K19" s="4">
        <f t="shared" si="4"/>
        <v>9.8514532971001572</v>
      </c>
      <c r="L19" s="33">
        <f t="shared" si="5"/>
        <v>10.314214854294136</v>
      </c>
      <c r="M19" s="15" t="s">
        <v>13</v>
      </c>
      <c r="N19" s="6"/>
      <c r="O19" s="7" t="s">
        <v>13</v>
      </c>
      <c r="P19" s="7"/>
      <c r="R19" s="22">
        <f t="shared" si="9"/>
        <v>1.004205101651193</v>
      </c>
      <c r="S19" s="22">
        <f t="shared" si="10"/>
        <v>1.050717282037579</v>
      </c>
      <c r="T19" s="39">
        <f t="shared" si="6"/>
        <v>0.11526991934606401</v>
      </c>
      <c r="U19" s="39">
        <f t="shared" si="0"/>
        <v>8.2593250229019644E-2</v>
      </c>
      <c r="V19" s="39">
        <f t="shared" si="1"/>
        <v>3.2676669117044366E-2</v>
      </c>
      <c r="Y19" s="37"/>
    </row>
    <row r="20" spans="1:25" ht="13.15" x14ac:dyDescent="0.4">
      <c r="A20" s="1">
        <v>1871.12</v>
      </c>
      <c r="B20" s="11">
        <v>4.74</v>
      </c>
      <c r="C20" s="4">
        <v>0.26</v>
      </c>
      <c r="D20" s="11">
        <v>0.4</v>
      </c>
      <c r="E20" s="11">
        <v>12.654391739999999</v>
      </c>
      <c r="F20" s="4">
        <f t="shared" si="7"/>
        <v>1871.9583333333326</v>
      </c>
      <c r="G20" s="22">
        <f>G9*1/12+G21*11/12</f>
        <v>5.3566666666666665</v>
      </c>
      <c r="H20" s="4">
        <f t="shared" si="2"/>
        <v>114.10595543962513</v>
      </c>
      <c r="I20" s="4">
        <f t="shared" si="3"/>
        <v>6.2589764587136143</v>
      </c>
      <c r="J20" s="33">
        <f t="shared" si="8"/>
        <v>120.01204362782536</v>
      </c>
      <c r="K20" s="4">
        <f t="shared" si="4"/>
        <v>9.6291945518670996</v>
      </c>
      <c r="L20" s="33">
        <f t="shared" si="5"/>
        <v>10.127598618381885</v>
      </c>
      <c r="M20" s="15" t="s">
        <v>13</v>
      </c>
      <c r="N20" s="6"/>
      <c r="O20" s="7" t="s">
        <v>13</v>
      </c>
      <c r="P20" s="7"/>
      <c r="R20" s="22">
        <f t="shared" si="9"/>
        <v>1.0042079181998806</v>
      </c>
      <c r="S20" s="22">
        <f t="shared" si="10"/>
        <v>1.0313307279996851</v>
      </c>
      <c r="T20" s="39">
        <f t="shared" si="6"/>
        <v>0.11213517395572459</v>
      </c>
      <c r="U20" s="39">
        <f t="shared" si="0"/>
        <v>8.4999177747215882E-2</v>
      </c>
      <c r="V20" s="39">
        <f t="shared" si="1"/>
        <v>2.7135996208508706E-2</v>
      </c>
      <c r="Y20" s="37"/>
    </row>
    <row r="21" spans="1:25" ht="13.15" x14ac:dyDescent="0.4">
      <c r="A21" s="1">
        <v>1872.01</v>
      </c>
      <c r="B21" s="11">
        <v>4.8600000000000003</v>
      </c>
      <c r="C21" s="4">
        <v>0.26329999999999998</v>
      </c>
      <c r="D21" s="11">
        <v>0.40250000000000002</v>
      </c>
      <c r="E21" s="11">
        <v>12.654391739999999</v>
      </c>
      <c r="F21" s="4">
        <f t="shared" si="7"/>
        <v>1872.0416666666658</v>
      </c>
      <c r="G21" s="22">
        <v>5.36</v>
      </c>
      <c r="H21" s="4">
        <f t="shared" si="2"/>
        <v>116.99471380518526</v>
      </c>
      <c r="I21" s="4">
        <f t="shared" si="3"/>
        <v>6.3384173137665174</v>
      </c>
      <c r="J21" s="33">
        <f t="shared" si="8"/>
        <v>123.60586419588576</v>
      </c>
      <c r="K21" s="4">
        <f t="shared" si="4"/>
        <v>9.6893770178162679</v>
      </c>
      <c r="L21" s="33">
        <f t="shared" si="5"/>
        <v>10.23690541951523</v>
      </c>
      <c r="M21" s="15" t="s">
        <v>13</v>
      </c>
      <c r="N21" s="6"/>
      <c r="O21" s="7" t="s">
        <v>13</v>
      </c>
      <c r="P21" s="7"/>
      <c r="R21" s="22">
        <f t="shared" si="9"/>
        <v>1.0030599998857486</v>
      </c>
      <c r="S21" s="22">
        <f t="shared" si="10"/>
        <v>1.0356704833401311</v>
      </c>
      <c r="T21" s="39">
        <f t="shared" si="6"/>
        <v>0.10768446401001164</v>
      </c>
      <c r="U21" s="39">
        <f t="shared" si="0"/>
        <v>8.4930989181411398E-2</v>
      </c>
      <c r="V21" s="39">
        <f t="shared" si="1"/>
        <v>2.275347482860024E-2</v>
      </c>
      <c r="Y21" s="37"/>
    </row>
    <row r="22" spans="1:25" ht="13.15" x14ac:dyDescent="0.4">
      <c r="A22" s="1">
        <v>1872.02</v>
      </c>
      <c r="B22" s="11">
        <v>4.88</v>
      </c>
      <c r="C22" s="4">
        <v>0.26669999999999999</v>
      </c>
      <c r="D22" s="11">
        <v>0.40500000000000003</v>
      </c>
      <c r="E22" s="11">
        <v>12.654391739999999</v>
      </c>
      <c r="F22" s="4">
        <f t="shared" si="7"/>
        <v>1872.1249999999991</v>
      </c>
      <c r="G22" s="22">
        <f>G21*11/12+G33*1/12</f>
        <v>5.378333333333333</v>
      </c>
      <c r="H22" s="4">
        <f t="shared" si="2"/>
        <v>117.47617353277859</v>
      </c>
      <c r="I22" s="4">
        <f t="shared" si="3"/>
        <v>6.420265467457388</v>
      </c>
      <c r="J22" s="33">
        <f t="shared" si="8"/>
        <v>124.67978551598272</v>
      </c>
      <c r="K22" s="4">
        <f t="shared" si="4"/>
        <v>9.749559483765438</v>
      </c>
      <c r="L22" s="33">
        <f t="shared" si="5"/>
        <v>10.34740023237152</v>
      </c>
      <c r="M22" s="15" t="s">
        <v>13</v>
      </c>
      <c r="N22" s="6"/>
      <c r="O22" s="7" t="s">
        <v>13</v>
      </c>
      <c r="P22" s="7"/>
      <c r="R22" s="22">
        <f t="shared" si="9"/>
        <v>1.0030764483003818</v>
      </c>
      <c r="S22" s="22">
        <f t="shared" si="10"/>
        <v>1.0388396349008251</v>
      </c>
      <c r="T22" s="39">
        <f t="shared" si="6"/>
        <v>0.10375207603565983</v>
      </c>
      <c r="U22" s="39">
        <f t="shared" si="0"/>
        <v>8.3909829002996705E-2</v>
      </c>
      <c r="V22" s="39">
        <f t="shared" si="1"/>
        <v>1.984224703266313E-2</v>
      </c>
      <c r="Y22" s="37"/>
    </row>
    <row r="23" spans="1:25" ht="13.15" x14ac:dyDescent="0.4">
      <c r="A23" s="1">
        <v>1872.03</v>
      </c>
      <c r="B23" s="11">
        <v>5.04</v>
      </c>
      <c r="C23" s="4">
        <v>0.27</v>
      </c>
      <c r="D23" s="11">
        <v>0.40749999999999997</v>
      </c>
      <c r="E23" s="11">
        <v>12.844641319999999</v>
      </c>
      <c r="F23" s="4">
        <f t="shared" si="7"/>
        <v>1872.2083333333323</v>
      </c>
      <c r="G23" s="22">
        <f>G21*10/12+G33*2/12</f>
        <v>5.3966666666666665</v>
      </c>
      <c r="H23" s="4">
        <f t="shared" si="2"/>
        <v>119.53079278355438</v>
      </c>
      <c r="I23" s="4">
        <f t="shared" si="3"/>
        <v>6.4034353276904135</v>
      </c>
      <c r="J23" s="33">
        <f t="shared" si="8"/>
        <v>127.4267345900051</v>
      </c>
      <c r="K23" s="4">
        <f t="shared" si="4"/>
        <v>9.6644440593846035</v>
      </c>
      <c r="L23" s="33">
        <f t="shared" si="5"/>
        <v>10.302856020918069</v>
      </c>
      <c r="M23" s="15" t="s">
        <v>13</v>
      </c>
      <c r="N23" s="6"/>
      <c r="O23" s="7" t="s">
        <v>13</v>
      </c>
      <c r="P23" s="7"/>
      <c r="R23" s="22">
        <f t="shared" si="9"/>
        <v>1.0030928953450977</v>
      </c>
      <c r="S23" s="22">
        <f t="shared" si="10"/>
        <v>1.0266013661348654</v>
      </c>
      <c r="T23" s="39">
        <f t="shared" si="6"/>
        <v>0.10166592292535226</v>
      </c>
      <c r="U23" s="39">
        <f t="shared" si="0"/>
        <v>8.5514588498155408E-2</v>
      </c>
      <c r="V23" s="39">
        <f t="shared" si="1"/>
        <v>1.6151334427196851E-2</v>
      </c>
      <c r="Y23" s="37"/>
    </row>
    <row r="24" spans="1:25" ht="13.15" x14ac:dyDescent="0.4">
      <c r="A24" s="1">
        <v>1872.04</v>
      </c>
      <c r="B24" s="11">
        <v>5.18</v>
      </c>
      <c r="C24" s="4">
        <v>0.27329999999999999</v>
      </c>
      <c r="D24" s="11">
        <v>0.41</v>
      </c>
      <c r="E24" s="11">
        <v>13.130137189999999</v>
      </c>
      <c r="F24" s="4">
        <f t="shared" si="7"/>
        <v>1872.2916666666656</v>
      </c>
      <c r="G24" s="22">
        <f>G21*9/12+G33*3/12</f>
        <v>5.4150000000000009</v>
      </c>
      <c r="H24" s="4">
        <f t="shared" si="2"/>
        <v>120.1798730025303</v>
      </c>
      <c r="I24" s="4">
        <f t="shared" si="3"/>
        <v>6.3407643420060875</v>
      </c>
      <c r="J24" s="33">
        <f t="shared" si="8"/>
        <v>128.68199339993907</v>
      </c>
      <c r="K24" s="4">
        <f t="shared" si="4"/>
        <v>9.5123065503933262</v>
      </c>
      <c r="L24" s="33">
        <f t="shared" si="5"/>
        <v>10.185254303856182</v>
      </c>
      <c r="M24" s="15" t="s">
        <v>13</v>
      </c>
      <c r="N24" s="6"/>
      <c r="O24" s="7" t="s">
        <v>13</v>
      </c>
      <c r="P24" s="7"/>
      <c r="R24" s="22">
        <f t="shared" si="9"/>
        <v>1.0031093410217495</v>
      </c>
      <c r="S24" s="22">
        <f t="shared" si="10"/>
        <v>1.0073855331848895</v>
      </c>
      <c r="T24" s="39">
        <f t="shared" si="6"/>
        <v>0.10007866793276321</v>
      </c>
      <c r="U24" s="39">
        <f t="shared" si="0"/>
        <v>8.6885497930643041E-2</v>
      </c>
      <c r="V24" s="39">
        <f t="shared" si="1"/>
        <v>1.3193170002120169E-2</v>
      </c>
      <c r="Y24" s="37"/>
    </row>
    <row r="25" spans="1:25" ht="13.15" x14ac:dyDescent="0.4">
      <c r="A25" s="1">
        <v>1872.05</v>
      </c>
      <c r="B25" s="11">
        <v>5.18</v>
      </c>
      <c r="C25" s="4">
        <v>0.2767</v>
      </c>
      <c r="D25" s="11">
        <v>0.41249999999999998</v>
      </c>
      <c r="E25" s="11">
        <v>13.130137189999999</v>
      </c>
      <c r="F25" s="4">
        <f t="shared" si="7"/>
        <v>1872.3749999999989</v>
      </c>
      <c r="G25" s="22">
        <f>G21*8/12+G33*4/12</f>
        <v>5.4333333333333336</v>
      </c>
      <c r="H25" s="4">
        <f t="shared" si="2"/>
        <v>120.1798730025303</v>
      </c>
      <c r="I25" s="4">
        <f t="shared" si="3"/>
        <v>6.4196468841313008</v>
      </c>
      <c r="J25" s="33">
        <f t="shared" si="8"/>
        <v>129.25481044584905</v>
      </c>
      <c r="K25" s="4">
        <f t="shared" si="4"/>
        <v>9.570308419603041</v>
      </c>
      <c r="L25" s="33">
        <f t="shared" si="5"/>
        <v>10.292974770060374</v>
      </c>
      <c r="M25" s="15" t="s">
        <v>13</v>
      </c>
      <c r="N25" s="6"/>
      <c r="O25" s="7" t="s">
        <v>13</v>
      </c>
      <c r="P25" s="7"/>
      <c r="R25" s="22">
        <f t="shared" si="9"/>
        <v>1.0031257853321864</v>
      </c>
      <c r="S25" s="22">
        <f t="shared" si="10"/>
        <v>1.0105178383479383</v>
      </c>
      <c r="T25" s="39">
        <f t="shared" si="6"/>
        <v>9.7760663722721963E-2</v>
      </c>
      <c r="U25" s="39">
        <f t="shared" si="0"/>
        <v>8.587668085729061E-2</v>
      </c>
      <c r="V25" s="39">
        <f t="shared" si="1"/>
        <v>1.1883982865431353E-2</v>
      </c>
      <c r="Y25" s="37"/>
    </row>
    <row r="26" spans="1:25" ht="13.15" x14ac:dyDescent="0.4">
      <c r="A26" s="1">
        <v>1872.06</v>
      </c>
      <c r="B26" s="11">
        <v>5.13</v>
      </c>
      <c r="C26" s="4">
        <v>0.28000000000000003</v>
      </c>
      <c r="D26" s="11">
        <v>0.41499999999999998</v>
      </c>
      <c r="E26" s="11">
        <v>13.0349719</v>
      </c>
      <c r="F26" s="4">
        <f t="shared" si="7"/>
        <v>1872.4583333333321</v>
      </c>
      <c r="G26" s="22">
        <f>G21*7/12+G33*5/12</f>
        <v>5.4516666666666662</v>
      </c>
      <c r="H26" s="4">
        <f t="shared" si="2"/>
        <v>119.8887716819704</v>
      </c>
      <c r="I26" s="4">
        <f t="shared" si="3"/>
        <v>6.5436366610042338</v>
      </c>
      <c r="J26" s="33">
        <f t="shared" si="8"/>
        <v>129.52820728169183</v>
      </c>
      <c r="K26" s="4">
        <f t="shared" si="4"/>
        <v>9.698604336845559</v>
      </c>
      <c r="L26" s="33">
        <f t="shared" si="5"/>
        <v>10.478402733314253</v>
      </c>
      <c r="M26" s="15" t="s">
        <v>13</v>
      </c>
      <c r="N26" s="6"/>
      <c r="O26" s="7" t="s">
        <v>13</v>
      </c>
      <c r="P26" s="7"/>
      <c r="R26" s="22">
        <f t="shared" si="9"/>
        <v>1.0031422282782549</v>
      </c>
      <c r="S26" s="22">
        <f t="shared" si="10"/>
        <v>1.0210771159167262</v>
      </c>
      <c r="T26" s="39">
        <f t="shared" si="6"/>
        <v>9.6471705622548809E-2</v>
      </c>
      <c r="U26" s="39">
        <f t="shared" si="0"/>
        <v>8.4086342005472936E-2</v>
      </c>
      <c r="V26" s="39">
        <f t="shared" si="1"/>
        <v>1.2385363617075873E-2</v>
      </c>
      <c r="Y26" s="37"/>
    </row>
    <row r="27" spans="1:25" ht="13.15" x14ac:dyDescent="0.4">
      <c r="A27" s="1">
        <v>1872.07</v>
      </c>
      <c r="B27" s="11">
        <v>5.0999999999999996</v>
      </c>
      <c r="C27" s="4">
        <v>0.2833</v>
      </c>
      <c r="D27" s="11">
        <v>0.41749999999999998</v>
      </c>
      <c r="E27" s="11">
        <v>12.844641319999999</v>
      </c>
      <c r="F27" s="4">
        <f t="shared" si="7"/>
        <v>1872.5416666666654</v>
      </c>
      <c r="G27" s="22">
        <f>G21*6/12+G33*6/12</f>
        <v>5.4700000000000006</v>
      </c>
      <c r="H27" s="4">
        <f t="shared" si="2"/>
        <v>120.95377841193</v>
      </c>
      <c r="I27" s="4">
        <f t="shared" si="3"/>
        <v>6.718863808647014</v>
      </c>
      <c r="J27" s="33">
        <f t="shared" si="8"/>
        <v>131.28376738569875</v>
      </c>
      <c r="K27" s="4">
        <f t="shared" si="4"/>
        <v>9.9016083307805438</v>
      </c>
      <c r="L27" s="33">
        <f t="shared" si="5"/>
        <v>10.747249585005731</v>
      </c>
      <c r="M27" s="15" t="s">
        <v>13</v>
      </c>
      <c r="N27" s="6"/>
      <c r="O27" s="7" t="s">
        <v>13</v>
      </c>
      <c r="P27" s="7"/>
      <c r="R27" s="22">
        <f t="shared" si="9"/>
        <v>1.0031586698618002</v>
      </c>
      <c r="S27" s="22">
        <f t="shared" si="10"/>
        <v>1.0394633320598912</v>
      </c>
      <c r="T27" s="39">
        <f t="shared" si="6"/>
        <v>0.10250040147031414</v>
      </c>
      <c r="U27" s="39">
        <f t="shared" si="0"/>
        <v>8.3452520669814678E-2</v>
      </c>
      <c r="V27" s="39">
        <f t="shared" si="1"/>
        <v>1.9047880800499462E-2</v>
      </c>
      <c r="Y27" s="37"/>
    </row>
    <row r="28" spans="1:25" ht="13.15" x14ac:dyDescent="0.4">
      <c r="A28" s="1">
        <v>1872.08</v>
      </c>
      <c r="B28" s="11">
        <v>5.04</v>
      </c>
      <c r="C28" s="4">
        <v>0.28670000000000001</v>
      </c>
      <c r="D28" s="11">
        <v>0.42</v>
      </c>
      <c r="E28" s="11">
        <v>12.93980661</v>
      </c>
      <c r="F28" s="4">
        <f t="shared" si="7"/>
        <v>1872.6249999999986</v>
      </c>
      <c r="G28" s="22">
        <f>G21*5/12+G33*7/12</f>
        <v>5.4883333333333333</v>
      </c>
      <c r="H28" s="4">
        <f t="shared" si="2"/>
        <v>118.65170835037698</v>
      </c>
      <c r="I28" s="4">
        <f t="shared" si="3"/>
        <v>6.7494930127089434</v>
      </c>
      <c r="J28" s="33">
        <f t="shared" si="8"/>
        <v>129.3955844706154</v>
      </c>
      <c r="K28" s="4">
        <f t="shared" si="4"/>
        <v>9.8876423625314143</v>
      </c>
      <c r="L28" s="33">
        <f t="shared" si="5"/>
        <v>10.782965372551283</v>
      </c>
      <c r="M28" s="15" t="s">
        <v>13</v>
      </c>
      <c r="N28" s="6"/>
      <c r="O28" s="7" t="s">
        <v>13</v>
      </c>
      <c r="P28" s="7"/>
      <c r="R28" s="22">
        <f t="shared" si="9"/>
        <v>1.0031751100846626</v>
      </c>
      <c r="S28" s="22">
        <f t="shared" si="10"/>
        <v>1.0350778150153286</v>
      </c>
      <c r="T28" s="39">
        <f t="shared" si="6"/>
        <v>0.10684171794485087</v>
      </c>
      <c r="U28" s="39">
        <f t="shared" si="0"/>
        <v>8.3249217682672683E-2</v>
      </c>
      <c r="V28" s="39">
        <f t="shared" si="1"/>
        <v>2.3592500262178184E-2</v>
      </c>
      <c r="Y28" s="37"/>
    </row>
    <row r="29" spans="1:25" ht="13.15" x14ac:dyDescent="0.4">
      <c r="A29" s="1">
        <v>1872.09</v>
      </c>
      <c r="B29" s="11">
        <v>4.95</v>
      </c>
      <c r="C29" s="4">
        <v>0.28999999999999998</v>
      </c>
      <c r="D29" s="11">
        <v>0.42249999999999999</v>
      </c>
      <c r="E29" s="11">
        <v>13.0349719</v>
      </c>
      <c r="F29" s="4">
        <f t="shared" si="7"/>
        <v>1872.7083333333319</v>
      </c>
      <c r="G29" s="22">
        <f>G21*4/12+G33*8/12</f>
        <v>5.5066666666666668</v>
      </c>
      <c r="H29" s="4">
        <f t="shared" si="2"/>
        <v>115.68214811418198</v>
      </c>
      <c r="I29" s="4">
        <f t="shared" si="3"/>
        <v>6.7773379703258128</v>
      </c>
      <c r="J29" s="33">
        <f t="shared" si="8"/>
        <v>126.77305011306386</v>
      </c>
      <c r="K29" s="4">
        <f t="shared" si="4"/>
        <v>9.8738803188367452</v>
      </c>
      <c r="L29" s="33">
        <f t="shared" si="5"/>
        <v>10.820528014700905</v>
      </c>
      <c r="M29" s="15" t="s">
        <v>13</v>
      </c>
      <c r="N29" s="6"/>
      <c r="O29" s="7" t="s">
        <v>13</v>
      </c>
      <c r="P29" s="7"/>
      <c r="R29" s="22">
        <f t="shared" si="9"/>
        <v>1.0031915489486818</v>
      </c>
      <c r="S29" s="22">
        <f t="shared" si="10"/>
        <v>1.0307834454158584</v>
      </c>
      <c r="T29" s="39">
        <f t="shared" si="6"/>
        <v>0.11370306084803938</v>
      </c>
      <c r="U29" s="39">
        <f t="shared" si="0"/>
        <v>8.6993117135232945E-2</v>
      </c>
      <c r="V29" s="39">
        <f t="shared" si="1"/>
        <v>2.6709943712806439E-2</v>
      </c>
      <c r="Y29" s="37"/>
    </row>
    <row r="30" spans="1:25" ht="13.15" x14ac:dyDescent="0.4">
      <c r="A30" s="1">
        <v>1872.1</v>
      </c>
      <c r="B30" s="11">
        <v>4.97</v>
      </c>
      <c r="C30" s="4">
        <v>0.29330000000000001</v>
      </c>
      <c r="D30" s="11">
        <v>0.42499999999999999</v>
      </c>
      <c r="E30" s="11">
        <v>12.74947603</v>
      </c>
      <c r="F30" s="4">
        <f t="shared" si="7"/>
        <v>1872.7916666666652</v>
      </c>
      <c r="G30" s="22">
        <f>G21*3/12+G33*9/12</f>
        <v>5.5249999999999995</v>
      </c>
      <c r="H30" s="4">
        <f t="shared" si="2"/>
        <v>118.75045895513558</v>
      </c>
      <c r="I30" s="4">
        <f t="shared" si="3"/>
        <v>7.007949620028425</v>
      </c>
      <c r="J30" s="33">
        <f t="shared" si="8"/>
        <v>130.77551774166</v>
      </c>
      <c r="K30" s="4">
        <f t="shared" si="4"/>
        <v>10.154717315076988</v>
      </c>
      <c r="L30" s="33">
        <f t="shared" si="5"/>
        <v>11.183017110705332</v>
      </c>
      <c r="M30" s="15" t="s">
        <v>13</v>
      </c>
      <c r="N30" s="6"/>
      <c r="O30" s="7" t="s">
        <v>13</v>
      </c>
      <c r="P30" s="7"/>
      <c r="R30" s="22">
        <f t="shared" si="9"/>
        <v>1.0032079864556935</v>
      </c>
      <c r="S30" s="22">
        <f t="shared" si="10"/>
        <v>1.0572289881054313</v>
      </c>
      <c r="T30" s="39">
        <f t="shared" si="6"/>
        <v>0.10870071962282024</v>
      </c>
      <c r="U30" s="39">
        <f t="shared" si="0"/>
        <v>8.5572332702204434E-2</v>
      </c>
      <c r="V30" s="39">
        <f t="shared" si="1"/>
        <v>2.3128386920615807E-2</v>
      </c>
      <c r="Y30" s="37"/>
    </row>
    <row r="31" spans="1:25" ht="13.15" x14ac:dyDescent="0.4">
      <c r="A31" s="1">
        <v>1872.11</v>
      </c>
      <c r="B31" s="11">
        <v>4.95</v>
      </c>
      <c r="C31" s="4">
        <v>0.29670000000000002</v>
      </c>
      <c r="D31" s="11">
        <v>0.42749999999999999</v>
      </c>
      <c r="E31" s="11">
        <v>13.130137189999999</v>
      </c>
      <c r="F31" s="4">
        <f t="shared" si="7"/>
        <v>1872.8749999999984</v>
      </c>
      <c r="G31" s="22">
        <f>G21*2/12+G33*10/12</f>
        <v>5.543333333333333</v>
      </c>
      <c r="H31" s="4">
        <f t="shared" si="2"/>
        <v>114.84370103523651</v>
      </c>
      <c r="I31" s="4">
        <f t="shared" si="3"/>
        <v>6.8836618378090249</v>
      </c>
      <c r="J31" s="33">
        <f t="shared" si="8"/>
        <v>127.10487576322087</v>
      </c>
      <c r="K31" s="4">
        <f t="shared" si="4"/>
        <v>9.9183196348613336</v>
      </c>
      <c r="L31" s="33">
        <f t="shared" si="5"/>
        <v>10.977239270459984</v>
      </c>
      <c r="M31" s="15" t="s">
        <v>13</v>
      </c>
      <c r="N31" s="6"/>
      <c r="O31" s="7" t="s">
        <v>13</v>
      </c>
      <c r="P31" s="7"/>
      <c r="R31" s="22">
        <f t="shared" si="9"/>
        <v>1.0032244226075313</v>
      </c>
      <c r="S31" s="22">
        <f t="shared" si="10"/>
        <v>1.0298716812178139</v>
      </c>
      <c r="T31" s="39">
        <f t="shared" si="6"/>
        <v>0.1085524578360646</v>
      </c>
      <c r="U31" s="39">
        <f t="shared" si="0"/>
        <v>8.9766167685533693E-2</v>
      </c>
      <c r="V31" s="39">
        <f t="shared" si="1"/>
        <v>1.8786290150530904E-2</v>
      </c>
      <c r="Y31" s="37"/>
    </row>
    <row r="32" spans="1:25" ht="13.15" x14ac:dyDescent="0.4">
      <c r="A32" s="1">
        <v>1872.12</v>
      </c>
      <c r="B32" s="11">
        <v>5.07</v>
      </c>
      <c r="C32" s="4">
        <v>0.3</v>
      </c>
      <c r="D32" s="11">
        <v>0.43</v>
      </c>
      <c r="E32" s="11">
        <v>12.93980661</v>
      </c>
      <c r="F32" s="4">
        <f t="shared" si="7"/>
        <v>1872.9583333333317</v>
      </c>
      <c r="G32" s="22">
        <f>G21*1/12+G33*11/12</f>
        <v>5.5616666666666665</v>
      </c>
      <c r="H32" s="4">
        <f t="shared" si="2"/>
        <v>119.35796851912923</v>
      </c>
      <c r="I32" s="4">
        <f t="shared" si="3"/>
        <v>7.062601687522438</v>
      </c>
      <c r="J32" s="33">
        <f t="shared" si="8"/>
        <v>132.7524906899458</v>
      </c>
      <c r="K32" s="4">
        <f t="shared" si="4"/>
        <v>10.123062418782164</v>
      </c>
      <c r="L32" s="33">
        <f t="shared" si="5"/>
        <v>11.259086981593036</v>
      </c>
      <c r="M32" s="15" t="s">
        <v>13</v>
      </c>
      <c r="N32" s="6"/>
      <c r="O32" s="7" t="s">
        <v>13</v>
      </c>
      <c r="P32" s="7"/>
      <c r="R32" s="22">
        <f t="shared" si="9"/>
        <v>1.0032408574060259</v>
      </c>
      <c r="S32" s="22">
        <f t="shared" si="10"/>
        <v>1.0483895674210992</v>
      </c>
      <c r="T32" s="39">
        <f t="shared" si="6"/>
        <v>0.10586247483438749</v>
      </c>
      <c r="U32" s="39">
        <f t="shared" si="0"/>
        <v>8.9178020285641146E-2</v>
      </c>
      <c r="V32" s="39">
        <f t="shared" si="1"/>
        <v>1.6684454548746341E-2</v>
      </c>
      <c r="Y32" s="37"/>
    </row>
    <row r="33" spans="1:25" ht="13.15" x14ac:dyDescent="0.4">
      <c r="A33" s="1">
        <v>1873.01</v>
      </c>
      <c r="B33" s="11">
        <v>5.1100000000000003</v>
      </c>
      <c r="C33" s="4">
        <v>0.30249999999999999</v>
      </c>
      <c r="D33" s="11">
        <v>0.4325</v>
      </c>
      <c r="E33" s="11">
        <v>12.93980661</v>
      </c>
      <c r="F33" s="4">
        <f t="shared" si="7"/>
        <v>1873.0416666666649</v>
      </c>
      <c r="G33" s="22">
        <v>5.58</v>
      </c>
      <c r="H33" s="4">
        <f t="shared" si="2"/>
        <v>120.29964874413221</v>
      </c>
      <c r="I33" s="4">
        <f t="shared" si="3"/>
        <v>7.1214567015851253</v>
      </c>
      <c r="J33" s="33">
        <f t="shared" si="8"/>
        <v>134.45990068279397</v>
      </c>
      <c r="K33" s="4">
        <f t="shared" si="4"/>
        <v>10.18191743284485</v>
      </c>
      <c r="L33" s="33">
        <f t="shared" si="5"/>
        <v>11.380412337633736</v>
      </c>
      <c r="M33" s="15" t="s">
        <v>13</v>
      </c>
      <c r="N33" s="6"/>
      <c r="O33" s="7" t="s">
        <v>13</v>
      </c>
      <c r="P33" s="7"/>
      <c r="R33" s="22">
        <f t="shared" si="9"/>
        <v>1.0053472215787504</v>
      </c>
      <c r="S33" s="22">
        <f t="shared" si="10"/>
        <v>1.0517872485150761</v>
      </c>
      <c r="T33" s="39">
        <f t="shared" si="6"/>
        <v>0.10438833573956052</v>
      </c>
      <c r="U33" s="39">
        <f t="shared" si="0"/>
        <v>8.9146981124955227E-2</v>
      </c>
      <c r="V33" s="39">
        <f t="shared" si="1"/>
        <v>1.5241354614605296E-2</v>
      </c>
      <c r="Y33" s="37"/>
    </row>
    <row r="34" spans="1:25" ht="13.15" x14ac:dyDescent="0.4">
      <c r="A34" s="1">
        <v>1873.02</v>
      </c>
      <c r="B34" s="11">
        <v>5.15</v>
      </c>
      <c r="C34" s="4">
        <v>0.30499999999999999</v>
      </c>
      <c r="D34" s="11">
        <v>0.435</v>
      </c>
      <c r="E34" s="11">
        <v>13.225221489999999</v>
      </c>
      <c r="F34" s="4">
        <f t="shared" si="7"/>
        <v>1873.1249999999982</v>
      </c>
      <c r="G34" s="22">
        <f>G33*11/12+G45*1/12</f>
        <v>5.5708333333333337</v>
      </c>
      <c r="H34" s="4">
        <f t="shared" si="2"/>
        <v>118.62480724320937</v>
      </c>
      <c r="I34" s="4">
        <f t="shared" si="3"/>
        <v>7.025352661976477</v>
      </c>
      <c r="J34" s="33">
        <f t="shared" si="8"/>
        <v>133.24227448878506</v>
      </c>
      <c r="K34" s="4">
        <f t="shared" si="4"/>
        <v>10.019765271999239</v>
      </c>
      <c r="L34" s="33">
        <f t="shared" si="5"/>
        <v>11.25444454419835</v>
      </c>
      <c r="M34" s="15" t="s">
        <v>13</v>
      </c>
      <c r="N34" s="6"/>
      <c r="O34" s="7" t="s">
        <v>13</v>
      </c>
      <c r="P34" s="7"/>
      <c r="R34" s="22">
        <f t="shared" si="9"/>
        <v>1.0053398720295676</v>
      </c>
      <c r="S34" s="22">
        <f t="shared" si="10"/>
        <v>1.0345912828835473</v>
      </c>
      <c r="T34" s="39">
        <f t="shared" si="6"/>
        <v>0.10236955495561761</v>
      </c>
      <c r="U34" s="39">
        <f t="shared" si="0"/>
        <v>9.0247718971019575E-2</v>
      </c>
      <c r="V34" s="39">
        <f t="shared" si="1"/>
        <v>1.2121835984598039E-2</v>
      </c>
      <c r="Y34" s="37"/>
    </row>
    <row r="35" spans="1:25" ht="13.15" x14ac:dyDescent="0.4">
      <c r="A35" s="1">
        <v>1873.03</v>
      </c>
      <c r="B35" s="11">
        <v>5.1100000000000003</v>
      </c>
      <c r="C35" s="4">
        <v>0.3075</v>
      </c>
      <c r="D35" s="11">
        <v>0.4375</v>
      </c>
      <c r="E35" s="11">
        <v>13.225221489999999</v>
      </c>
      <c r="F35" s="4">
        <f t="shared" si="7"/>
        <v>1873.2083333333314</v>
      </c>
      <c r="G35" s="22">
        <f>G33*10/12+G45*2/12</f>
        <v>5.5616666666666656</v>
      </c>
      <c r="H35" s="4">
        <f t="shared" si="2"/>
        <v>117.70344951704853</v>
      </c>
      <c r="I35" s="4">
        <f t="shared" si="3"/>
        <v>7.0829375198615301</v>
      </c>
      <c r="J35" s="33">
        <f t="shared" si="8"/>
        <v>132.87036037310034</v>
      </c>
      <c r="K35" s="4">
        <f t="shared" si="4"/>
        <v>10.077350129884291</v>
      </c>
      <c r="L35" s="33">
        <f t="shared" si="5"/>
        <v>11.375887018244891</v>
      </c>
      <c r="M35" s="15" t="s">
        <v>13</v>
      </c>
      <c r="N35" s="6"/>
      <c r="O35" s="7" t="s">
        <v>13</v>
      </c>
      <c r="P35" s="7"/>
      <c r="R35" s="22">
        <f t="shared" si="9"/>
        <v>1.0053325226495526</v>
      </c>
      <c r="S35" s="22">
        <f t="shared" si="10"/>
        <v>1.0401158679370517</v>
      </c>
      <c r="T35" s="39">
        <f t="shared" si="6"/>
        <v>0.10559090483294375</v>
      </c>
      <c r="U35" s="39">
        <f t="shared" si="0"/>
        <v>9.1036886852623455E-2</v>
      </c>
      <c r="V35" s="39">
        <f t="shared" si="1"/>
        <v>1.45540179803203E-2</v>
      </c>
      <c r="Y35" s="37"/>
    </row>
    <row r="36" spans="1:25" ht="13.15" x14ac:dyDescent="0.4">
      <c r="A36" s="1">
        <v>1873.04</v>
      </c>
      <c r="B36" s="11">
        <v>5.04</v>
      </c>
      <c r="C36" s="4">
        <v>0.31</v>
      </c>
      <c r="D36" s="11">
        <v>0.44</v>
      </c>
      <c r="E36" s="11">
        <v>13.225221489999999</v>
      </c>
      <c r="F36" s="4">
        <f t="shared" si="7"/>
        <v>1873.2916666666647</v>
      </c>
      <c r="G36" s="22">
        <f>G33*9/12+G45*3/12</f>
        <v>5.5524999999999993</v>
      </c>
      <c r="H36" s="4">
        <f t="shared" si="2"/>
        <v>116.09107349626704</v>
      </c>
      <c r="I36" s="4">
        <f t="shared" si="3"/>
        <v>7.1405223777465832</v>
      </c>
      <c r="J36" s="33">
        <f t="shared" si="8"/>
        <v>131.72193749316324</v>
      </c>
      <c r="K36" s="4">
        <f t="shared" si="4"/>
        <v>10.134934987769345</v>
      </c>
      <c r="L36" s="33">
        <f t="shared" si="5"/>
        <v>11.499534225593617</v>
      </c>
      <c r="M36" s="15" t="s">
        <v>13</v>
      </c>
      <c r="N36" s="6"/>
      <c r="O36" s="7" t="s">
        <v>13</v>
      </c>
      <c r="P36" s="7"/>
      <c r="R36" s="22">
        <f t="shared" si="9"/>
        <v>1.0053251734388198</v>
      </c>
      <c r="S36" s="22">
        <f t="shared" si="10"/>
        <v>1.0456623093609851</v>
      </c>
      <c r="T36" s="39">
        <f t="shared" si="6"/>
        <v>0.11040916305818338</v>
      </c>
      <c r="U36" s="39">
        <f t="shared" si="0"/>
        <v>9.1838133322106108E-2</v>
      </c>
      <c r="V36" s="39">
        <f t="shared" si="1"/>
        <v>1.8571029736077271E-2</v>
      </c>
      <c r="Y36" s="37"/>
    </row>
    <row r="37" spans="1:25" ht="13.15" x14ac:dyDescent="0.4">
      <c r="A37" s="1">
        <v>1873.05</v>
      </c>
      <c r="B37" s="11">
        <v>5.05</v>
      </c>
      <c r="C37" s="4">
        <v>0.3125</v>
      </c>
      <c r="D37" s="11">
        <v>0.4425</v>
      </c>
      <c r="E37" s="11">
        <v>12.93980661</v>
      </c>
      <c r="F37" s="4">
        <f t="shared" si="7"/>
        <v>1873.374999999998</v>
      </c>
      <c r="G37" s="22">
        <f>G33*8/12+G45*4/12</f>
        <v>5.543333333333333</v>
      </c>
      <c r="H37" s="4">
        <f t="shared" si="2"/>
        <v>118.88712840662771</v>
      </c>
      <c r="I37" s="4">
        <f t="shared" si="3"/>
        <v>7.3568767578358729</v>
      </c>
      <c r="J37" s="33">
        <f t="shared" si="8"/>
        <v>135.59008108344366</v>
      </c>
      <c r="K37" s="4">
        <f t="shared" si="4"/>
        <v>10.417337489095598</v>
      </c>
      <c r="L37" s="33">
        <f t="shared" si="5"/>
        <v>11.880913045430461</v>
      </c>
      <c r="M37" s="15" t="s">
        <v>13</v>
      </c>
      <c r="N37" s="6"/>
      <c r="O37" s="7" t="s">
        <v>13</v>
      </c>
      <c r="P37" s="7"/>
      <c r="R37" s="22">
        <f t="shared" si="9"/>
        <v>1.0053178243974839</v>
      </c>
      <c r="S37" s="22">
        <f t="shared" si="10"/>
        <v>1.0744177639884591</v>
      </c>
      <c r="T37" s="39">
        <f t="shared" si="6"/>
        <v>0.10688473560051959</v>
      </c>
      <c r="U37" s="39">
        <f t="shared" si="0"/>
        <v>9.0269518999617882E-2</v>
      </c>
      <c r="V37" s="39">
        <f t="shared" si="1"/>
        <v>1.6615216600901705E-2</v>
      </c>
      <c r="Y37" s="37"/>
    </row>
    <row r="38" spans="1:25" ht="13.15" x14ac:dyDescent="0.4">
      <c r="A38" s="1">
        <v>1873.06</v>
      </c>
      <c r="B38" s="11">
        <v>4.9800000000000004</v>
      </c>
      <c r="C38" s="4">
        <v>0.315</v>
      </c>
      <c r="D38" s="11">
        <v>0.44500000000000001</v>
      </c>
      <c r="E38" s="11">
        <v>12.559226450000001</v>
      </c>
      <c r="F38" s="4">
        <f t="shared" si="7"/>
        <v>1873.4583333333312</v>
      </c>
      <c r="G38" s="22">
        <f>G33*7/12+G45*5/12</f>
        <v>5.5341666666666667</v>
      </c>
      <c r="H38" s="4">
        <f t="shared" si="2"/>
        <v>120.79186771889125</v>
      </c>
      <c r="I38" s="4">
        <f t="shared" si="3"/>
        <v>7.6404494641467355</v>
      </c>
      <c r="J38" s="33">
        <f t="shared" si="8"/>
        <v>138.48858259442162</v>
      </c>
      <c r="K38" s="4">
        <f t="shared" si="4"/>
        <v>10.79365083030253</v>
      </c>
      <c r="L38" s="33">
        <f t="shared" si="5"/>
        <v>12.374983786047713</v>
      </c>
      <c r="M38" s="15" t="s">
        <v>13</v>
      </c>
      <c r="N38" s="6"/>
      <c r="O38" s="7" t="s">
        <v>13</v>
      </c>
      <c r="P38" s="7"/>
      <c r="R38" s="22">
        <f t="shared" si="9"/>
        <v>1.005310475525659</v>
      </c>
      <c r="S38" s="22">
        <f t="shared" si="10"/>
        <v>1.1128623698390758</v>
      </c>
      <c r="T38" s="39">
        <f t="shared" si="6"/>
        <v>0.10928658872736308</v>
      </c>
      <c r="U38" s="39">
        <f t="shared" si="0"/>
        <v>8.9995542543321427E-2</v>
      </c>
      <c r="V38" s="39">
        <f t="shared" si="1"/>
        <v>1.9291046184041649E-2</v>
      </c>
      <c r="Y38" s="37"/>
    </row>
    <row r="39" spans="1:25" ht="13.15" x14ac:dyDescent="0.4">
      <c r="A39" s="1">
        <v>1873.07</v>
      </c>
      <c r="B39" s="11">
        <v>4.97</v>
      </c>
      <c r="C39" s="4">
        <v>0.3175</v>
      </c>
      <c r="D39" s="11">
        <v>0.44750000000000001</v>
      </c>
      <c r="E39" s="11">
        <v>12.559226450000001</v>
      </c>
      <c r="F39" s="4">
        <f t="shared" si="7"/>
        <v>1873.5416666666645</v>
      </c>
      <c r="G39" s="22">
        <f>G33*6/12+G45*6/12</f>
        <v>5.5250000000000004</v>
      </c>
      <c r="H39" s="4">
        <f t="shared" si="2"/>
        <v>120.54931376764847</v>
      </c>
      <c r="I39" s="4">
        <f t="shared" si="3"/>
        <v>7.7010879519574242</v>
      </c>
      <c r="J39" s="33">
        <f t="shared" si="8"/>
        <v>138.94627160148985</v>
      </c>
      <c r="K39" s="4">
        <f t="shared" si="4"/>
        <v>10.854289318113219</v>
      </c>
      <c r="L39" s="33">
        <f t="shared" si="5"/>
        <v>12.510755843393705</v>
      </c>
      <c r="M39" s="15" t="s">
        <v>13</v>
      </c>
      <c r="N39" s="6"/>
      <c r="O39" s="7" t="s">
        <v>13</v>
      </c>
      <c r="P39" s="7"/>
      <c r="R39" s="22">
        <f t="shared" si="9"/>
        <v>1.0053031268234605</v>
      </c>
      <c r="S39" s="22">
        <f t="shared" si="10"/>
        <v>1.1187721982175332</v>
      </c>
      <c r="T39" s="39">
        <f t="shared" si="6"/>
        <v>0.10995788113977456</v>
      </c>
      <c r="U39" s="39">
        <f t="shared" si="0"/>
        <v>9.1958923783486357E-2</v>
      </c>
      <c r="V39" s="39">
        <f t="shared" si="1"/>
        <v>1.7998957356288203E-2</v>
      </c>
      <c r="Y39" s="37"/>
    </row>
    <row r="40" spans="1:25" ht="13.15" x14ac:dyDescent="0.4">
      <c r="A40" s="1">
        <v>1873.08</v>
      </c>
      <c r="B40" s="11">
        <v>4.97</v>
      </c>
      <c r="C40" s="4">
        <v>0.32</v>
      </c>
      <c r="D40" s="11">
        <v>0.45</v>
      </c>
      <c r="E40" s="11">
        <v>12.559226450000001</v>
      </c>
      <c r="F40" s="4">
        <f t="shared" si="7"/>
        <v>1873.6249999999977</v>
      </c>
      <c r="G40" s="22">
        <f>G33*5/12+G45*7/12</f>
        <v>5.5158333333333331</v>
      </c>
      <c r="H40" s="4">
        <f t="shared" si="2"/>
        <v>120.54931376764847</v>
      </c>
      <c r="I40" s="4">
        <f t="shared" si="3"/>
        <v>7.7617264397681121</v>
      </c>
      <c r="J40" s="33">
        <f t="shared" si="8"/>
        <v>139.69179150277213</v>
      </c>
      <c r="K40" s="4">
        <f t="shared" si="4"/>
        <v>10.914927805923908</v>
      </c>
      <c r="L40" s="33">
        <f t="shared" si="5"/>
        <v>12.64815013606589</v>
      </c>
      <c r="M40" s="15" t="s">
        <v>13</v>
      </c>
      <c r="N40" s="6"/>
      <c r="O40" s="7" t="s">
        <v>13</v>
      </c>
      <c r="P40" s="7"/>
      <c r="R40" s="22">
        <f t="shared" si="9"/>
        <v>1.0052957782910019</v>
      </c>
      <c r="S40" s="22">
        <f t="shared" si="10"/>
        <v>1.1247051890712423</v>
      </c>
      <c r="T40" s="39">
        <f t="shared" si="6"/>
        <v>0.10477284115871544</v>
      </c>
      <c r="U40" s="39">
        <f t="shared" si="0"/>
        <v>9.1718313746155467E-2</v>
      </c>
      <c r="V40" s="39">
        <f t="shared" si="1"/>
        <v>1.3054527412559969E-2</v>
      </c>
      <c r="Y40" s="37"/>
    </row>
    <row r="41" spans="1:25" ht="13.15" x14ac:dyDescent="0.4">
      <c r="A41" s="1">
        <v>1873.09</v>
      </c>
      <c r="B41" s="11">
        <v>4.59</v>
      </c>
      <c r="C41" s="4">
        <v>0.32250000000000001</v>
      </c>
      <c r="D41" s="11">
        <v>0.45250000000000001</v>
      </c>
      <c r="E41" s="11">
        <v>12.559226450000001</v>
      </c>
      <c r="F41" s="4">
        <f t="shared" si="7"/>
        <v>1873.708333333331</v>
      </c>
      <c r="G41" s="22">
        <f>G33*4/12+G45*8/12</f>
        <v>5.5066666666666668</v>
      </c>
      <c r="H41" s="4">
        <f t="shared" si="2"/>
        <v>111.33226362042384</v>
      </c>
      <c r="I41" s="4">
        <f t="shared" si="3"/>
        <v>7.8223649275788008</v>
      </c>
      <c r="J41" s="33">
        <f t="shared" si="8"/>
        <v>129.7665070209982</v>
      </c>
      <c r="K41" s="4">
        <f t="shared" si="4"/>
        <v>10.975566293734596</v>
      </c>
      <c r="L41" s="33">
        <f t="shared" si="5"/>
        <v>12.792885496078801</v>
      </c>
      <c r="M41" s="15" t="s">
        <v>13</v>
      </c>
      <c r="N41" s="6"/>
      <c r="O41" s="7" t="s">
        <v>13</v>
      </c>
      <c r="P41" s="7"/>
      <c r="R41" s="22">
        <f t="shared" si="9"/>
        <v>1.0052884299283993</v>
      </c>
      <c r="S41" s="22">
        <f t="shared" si="10"/>
        <v>1.130661378395303</v>
      </c>
      <c r="T41" s="39">
        <f t="shared" si="6"/>
        <v>0.11585285902884657</v>
      </c>
      <c r="U41" s="39">
        <f t="shared" si="0"/>
        <v>9.2598763330255851E-2</v>
      </c>
      <c r="V41" s="39">
        <f t="shared" si="1"/>
        <v>2.3254095698590715E-2</v>
      </c>
      <c r="Y41" s="37"/>
    </row>
    <row r="42" spans="1:25" ht="13.15" x14ac:dyDescent="0.4">
      <c r="A42" s="1">
        <v>1873.1</v>
      </c>
      <c r="B42" s="11">
        <v>4.1900000000000004</v>
      </c>
      <c r="C42" s="4">
        <v>0.32500000000000001</v>
      </c>
      <c r="D42" s="11">
        <v>0.45500000000000002</v>
      </c>
      <c r="E42" s="11">
        <v>12.273811569999999</v>
      </c>
      <c r="F42" s="4">
        <f t="shared" si="7"/>
        <v>1873.7916666666642</v>
      </c>
      <c r="G42" s="22">
        <f>G33*3/12+G45*9/12</f>
        <v>5.4975000000000005</v>
      </c>
      <c r="H42" s="4">
        <f t="shared" si="2"/>
        <v>103.993409277995</v>
      </c>
      <c r="I42" s="4">
        <f t="shared" si="3"/>
        <v>8.0663145621356485</v>
      </c>
      <c r="J42" s="33">
        <f t="shared" si="8"/>
        <v>121.99598890418977</v>
      </c>
      <c r="K42" s="4">
        <f t="shared" si="4"/>
        <v>11.292840386989909</v>
      </c>
      <c r="L42" s="33">
        <f t="shared" si="5"/>
        <v>13.247774451409626</v>
      </c>
      <c r="M42" s="15" t="s">
        <v>13</v>
      </c>
      <c r="N42" s="6"/>
      <c r="O42" s="7" t="s">
        <v>13</v>
      </c>
      <c r="P42" s="7"/>
      <c r="R42" s="22">
        <f t="shared" si="9"/>
        <v>1.0052810817357669</v>
      </c>
      <c r="S42" s="22">
        <f t="shared" si="10"/>
        <v>1.1630722161205505</v>
      </c>
      <c r="T42" s="39">
        <f t="shared" si="6"/>
        <v>0.12024919033565884</v>
      </c>
      <c r="U42" s="39">
        <f t="shared" si="0"/>
        <v>8.9851257398516404E-2</v>
      </c>
      <c r="V42" s="39">
        <f t="shared" si="1"/>
        <v>3.0397932937142436E-2</v>
      </c>
      <c r="Y42" s="37"/>
    </row>
    <row r="43" spans="1:25" ht="13.15" x14ac:dyDescent="0.4">
      <c r="A43" s="1">
        <v>1873.11</v>
      </c>
      <c r="B43" s="11">
        <v>4.04</v>
      </c>
      <c r="C43" s="4">
        <v>0.32750000000000001</v>
      </c>
      <c r="D43" s="11">
        <v>0.45750000000000002</v>
      </c>
      <c r="E43" s="11">
        <v>11.893231399999999</v>
      </c>
      <c r="F43" s="4">
        <f t="shared" si="7"/>
        <v>1873.8749999999975</v>
      </c>
      <c r="G43" s="22">
        <f>G33*2/12+G45*10/12</f>
        <v>5.4883333333333324</v>
      </c>
      <c r="H43" s="4">
        <f t="shared" si="2"/>
        <v>103.47912342813747</v>
      </c>
      <c r="I43" s="4">
        <f t="shared" si="3"/>
        <v>8.3884685452264911</v>
      </c>
      <c r="J43" s="33">
        <f t="shared" si="8"/>
        <v>122.21272522386842</v>
      </c>
      <c r="K43" s="4">
        <f t="shared" si="4"/>
        <v>11.718242318904181</v>
      </c>
      <c r="L43" s="33">
        <f t="shared" si="5"/>
        <v>13.839683611366286</v>
      </c>
      <c r="M43" s="15" t="s">
        <v>13</v>
      </c>
      <c r="N43" s="6"/>
      <c r="O43" s="7" t="s">
        <v>13</v>
      </c>
      <c r="P43" s="7"/>
      <c r="R43" s="22">
        <f t="shared" si="9"/>
        <v>1.0052737337132196</v>
      </c>
      <c r="S43" s="22">
        <f t="shared" si="10"/>
        <v>1.2066290414056366</v>
      </c>
      <c r="T43" s="39">
        <f t="shared" si="6"/>
        <v>0.12342998034291397</v>
      </c>
      <c r="U43" s="39">
        <f t="shared" si="0"/>
        <v>8.7312017371285355E-2</v>
      </c>
      <c r="V43" s="39">
        <f t="shared" si="1"/>
        <v>3.6117962971628614E-2</v>
      </c>
      <c r="Y43" s="37"/>
    </row>
    <row r="44" spans="1:25" ht="13.15" x14ac:dyDescent="0.4">
      <c r="A44" s="1">
        <v>1873.12</v>
      </c>
      <c r="B44" s="11">
        <v>4.42</v>
      </c>
      <c r="C44" s="4">
        <v>0.33</v>
      </c>
      <c r="D44" s="11">
        <v>0.46</v>
      </c>
      <c r="E44" s="11">
        <v>12.178646280000001</v>
      </c>
      <c r="F44" s="4">
        <f t="shared" si="7"/>
        <v>1873.9583333333308</v>
      </c>
      <c r="G44" s="22">
        <f>G33*1/12+G45*11/12</f>
        <v>5.4791666666666661</v>
      </c>
      <c r="H44" s="4">
        <f t="shared" si="2"/>
        <v>110.55910066221251</v>
      </c>
      <c r="I44" s="4">
        <f t="shared" si="3"/>
        <v>8.254412492880121</v>
      </c>
      <c r="J44" s="33">
        <f t="shared" si="8"/>
        <v>131.38684139344474</v>
      </c>
      <c r="K44" s="4">
        <f t="shared" si="4"/>
        <v>11.506150747651077</v>
      </c>
      <c r="L44" s="33">
        <f t="shared" si="5"/>
        <v>13.673743674430902</v>
      </c>
      <c r="M44" s="15" t="s">
        <v>13</v>
      </c>
      <c r="N44" s="6"/>
      <c r="O44" s="7" t="s">
        <v>13</v>
      </c>
      <c r="P44" s="7"/>
      <c r="R44" s="22">
        <f t="shared" si="9"/>
        <v>1.0052663858608724</v>
      </c>
      <c r="S44" s="22">
        <f t="shared" si="10"/>
        <v>1.1845651757323503</v>
      </c>
      <c r="T44" s="39">
        <f t="shared" si="6"/>
        <v>0.11227108128967811</v>
      </c>
      <c r="U44" s="39">
        <f t="shared" si="0"/>
        <v>8.8528455328220845E-2</v>
      </c>
      <c r="V44" s="39">
        <f t="shared" si="1"/>
        <v>2.3742625961457264E-2</v>
      </c>
      <c r="Y44" s="37"/>
    </row>
    <row r="45" spans="1:25" ht="13.15" x14ac:dyDescent="0.4">
      <c r="A45" s="1">
        <v>1874.01</v>
      </c>
      <c r="B45" s="11">
        <v>4.66</v>
      </c>
      <c r="C45" s="4">
        <v>0.33</v>
      </c>
      <c r="D45" s="11">
        <v>0.46</v>
      </c>
      <c r="E45" s="11">
        <v>12.368895869999999</v>
      </c>
      <c r="F45" s="4">
        <f t="shared" si="7"/>
        <v>1874.041666666664</v>
      </c>
      <c r="G45" s="22">
        <v>5.47</v>
      </c>
      <c r="H45" s="4">
        <f t="shared" si="2"/>
        <v>114.76943091121684</v>
      </c>
      <c r="I45" s="4">
        <f t="shared" si="3"/>
        <v>8.1274489701076291</v>
      </c>
      <c r="J45" s="33">
        <f t="shared" si="8"/>
        <v>137.19521576387331</v>
      </c>
      <c r="K45" s="4">
        <f t="shared" si="4"/>
        <v>11.329171291665181</v>
      </c>
      <c r="L45" s="33">
        <f t="shared" si="5"/>
        <v>13.542875375832987</v>
      </c>
      <c r="M45" s="15" t="s">
        <v>13</v>
      </c>
      <c r="N45" s="6"/>
      <c r="O45" s="7" t="s">
        <v>13</v>
      </c>
      <c r="P45" s="7"/>
      <c r="R45" s="22">
        <f t="shared" si="9"/>
        <v>1.0071091456603121</v>
      </c>
      <c r="S45" s="22">
        <f t="shared" si="10"/>
        <v>1.1724874567369146</v>
      </c>
      <c r="T45" s="39">
        <f t="shared" si="6"/>
        <v>0.10468779814198337</v>
      </c>
      <c r="U45" s="39">
        <f t="shared" si="0"/>
        <v>8.9980452646566844E-2</v>
      </c>
      <c r="V45" s="39">
        <f t="shared" si="1"/>
        <v>1.4707345495416524E-2</v>
      </c>
      <c r="Y45" s="37"/>
    </row>
    <row r="46" spans="1:25" ht="13.15" x14ac:dyDescent="0.4">
      <c r="A46" s="1">
        <v>1874.02</v>
      </c>
      <c r="B46" s="11">
        <v>4.8</v>
      </c>
      <c r="C46" s="4">
        <v>0.33</v>
      </c>
      <c r="D46" s="11">
        <v>0.46</v>
      </c>
      <c r="E46" s="11">
        <v>12.368895869999999</v>
      </c>
      <c r="F46" s="4">
        <f t="shared" si="7"/>
        <v>1874.1249999999973</v>
      </c>
      <c r="G46" s="22">
        <f>G45*11/12+G57*1/12</f>
        <v>5.4366666666666665</v>
      </c>
      <c r="H46" s="4">
        <f t="shared" si="2"/>
        <v>118.21743956520187</v>
      </c>
      <c r="I46" s="4">
        <f t="shared" si="3"/>
        <v>8.1274489701076291</v>
      </c>
      <c r="J46" s="33">
        <f t="shared" si="8"/>
        <v>142.12658886268204</v>
      </c>
      <c r="K46" s="4">
        <f t="shared" si="4"/>
        <v>11.329171291665181</v>
      </c>
      <c r="L46" s="33">
        <f t="shared" si="5"/>
        <v>13.62046476600703</v>
      </c>
      <c r="M46" s="15" t="s">
        <v>13</v>
      </c>
      <c r="N46" s="6"/>
      <c r="O46" s="7" t="s">
        <v>13</v>
      </c>
      <c r="P46" s="7"/>
      <c r="R46" s="22">
        <f t="shared" si="9"/>
        <v>1.0070852297331554</v>
      </c>
      <c r="S46" s="22">
        <f t="shared" si="10"/>
        <v>1.180822840851746</v>
      </c>
      <c r="T46" s="39">
        <f t="shared" si="6"/>
        <v>0.10429674065200856</v>
      </c>
      <c r="U46" s="39">
        <f t="shared" si="0"/>
        <v>8.9612050368849561E-2</v>
      </c>
      <c r="V46" s="39">
        <f t="shared" si="1"/>
        <v>1.4684690283158996E-2</v>
      </c>
      <c r="Y46" s="37"/>
    </row>
    <row r="47" spans="1:25" ht="13.15" x14ac:dyDescent="0.4">
      <c r="A47" s="1">
        <v>1874.03</v>
      </c>
      <c r="B47" s="11">
        <v>4.7300000000000004</v>
      </c>
      <c r="C47" s="4">
        <v>0.33</v>
      </c>
      <c r="D47" s="11">
        <v>0.46</v>
      </c>
      <c r="E47" s="11">
        <v>12.368895869999999</v>
      </c>
      <c r="F47" s="4">
        <f t="shared" si="7"/>
        <v>1874.2083333333305</v>
      </c>
      <c r="G47" s="22">
        <f>G45*10/12+G57*2/12</f>
        <v>5.4033333333333324</v>
      </c>
      <c r="H47" s="4">
        <f t="shared" si="2"/>
        <v>116.49343523820937</v>
      </c>
      <c r="I47" s="4">
        <f t="shared" si="3"/>
        <v>8.1274489701076291</v>
      </c>
      <c r="J47" s="33">
        <f t="shared" si="8"/>
        <v>140.86817635712708</v>
      </c>
      <c r="K47" s="4">
        <f t="shared" si="4"/>
        <v>11.329171291665181</v>
      </c>
      <c r="L47" s="33">
        <f t="shared" si="5"/>
        <v>13.699653514646609</v>
      </c>
      <c r="M47" s="15" t="s">
        <v>13</v>
      </c>
      <c r="N47" s="6"/>
      <c r="O47" s="7" t="s">
        <v>13</v>
      </c>
      <c r="P47" s="7"/>
      <c r="R47" s="22">
        <f t="shared" si="9"/>
        <v>1.0070613220358624</v>
      </c>
      <c r="S47" s="22">
        <f t="shared" si="10"/>
        <v>1.1891892419533379</v>
      </c>
      <c r="T47" s="39">
        <f t="shared" si="6"/>
        <v>0.10542636932176075</v>
      </c>
      <c r="U47" s="39">
        <f t="shared" si="0"/>
        <v>8.9245635090707376E-2</v>
      </c>
      <c r="V47" s="39">
        <f t="shared" si="1"/>
        <v>1.6180734231053373E-2</v>
      </c>
      <c r="Y47" s="37"/>
    </row>
    <row r="48" spans="1:25" ht="13.15" x14ac:dyDescent="0.4">
      <c r="A48" s="1">
        <v>1874.04</v>
      </c>
      <c r="B48" s="11">
        <v>4.5999999999999996</v>
      </c>
      <c r="C48" s="4">
        <v>0.33</v>
      </c>
      <c r="D48" s="11">
        <v>0.46</v>
      </c>
      <c r="E48" s="11">
        <v>12.178646280000001</v>
      </c>
      <c r="F48" s="4">
        <f t="shared" si="7"/>
        <v>1874.2916666666638</v>
      </c>
      <c r="G48" s="22">
        <f>G45*9/12+G57*3/12</f>
        <v>5.37</v>
      </c>
      <c r="H48" s="4">
        <f t="shared" si="2"/>
        <v>115.06150747651076</v>
      </c>
      <c r="I48" s="4">
        <f t="shared" si="3"/>
        <v>8.254412492880121</v>
      </c>
      <c r="J48" s="33">
        <f t="shared" si="8"/>
        <v>139.96843138276861</v>
      </c>
      <c r="K48" s="4">
        <f t="shared" si="4"/>
        <v>11.506150747651077</v>
      </c>
      <c r="L48" s="33">
        <f t="shared" si="5"/>
        <v>13.996843138276862</v>
      </c>
      <c r="M48" s="15" t="s">
        <v>13</v>
      </c>
      <c r="N48" s="6"/>
      <c r="O48" s="7" t="s">
        <v>13</v>
      </c>
      <c r="P48" s="7"/>
      <c r="R48" s="22">
        <f t="shared" si="9"/>
        <v>1.0070374225887071</v>
      </c>
      <c r="S48" s="22">
        <f t="shared" si="10"/>
        <v>1.2162946727781339</v>
      </c>
      <c r="T48" s="39">
        <f t="shared" si="6"/>
        <v>0.10390272399850331</v>
      </c>
      <c r="U48" s="39">
        <f t="shared" si="0"/>
        <v>8.9461596274408972E-2</v>
      </c>
      <c r="V48" s="39">
        <f t="shared" si="1"/>
        <v>1.4441127724094338E-2</v>
      </c>
      <c r="Y48" s="37"/>
    </row>
    <row r="49" spans="1:25" ht="13.15" x14ac:dyDescent="0.4">
      <c r="A49" s="1">
        <v>1874.05</v>
      </c>
      <c r="B49" s="11">
        <v>4.4800000000000004</v>
      </c>
      <c r="C49" s="4">
        <v>0.33</v>
      </c>
      <c r="D49" s="11">
        <v>0.46</v>
      </c>
      <c r="E49" s="11">
        <v>12.08348099</v>
      </c>
      <c r="F49" s="4">
        <f t="shared" si="7"/>
        <v>1874.374999999997</v>
      </c>
      <c r="G49" s="22">
        <f>G45*8/12+G57*4/12</f>
        <v>5.3366666666666669</v>
      </c>
      <c r="H49" s="4">
        <f t="shared" si="2"/>
        <v>112.9424477209361</v>
      </c>
      <c r="I49" s="4">
        <f t="shared" si="3"/>
        <v>8.3194213723010968</v>
      </c>
      <c r="J49" s="33">
        <f t="shared" si="8"/>
        <v>138.23402476483773</v>
      </c>
      <c r="K49" s="4">
        <f t="shared" si="4"/>
        <v>11.596769185631832</v>
      </c>
      <c r="L49" s="33">
        <f t="shared" si="5"/>
        <v>14.193672185675304</v>
      </c>
      <c r="M49" s="15" t="s">
        <v>13</v>
      </c>
      <c r="N49" s="6"/>
      <c r="O49" s="7" t="s">
        <v>13</v>
      </c>
      <c r="P49" s="7"/>
      <c r="R49" s="22">
        <f t="shared" si="9"/>
        <v>1.0070135314120179</v>
      </c>
      <c r="S49" s="22">
        <f t="shared" si="10"/>
        <v>1.2345007781010944</v>
      </c>
      <c r="T49" s="39">
        <f t="shared" si="6"/>
        <v>9.8946329803004218E-2</v>
      </c>
      <c r="U49" s="39">
        <f t="shared" si="0"/>
        <v>9.0563362731595376E-2</v>
      </c>
      <c r="V49" s="39">
        <f t="shared" si="1"/>
        <v>8.3829670714088422E-3</v>
      </c>
      <c r="Y49" s="37"/>
    </row>
    <row r="50" spans="1:25" ht="13.15" x14ac:dyDescent="0.4">
      <c r="A50" s="1">
        <v>1874.06</v>
      </c>
      <c r="B50" s="11">
        <v>4.46</v>
      </c>
      <c r="C50" s="4">
        <v>0.33</v>
      </c>
      <c r="D50" s="11">
        <v>0.46</v>
      </c>
      <c r="E50" s="11">
        <v>11.79806612</v>
      </c>
      <c r="F50" s="4">
        <f t="shared" si="7"/>
        <v>1874.4583333333303</v>
      </c>
      <c r="G50" s="22">
        <f>G45*7/12+G57*5/12</f>
        <v>5.3033333333333337</v>
      </c>
      <c r="H50" s="4">
        <f t="shared" si="2"/>
        <v>115.15830867372695</v>
      </c>
      <c r="I50" s="4">
        <f t="shared" si="3"/>
        <v>8.5206820319125338</v>
      </c>
      <c r="J50" s="33">
        <f t="shared" si="8"/>
        <v>141.81515303181092</v>
      </c>
      <c r="K50" s="4">
        <f t="shared" si="4"/>
        <v>11.87731434751444</v>
      </c>
      <c r="L50" s="33">
        <f t="shared" si="5"/>
        <v>14.626674976375121</v>
      </c>
      <c r="M50" s="15" t="s">
        <v>13</v>
      </c>
      <c r="N50" s="6"/>
      <c r="O50" s="7" t="s">
        <v>13</v>
      </c>
      <c r="P50" s="7"/>
      <c r="R50" s="22">
        <f t="shared" si="9"/>
        <v>1.0069896485261771</v>
      </c>
      <c r="S50" s="22">
        <f t="shared" si="10"/>
        <v>1.2732330745820959</v>
      </c>
      <c r="T50" s="39">
        <f t="shared" si="6"/>
        <v>9.2226727131259789E-2</v>
      </c>
      <c r="U50" s="39">
        <f t="shared" si="0"/>
        <v>8.7599342363323007E-2</v>
      </c>
      <c r="V50" s="39">
        <f t="shared" si="1"/>
        <v>4.6273847679367819E-3</v>
      </c>
      <c r="Y50" s="37"/>
    </row>
    <row r="51" spans="1:25" ht="13.15" x14ac:dyDescent="0.4">
      <c r="A51" s="1">
        <v>1874.07</v>
      </c>
      <c r="B51" s="11">
        <v>4.46</v>
      </c>
      <c r="C51" s="4">
        <v>0.33</v>
      </c>
      <c r="D51" s="11">
        <v>0.46</v>
      </c>
      <c r="E51" s="11">
        <v>11.893231399999999</v>
      </c>
      <c r="F51" s="4">
        <f t="shared" si="7"/>
        <v>1874.5416666666636</v>
      </c>
      <c r="G51" s="22">
        <f>G45*6/12+G57*6/12</f>
        <v>5.27</v>
      </c>
      <c r="H51" s="4">
        <f t="shared" si="2"/>
        <v>114.23685408155769</v>
      </c>
      <c r="I51" s="4">
        <f t="shared" si="3"/>
        <v>8.4525026562587531</v>
      </c>
      <c r="J51" s="33">
        <f t="shared" si="8"/>
        <v>141.54782413000055</v>
      </c>
      <c r="K51" s="4">
        <f t="shared" si="4"/>
        <v>11.782276429936445</v>
      </c>
      <c r="L51" s="33">
        <f t="shared" si="5"/>
        <v>14.599102937174948</v>
      </c>
      <c r="M51" s="15" t="s">
        <v>13</v>
      </c>
      <c r="N51" s="6"/>
      <c r="O51" s="7" t="s">
        <v>13</v>
      </c>
      <c r="P51" s="7"/>
      <c r="R51" s="22">
        <f t="shared" si="9"/>
        <v>1.006965773951622</v>
      </c>
      <c r="S51" s="22">
        <f t="shared" si="10"/>
        <v>1.2718733715616586</v>
      </c>
      <c r="T51" s="39">
        <f t="shared" si="6"/>
        <v>9.4262400013793934E-2</v>
      </c>
      <c r="U51" s="39">
        <f t="shared" si="0"/>
        <v>8.9291081935029215E-2</v>
      </c>
      <c r="V51" s="39">
        <f t="shared" si="1"/>
        <v>4.9713180787647193E-3</v>
      </c>
      <c r="Y51" s="37"/>
    </row>
    <row r="52" spans="1:25" ht="13.15" x14ac:dyDescent="0.4">
      <c r="A52" s="1">
        <v>1874.08</v>
      </c>
      <c r="B52" s="11">
        <v>4.47</v>
      </c>
      <c r="C52" s="4">
        <v>0.33</v>
      </c>
      <c r="D52" s="11">
        <v>0.46</v>
      </c>
      <c r="E52" s="11">
        <v>11.79806612</v>
      </c>
      <c r="F52" s="4">
        <f t="shared" si="7"/>
        <v>1874.6249999999968</v>
      </c>
      <c r="G52" s="22">
        <f>G45*5/12+G57*7/12</f>
        <v>5.2366666666666664</v>
      </c>
      <c r="H52" s="4">
        <f t="shared" si="2"/>
        <v>115.41651115954248</v>
      </c>
      <c r="I52" s="4">
        <f t="shared" si="3"/>
        <v>8.5206820319125338</v>
      </c>
      <c r="J52" s="33">
        <f t="shared" si="8"/>
        <v>143.88931799292448</v>
      </c>
      <c r="K52" s="4">
        <f t="shared" si="4"/>
        <v>11.87731434751444</v>
      </c>
      <c r="L52" s="33">
        <f t="shared" si="5"/>
        <v>14.807401851620867</v>
      </c>
      <c r="M52" s="15" t="s">
        <v>13</v>
      </c>
      <c r="N52" s="6"/>
      <c r="O52" s="7" t="s">
        <v>13</v>
      </c>
      <c r="P52" s="7"/>
      <c r="R52" s="22">
        <f t="shared" si="9"/>
        <v>1.0069419077088448</v>
      </c>
      <c r="S52" s="22">
        <f t="shared" si="10"/>
        <v>1.2910635716193151</v>
      </c>
      <c r="T52" s="39">
        <f t="shared" si="6"/>
        <v>9.975115768984244E-2</v>
      </c>
      <c r="U52" s="39">
        <f t="shared" si="0"/>
        <v>8.8059593459123064E-2</v>
      </c>
      <c r="V52" s="39">
        <f t="shared" si="1"/>
        <v>1.1691564230719376E-2</v>
      </c>
      <c r="Y52" s="37"/>
    </row>
    <row r="53" spans="1:25" ht="13.15" x14ac:dyDescent="0.4">
      <c r="A53" s="1">
        <v>1874.09</v>
      </c>
      <c r="B53" s="11">
        <v>4.54</v>
      </c>
      <c r="C53" s="4">
        <v>0.33</v>
      </c>
      <c r="D53" s="11">
        <v>0.46</v>
      </c>
      <c r="E53" s="11">
        <v>11.79806612</v>
      </c>
      <c r="F53" s="4">
        <f t="shared" si="7"/>
        <v>1874.7083333333301</v>
      </c>
      <c r="G53" s="22">
        <f>G45*4/12+G57*8/12</f>
        <v>5.2033333333333331</v>
      </c>
      <c r="H53" s="4">
        <f t="shared" si="2"/>
        <v>117.2239285602512</v>
      </c>
      <c r="I53" s="4">
        <f t="shared" si="3"/>
        <v>8.5206820319125338</v>
      </c>
      <c r="J53" s="33">
        <f t="shared" si="8"/>
        <v>147.0278433853876</v>
      </c>
      <c r="K53" s="4">
        <f t="shared" si="4"/>
        <v>11.87731434751444</v>
      </c>
      <c r="L53" s="33">
        <f t="shared" si="5"/>
        <v>14.897094263717689</v>
      </c>
      <c r="M53" s="15" t="s">
        <v>13</v>
      </c>
      <c r="N53" s="6"/>
      <c r="O53" s="7" t="s">
        <v>13</v>
      </c>
      <c r="P53" s="7"/>
      <c r="R53" s="22">
        <f t="shared" si="9"/>
        <v>1.0069180498183923</v>
      </c>
      <c r="S53" s="22">
        <f t="shared" si="10"/>
        <v>1.3000260157797479</v>
      </c>
      <c r="T53" s="39">
        <f t="shared" si="6"/>
        <v>9.5678558811523207E-2</v>
      </c>
      <c r="U53" s="39">
        <f t="shared" si="0"/>
        <v>8.8894495766643322E-2</v>
      </c>
      <c r="V53" s="39">
        <f t="shared" si="1"/>
        <v>6.7840630448798844E-3</v>
      </c>
      <c r="Y53" s="37"/>
    </row>
    <row r="54" spans="1:25" ht="13.15" x14ac:dyDescent="0.4">
      <c r="A54" s="1">
        <v>1874.1</v>
      </c>
      <c r="B54" s="11">
        <v>4.53</v>
      </c>
      <c r="C54" s="4">
        <v>0.33</v>
      </c>
      <c r="D54" s="11">
        <v>0.46</v>
      </c>
      <c r="E54" s="11">
        <v>11.60773554</v>
      </c>
      <c r="F54" s="4">
        <f t="shared" si="7"/>
        <v>1874.7916666666633</v>
      </c>
      <c r="G54" s="22">
        <f>G45*3/12+G57*9/12</f>
        <v>5.17</v>
      </c>
      <c r="H54" s="4">
        <f t="shared" si="2"/>
        <v>118.88359837667358</v>
      </c>
      <c r="I54" s="4">
        <f t="shared" si="3"/>
        <v>8.660394583731188</v>
      </c>
      <c r="J54" s="33">
        <f t="shared" si="8"/>
        <v>150.01467044663747</v>
      </c>
      <c r="K54" s="4">
        <f t="shared" si="4"/>
        <v>12.07206517732226</v>
      </c>
      <c r="L54" s="33">
        <f t="shared" si="5"/>
        <v>15.233277793698283</v>
      </c>
      <c r="M54" s="15" t="s">
        <v>13</v>
      </c>
      <c r="N54" s="6"/>
      <c r="O54" s="7" t="s">
        <v>13</v>
      </c>
      <c r="P54" s="7"/>
      <c r="R54" s="22">
        <f t="shared" si="9"/>
        <v>1.0068942003008658</v>
      </c>
      <c r="S54" s="22">
        <f t="shared" si="10"/>
        <v>1.3304834912891119</v>
      </c>
      <c r="T54" s="39">
        <f t="shared" si="6"/>
        <v>9.1695180263305032E-2</v>
      </c>
      <c r="U54" s="39">
        <f t="shared" si="0"/>
        <v>8.7974152302882525E-2</v>
      </c>
      <c r="V54" s="39">
        <f t="shared" si="1"/>
        <v>3.7210279604225072E-3</v>
      </c>
      <c r="Y54" s="37"/>
    </row>
    <row r="55" spans="1:25" ht="13.15" x14ac:dyDescent="0.4">
      <c r="A55" s="1">
        <v>1874.11</v>
      </c>
      <c r="B55" s="11">
        <v>4.57</v>
      </c>
      <c r="C55" s="4">
        <v>0.33</v>
      </c>
      <c r="D55" s="11">
        <v>0.46</v>
      </c>
      <c r="E55" s="11">
        <v>11.51265124</v>
      </c>
      <c r="F55" s="4">
        <f t="shared" si="7"/>
        <v>1874.8749999999966</v>
      </c>
      <c r="G55" s="22">
        <f>G45*2/12+G57*10/12</f>
        <v>5.1366666666666667</v>
      </c>
      <c r="H55" s="4">
        <f t="shared" si="2"/>
        <v>120.92388633845215</v>
      </c>
      <c r="I55" s="4">
        <f t="shared" si="3"/>
        <v>8.7319217706103291</v>
      </c>
      <c r="J55" s="33">
        <f t="shared" si="8"/>
        <v>153.50743840709924</v>
      </c>
      <c r="K55" s="4">
        <f t="shared" si="4"/>
        <v>12.171769740850763</v>
      </c>
      <c r="L55" s="33">
        <f t="shared" si="5"/>
        <v>15.45151458802312</v>
      </c>
      <c r="M55" s="15" t="s">
        <v>13</v>
      </c>
      <c r="N55" s="6"/>
      <c r="O55" s="7" t="s">
        <v>13</v>
      </c>
      <c r="P55" s="7"/>
      <c r="R55" s="22">
        <f t="shared" si="9"/>
        <v>1.0068703591769228</v>
      </c>
      <c r="S55" s="22">
        <f t="shared" si="10"/>
        <v>1.3507204836288711</v>
      </c>
      <c r="T55" s="39">
        <f t="shared" si="6"/>
        <v>9.0050902757926377E-2</v>
      </c>
      <c r="U55" s="39">
        <f t="shared" si="0"/>
        <v>8.9173310411911455E-2</v>
      </c>
      <c r="V55" s="39">
        <f t="shared" si="1"/>
        <v>8.7759234601492153E-4</v>
      </c>
      <c r="Y55" s="37"/>
    </row>
    <row r="56" spans="1:25" ht="13.15" x14ac:dyDescent="0.4">
      <c r="A56" s="1">
        <v>1874.12</v>
      </c>
      <c r="B56" s="11">
        <v>4.54</v>
      </c>
      <c r="C56" s="4">
        <v>0.33</v>
      </c>
      <c r="D56" s="11">
        <v>0.46</v>
      </c>
      <c r="E56" s="11">
        <v>11.51265124</v>
      </c>
      <c r="F56" s="4">
        <f t="shared" si="7"/>
        <v>1874.9583333333298</v>
      </c>
      <c r="G56" s="22">
        <f>G45*1/12+G57*11/12</f>
        <v>5.1033333333333335</v>
      </c>
      <c r="H56" s="4">
        <f t="shared" si="2"/>
        <v>120.13007526839665</v>
      </c>
      <c r="I56" s="4">
        <f t="shared" si="3"/>
        <v>8.7319217706103291</v>
      </c>
      <c r="J56" s="33">
        <f t="shared" si="8"/>
        <v>153.42346278433823</v>
      </c>
      <c r="K56" s="4">
        <f t="shared" si="4"/>
        <v>12.171769740850763</v>
      </c>
      <c r="L56" s="33">
        <f t="shared" si="5"/>
        <v>15.54510856405189</v>
      </c>
      <c r="M56" s="15" t="s">
        <v>13</v>
      </c>
      <c r="N56" s="6"/>
      <c r="O56" s="7" t="s">
        <v>13</v>
      </c>
      <c r="P56" s="7"/>
      <c r="R56" s="22">
        <f t="shared" si="9"/>
        <v>1.0068465264672748</v>
      </c>
      <c r="S56" s="22">
        <f t="shared" si="10"/>
        <v>1.3600004184990284</v>
      </c>
      <c r="T56" s="39">
        <f t="shared" si="6"/>
        <v>9.1753960910075039E-2</v>
      </c>
      <c r="U56" s="39">
        <f t="shared" si="0"/>
        <v>9.0069110799300578E-2</v>
      </c>
      <c r="V56" s="39">
        <f t="shared" si="1"/>
        <v>1.6848501107744607E-3</v>
      </c>
      <c r="Y56" s="37"/>
    </row>
    <row r="57" spans="1:25" ht="13.15" x14ac:dyDescent="0.4">
      <c r="A57" s="1">
        <v>1875.01</v>
      </c>
      <c r="B57" s="11">
        <v>4.54</v>
      </c>
      <c r="C57" s="4">
        <v>0.32750000000000001</v>
      </c>
      <c r="D57" s="11">
        <v>0.45169999999999999</v>
      </c>
      <c r="E57" s="11">
        <v>11.51265124</v>
      </c>
      <c r="F57" s="4">
        <f t="shared" si="7"/>
        <v>1875.0416666666631</v>
      </c>
      <c r="G57" s="22">
        <v>5.07</v>
      </c>
      <c r="H57" s="4">
        <f t="shared" si="2"/>
        <v>120.13007526839665</v>
      </c>
      <c r="I57" s="4">
        <f t="shared" si="3"/>
        <v>8.6657708481057067</v>
      </c>
      <c r="J57" s="33">
        <f t="shared" si="8"/>
        <v>154.34574956961487</v>
      </c>
      <c r="K57" s="4">
        <f t="shared" si="4"/>
        <v>11.952148678135412</v>
      </c>
      <c r="L57" s="33">
        <f t="shared" si="5"/>
        <v>15.356382176342519</v>
      </c>
      <c r="M57" s="15" t="s">
        <v>13</v>
      </c>
      <c r="N57" s="6"/>
      <c r="O57" s="7" t="s">
        <v>13</v>
      </c>
      <c r="P57" s="7"/>
      <c r="R57" s="22">
        <f t="shared" si="9"/>
        <v>1.0073431926888408</v>
      </c>
      <c r="S57" s="22">
        <f t="shared" si="10"/>
        <v>1.3693116973597868</v>
      </c>
      <c r="T57" s="39">
        <f t="shared" si="6"/>
        <v>8.9208398274062795E-2</v>
      </c>
      <c r="U57" s="39">
        <f t="shared" si="0"/>
        <v>8.972112928294762E-2</v>
      </c>
      <c r="V57" s="39">
        <f t="shared" si="1"/>
        <v>-5.1273100888482581E-4</v>
      </c>
      <c r="Y57" s="37"/>
    </row>
    <row r="58" spans="1:25" ht="13.15" x14ac:dyDescent="0.4">
      <c r="A58" s="1">
        <v>1875.02</v>
      </c>
      <c r="B58" s="11">
        <v>4.53</v>
      </c>
      <c r="C58" s="4">
        <v>0.32500000000000001</v>
      </c>
      <c r="D58" s="11">
        <v>0.44330000000000003</v>
      </c>
      <c r="E58" s="11">
        <v>11.51265124</v>
      </c>
      <c r="F58" s="4">
        <f t="shared" si="7"/>
        <v>1875.1249999999964</v>
      </c>
      <c r="G58" s="22">
        <f>G57*11/12+G69*1/12</f>
        <v>5.03</v>
      </c>
      <c r="H58" s="4">
        <f t="shared" si="2"/>
        <v>119.86547157837818</v>
      </c>
      <c r="I58" s="4">
        <f t="shared" si="3"/>
        <v>8.5996199256010826</v>
      </c>
      <c r="J58" s="33">
        <f t="shared" si="8"/>
        <v>154.92652928073406</v>
      </c>
      <c r="K58" s="4">
        <f t="shared" si="4"/>
        <v>11.729881578519876</v>
      </c>
      <c r="L58" s="33">
        <f t="shared" si="5"/>
        <v>15.160911794734968</v>
      </c>
      <c r="M58" s="15" t="s">
        <v>13</v>
      </c>
      <c r="N58" s="6"/>
      <c r="O58" s="7" t="s">
        <v>13</v>
      </c>
      <c r="P58" s="7"/>
      <c r="R58" s="22">
        <f t="shared" si="9"/>
        <v>1.0073155682359349</v>
      </c>
      <c r="S58" s="22">
        <f t="shared" si="10"/>
        <v>1.3793668170045832</v>
      </c>
      <c r="T58" s="39">
        <f t="shared" si="6"/>
        <v>9.1463780582804022E-2</v>
      </c>
      <c r="U58" s="39">
        <f t="shared" si="0"/>
        <v>8.811211747288672E-2</v>
      </c>
      <c r="V58" s="39">
        <f t="shared" si="1"/>
        <v>3.3516631099173022E-3</v>
      </c>
      <c r="Y58" s="37"/>
    </row>
    <row r="59" spans="1:25" ht="13.15" x14ac:dyDescent="0.4">
      <c r="A59" s="1">
        <v>1875.03</v>
      </c>
      <c r="B59" s="11">
        <v>4.59</v>
      </c>
      <c r="C59" s="4">
        <v>0.32250000000000001</v>
      </c>
      <c r="D59" s="11">
        <v>0.435</v>
      </c>
      <c r="E59" s="11">
        <v>11.51265124</v>
      </c>
      <c r="F59" s="4">
        <f t="shared" si="7"/>
        <v>1875.2083333333296</v>
      </c>
      <c r="G59" s="22">
        <f>G57*10/12+G69*2/12</f>
        <v>4.99</v>
      </c>
      <c r="H59" s="4">
        <f t="shared" si="2"/>
        <v>121.45309371848911</v>
      </c>
      <c r="I59" s="4">
        <f t="shared" si="3"/>
        <v>8.5334690030964584</v>
      </c>
      <c r="J59" s="33">
        <f t="shared" si="8"/>
        <v>157.89766443112336</v>
      </c>
      <c r="K59" s="4">
        <f t="shared" si="4"/>
        <v>11.510260515804525</v>
      </c>
      <c r="L59" s="33">
        <f t="shared" si="5"/>
        <v>14.964157740204502</v>
      </c>
      <c r="M59" s="15" t="s">
        <v>13</v>
      </c>
      <c r="N59" s="6"/>
      <c r="O59" s="7" t="s">
        <v>13</v>
      </c>
      <c r="P59" s="7"/>
      <c r="R59" s="22">
        <f t="shared" si="9"/>
        <v>1.0072879584453418</v>
      </c>
      <c r="S59" s="22">
        <f t="shared" si="10"/>
        <v>1.3894576690767646</v>
      </c>
      <c r="T59" s="39">
        <f t="shared" si="6"/>
        <v>9.2756125299535475E-2</v>
      </c>
      <c r="U59" s="39">
        <f t="shared" si="0"/>
        <v>9.0254177086700693E-2</v>
      </c>
      <c r="V59" s="39">
        <f t="shared" si="1"/>
        <v>2.5019482128347814E-3</v>
      </c>
      <c r="Y59" s="37"/>
    </row>
    <row r="60" spans="1:25" ht="13.15" x14ac:dyDescent="0.4">
      <c r="A60" s="1">
        <v>1875.04</v>
      </c>
      <c r="B60" s="11">
        <v>4.6500000000000004</v>
      </c>
      <c r="C60" s="4">
        <v>0.32</v>
      </c>
      <c r="D60" s="11">
        <v>0.42670000000000002</v>
      </c>
      <c r="E60" s="11">
        <v>11.60773554</v>
      </c>
      <c r="F60" s="4">
        <f t="shared" si="7"/>
        <v>1875.2916666666629</v>
      </c>
      <c r="G60" s="22">
        <f>G57*9/12+G69*3/12</f>
        <v>4.95</v>
      </c>
      <c r="H60" s="4">
        <f t="shared" si="2"/>
        <v>122.03283277075765</v>
      </c>
      <c r="I60" s="4">
        <f t="shared" si="3"/>
        <v>8.3979583842241823</v>
      </c>
      <c r="J60" s="33">
        <f t="shared" si="8"/>
        <v>159.56119507810092</v>
      </c>
      <c r="K60" s="4">
        <f t="shared" si="4"/>
        <v>11.198152632963932</v>
      </c>
      <c r="L60" s="33">
        <f t="shared" si="5"/>
        <v>14.64188428813455</v>
      </c>
      <c r="M60" s="15" t="s">
        <v>13</v>
      </c>
      <c r="N60" s="6"/>
      <c r="O60" s="7" t="s">
        <v>13</v>
      </c>
      <c r="P60" s="7"/>
      <c r="R60" s="22">
        <f t="shared" si="9"/>
        <v>1.0072603633605304</v>
      </c>
      <c r="S60" s="22">
        <f t="shared" si="10"/>
        <v>1.3881193428160883</v>
      </c>
      <c r="T60" s="39">
        <f t="shared" si="6"/>
        <v>9.0695274841059437E-2</v>
      </c>
      <c r="U60" s="39">
        <f t="shared" si="0"/>
        <v>8.9529622959025668E-2</v>
      </c>
      <c r="V60" s="39">
        <f t="shared" si="1"/>
        <v>1.1656518820337691E-3</v>
      </c>
      <c r="Y60" s="37"/>
    </row>
    <row r="61" spans="1:25" ht="13.15" x14ac:dyDescent="0.4">
      <c r="A61" s="1">
        <v>1875.05</v>
      </c>
      <c r="B61" s="11">
        <v>4.47</v>
      </c>
      <c r="C61" s="4">
        <v>0.3175</v>
      </c>
      <c r="D61" s="11">
        <v>0.41830000000000001</v>
      </c>
      <c r="E61" s="11">
        <v>11.322320660000001</v>
      </c>
      <c r="F61" s="4">
        <f t="shared" si="7"/>
        <v>1875.3749999999961</v>
      </c>
      <c r="G61" s="22">
        <f>G57*8/12+G69*4/12</f>
        <v>4.91</v>
      </c>
      <c r="H61" s="4">
        <f t="shared" si="2"/>
        <v>120.26612484229005</v>
      </c>
      <c r="I61" s="4">
        <f t="shared" si="3"/>
        <v>8.5423925363371573</v>
      </c>
      <c r="J61" s="33">
        <f t="shared" si="8"/>
        <v>158.1819610820385</v>
      </c>
      <c r="K61" s="4">
        <f t="shared" si="4"/>
        <v>11.254434009290813</v>
      </c>
      <c r="L61" s="33">
        <f t="shared" si="5"/>
        <v>14.802575910652507</v>
      </c>
      <c r="M61" s="15" t="s">
        <v>13</v>
      </c>
      <c r="N61" s="6"/>
      <c r="O61" s="7" t="s">
        <v>13</v>
      </c>
      <c r="P61" s="7"/>
      <c r="R61" s="22">
        <f t="shared" si="9"/>
        <v>1.0072327830251093</v>
      </c>
      <c r="S61" s="22">
        <f t="shared" si="10"/>
        <v>1.4334435834246131</v>
      </c>
      <c r="T61" s="39">
        <f t="shared" si="6"/>
        <v>9.3516579038204428E-2</v>
      </c>
      <c r="U61" s="39">
        <f t="shared" si="0"/>
        <v>8.8992586834211185E-2</v>
      </c>
      <c r="V61" s="39">
        <f t="shared" si="1"/>
        <v>4.5239922039932434E-3</v>
      </c>
      <c r="Y61" s="37"/>
    </row>
    <row r="62" spans="1:25" ht="13.15" x14ac:dyDescent="0.4">
      <c r="A62" s="1">
        <v>1875.06</v>
      </c>
      <c r="B62" s="11">
        <v>4.38</v>
      </c>
      <c r="C62" s="4">
        <v>0.315</v>
      </c>
      <c r="D62" s="11">
        <v>0.41</v>
      </c>
      <c r="E62" s="11">
        <v>11.13207107</v>
      </c>
      <c r="F62" s="4">
        <f t="shared" si="7"/>
        <v>1875.4583333333294</v>
      </c>
      <c r="G62" s="22">
        <f>G57*7/12+G69*5/12</f>
        <v>4.87</v>
      </c>
      <c r="H62" s="4">
        <f t="shared" si="2"/>
        <v>119.85865088444858</v>
      </c>
      <c r="I62" s="4">
        <f t="shared" si="3"/>
        <v>8.6199714677171944</v>
      </c>
      <c r="J62" s="33">
        <f t="shared" si="8"/>
        <v>158.5908207637886</v>
      </c>
      <c r="K62" s="4">
        <f t="shared" si="4"/>
        <v>11.219645402425552</v>
      </c>
      <c r="L62" s="33">
        <f t="shared" si="5"/>
        <v>14.845259477888888</v>
      </c>
      <c r="M62" s="15" t="s">
        <v>13</v>
      </c>
      <c r="N62" s="6"/>
      <c r="O62" s="7" t="s">
        <v>13</v>
      </c>
      <c r="P62" s="7"/>
      <c r="R62" s="22">
        <f t="shared" si="9"/>
        <v>1.0072052174828279</v>
      </c>
      <c r="S62" s="22">
        <f t="shared" si="10"/>
        <v>1.4684864298039291</v>
      </c>
      <c r="T62" s="39">
        <f t="shared" si="6"/>
        <v>9.5914444065068993E-2</v>
      </c>
      <c r="U62" s="39">
        <f t="shared" si="0"/>
        <v>8.9383604061397115E-2</v>
      </c>
      <c r="V62" s="39">
        <f t="shared" si="1"/>
        <v>6.5308400036718783E-3</v>
      </c>
      <c r="Y62" s="37"/>
    </row>
    <row r="63" spans="1:25" ht="13.15" x14ac:dyDescent="0.4">
      <c r="A63" s="1">
        <v>1875.07</v>
      </c>
      <c r="B63" s="11">
        <v>4.3899999999999997</v>
      </c>
      <c r="C63" s="4">
        <v>0.3125</v>
      </c>
      <c r="D63" s="11">
        <v>0.4017</v>
      </c>
      <c r="E63" s="11">
        <v>11.13207107</v>
      </c>
      <c r="F63" s="4">
        <f t="shared" si="7"/>
        <v>1875.5416666666626</v>
      </c>
      <c r="G63" s="22">
        <f>G57*6/12+G69*6/12</f>
        <v>4.83</v>
      </c>
      <c r="H63" s="4">
        <f t="shared" si="2"/>
        <v>120.13230077231262</v>
      </c>
      <c r="I63" s="4">
        <f t="shared" si="3"/>
        <v>8.5515589957511828</v>
      </c>
      <c r="J63" s="33">
        <f t="shared" si="8"/>
        <v>159.8958156264282</v>
      </c>
      <c r="K63" s="4">
        <f t="shared" si="4"/>
        <v>10.992515995498401</v>
      </c>
      <c r="L63" s="33">
        <f t="shared" si="5"/>
        <v>14.631013470873851</v>
      </c>
      <c r="M63" s="15" t="s">
        <v>13</v>
      </c>
      <c r="N63" s="6"/>
      <c r="O63" s="7" t="s">
        <v>13</v>
      </c>
      <c r="P63" s="7"/>
      <c r="R63" s="22">
        <f t="shared" si="9"/>
        <v>1.0071776667775758</v>
      </c>
      <c r="S63" s="22">
        <f t="shared" si="10"/>
        <v>1.4790671939012479</v>
      </c>
      <c r="T63" s="39">
        <f t="shared" si="6"/>
        <v>9.8260060266824878E-2</v>
      </c>
      <c r="U63" s="39">
        <f t="shared" si="0"/>
        <v>8.7725444828712584E-2</v>
      </c>
      <c r="V63" s="39">
        <f t="shared" si="1"/>
        <v>1.0534615438112294E-2</v>
      </c>
      <c r="Y63" s="37"/>
    </row>
    <row r="64" spans="1:25" ht="13.15" x14ac:dyDescent="0.4">
      <c r="A64" s="1">
        <v>1875.08</v>
      </c>
      <c r="B64" s="11">
        <v>4.41</v>
      </c>
      <c r="C64" s="4">
        <v>0.31</v>
      </c>
      <c r="D64" s="11">
        <v>0.39329999999999998</v>
      </c>
      <c r="E64" s="11">
        <v>11.22715537</v>
      </c>
      <c r="F64" s="4">
        <f t="shared" si="7"/>
        <v>1875.6249999999959</v>
      </c>
      <c r="G64" s="22">
        <f>G57*5/12+G69*7/12</f>
        <v>4.79</v>
      </c>
      <c r="H64" s="4">
        <f t="shared" si="2"/>
        <v>119.65754866007524</v>
      </c>
      <c r="I64" s="4">
        <f t="shared" si="3"/>
        <v>8.4113016064905501</v>
      </c>
      <c r="J64" s="33">
        <f t="shared" si="8"/>
        <v>160.19687358057595</v>
      </c>
      <c r="K64" s="4">
        <f t="shared" si="4"/>
        <v>10.671499747847527</v>
      </c>
      <c r="L64" s="33">
        <f t="shared" si="5"/>
        <v>14.286945664226877</v>
      </c>
      <c r="M64" s="15" t="s">
        <v>13</v>
      </c>
      <c r="N64" s="6"/>
      <c r="O64" s="7" t="s">
        <v>13</v>
      </c>
      <c r="P64" s="7"/>
      <c r="R64" s="22">
        <f t="shared" si="9"/>
        <v>1.0071501309533841</v>
      </c>
      <c r="S64" s="22">
        <f t="shared" si="10"/>
        <v>1.4770671144241894</v>
      </c>
      <c r="T64" s="39">
        <f t="shared" si="6"/>
        <v>0.10457179338880351</v>
      </c>
      <c r="U64" s="39">
        <f t="shared" si="0"/>
        <v>8.8298362154796584E-2</v>
      </c>
      <c r="V64" s="39">
        <f t="shared" si="1"/>
        <v>1.627343123400693E-2</v>
      </c>
      <c r="Y64" s="37"/>
    </row>
    <row r="65" spans="1:25" ht="13.15" x14ac:dyDescent="0.4">
      <c r="A65" s="1">
        <v>1875.09</v>
      </c>
      <c r="B65" s="11">
        <v>4.37</v>
      </c>
      <c r="C65" s="4">
        <v>0.3075</v>
      </c>
      <c r="D65" s="11">
        <v>0.38500000000000001</v>
      </c>
      <c r="E65" s="11">
        <v>11.13207107</v>
      </c>
      <c r="F65" s="4">
        <f t="shared" si="7"/>
        <v>1875.7083333333292</v>
      </c>
      <c r="G65" s="22">
        <f>G57*4/12+G69*8/12</f>
        <v>4.75</v>
      </c>
      <c r="H65" s="4">
        <f t="shared" si="2"/>
        <v>119.58500099658454</v>
      </c>
      <c r="I65" s="4">
        <f t="shared" si="3"/>
        <v>8.4147340518191633</v>
      </c>
      <c r="J65" s="33">
        <f t="shared" si="8"/>
        <v>161.03854716916646</v>
      </c>
      <c r="K65" s="4">
        <f t="shared" si="4"/>
        <v>10.535520682765458</v>
      </c>
      <c r="L65" s="33">
        <f t="shared" si="5"/>
        <v>14.187606558381944</v>
      </c>
      <c r="M65" s="15" t="s">
        <v>13</v>
      </c>
      <c r="N65" s="6"/>
      <c r="O65" s="7" t="s">
        <v>13</v>
      </c>
      <c r="P65" s="7"/>
      <c r="R65" s="22">
        <f t="shared" si="9"/>
        <v>1.0071226100544257</v>
      </c>
      <c r="S65" s="22">
        <f t="shared" si="10"/>
        <v>1.5003348770741327</v>
      </c>
      <c r="T65" s="39">
        <f t="shared" si="6"/>
        <v>0.10440819145589186</v>
      </c>
      <c r="U65" s="39">
        <f t="shared" si="0"/>
        <v>8.8325407366840913E-2</v>
      </c>
      <c r="V65" s="39">
        <f t="shared" si="1"/>
        <v>1.608278408905095E-2</v>
      </c>
      <c r="Y65" s="37"/>
    </row>
    <row r="66" spans="1:25" ht="13.15" x14ac:dyDescent="0.4">
      <c r="A66" s="1">
        <v>1875.1</v>
      </c>
      <c r="B66" s="11">
        <v>4.3</v>
      </c>
      <c r="C66" s="4">
        <v>0.30499999999999999</v>
      </c>
      <c r="D66" s="11">
        <v>0.37669999999999998</v>
      </c>
      <c r="E66" s="11">
        <v>11.13207107</v>
      </c>
      <c r="F66" s="4">
        <f t="shared" si="7"/>
        <v>1875.7916666666624</v>
      </c>
      <c r="G66" s="22">
        <f>G57*3/12+G69*9/12</f>
        <v>4.7100000000000009</v>
      </c>
      <c r="H66" s="4">
        <f t="shared" si="2"/>
        <v>117.66945178153628</v>
      </c>
      <c r="I66" s="4">
        <f t="shared" si="3"/>
        <v>8.3463215798531554</v>
      </c>
      <c r="J66" s="33">
        <f t="shared" si="8"/>
        <v>159.39561004606381</v>
      </c>
      <c r="K66" s="4">
        <f t="shared" si="4"/>
        <v>10.308391275838305</v>
      </c>
      <c r="L66" s="33">
        <f t="shared" si="5"/>
        <v>13.963796814965635</v>
      </c>
      <c r="M66" s="15" t="s">
        <v>13</v>
      </c>
      <c r="N66" s="6"/>
      <c r="O66" s="7" t="s">
        <v>13</v>
      </c>
      <c r="P66" s="7"/>
      <c r="R66" s="22">
        <f t="shared" si="9"/>
        <v>1.0070951041250158</v>
      </c>
      <c r="S66" s="22">
        <f t="shared" si="10"/>
        <v>1.5110211773545867</v>
      </c>
      <c r="T66" s="39">
        <f t="shared" si="6"/>
        <v>0.11227183026903442</v>
      </c>
      <c r="U66" s="39">
        <f t="shared" si="0"/>
        <v>8.7976727736581273E-2</v>
      </c>
      <c r="V66" s="39">
        <f t="shared" si="1"/>
        <v>2.429510253245315E-2</v>
      </c>
      <c r="Y66" s="37"/>
    </row>
    <row r="67" spans="1:25" ht="13.15" x14ac:dyDescent="0.4">
      <c r="A67" s="1">
        <v>1875.11</v>
      </c>
      <c r="B67" s="11">
        <v>4.37</v>
      </c>
      <c r="C67" s="4">
        <v>0.30249999999999999</v>
      </c>
      <c r="D67" s="11">
        <v>0.36830000000000002</v>
      </c>
      <c r="E67" s="11">
        <v>11.03690579</v>
      </c>
      <c r="F67" s="4">
        <f t="shared" si="7"/>
        <v>1875.8749999999957</v>
      </c>
      <c r="G67" s="22">
        <f>G57*2/12+G69*10/12</f>
        <v>4.67</v>
      </c>
      <c r="H67" s="4">
        <f t="shared" si="2"/>
        <v>120.61611789838427</v>
      </c>
      <c r="I67" s="4">
        <f t="shared" si="3"/>
        <v>8.3492850490300317</v>
      </c>
      <c r="J67" s="33">
        <f t="shared" si="8"/>
        <v>164.32967676001024</v>
      </c>
      <c r="K67" s="4">
        <f t="shared" si="4"/>
        <v>10.165427053083507</v>
      </c>
      <c r="L67" s="33">
        <f t="shared" si="5"/>
        <v>13.849569782771573</v>
      </c>
      <c r="M67" s="15" t="s">
        <v>13</v>
      </c>
      <c r="N67" s="6"/>
      <c r="O67" s="7" t="s">
        <v>13</v>
      </c>
      <c r="P67" s="7"/>
      <c r="R67" s="22">
        <f t="shared" si="9"/>
        <v>1.0070676132096117</v>
      </c>
      <c r="S67" s="22">
        <f t="shared" si="10"/>
        <v>1.5348631899060345</v>
      </c>
      <c r="T67" s="39">
        <f t="shared" si="6"/>
        <v>0.11499503759337637</v>
      </c>
      <c r="U67" s="39">
        <f t="shared" si="0"/>
        <v>8.5396078743462667E-2</v>
      </c>
      <c r="V67" s="39">
        <f t="shared" si="1"/>
        <v>2.9598958849913704E-2</v>
      </c>
      <c r="Y67" s="37"/>
    </row>
    <row r="68" spans="1:25" ht="13.15" x14ac:dyDescent="0.4">
      <c r="A68" s="1">
        <v>1875.12</v>
      </c>
      <c r="B68" s="11">
        <v>4.37</v>
      </c>
      <c r="C68" s="4">
        <v>0.3</v>
      </c>
      <c r="D68" s="11">
        <v>0.36</v>
      </c>
      <c r="E68" s="11">
        <v>10.9417405</v>
      </c>
      <c r="F68" s="4">
        <f t="shared" si="7"/>
        <v>1875.9583333333289</v>
      </c>
      <c r="G68" s="22">
        <f>G57*1/12+G69*11/12</f>
        <v>4.63</v>
      </c>
      <c r="H68" s="4">
        <f t="shared" si="2"/>
        <v>121.66517109412347</v>
      </c>
      <c r="I68" s="4">
        <f t="shared" si="3"/>
        <v>8.3523000751114509</v>
      </c>
      <c r="J68" s="33">
        <f t="shared" si="8"/>
        <v>166.70720425676606</v>
      </c>
      <c r="K68" s="4">
        <f t="shared" si="4"/>
        <v>10.022760090133742</v>
      </c>
      <c r="L68" s="33">
        <f t="shared" si="5"/>
        <v>13.733316597811394</v>
      </c>
      <c r="M68" s="15" t="s">
        <v>13</v>
      </c>
      <c r="N68" s="6"/>
      <c r="O68" s="7" t="s">
        <v>13</v>
      </c>
      <c r="P68" s="7"/>
      <c r="R68" s="22">
        <f t="shared" si="9"/>
        <v>1.0070401373528144</v>
      </c>
      <c r="S68" s="22">
        <f t="shared" si="10"/>
        <v>1.5591547604140388</v>
      </c>
      <c r="T68" s="39">
        <f t="shared" si="6"/>
        <v>0.11035320886148181</v>
      </c>
      <c r="U68" s="39">
        <f t="shared" si="0"/>
        <v>8.1565062593567994E-2</v>
      </c>
      <c r="V68" s="39">
        <f t="shared" si="1"/>
        <v>2.8788146267913817E-2</v>
      </c>
      <c r="Y68" s="37"/>
    </row>
    <row r="69" spans="1:25" ht="13.15" x14ac:dyDescent="0.4">
      <c r="A69" s="1">
        <v>1876.01</v>
      </c>
      <c r="B69" s="11">
        <v>4.46</v>
      </c>
      <c r="C69" s="4">
        <v>0.3</v>
      </c>
      <c r="D69" s="11">
        <v>0.3533</v>
      </c>
      <c r="E69" s="11">
        <v>10.846575209999999</v>
      </c>
      <c r="F69" s="4">
        <f t="shared" si="7"/>
        <v>1876.0416666666622</v>
      </c>
      <c r="G69" s="22">
        <v>4.59</v>
      </c>
      <c r="H69" s="4">
        <f t="shared" si="2"/>
        <v>125.26030693516945</v>
      </c>
      <c r="I69" s="4">
        <f t="shared" si="3"/>
        <v>8.4255811839800074</v>
      </c>
      <c r="J69" s="33">
        <f t="shared" si="8"/>
        <v>172.59537637833543</v>
      </c>
      <c r="K69" s="4">
        <f t="shared" si="4"/>
        <v>9.9225261076671245</v>
      </c>
      <c r="L69" s="33">
        <f t="shared" si="5"/>
        <v>13.672185308176214</v>
      </c>
      <c r="M69" s="15" t="s">
        <v>13</v>
      </c>
      <c r="N69" s="6"/>
      <c r="O69" s="7" t="s">
        <v>13</v>
      </c>
      <c r="P69" s="7"/>
      <c r="R69" s="22">
        <f t="shared" si="9"/>
        <v>1.0047535252938302</v>
      </c>
      <c r="S69" s="22">
        <f t="shared" si="10"/>
        <v>1.5839073864861757</v>
      </c>
      <c r="T69" s="39">
        <f t="shared" si="6"/>
        <v>0.10953518207915169</v>
      </c>
      <c r="U69" s="39">
        <f t="shared" si="0"/>
        <v>8.2824970216905935E-2</v>
      </c>
      <c r="V69" s="39">
        <f t="shared" si="1"/>
        <v>2.6710211862245758E-2</v>
      </c>
      <c r="Y69" s="37"/>
    </row>
    <row r="70" spans="1:25" ht="13.15" x14ac:dyDescent="0.4">
      <c r="A70" s="1">
        <v>1876.02</v>
      </c>
      <c r="B70" s="11">
        <v>4.5199999999999996</v>
      </c>
      <c r="C70" s="4">
        <v>0.3</v>
      </c>
      <c r="D70" s="11">
        <v>0.34670000000000001</v>
      </c>
      <c r="E70" s="11">
        <v>10.846575209999999</v>
      </c>
      <c r="F70" s="4">
        <f t="shared" si="7"/>
        <v>1876.1249999999955</v>
      </c>
      <c r="G70" s="22">
        <f>G69*11/12+G81*1/12</f>
        <v>4.5783333333333331</v>
      </c>
      <c r="H70" s="4">
        <f t="shared" si="2"/>
        <v>126.94542317196546</v>
      </c>
      <c r="I70" s="4">
        <f t="shared" si="3"/>
        <v>8.4255811839800074</v>
      </c>
      <c r="J70" s="33">
        <f t="shared" si="8"/>
        <v>175.8847501433934</v>
      </c>
      <c r="K70" s="4">
        <f t="shared" si="4"/>
        <v>9.7371633216195637</v>
      </c>
      <c r="L70" s="33">
        <f t="shared" si="5"/>
        <v>13.490982936883738</v>
      </c>
      <c r="M70" s="15" t="s">
        <v>13</v>
      </c>
      <c r="N70" s="6"/>
      <c r="O70" s="7" t="s">
        <v>13</v>
      </c>
      <c r="P70" s="7"/>
      <c r="R70" s="22">
        <f t="shared" si="9"/>
        <v>1.0047443025681573</v>
      </c>
      <c r="S70" s="22">
        <f t="shared" si="10"/>
        <v>1.5914365303109221</v>
      </c>
      <c r="T70" s="39">
        <f t="shared" si="6"/>
        <v>0.109966211808318</v>
      </c>
      <c r="U70" s="39">
        <f t="shared" si="0"/>
        <v>8.2501543111416442E-2</v>
      </c>
      <c r="V70" s="39">
        <f t="shared" si="1"/>
        <v>2.7464668696901562E-2</v>
      </c>
      <c r="Y70" s="37"/>
    </row>
    <row r="71" spans="1:25" ht="13.15" x14ac:dyDescent="0.4">
      <c r="A71" s="1">
        <v>1876.03</v>
      </c>
      <c r="B71" s="11">
        <v>4.51</v>
      </c>
      <c r="C71" s="4">
        <v>0.3</v>
      </c>
      <c r="D71" s="11">
        <v>0.34</v>
      </c>
      <c r="E71" s="11">
        <v>10.846575209999999</v>
      </c>
      <c r="F71" s="4">
        <f t="shared" si="7"/>
        <v>1876.2083333333287</v>
      </c>
      <c r="G71" s="22">
        <f>G69*10/12+G81*2/12</f>
        <v>4.5666666666666664</v>
      </c>
      <c r="H71" s="4">
        <f t="shared" si="2"/>
        <v>126.6645704658328</v>
      </c>
      <c r="I71" s="4">
        <f t="shared" si="3"/>
        <v>8.4255811839800074</v>
      </c>
      <c r="J71" s="33">
        <f t="shared" si="8"/>
        <v>176.46843847351531</v>
      </c>
      <c r="K71" s="4">
        <f t="shared" si="4"/>
        <v>9.5489920085106768</v>
      </c>
      <c r="L71" s="33">
        <f t="shared" si="5"/>
        <v>13.303607335032195</v>
      </c>
      <c r="M71" s="15" t="s">
        <v>13</v>
      </c>
      <c r="N71" s="6"/>
      <c r="O71" s="7" t="s">
        <v>13</v>
      </c>
      <c r="P71" s="7"/>
      <c r="R71" s="22">
        <f t="shared" si="9"/>
        <v>1.0047350802178763</v>
      </c>
      <c r="S71" s="22">
        <f t="shared" si="10"/>
        <v>1.5989867867287357</v>
      </c>
      <c r="T71" s="39">
        <f t="shared" si="6"/>
        <v>0.10901821433351011</v>
      </c>
      <c r="U71" s="39">
        <f t="shared" si="0"/>
        <v>8.3477150939624822E-2</v>
      </c>
      <c r="V71" s="39">
        <f t="shared" si="1"/>
        <v>2.5541063393885288E-2</v>
      </c>
      <c r="Y71" s="37"/>
    </row>
    <row r="72" spans="1:25" ht="13.15" x14ac:dyDescent="0.4">
      <c r="A72" s="1">
        <v>1876.04</v>
      </c>
      <c r="B72" s="11">
        <v>4.34</v>
      </c>
      <c r="C72" s="4">
        <v>0.3</v>
      </c>
      <c r="D72" s="11">
        <v>0.33329999999999999</v>
      </c>
      <c r="E72" s="11">
        <v>10.751490909999999</v>
      </c>
      <c r="F72" s="4">
        <f t="shared" si="7"/>
        <v>1876.291666666662</v>
      </c>
      <c r="G72" s="22">
        <f>G69*9/12+G81*3/12</f>
        <v>4.5550000000000006</v>
      </c>
      <c r="H72" s="4">
        <f t="shared" si="2"/>
        <v>122.96804890290328</v>
      </c>
      <c r="I72" s="4">
        <f t="shared" si="3"/>
        <v>8.5000955462836369</v>
      </c>
      <c r="J72" s="33">
        <f t="shared" si="8"/>
        <v>172.3053208493275</v>
      </c>
      <c r="K72" s="4">
        <f t="shared" si="4"/>
        <v>9.4436061519211201</v>
      </c>
      <c r="L72" s="33">
        <f t="shared" si="5"/>
        <v>13.232572220986372</v>
      </c>
      <c r="M72" s="15" t="s">
        <v>13</v>
      </c>
      <c r="N72" s="6"/>
      <c r="O72" s="7" t="s">
        <v>13</v>
      </c>
      <c r="P72" s="7"/>
      <c r="R72" s="22">
        <f t="shared" si="9"/>
        <v>1.0047258582433127</v>
      </c>
      <c r="S72" s="22">
        <f t="shared" si="10"/>
        <v>1.6207662356618915</v>
      </c>
      <c r="T72" s="39">
        <f t="shared" si="6"/>
        <v>0.11192838192299148</v>
      </c>
      <c r="U72" s="39">
        <f t="shared" si="0"/>
        <v>8.3517230858883851E-2</v>
      </c>
      <c r="V72" s="39">
        <f t="shared" si="1"/>
        <v>2.8411151064107631E-2</v>
      </c>
      <c r="Y72" s="37"/>
    </row>
    <row r="73" spans="1:25" ht="13.15" x14ac:dyDescent="0.4">
      <c r="A73" s="1">
        <v>1876.05</v>
      </c>
      <c r="B73" s="11">
        <v>4.18</v>
      </c>
      <c r="C73" s="4">
        <v>0.3</v>
      </c>
      <c r="D73" s="11">
        <v>0.32669999999999999</v>
      </c>
      <c r="E73" s="11">
        <v>10.370910739999999</v>
      </c>
      <c r="F73" s="4">
        <f t="shared" si="7"/>
        <v>1876.3749999999952</v>
      </c>
      <c r="G73" s="22">
        <f>G69*8/12+G81*4/12</f>
        <v>4.543333333333333</v>
      </c>
      <c r="H73" s="4">
        <f t="shared" si="2"/>
        <v>122.78084846384476</v>
      </c>
      <c r="I73" s="4">
        <f t="shared" si="3"/>
        <v>8.8120226170223503</v>
      </c>
      <c r="J73" s="33">
        <f t="shared" si="8"/>
        <v>173.07197718395355</v>
      </c>
      <c r="K73" s="4">
        <f t="shared" si="4"/>
        <v>9.5962926299373397</v>
      </c>
      <c r="L73" s="33">
        <f t="shared" si="5"/>
        <v>13.526941374640579</v>
      </c>
      <c r="M73" s="15" t="s">
        <v>13</v>
      </c>
      <c r="N73" s="6"/>
      <c r="O73" s="7" t="s">
        <v>13</v>
      </c>
      <c r="P73" s="7"/>
      <c r="R73" s="22">
        <f t="shared" si="9"/>
        <v>1.0047166366447913</v>
      </c>
      <c r="S73" s="22">
        <f t="shared" si="10"/>
        <v>1.6881839075548075</v>
      </c>
      <c r="T73" s="39">
        <f t="shared" ref="T73:T128" si="11">(($J193/$J73)^(1/10)-1)</f>
        <v>0.11241410249312955</v>
      </c>
      <c r="U73" s="39">
        <f t="shared" ref="U73:U128" si="12">(($S193/$S73)^(1/10)-1)</f>
        <v>8.1971734677914743E-2</v>
      </c>
      <c r="V73" s="39">
        <f t="shared" ref="V73:V128" si="13">T73-U73</f>
        <v>3.044236781521481E-2</v>
      </c>
      <c r="Y73" s="37"/>
    </row>
    <row r="74" spans="1:25" ht="13.15" x14ac:dyDescent="0.4">
      <c r="A74" s="1">
        <v>1876.06</v>
      </c>
      <c r="B74" s="11">
        <v>4.1500000000000004</v>
      </c>
      <c r="C74" s="4">
        <v>0.3</v>
      </c>
      <c r="D74" s="11">
        <v>0.32</v>
      </c>
      <c r="E74" s="11">
        <v>10.08541488</v>
      </c>
      <c r="F74" s="4">
        <f t="shared" si="7"/>
        <v>1876.4583333333285</v>
      </c>
      <c r="G74" s="22">
        <f>G69*7/12+G81*5/12</f>
        <v>4.5316666666666663</v>
      </c>
      <c r="H74" s="4">
        <f t="shared" ref="H74:H137" si="14">B74*$E$1838/E74</f>
        <v>125.35035643471717</v>
      </c>
      <c r="I74" s="4">
        <f t="shared" ref="I74:I137" si="15">C74*$E$1838/E74</f>
        <v>9.0614715494976252</v>
      </c>
      <c r="J74" s="33">
        <f t="shared" si="8"/>
        <v>177.75837900106779</v>
      </c>
      <c r="K74" s="4">
        <f t="shared" ref="K74:K137" si="16">D74*$E$1838/E74</f>
        <v>9.6655696527974673</v>
      </c>
      <c r="L74" s="33">
        <f t="shared" ref="L74:L137" si="17">K74*(J74/H74)</f>
        <v>13.706670188034142</v>
      </c>
      <c r="M74" s="15" t="s">
        <v>13</v>
      </c>
      <c r="N74" s="6"/>
      <c r="O74" s="7" t="s">
        <v>13</v>
      </c>
      <c r="P74" s="7"/>
      <c r="R74" s="22">
        <f t="shared" si="9"/>
        <v>1.0047074154226387</v>
      </c>
      <c r="S74" s="22">
        <f t="shared" si="10"/>
        <v>1.7441606243682406</v>
      </c>
      <c r="T74" s="39">
        <f t="shared" si="11"/>
        <v>0.11623666750572381</v>
      </c>
      <c r="U74" s="39">
        <f t="shared" si="12"/>
        <v>7.9999817603011891E-2</v>
      </c>
      <c r="V74" s="39">
        <f t="shared" si="13"/>
        <v>3.6236849902711921E-2</v>
      </c>
      <c r="Y74" s="37"/>
    </row>
    <row r="75" spans="1:25" ht="13.15" x14ac:dyDescent="0.4">
      <c r="A75" s="1">
        <v>1876.07</v>
      </c>
      <c r="B75" s="11">
        <v>4.0999999999999996</v>
      </c>
      <c r="C75" s="4">
        <v>0.3</v>
      </c>
      <c r="D75" s="11">
        <v>0.31330000000000002</v>
      </c>
      <c r="E75" s="11">
        <v>10.08541488</v>
      </c>
      <c r="F75" s="4">
        <f t="shared" ref="F75:F138" si="18">F74+1/12</f>
        <v>1876.5416666666617</v>
      </c>
      <c r="G75" s="22">
        <f>G69*6/12+G81*6/12</f>
        <v>4.5199999999999996</v>
      </c>
      <c r="H75" s="4">
        <f t="shared" si="14"/>
        <v>123.84011117646754</v>
      </c>
      <c r="I75" s="4">
        <f t="shared" si="15"/>
        <v>9.0614715494976252</v>
      </c>
      <c r="J75" s="33">
        <f t="shared" ref="J75:J138" si="19">J74*((H75+(I75/12))/H74)</f>
        <v>176.68754539262758</v>
      </c>
      <c r="K75" s="4">
        <f t="shared" si="16"/>
        <v>9.46319678819202</v>
      </c>
      <c r="L75" s="33">
        <f t="shared" si="17"/>
        <v>13.501514139392738</v>
      </c>
      <c r="M75" s="15" t="s">
        <v>13</v>
      </c>
      <c r="N75" s="6"/>
      <c r="O75" s="7" t="s">
        <v>13</v>
      </c>
      <c r="P75" s="7"/>
      <c r="R75" s="22">
        <f t="shared" ref="R75:R138" si="20">((G75/G76+G75/1200+((1+G76/1200)^(-119))*(1-G75/G76)))</f>
        <v>1.0046981945771802</v>
      </c>
      <c r="S75" s="22">
        <f t="shared" ref="S75:S138" si="21">S74*R74*E74/E75</f>
        <v>1.7523711129909509</v>
      </c>
      <c r="T75" s="39">
        <f t="shared" si="11"/>
        <v>0.11759364095515057</v>
      </c>
      <c r="U75" s="39">
        <f t="shared" si="12"/>
        <v>7.8330823946356265E-2</v>
      </c>
      <c r="V75" s="39">
        <f t="shared" si="13"/>
        <v>3.9262817008794304E-2</v>
      </c>
      <c r="Y75" s="37"/>
    </row>
    <row r="76" spans="1:25" ht="13.15" x14ac:dyDescent="0.4">
      <c r="A76" s="1">
        <v>1876.08</v>
      </c>
      <c r="B76" s="11">
        <v>3.93</v>
      </c>
      <c r="C76" s="4">
        <v>0.3</v>
      </c>
      <c r="D76" s="11">
        <v>0.30669999999999997</v>
      </c>
      <c r="E76" s="11">
        <v>10.180580170000001</v>
      </c>
      <c r="F76" s="4">
        <f t="shared" si="18"/>
        <v>1876.624999999995</v>
      </c>
      <c r="G76" s="22">
        <f>G69*5/12+G81*7/12</f>
        <v>4.5083333333333337</v>
      </c>
      <c r="H76" s="4">
        <f t="shared" si="14"/>
        <v>117.59565270433895</v>
      </c>
      <c r="I76" s="4">
        <f t="shared" si="15"/>
        <v>8.9767673820106069</v>
      </c>
      <c r="J76" s="33">
        <f t="shared" si="19"/>
        <v>168.84562367870552</v>
      </c>
      <c r="K76" s="4">
        <f t="shared" si="16"/>
        <v>9.1772485202088436</v>
      </c>
      <c r="L76" s="33">
        <f t="shared" si="17"/>
        <v>13.176832769022642</v>
      </c>
      <c r="M76" s="15" t="s">
        <v>13</v>
      </c>
      <c r="N76" s="6"/>
      <c r="O76" s="7" t="s">
        <v>13</v>
      </c>
      <c r="P76" s="7"/>
      <c r="R76" s="22">
        <f t="shared" si="20"/>
        <v>1.0046889741087426</v>
      </c>
      <c r="S76" s="22">
        <f t="shared" si="21"/>
        <v>1.7441464460155387</v>
      </c>
      <c r="T76" s="39">
        <f t="shared" si="11"/>
        <v>0.12251791865412565</v>
      </c>
      <c r="U76" s="39">
        <f t="shared" si="12"/>
        <v>7.7695185070670192E-2</v>
      </c>
      <c r="V76" s="39">
        <f t="shared" si="13"/>
        <v>4.4822733583455454E-2</v>
      </c>
      <c r="Y76" s="37"/>
    </row>
    <row r="77" spans="1:25" ht="13.15" x14ac:dyDescent="0.4">
      <c r="A77" s="1">
        <v>1876.09</v>
      </c>
      <c r="B77" s="11">
        <v>3.69</v>
      </c>
      <c r="C77" s="4">
        <v>0.3</v>
      </c>
      <c r="D77" s="11">
        <v>0.3</v>
      </c>
      <c r="E77" s="11">
        <v>10.275745450000001</v>
      </c>
      <c r="F77" s="4">
        <f t="shared" si="18"/>
        <v>1876.7083333333283</v>
      </c>
      <c r="G77" s="22">
        <f>G69*4/12+G81*8/12</f>
        <v>4.496666666666667</v>
      </c>
      <c r="H77" s="4">
        <f t="shared" si="14"/>
        <v>109.3916753260952</v>
      </c>
      <c r="I77" s="4">
        <f t="shared" si="15"/>
        <v>8.8936321403329419</v>
      </c>
      <c r="J77" s="33">
        <f t="shared" si="19"/>
        <v>158.13036273178642</v>
      </c>
      <c r="K77" s="4">
        <f t="shared" si="16"/>
        <v>8.8936321403329419</v>
      </c>
      <c r="L77" s="33">
        <f t="shared" si="17"/>
        <v>12.856127051364748</v>
      </c>
      <c r="M77" s="15" t="s">
        <v>13</v>
      </c>
      <c r="N77" s="6"/>
      <c r="O77" s="7" t="s">
        <v>13</v>
      </c>
      <c r="P77" s="7"/>
      <c r="R77" s="22">
        <f t="shared" si="20"/>
        <v>1.004679754017652</v>
      </c>
      <c r="S77" s="22">
        <f t="shared" si="21"/>
        <v>1.7360961513783471</v>
      </c>
      <c r="T77" s="39">
        <f t="shared" si="11"/>
        <v>0.13319853175354224</v>
      </c>
      <c r="U77" s="39">
        <f t="shared" si="12"/>
        <v>7.8391420705782089E-2</v>
      </c>
      <c r="V77" s="39">
        <f t="shared" si="13"/>
        <v>5.4807111047760149E-2</v>
      </c>
      <c r="Y77" s="37"/>
    </row>
    <row r="78" spans="1:25" ht="13.15" x14ac:dyDescent="0.4">
      <c r="A78" s="1">
        <v>1876.1</v>
      </c>
      <c r="B78" s="11">
        <v>3.67</v>
      </c>
      <c r="C78" s="4">
        <v>0.3</v>
      </c>
      <c r="D78" s="11">
        <v>0.29330000000000001</v>
      </c>
      <c r="E78" s="11">
        <v>10.465995039999999</v>
      </c>
      <c r="F78" s="4">
        <f t="shared" si="18"/>
        <v>1876.7916666666615</v>
      </c>
      <c r="G78" s="22">
        <f>G69*3/12+G81*9/12</f>
        <v>4.4850000000000003</v>
      </c>
      <c r="H78" s="4">
        <f t="shared" si="14"/>
        <v>106.82103571874043</v>
      </c>
      <c r="I78" s="4">
        <f t="shared" si="15"/>
        <v>8.7319647726490803</v>
      </c>
      <c r="J78" s="33">
        <f t="shared" si="19"/>
        <v>155.46626198594259</v>
      </c>
      <c r="K78" s="4">
        <f t="shared" si="16"/>
        <v>8.5369508927265851</v>
      </c>
      <c r="L78" s="33">
        <f t="shared" si="17"/>
        <v>12.424592545089091</v>
      </c>
      <c r="M78" s="15" t="s">
        <v>13</v>
      </c>
      <c r="N78" s="6"/>
      <c r="O78" s="7" t="s">
        <v>13</v>
      </c>
      <c r="P78" s="7"/>
      <c r="R78" s="22">
        <f t="shared" si="20"/>
        <v>1.0046705343042359</v>
      </c>
      <c r="S78" s="22">
        <f t="shared" si="21"/>
        <v>1.7125144225562385</v>
      </c>
      <c r="T78" s="39">
        <f t="shared" si="11"/>
        <v>0.13835154000468131</v>
      </c>
      <c r="U78" s="39">
        <f t="shared" si="12"/>
        <v>8.0066311899993803E-2</v>
      </c>
      <c r="V78" s="39">
        <f t="shared" si="13"/>
        <v>5.8285228104687503E-2</v>
      </c>
      <c r="Y78" s="37"/>
    </row>
    <row r="79" spans="1:25" ht="13.15" x14ac:dyDescent="0.4">
      <c r="A79" s="1">
        <v>1876.11</v>
      </c>
      <c r="B79" s="11">
        <v>3.6</v>
      </c>
      <c r="C79" s="4">
        <v>0.3</v>
      </c>
      <c r="D79" s="11">
        <v>0.28670000000000001</v>
      </c>
      <c r="E79" s="11">
        <v>10.56116033</v>
      </c>
      <c r="F79" s="4">
        <f t="shared" si="18"/>
        <v>1876.8749999999948</v>
      </c>
      <c r="G79" s="22">
        <f>G69*2/12+G81*10/12</f>
        <v>4.4733333333333336</v>
      </c>
      <c r="H79" s="4">
        <f t="shared" si="14"/>
        <v>103.83938561038777</v>
      </c>
      <c r="I79" s="4">
        <f t="shared" si="15"/>
        <v>8.6532821341989798</v>
      </c>
      <c r="J79" s="33">
        <f t="shared" si="19"/>
        <v>152.17629003499246</v>
      </c>
      <c r="K79" s="4">
        <f t="shared" si="16"/>
        <v>8.2696532929161588</v>
      </c>
      <c r="L79" s="33">
        <f t="shared" si="17"/>
        <v>12.119150653620094</v>
      </c>
      <c r="M79" s="15" t="s">
        <v>13</v>
      </c>
      <c r="N79" s="6"/>
      <c r="O79" s="7" t="s">
        <v>13</v>
      </c>
      <c r="P79" s="7"/>
      <c r="R79" s="22">
        <f t="shared" si="20"/>
        <v>1.0046613149688211</v>
      </c>
      <c r="S79" s="22">
        <f t="shared" si="21"/>
        <v>1.7050094552280191</v>
      </c>
      <c r="T79" s="39">
        <f t="shared" si="11"/>
        <v>0.14394905408238179</v>
      </c>
      <c r="U79" s="39">
        <f t="shared" si="12"/>
        <v>8.074114453889969E-2</v>
      </c>
      <c r="V79" s="39">
        <f t="shared" si="13"/>
        <v>6.3207909543482099E-2</v>
      </c>
      <c r="Y79" s="37"/>
    </row>
    <row r="80" spans="1:25" ht="13.15" x14ac:dyDescent="0.4">
      <c r="A80" s="1">
        <v>1876.12</v>
      </c>
      <c r="B80" s="11">
        <v>3.58</v>
      </c>
      <c r="C80" s="4">
        <v>0.3</v>
      </c>
      <c r="D80" s="11">
        <v>0.28000000000000003</v>
      </c>
      <c r="E80" s="11">
        <v>10.751490909999999</v>
      </c>
      <c r="F80" s="4">
        <f t="shared" si="18"/>
        <v>1876.958333333328</v>
      </c>
      <c r="G80" s="22">
        <f>G69*1/12+G81*11/12</f>
        <v>4.4616666666666669</v>
      </c>
      <c r="H80" s="4">
        <f t="shared" si="14"/>
        <v>101.43447351898475</v>
      </c>
      <c r="I80" s="4">
        <f t="shared" si="15"/>
        <v>8.5000955462836369</v>
      </c>
      <c r="J80" s="33">
        <f t="shared" si="19"/>
        <v>149.68997091839697</v>
      </c>
      <c r="K80" s="4">
        <f t="shared" si="16"/>
        <v>7.9334225098647293</v>
      </c>
      <c r="L80" s="33">
        <f t="shared" si="17"/>
        <v>11.707595490824344</v>
      </c>
      <c r="M80" s="15" t="s">
        <v>13</v>
      </c>
      <c r="N80" s="6"/>
      <c r="O80" s="7" t="s">
        <v>13</v>
      </c>
      <c r="P80" s="7"/>
      <c r="R80" s="22">
        <f t="shared" si="20"/>
        <v>1.0046520960117353</v>
      </c>
      <c r="S80" s="22">
        <f t="shared" si="21"/>
        <v>1.6826330509190333</v>
      </c>
      <c r="T80" s="39">
        <f t="shared" si="11"/>
        <v>0.14180043980962043</v>
      </c>
      <c r="U80" s="39">
        <f t="shared" si="12"/>
        <v>8.1044370213336769E-2</v>
      </c>
      <c r="V80" s="39">
        <f t="shared" si="13"/>
        <v>6.0756069596283657E-2</v>
      </c>
      <c r="Y80" s="37"/>
    </row>
    <row r="81" spans="1:25" ht="13.15" x14ac:dyDescent="0.4">
      <c r="A81" s="1">
        <v>1877.01</v>
      </c>
      <c r="B81" s="11">
        <v>3.55</v>
      </c>
      <c r="C81" s="4">
        <v>0.2908</v>
      </c>
      <c r="D81" s="11">
        <v>0.28170000000000001</v>
      </c>
      <c r="E81" s="11">
        <v>10.9417405</v>
      </c>
      <c r="F81" s="4">
        <f t="shared" si="18"/>
        <v>1877.0416666666613</v>
      </c>
      <c r="G81" s="22">
        <v>4.45</v>
      </c>
      <c r="H81" s="4">
        <f t="shared" si="14"/>
        <v>98.835550888818844</v>
      </c>
      <c r="I81" s="4">
        <f t="shared" si="15"/>
        <v>8.0961628728080335</v>
      </c>
      <c r="J81" s="33">
        <f t="shared" si="19"/>
        <v>146.85030726637748</v>
      </c>
      <c r="K81" s="4">
        <f t="shared" si="16"/>
        <v>7.8428097705296524</v>
      </c>
      <c r="L81" s="33">
        <f t="shared" si="17"/>
        <v>11.652882128715081</v>
      </c>
      <c r="M81" s="15" t="s">
        <v>13</v>
      </c>
      <c r="N81" s="6"/>
      <c r="O81" s="7" t="s">
        <v>13</v>
      </c>
      <c r="P81" s="7"/>
      <c r="R81" s="22">
        <f t="shared" si="20"/>
        <v>1.004442533161084</v>
      </c>
      <c r="S81" s="22">
        <f t="shared" si="21"/>
        <v>1.6610679219869882</v>
      </c>
      <c r="T81" s="39">
        <f t="shared" si="11"/>
        <v>0.14039429114462587</v>
      </c>
      <c r="U81" s="39">
        <f t="shared" si="12"/>
        <v>8.0037070033219582E-2</v>
      </c>
      <c r="V81" s="39">
        <f t="shared" si="13"/>
        <v>6.035722111140629E-2</v>
      </c>
      <c r="Y81" s="37"/>
    </row>
    <row r="82" spans="1:25" ht="13.15" x14ac:dyDescent="0.4">
      <c r="A82" s="1">
        <v>1877.02</v>
      </c>
      <c r="B82" s="11">
        <v>3.34</v>
      </c>
      <c r="C82" s="4">
        <v>0.28170000000000001</v>
      </c>
      <c r="D82" s="11">
        <v>0.2833</v>
      </c>
      <c r="E82" s="11">
        <v>10.65632562</v>
      </c>
      <c r="F82" s="4">
        <f t="shared" si="18"/>
        <v>1877.1249999999945</v>
      </c>
      <c r="G82" s="22">
        <f>G81*11/12+G93*1/12</f>
        <v>4.440833333333333</v>
      </c>
      <c r="H82" s="4">
        <f t="shared" si="14"/>
        <v>95.479520454068108</v>
      </c>
      <c r="I82" s="4">
        <f t="shared" si="15"/>
        <v>8.052868536500295</v>
      </c>
      <c r="J82" s="33">
        <f t="shared" si="19"/>
        <v>142.86098447635632</v>
      </c>
      <c r="K82" s="4">
        <f t="shared" si="16"/>
        <v>8.0986072289333819</v>
      </c>
      <c r="L82" s="33">
        <f t="shared" si="17"/>
        <v>12.117520030584355</v>
      </c>
      <c r="M82" s="15" t="s">
        <v>13</v>
      </c>
      <c r="N82" s="6"/>
      <c r="O82" s="7" t="s">
        <v>13</v>
      </c>
      <c r="P82" s="7"/>
      <c r="R82" s="22">
        <f t="shared" si="20"/>
        <v>1.0044352053538859</v>
      </c>
      <c r="S82" s="22">
        <f t="shared" si="21"/>
        <v>1.7131343139871542</v>
      </c>
      <c r="T82" s="39">
        <f t="shared" si="11"/>
        <v>0.14175117808280091</v>
      </c>
      <c r="U82" s="39">
        <f t="shared" si="12"/>
        <v>7.5638237390101226E-2</v>
      </c>
      <c r="V82" s="39">
        <f t="shared" si="13"/>
        <v>6.6112940692699684E-2</v>
      </c>
      <c r="Y82" s="37"/>
    </row>
    <row r="83" spans="1:25" ht="13.15" x14ac:dyDescent="0.4">
      <c r="A83" s="1">
        <v>1877.03</v>
      </c>
      <c r="B83" s="11">
        <v>3.17</v>
      </c>
      <c r="C83" s="4">
        <v>0.27250000000000002</v>
      </c>
      <c r="D83" s="11">
        <v>0.28499999999999998</v>
      </c>
      <c r="E83" s="11">
        <v>10.180580170000001</v>
      </c>
      <c r="F83" s="4">
        <f t="shared" si="18"/>
        <v>1877.2083333333278</v>
      </c>
      <c r="G83" s="22">
        <f>G81*10/12+G93*2/12</f>
        <v>4.4316666666666666</v>
      </c>
      <c r="H83" s="4">
        <f t="shared" si="14"/>
        <v>94.854508669912079</v>
      </c>
      <c r="I83" s="4">
        <f t="shared" si="15"/>
        <v>8.1538970386596361</v>
      </c>
      <c r="J83" s="33">
        <f t="shared" si="19"/>
        <v>142.94249948981277</v>
      </c>
      <c r="K83" s="4">
        <f t="shared" si="16"/>
        <v>8.5279290129100769</v>
      </c>
      <c r="L83" s="33">
        <f t="shared" si="17"/>
        <v>12.851297272743421</v>
      </c>
      <c r="M83" s="15" t="s">
        <v>13</v>
      </c>
      <c r="N83" s="6"/>
      <c r="O83" s="7" t="s">
        <v>13</v>
      </c>
      <c r="P83" s="7"/>
      <c r="R83" s="22">
        <f t="shared" si="20"/>
        <v>1.0044278777306086</v>
      </c>
      <c r="S83" s="22">
        <f t="shared" si="21"/>
        <v>1.8011434150689984</v>
      </c>
      <c r="T83" s="39">
        <f t="shared" si="11"/>
        <v>0.14471927044295541</v>
      </c>
      <c r="U83" s="39">
        <f t="shared" si="12"/>
        <v>7.0466246038505931E-2</v>
      </c>
      <c r="V83" s="39">
        <f t="shared" si="13"/>
        <v>7.4253024404449475E-2</v>
      </c>
      <c r="Y83" s="37"/>
    </row>
    <row r="84" spans="1:25" ht="13.15" x14ac:dyDescent="0.4">
      <c r="A84" s="1">
        <v>1877.04</v>
      </c>
      <c r="B84" s="11">
        <v>2.94</v>
      </c>
      <c r="C84" s="4">
        <v>0.26329999999999998</v>
      </c>
      <c r="D84" s="11">
        <v>0.28670000000000001</v>
      </c>
      <c r="E84" s="11">
        <v>10.465995039999999</v>
      </c>
      <c r="F84" s="4">
        <f t="shared" si="18"/>
        <v>1877.2916666666611</v>
      </c>
      <c r="G84" s="22">
        <f>G81*9/12+G93*3/12</f>
        <v>4.4225000000000003</v>
      </c>
      <c r="H84" s="4">
        <f t="shared" si="14"/>
        <v>85.573254771961004</v>
      </c>
      <c r="I84" s="4">
        <f t="shared" si="15"/>
        <v>7.6637544154616766</v>
      </c>
      <c r="J84" s="33">
        <f t="shared" si="19"/>
        <v>129.91838536393658</v>
      </c>
      <c r="K84" s="4">
        <f t="shared" si="16"/>
        <v>8.3448476677283043</v>
      </c>
      <c r="L84" s="33">
        <f t="shared" si="17"/>
        <v>12.66925206933354</v>
      </c>
      <c r="M84" s="15" t="s">
        <v>13</v>
      </c>
      <c r="N84" s="6"/>
      <c r="O84" s="7" t="s">
        <v>13</v>
      </c>
      <c r="P84" s="7"/>
      <c r="R84" s="22">
        <f t="shared" si="20"/>
        <v>1.0044205502913774</v>
      </c>
      <c r="S84" s="22">
        <f t="shared" si="21"/>
        <v>1.7597827500645762</v>
      </c>
      <c r="T84" s="39">
        <f t="shared" si="11"/>
        <v>0.15871290353602885</v>
      </c>
      <c r="U84" s="39">
        <f t="shared" si="12"/>
        <v>7.3160830614048544E-2</v>
      </c>
      <c r="V84" s="39">
        <f t="shared" si="13"/>
        <v>8.5552072921980304E-2</v>
      </c>
      <c r="Y84" s="37"/>
    </row>
    <row r="85" spans="1:25" ht="13.15" x14ac:dyDescent="0.4">
      <c r="A85" s="1">
        <v>1877.05</v>
      </c>
      <c r="B85" s="11">
        <v>2.94</v>
      </c>
      <c r="C85" s="4">
        <v>0.25419999999999998</v>
      </c>
      <c r="D85" s="11">
        <v>0.2883</v>
      </c>
      <c r="E85" s="11">
        <v>10.65632562</v>
      </c>
      <c r="F85" s="4">
        <f t="shared" si="18"/>
        <v>1877.3749999999943</v>
      </c>
      <c r="G85" s="22">
        <f>G81*8/12+G93*4/12</f>
        <v>4.4133333333333331</v>
      </c>
      <c r="H85" s="4">
        <f t="shared" si="14"/>
        <v>84.044847345796484</v>
      </c>
      <c r="I85" s="4">
        <f t="shared" si="15"/>
        <v>7.2667347603066208</v>
      </c>
      <c r="J85" s="33">
        <f t="shared" si="19"/>
        <v>128.51730873010834</v>
      </c>
      <c r="K85" s="4">
        <f t="shared" si="16"/>
        <v>8.2415406427867772</v>
      </c>
      <c r="L85" s="33">
        <f t="shared" si="17"/>
        <v>12.602564662207563</v>
      </c>
      <c r="M85" s="15" t="s">
        <v>13</v>
      </c>
      <c r="N85" s="6"/>
      <c r="O85" s="7" t="s">
        <v>13</v>
      </c>
      <c r="P85" s="7"/>
      <c r="R85" s="22">
        <f t="shared" si="20"/>
        <v>1.0044132230363174</v>
      </c>
      <c r="S85" s="22">
        <f t="shared" si="21"/>
        <v>1.7359918744254137</v>
      </c>
      <c r="T85" s="39">
        <f t="shared" si="11"/>
        <v>0.16233557057379455</v>
      </c>
      <c r="U85" s="39">
        <f t="shared" si="12"/>
        <v>7.482890996850311E-2</v>
      </c>
      <c r="V85" s="39">
        <f t="shared" si="13"/>
        <v>8.7506660605291442E-2</v>
      </c>
      <c r="Y85" s="37"/>
    </row>
    <row r="86" spans="1:25" ht="13.15" x14ac:dyDescent="0.4">
      <c r="A86" s="1">
        <v>1877.06</v>
      </c>
      <c r="B86" s="11">
        <v>2.73</v>
      </c>
      <c r="C86" s="4">
        <v>0.245</v>
      </c>
      <c r="D86" s="11">
        <v>0.28999999999999998</v>
      </c>
      <c r="E86" s="11">
        <v>10.08541488</v>
      </c>
      <c r="F86" s="4">
        <f t="shared" si="18"/>
        <v>1877.4583333333276</v>
      </c>
      <c r="G86" s="22">
        <f>G81*7/12+G93*5/12</f>
        <v>4.4041666666666668</v>
      </c>
      <c r="H86" s="4">
        <f t="shared" si="14"/>
        <v>82.459391100428391</v>
      </c>
      <c r="I86" s="4">
        <f t="shared" si="15"/>
        <v>7.400201765423061</v>
      </c>
      <c r="J86" s="33">
        <f t="shared" si="19"/>
        <v>127.03590835340484</v>
      </c>
      <c r="K86" s="4">
        <f t="shared" si="16"/>
        <v>8.7594224978477033</v>
      </c>
      <c r="L86" s="33">
        <f t="shared" si="17"/>
        <v>13.494656931314065</v>
      </c>
      <c r="M86" s="15" t="s">
        <v>13</v>
      </c>
      <c r="N86" s="6"/>
      <c r="O86" s="7" t="s">
        <v>13</v>
      </c>
      <c r="P86" s="7"/>
      <c r="R86" s="22">
        <f t="shared" si="20"/>
        <v>1.0044058959655546</v>
      </c>
      <c r="S86" s="22">
        <f t="shared" si="21"/>
        <v>1.8423571486255097</v>
      </c>
      <c r="T86" s="39">
        <f t="shared" si="11"/>
        <v>0.16205707677969516</v>
      </c>
      <c r="U86" s="39">
        <f t="shared" si="12"/>
        <v>6.9928055828592628E-2</v>
      </c>
      <c r="V86" s="39">
        <f t="shared" si="13"/>
        <v>9.2129020951102536E-2</v>
      </c>
      <c r="Y86" s="37"/>
    </row>
    <row r="87" spans="1:25" ht="13.15" x14ac:dyDescent="0.4">
      <c r="A87" s="1">
        <v>1877.07</v>
      </c>
      <c r="B87" s="11">
        <v>2.85</v>
      </c>
      <c r="C87" s="4">
        <v>0.23580000000000001</v>
      </c>
      <c r="D87" s="11">
        <v>0.29170000000000001</v>
      </c>
      <c r="E87" s="11">
        <v>10.180580170000001</v>
      </c>
      <c r="F87" s="4">
        <f t="shared" si="18"/>
        <v>1877.5416666666608</v>
      </c>
      <c r="G87" s="22">
        <f>G81*6/12+G93*6/12</f>
        <v>4.3949999999999996</v>
      </c>
      <c r="H87" s="4">
        <f t="shared" si="14"/>
        <v>85.279290129100772</v>
      </c>
      <c r="I87" s="4">
        <f t="shared" si="15"/>
        <v>7.0557391622603367</v>
      </c>
      <c r="J87" s="33">
        <f t="shared" si="19"/>
        <v>132.28604155950083</v>
      </c>
      <c r="K87" s="4">
        <f t="shared" si="16"/>
        <v>8.7284101511083136</v>
      </c>
      <c r="L87" s="33">
        <f t="shared" si="17"/>
        <v>13.539592394002243</v>
      </c>
      <c r="M87" s="15" t="s">
        <v>13</v>
      </c>
      <c r="N87" s="6"/>
      <c r="O87" s="7" t="s">
        <v>13</v>
      </c>
      <c r="P87" s="7"/>
      <c r="R87" s="22">
        <f t="shared" si="20"/>
        <v>1.0043985690792139</v>
      </c>
      <c r="S87" s="22">
        <f t="shared" si="21"/>
        <v>1.8331766521383228</v>
      </c>
      <c r="T87" s="39">
        <f t="shared" si="11"/>
        <v>0.15629330873783354</v>
      </c>
      <c r="U87" s="39">
        <f t="shared" si="12"/>
        <v>7.1953547612414237E-2</v>
      </c>
      <c r="V87" s="39">
        <f t="shared" si="13"/>
        <v>8.4339761125419299E-2</v>
      </c>
      <c r="Y87" s="37"/>
    </row>
    <row r="88" spans="1:25" ht="13.15" x14ac:dyDescent="0.4">
      <c r="A88" s="1">
        <v>1877.08</v>
      </c>
      <c r="B88" s="11">
        <v>3.05</v>
      </c>
      <c r="C88" s="4">
        <v>0.22670000000000001</v>
      </c>
      <c r="D88" s="11">
        <v>0.29330000000000001</v>
      </c>
      <c r="E88" s="11">
        <v>9.8000000000000007</v>
      </c>
      <c r="F88" s="4">
        <f t="shared" si="18"/>
        <v>1877.6249999999941</v>
      </c>
      <c r="G88" s="22">
        <f>G81*5/12+G93*7/12</f>
        <v>4.3858333333333333</v>
      </c>
      <c r="H88" s="4">
        <f t="shared" si="14"/>
        <v>94.808005102040809</v>
      </c>
      <c r="I88" s="4">
        <f t="shared" si="15"/>
        <v>7.0468769693877551</v>
      </c>
      <c r="J88" s="33">
        <f t="shared" si="19"/>
        <v>147.97800621504106</v>
      </c>
      <c r="K88" s="4">
        <f t="shared" si="16"/>
        <v>9.1171107857142868</v>
      </c>
      <c r="L88" s="33">
        <f t="shared" si="17"/>
        <v>14.230147286187394</v>
      </c>
      <c r="M88" s="15" t="s">
        <v>13</v>
      </c>
      <c r="N88" s="6"/>
      <c r="O88" s="7" t="s">
        <v>13</v>
      </c>
      <c r="P88" s="7"/>
      <c r="R88" s="22">
        <f t="shared" si="20"/>
        <v>1.0043912423774213</v>
      </c>
      <c r="S88" s="22">
        <f t="shared" si="21"/>
        <v>1.9127440302159064</v>
      </c>
      <c r="T88" s="39">
        <f t="shared" si="11"/>
        <v>0.13955989189381079</v>
      </c>
      <c r="U88" s="39">
        <f t="shared" si="12"/>
        <v>6.6339364450650917E-2</v>
      </c>
      <c r="V88" s="39">
        <f t="shared" si="13"/>
        <v>7.3220527443159877E-2</v>
      </c>
      <c r="Y88" s="37"/>
    </row>
    <row r="89" spans="1:25" ht="13.15" x14ac:dyDescent="0.4">
      <c r="A89" s="1">
        <v>1877.09</v>
      </c>
      <c r="B89" s="11">
        <v>3.24</v>
      </c>
      <c r="C89" s="4">
        <v>0.2175</v>
      </c>
      <c r="D89" s="11">
        <v>0.29499999999999998</v>
      </c>
      <c r="E89" s="11">
        <v>9.7048347110000002</v>
      </c>
      <c r="F89" s="4">
        <f t="shared" si="18"/>
        <v>1877.7083333333273</v>
      </c>
      <c r="G89" s="22">
        <f>G81*4/12+G93*8/12</f>
        <v>4.3766666666666669</v>
      </c>
      <c r="H89" s="4">
        <f t="shared" si="14"/>
        <v>101.7016764727875</v>
      </c>
      <c r="I89" s="4">
        <f t="shared" si="15"/>
        <v>6.8271958743306422</v>
      </c>
      <c r="J89" s="33">
        <f t="shared" si="19"/>
        <v>159.62577069670596</v>
      </c>
      <c r="K89" s="4">
        <f t="shared" si="16"/>
        <v>9.2598748640346624</v>
      </c>
      <c r="L89" s="33">
        <f t="shared" si="17"/>
        <v>14.533827887508719</v>
      </c>
      <c r="M89" s="15" t="s">
        <v>13</v>
      </c>
      <c r="N89" s="6"/>
      <c r="O89" s="7" t="s">
        <v>13</v>
      </c>
      <c r="P89" s="7"/>
      <c r="R89" s="22">
        <f t="shared" si="20"/>
        <v>1.0043839158603021</v>
      </c>
      <c r="S89" s="22">
        <f t="shared" si="21"/>
        <v>1.9399820211954759</v>
      </c>
      <c r="T89" s="39">
        <f t="shared" si="11"/>
        <v>0.13127468006042053</v>
      </c>
      <c r="U89" s="39">
        <f t="shared" si="12"/>
        <v>6.6318028704753784E-2</v>
      </c>
      <c r="V89" s="39">
        <f t="shared" si="13"/>
        <v>6.495665135566675E-2</v>
      </c>
      <c r="Y89" s="37"/>
    </row>
    <row r="90" spans="1:25" ht="13.15" x14ac:dyDescent="0.4">
      <c r="A90" s="1">
        <v>1877.1</v>
      </c>
      <c r="B90" s="11">
        <v>3.31</v>
      </c>
      <c r="C90" s="4">
        <v>0.20830000000000001</v>
      </c>
      <c r="D90" s="11">
        <v>0.29670000000000002</v>
      </c>
      <c r="E90" s="11">
        <v>9.7048347110000002</v>
      </c>
      <c r="F90" s="4">
        <f t="shared" si="18"/>
        <v>1877.7916666666606</v>
      </c>
      <c r="G90" s="22">
        <f>G81*3/12+G93*9/12</f>
        <v>4.3675000000000006</v>
      </c>
      <c r="H90" s="4">
        <f t="shared" si="14"/>
        <v>103.8989349151008</v>
      </c>
      <c r="I90" s="4">
        <f t="shared" si="15"/>
        <v>6.538413336198035</v>
      </c>
      <c r="J90" s="33">
        <f t="shared" si="19"/>
        <v>163.92967232791366</v>
      </c>
      <c r="K90" s="4">
        <f t="shared" si="16"/>
        <v>9.3132368547765587</v>
      </c>
      <c r="L90" s="33">
        <f t="shared" si="17"/>
        <v>14.694239812595766</v>
      </c>
      <c r="M90" s="15" t="s">
        <v>13</v>
      </c>
      <c r="N90" s="6"/>
      <c r="O90" s="7" t="s">
        <v>13</v>
      </c>
      <c r="P90" s="7"/>
      <c r="R90" s="22">
        <f t="shared" si="20"/>
        <v>1.0043765895279828</v>
      </c>
      <c r="S90" s="22">
        <f t="shared" si="21"/>
        <v>1.9484867391468959</v>
      </c>
      <c r="T90" s="39">
        <f t="shared" si="11"/>
        <v>0.12353034304649135</v>
      </c>
      <c r="U90" s="39">
        <f t="shared" si="12"/>
        <v>6.4786319405561565E-2</v>
      </c>
      <c r="V90" s="39">
        <f t="shared" si="13"/>
        <v>5.8744023640929788E-2</v>
      </c>
      <c r="Y90" s="37"/>
    </row>
    <row r="91" spans="1:25" ht="13.15" x14ac:dyDescent="0.4">
      <c r="A91" s="1">
        <v>1877.11</v>
      </c>
      <c r="B91" s="11">
        <v>3.26</v>
      </c>
      <c r="C91" s="4">
        <v>0.19919999999999999</v>
      </c>
      <c r="D91" s="11">
        <v>0.29830000000000001</v>
      </c>
      <c r="E91" s="11">
        <v>9.5145851239999999</v>
      </c>
      <c r="F91" s="4">
        <f t="shared" si="18"/>
        <v>1877.8749999999939</v>
      </c>
      <c r="G91" s="22">
        <f>G81*2/12+G93*10/12</f>
        <v>4.3583333333333334</v>
      </c>
      <c r="H91" s="4">
        <f t="shared" si="14"/>
        <v>104.37560093870889</v>
      </c>
      <c r="I91" s="4">
        <f t="shared" si="15"/>
        <v>6.3777974561321509</v>
      </c>
      <c r="J91" s="33">
        <f t="shared" si="19"/>
        <v>165.52030999060733</v>
      </c>
      <c r="K91" s="4">
        <f t="shared" si="16"/>
        <v>9.5506876564468914</v>
      </c>
      <c r="L91" s="33">
        <f t="shared" si="17"/>
        <v>15.145616095152816</v>
      </c>
      <c r="M91" s="15" t="s">
        <v>13</v>
      </c>
      <c r="N91" s="6"/>
      <c r="O91" s="7" t="s">
        <v>13</v>
      </c>
      <c r="P91" s="7"/>
      <c r="R91" s="22">
        <f t="shared" si="20"/>
        <v>1.0043692633805883</v>
      </c>
      <c r="S91" s="22">
        <f t="shared" si="21"/>
        <v>1.9961460925673595</v>
      </c>
      <c r="T91" s="39">
        <f t="shared" si="11"/>
        <v>0.12369224054914918</v>
      </c>
      <c r="U91" s="39">
        <f t="shared" si="12"/>
        <v>6.1170700598773164E-2</v>
      </c>
      <c r="V91" s="39">
        <f t="shared" si="13"/>
        <v>6.2521539950376015E-2</v>
      </c>
      <c r="Y91" s="37"/>
    </row>
    <row r="92" spans="1:25" ht="13.15" x14ac:dyDescent="0.4">
      <c r="A92" s="1">
        <v>1877.12</v>
      </c>
      <c r="B92" s="11">
        <v>3.25</v>
      </c>
      <c r="C92" s="4">
        <v>0.19</v>
      </c>
      <c r="D92" s="11">
        <v>0.3</v>
      </c>
      <c r="E92" s="11">
        <v>9.5145851239999999</v>
      </c>
      <c r="F92" s="4">
        <f t="shared" si="18"/>
        <v>1877.9583333333271</v>
      </c>
      <c r="G92" s="22">
        <f>G81*1/12+G93*11/12</f>
        <v>4.3491666666666662</v>
      </c>
      <c r="H92" s="4">
        <f t="shared" si="14"/>
        <v>104.05543038368218</v>
      </c>
      <c r="I92" s="4">
        <f t="shared" si="15"/>
        <v>6.0832405455075733</v>
      </c>
      <c r="J92" s="33">
        <f t="shared" si="19"/>
        <v>165.81648641441467</v>
      </c>
      <c r="K92" s="4">
        <f t="shared" si="16"/>
        <v>9.6051166508014312</v>
      </c>
      <c r="L92" s="33">
        <f t="shared" si="17"/>
        <v>15.306137207484429</v>
      </c>
      <c r="M92" s="15" t="s">
        <v>13</v>
      </c>
      <c r="N92" s="6"/>
      <c r="O92" s="7" t="s">
        <v>13</v>
      </c>
      <c r="P92" s="7"/>
      <c r="R92" s="22">
        <f t="shared" si="20"/>
        <v>1.0043619374182455</v>
      </c>
      <c r="S92" s="22">
        <f t="shared" si="21"/>
        <v>2.0048677805919186</v>
      </c>
      <c r="T92" s="39">
        <f t="shared" si="11"/>
        <v>0.12068740905577857</v>
      </c>
      <c r="U92" s="39">
        <f t="shared" si="12"/>
        <v>5.8455430646356277E-2</v>
      </c>
      <c r="V92" s="39">
        <f t="shared" si="13"/>
        <v>6.2231978409422295E-2</v>
      </c>
      <c r="Y92" s="37"/>
    </row>
    <row r="93" spans="1:25" ht="13.15" x14ac:dyDescent="0.4">
      <c r="A93" s="1">
        <v>1878.01</v>
      </c>
      <c r="B93" s="11">
        <v>3.25</v>
      </c>
      <c r="C93" s="4">
        <v>0.18920000000000001</v>
      </c>
      <c r="D93" s="11">
        <v>0.30080000000000001</v>
      </c>
      <c r="E93" s="11">
        <v>9.229089256</v>
      </c>
      <c r="F93" s="4">
        <f t="shared" si="18"/>
        <v>1878.0416666666604</v>
      </c>
      <c r="G93" s="22">
        <v>4.34</v>
      </c>
      <c r="H93" s="4">
        <f t="shared" si="14"/>
        <v>107.27431738254717</v>
      </c>
      <c r="I93" s="4">
        <f t="shared" si="15"/>
        <v>6.2450156457778228</v>
      </c>
      <c r="J93" s="33">
        <f t="shared" si="19"/>
        <v>171.77521830724078</v>
      </c>
      <c r="K93" s="4">
        <f t="shared" si="16"/>
        <v>9.9286506672831347</v>
      </c>
      <c r="L93" s="33">
        <f t="shared" si="17"/>
        <v>15.8984571282517</v>
      </c>
      <c r="M93" s="15" t="s">
        <v>13</v>
      </c>
      <c r="N93" s="6"/>
      <c r="O93" s="7" t="s">
        <v>13</v>
      </c>
      <c r="P93" s="7"/>
      <c r="R93" s="22">
        <f t="shared" si="20"/>
        <v>1.0044217286102688</v>
      </c>
      <c r="S93" s="22">
        <f t="shared" si="21"/>
        <v>2.0759026922234454</v>
      </c>
      <c r="T93" s="39">
        <f t="shared" si="11"/>
        <v>0.11673997892457599</v>
      </c>
      <c r="U93" s="39">
        <f t="shared" si="12"/>
        <v>5.3783076352889481E-2</v>
      </c>
      <c r="V93" s="39">
        <f t="shared" si="13"/>
        <v>6.2956902571686513E-2</v>
      </c>
      <c r="Y93" s="37"/>
    </row>
    <row r="94" spans="1:25" ht="13.15" x14ac:dyDescent="0.4">
      <c r="A94" s="1">
        <v>1878.02</v>
      </c>
      <c r="B94" s="11">
        <v>3.18</v>
      </c>
      <c r="C94" s="4">
        <v>0.1883</v>
      </c>
      <c r="D94" s="11">
        <v>0.30170000000000002</v>
      </c>
      <c r="E94" s="11">
        <v>9.1340049590000003</v>
      </c>
      <c r="F94" s="4">
        <f t="shared" si="18"/>
        <v>1878.1249999999936</v>
      </c>
      <c r="G94" s="22">
        <f>G93*11/12+G105*1/12</f>
        <v>4.33</v>
      </c>
      <c r="H94" s="4">
        <f t="shared" si="14"/>
        <v>106.05645873286855</v>
      </c>
      <c r="I94" s="4">
        <f t="shared" si="15"/>
        <v>6.2800098048424982</v>
      </c>
      <c r="J94" s="33">
        <f t="shared" si="19"/>
        <v>170.66309659541236</v>
      </c>
      <c r="K94" s="4">
        <f t="shared" si="16"/>
        <v>10.062023144561774</v>
      </c>
      <c r="L94" s="33">
        <f t="shared" si="17"/>
        <v>16.191527120388653</v>
      </c>
      <c r="M94" s="15" t="s">
        <v>13</v>
      </c>
      <c r="N94" s="6"/>
      <c r="O94" s="7" t="s">
        <v>13</v>
      </c>
      <c r="P94" s="7"/>
      <c r="R94" s="22">
        <f t="shared" si="20"/>
        <v>1.0044137681563745</v>
      </c>
      <c r="S94" s="22">
        <f t="shared" si="21"/>
        <v>2.1067873132148214</v>
      </c>
      <c r="T94" s="39">
        <f t="shared" si="11"/>
        <v>0.11854460093593144</v>
      </c>
      <c r="U94" s="39">
        <f t="shared" si="12"/>
        <v>5.3913136018938435E-2</v>
      </c>
      <c r="V94" s="39">
        <f t="shared" si="13"/>
        <v>6.4631464916993009E-2</v>
      </c>
      <c r="Y94" s="37"/>
    </row>
    <row r="95" spans="1:25" ht="13.15" x14ac:dyDescent="0.4">
      <c r="A95" s="1">
        <v>1878.03</v>
      </c>
      <c r="B95" s="11">
        <v>3.24</v>
      </c>
      <c r="C95" s="4">
        <v>0.1875</v>
      </c>
      <c r="D95" s="11">
        <v>0.30249999999999999</v>
      </c>
      <c r="E95" s="11">
        <v>8.9436743799999991</v>
      </c>
      <c r="F95" s="4">
        <f t="shared" si="18"/>
        <v>1878.2083333333269</v>
      </c>
      <c r="G95" s="22">
        <f>G93*10/12+G105*2/12</f>
        <v>4.32</v>
      </c>
      <c r="H95" s="4">
        <f t="shared" si="14"/>
        <v>110.35709911433518</v>
      </c>
      <c r="I95" s="4">
        <f t="shared" si="15"/>
        <v>6.3864061987462479</v>
      </c>
      <c r="J95" s="33">
        <f t="shared" si="19"/>
        <v>178.43996943149298</v>
      </c>
      <c r="K95" s="4">
        <f t="shared" si="16"/>
        <v>10.303402000643947</v>
      </c>
      <c r="L95" s="33">
        <f t="shared" si="17"/>
        <v>16.65990455340328</v>
      </c>
      <c r="M95" s="15" t="s">
        <v>13</v>
      </c>
      <c r="N95" s="6"/>
      <c r="O95" s="7" t="s">
        <v>13</v>
      </c>
      <c r="P95" s="7"/>
      <c r="R95" s="22">
        <f t="shared" si="20"/>
        <v>1.0044058079432483</v>
      </c>
      <c r="S95" s="22">
        <f t="shared" si="21"/>
        <v>2.1611186719048097</v>
      </c>
      <c r="T95" s="39">
        <f t="shared" si="11"/>
        <v>0.10972463559295131</v>
      </c>
      <c r="U95" s="39">
        <f t="shared" si="12"/>
        <v>5.1712284110447371E-2</v>
      </c>
      <c r="V95" s="39">
        <f t="shared" si="13"/>
        <v>5.8012351482503943E-2</v>
      </c>
      <c r="Y95" s="37"/>
    </row>
    <row r="96" spans="1:25" ht="13.15" x14ac:dyDescent="0.4">
      <c r="A96" s="1">
        <v>1878.04</v>
      </c>
      <c r="B96" s="11">
        <v>3.33</v>
      </c>
      <c r="C96" s="4">
        <v>0.1867</v>
      </c>
      <c r="D96" s="11">
        <v>0.30330000000000001</v>
      </c>
      <c r="E96" s="11">
        <v>8.8485090910000004</v>
      </c>
      <c r="F96" s="4">
        <f t="shared" si="18"/>
        <v>1878.2916666666601</v>
      </c>
      <c r="G96" s="22">
        <f>G93*9/12+G105*3/12</f>
        <v>4.3100000000000005</v>
      </c>
      <c r="H96" s="4">
        <f t="shared" si="14"/>
        <v>114.64242840997721</v>
      </c>
      <c r="I96" s="4">
        <f t="shared" si="15"/>
        <v>6.4275499652080317</v>
      </c>
      <c r="J96" s="33">
        <f t="shared" si="19"/>
        <v>186.23513337682508</v>
      </c>
      <c r="K96" s="4">
        <f t="shared" si="16"/>
        <v>10.441756317341168</v>
      </c>
      <c r="L96" s="33">
        <f t="shared" si="17"/>
        <v>16.962497283240555</v>
      </c>
      <c r="M96" s="15" t="s">
        <v>13</v>
      </c>
      <c r="N96" s="6"/>
      <c r="O96" s="7" t="s">
        <v>13</v>
      </c>
      <c r="P96" s="7"/>
      <c r="R96" s="22">
        <f t="shared" si="20"/>
        <v>1.0043978479710691</v>
      </c>
      <c r="S96" s="22">
        <f t="shared" si="21"/>
        <v>2.1939852759131644</v>
      </c>
      <c r="T96" s="39">
        <f t="shared" si="11"/>
        <v>0.10714224225389746</v>
      </c>
      <c r="U96" s="39">
        <f t="shared" si="12"/>
        <v>5.1818822714418289E-2</v>
      </c>
      <c r="V96" s="39">
        <f t="shared" si="13"/>
        <v>5.5323419539479168E-2</v>
      </c>
      <c r="Y96" s="37"/>
    </row>
    <row r="97" spans="1:25" ht="13.15" x14ac:dyDescent="0.4">
      <c r="A97" s="1">
        <v>1878.05</v>
      </c>
      <c r="B97" s="11">
        <v>3.34</v>
      </c>
      <c r="C97" s="4">
        <v>0.18579999999999999</v>
      </c>
      <c r="D97" s="11">
        <v>0.30420000000000003</v>
      </c>
      <c r="E97" s="11">
        <v>8.5630942149999996</v>
      </c>
      <c r="F97" s="4">
        <f t="shared" si="18"/>
        <v>1878.3749999999934</v>
      </c>
      <c r="G97" s="22">
        <f>G93*8/12+G105*4/12</f>
        <v>4.3</v>
      </c>
      <c r="H97" s="4">
        <f t="shared" si="14"/>
        <v>118.81929994624029</v>
      </c>
      <c r="I97" s="4">
        <f t="shared" si="15"/>
        <v>6.6097682425183972</v>
      </c>
      <c r="J97" s="33">
        <f t="shared" si="19"/>
        <v>193.91519705294314</v>
      </c>
      <c r="K97" s="4">
        <f t="shared" si="16"/>
        <v>10.82180570169051</v>
      </c>
      <c r="L97" s="33">
        <f t="shared" si="17"/>
        <v>17.661378126797995</v>
      </c>
      <c r="M97" s="15" t="s">
        <v>13</v>
      </c>
      <c r="N97" s="6"/>
      <c r="O97" s="7" t="s">
        <v>13</v>
      </c>
      <c r="P97" s="7"/>
      <c r="R97" s="22">
        <f t="shared" si="20"/>
        <v>1.0043898882400162</v>
      </c>
      <c r="S97" s="22">
        <f t="shared" si="21"/>
        <v>2.2770830012558188</v>
      </c>
      <c r="T97" s="39">
        <f t="shared" si="11"/>
        <v>0.10590338286570189</v>
      </c>
      <c r="U97" s="39">
        <f t="shared" si="12"/>
        <v>4.9617399723885347E-2</v>
      </c>
      <c r="V97" s="39">
        <f t="shared" si="13"/>
        <v>5.6285983141816542E-2</v>
      </c>
      <c r="Y97" s="37"/>
    </row>
    <row r="98" spans="1:25" ht="13.15" x14ac:dyDescent="0.4">
      <c r="A98" s="1">
        <v>1878.06</v>
      </c>
      <c r="B98" s="11">
        <v>3.41</v>
      </c>
      <c r="C98" s="4">
        <v>0.185</v>
      </c>
      <c r="D98" s="11">
        <v>0.30499999999999999</v>
      </c>
      <c r="E98" s="11">
        <v>8.3728446279999993</v>
      </c>
      <c r="F98" s="4">
        <f t="shared" si="18"/>
        <v>1878.4583333333267</v>
      </c>
      <c r="G98" s="22">
        <f>G93*7/12+G105*5/12</f>
        <v>4.29</v>
      </c>
      <c r="H98" s="4">
        <f t="shared" si="14"/>
        <v>124.06594606164717</v>
      </c>
      <c r="I98" s="4">
        <f t="shared" si="15"/>
        <v>6.7308504461597432</v>
      </c>
      <c r="J98" s="33">
        <f t="shared" si="19"/>
        <v>203.39322179355736</v>
      </c>
      <c r="K98" s="4">
        <f t="shared" si="16"/>
        <v>11.096807492317414</v>
      </c>
      <c r="L98" s="33">
        <f t="shared" si="17"/>
        <v>18.192062359834306</v>
      </c>
      <c r="M98" s="15" t="s">
        <v>13</v>
      </c>
      <c r="N98" s="6"/>
      <c r="O98" s="7" t="s">
        <v>13</v>
      </c>
      <c r="P98" s="7"/>
      <c r="R98" s="22">
        <f t="shared" si="20"/>
        <v>1.0043819287502689</v>
      </c>
      <c r="S98" s="22">
        <f t="shared" si="21"/>
        <v>2.3390466481712737</v>
      </c>
      <c r="T98" s="39">
        <f t="shared" si="11"/>
        <v>9.892094350792946E-2</v>
      </c>
      <c r="U98" s="39">
        <f t="shared" si="12"/>
        <v>4.8516120025503318E-2</v>
      </c>
      <c r="V98" s="39">
        <f t="shared" si="13"/>
        <v>5.0404823482426142E-2</v>
      </c>
      <c r="Y98" s="37"/>
    </row>
    <row r="99" spans="1:25" ht="13.15" x14ac:dyDescent="0.4">
      <c r="A99" s="1">
        <v>1878.07</v>
      </c>
      <c r="B99" s="11">
        <v>3.48</v>
      </c>
      <c r="C99" s="4">
        <v>0.1842</v>
      </c>
      <c r="D99" s="11">
        <v>0.30580000000000002</v>
      </c>
      <c r="E99" s="11">
        <v>8.4679289260000008</v>
      </c>
      <c r="F99" s="4">
        <f t="shared" si="18"/>
        <v>1878.5416666666599</v>
      </c>
      <c r="G99" s="22">
        <f>G93*6/12+G105*6/12</f>
        <v>4.2799999999999994</v>
      </c>
      <c r="H99" s="4">
        <f t="shared" si="14"/>
        <v>125.19105075918064</v>
      </c>
      <c r="I99" s="4">
        <f t="shared" si="15"/>
        <v>6.6264918246669753</v>
      </c>
      <c r="J99" s="33">
        <f t="shared" si="19"/>
        <v>206.14300103247541</v>
      </c>
      <c r="K99" s="4">
        <f t="shared" si="16"/>
        <v>11.000983713263633</v>
      </c>
      <c r="L99" s="33">
        <f t="shared" si="17"/>
        <v>18.114520033256031</v>
      </c>
      <c r="M99" s="15" t="s">
        <v>13</v>
      </c>
      <c r="N99" s="6"/>
      <c r="O99" s="7" t="s">
        <v>13</v>
      </c>
      <c r="P99" s="7"/>
      <c r="R99" s="22">
        <f t="shared" si="20"/>
        <v>1.0043739695020064</v>
      </c>
      <c r="S99" s="22">
        <f t="shared" si="21"/>
        <v>2.3229165130070015</v>
      </c>
      <c r="T99" s="39">
        <f t="shared" si="11"/>
        <v>9.9383617716457096E-2</v>
      </c>
      <c r="U99" s="39">
        <f t="shared" si="12"/>
        <v>4.8472788674609246E-2</v>
      </c>
      <c r="V99" s="39">
        <f t="shared" si="13"/>
        <v>5.0910829041847849E-2</v>
      </c>
      <c r="Y99" s="37"/>
    </row>
    <row r="100" spans="1:25" ht="13.15" x14ac:dyDescent="0.4">
      <c r="A100" s="1">
        <v>1878.08</v>
      </c>
      <c r="B100" s="11">
        <v>3.45</v>
      </c>
      <c r="C100" s="4">
        <v>0.18329999999999999</v>
      </c>
      <c r="D100" s="11">
        <v>0.30669999999999997</v>
      </c>
      <c r="E100" s="11">
        <v>8.5630942149999996</v>
      </c>
      <c r="F100" s="4">
        <f t="shared" si="18"/>
        <v>1878.6249999999932</v>
      </c>
      <c r="G100" s="22">
        <f>G93*5/12+G105*7/12</f>
        <v>4.2699999999999996</v>
      </c>
      <c r="H100" s="4">
        <f t="shared" si="14"/>
        <v>122.7325104235117</v>
      </c>
      <c r="I100" s="4">
        <f t="shared" si="15"/>
        <v>6.5208316407622293</v>
      </c>
      <c r="J100" s="33">
        <f t="shared" si="19"/>
        <v>202.98948302734988</v>
      </c>
      <c r="K100" s="4">
        <f t="shared" si="16"/>
        <v>10.910742303446677</v>
      </c>
      <c r="L100" s="33">
        <f t="shared" si="17"/>
        <v>18.045470853474839</v>
      </c>
      <c r="M100" s="15" t="s">
        <v>13</v>
      </c>
      <c r="N100" s="6"/>
      <c r="O100" s="7" t="s">
        <v>13</v>
      </c>
      <c r="P100" s="7"/>
      <c r="R100" s="22">
        <f t="shared" si="20"/>
        <v>1.0043660104954082</v>
      </c>
      <c r="S100" s="22">
        <f t="shared" si="21"/>
        <v>2.3071484085249341</v>
      </c>
      <c r="T100" s="39">
        <f t="shared" si="11"/>
        <v>0.10382760299540661</v>
      </c>
      <c r="U100" s="39">
        <f t="shared" si="12"/>
        <v>4.9658128364912901E-2</v>
      </c>
      <c r="V100" s="39">
        <f t="shared" si="13"/>
        <v>5.4169474630493708E-2</v>
      </c>
      <c r="Y100" s="37"/>
    </row>
    <row r="101" spans="1:25" ht="13.15" x14ac:dyDescent="0.4">
      <c r="A101" s="1">
        <v>1878.09</v>
      </c>
      <c r="B101" s="11">
        <v>3.52</v>
      </c>
      <c r="C101" s="4">
        <v>0.1825</v>
      </c>
      <c r="D101" s="11">
        <v>0.3075</v>
      </c>
      <c r="E101" s="11">
        <v>8.5630942149999996</v>
      </c>
      <c r="F101" s="4">
        <f t="shared" si="18"/>
        <v>1878.7083333333264</v>
      </c>
      <c r="G101" s="22">
        <f>G93*4/12+G105*8/12</f>
        <v>4.26</v>
      </c>
      <c r="H101" s="4">
        <f t="shared" si="14"/>
        <v>125.22273527268439</v>
      </c>
      <c r="I101" s="4">
        <f t="shared" si="15"/>
        <v>6.4923719282002557</v>
      </c>
      <c r="J101" s="33">
        <f t="shared" si="19"/>
        <v>208.00293100791663</v>
      </c>
      <c r="K101" s="4">
        <f t="shared" si="16"/>
        <v>10.93920201600865</v>
      </c>
      <c r="L101" s="33">
        <f t="shared" si="17"/>
        <v>18.170710592310897</v>
      </c>
      <c r="M101" s="15" t="s">
        <v>13</v>
      </c>
      <c r="N101" s="6"/>
      <c r="O101" s="7" t="s">
        <v>13</v>
      </c>
      <c r="P101" s="7"/>
      <c r="R101" s="22">
        <f t="shared" si="20"/>
        <v>1.0043580517306545</v>
      </c>
      <c r="S101" s="22">
        <f t="shared" si="21"/>
        <v>2.317221442691018</v>
      </c>
      <c r="T101" s="39">
        <f t="shared" si="11"/>
        <v>0.10423562132954345</v>
      </c>
      <c r="U101" s="39">
        <f t="shared" si="12"/>
        <v>4.9670451105291447E-2</v>
      </c>
      <c r="V101" s="39">
        <f t="shared" si="13"/>
        <v>5.4565170224252002E-2</v>
      </c>
      <c r="Y101" s="37"/>
    </row>
    <row r="102" spans="1:25" ht="13.15" x14ac:dyDescent="0.4">
      <c r="A102" s="1">
        <v>1878.1</v>
      </c>
      <c r="B102" s="11">
        <v>3.48</v>
      </c>
      <c r="C102" s="4">
        <v>0.1817</v>
      </c>
      <c r="D102" s="11">
        <v>0.30830000000000002</v>
      </c>
      <c r="E102" s="11">
        <v>8.4679289260000008</v>
      </c>
      <c r="F102" s="4">
        <f t="shared" si="18"/>
        <v>1878.7916666666597</v>
      </c>
      <c r="G102" s="22">
        <f>G93*3/12+G105*9/12</f>
        <v>4.25</v>
      </c>
      <c r="H102" s="4">
        <f t="shared" si="14"/>
        <v>125.19105075918064</v>
      </c>
      <c r="I102" s="4">
        <f t="shared" si="15"/>
        <v>6.5365557249836561</v>
      </c>
      <c r="J102" s="33">
        <f t="shared" si="19"/>
        <v>208.85510392909092</v>
      </c>
      <c r="K102" s="4">
        <f t="shared" si="16"/>
        <v>11.090919812946952</v>
      </c>
      <c r="L102" s="33">
        <f t="shared" si="17"/>
        <v>18.502881764752509</v>
      </c>
      <c r="M102" s="15" t="s">
        <v>13</v>
      </c>
      <c r="N102" s="6"/>
      <c r="O102" s="7" t="s">
        <v>13</v>
      </c>
      <c r="P102" s="7"/>
      <c r="R102" s="22">
        <f t="shared" si="20"/>
        <v>1.004350093207925</v>
      </c>
      <c r="S102" s="22">
        <f t="shared" si="21"/>
        <v>2.3534751790138597</v>
      </c>
      <c r="T102" s="39">
        <f t="shared" si="11"/>
        <v>0.1022776192460364</v>
      </c>
      <c r="U102" s="39">
        <f t="shared" si="12"/>
        <v>4.7284254876306386E-2</v>
      </c>
      <c r="V102" s="39">
        <f t="shared" si="13"/>
        <v>5.4993364369730013E-2</v>
      </c>
      <c r="Y102" s="37"/>
    </row>
    <row r="103" spans="1:25" ht="13.15" x14ac:dyDescent="0.4">
      <c r="A103" s="1">
        <v>1878.11</v>
      </c>
      <c r="B103" s="11">
        <v>3.47</v>
      </c>
      <c r="C103" s="4">
        <v>0.18079999999999999</v>
      </c>
      <c r="D103" s="11">
        <v>0.30919999999999997</v>
      </c>
      <c r="E103" s="11">
        <v>8.3728446279999993</v>
      </c>
      <c r="F103" s="4">
        <f t="shared" si="18"/>
        <v>1878.874999999993</v>
      </c>
      <c r="G103" s="22">
        <f>G93*2/12+G105*10/12</f>
        <v>4.2399999999999993</v>
      </c>
      <c r="H103" s="4">
        <f t="shared" si="14"/>
        <v>126.248924584726</v>
      </c>
      <c r="I103" s="4">
        <f t="shared" si="15"/>
        <v>6.5780419495442244</v>
      </c>
      <c r="J103" s="33">
        <f t="shared" si="19"/>
        <v>211.53445266844457</v>
      </c>
      <c r="K103" s="4">
        <f t="shared" si="16"/>
        <v>11.249615988932932</v>
      </c>
      <c r="L103" s="33">
        <f t="shared" si="17"/>
        <v>18.849121834317884</v>
      </c>
      <c r="M103" s="15" t="s">
        <v>13</v>
      </c>
      <c r="N103" s="6"/>
      <c r="O103" s="7" t="s">
        <v>13</v>
      </c>
      <c r="P103" s="7"/>
      <c r="R103" s="22">
        <f t="shared" si="20"/>
        <v>1.0043421349273991</v>
      </c>
      <c r="S103" s="22">
        <f t="shared" si="21"/>
        <v>2.3905559824884408</v>
      </c>
      <c r="T103" s="39">
        <f t="shared" si="11"/>
        <v>9.7722810529392579E-2</v>
      </c>
      <c r="U103" s="39">
        <f t="shared" si="12"/>
        <v>4.490438843299871E-2</v>
      </c>
      <c r="V103" s="39">
        <f t="shared" si="13"/>
        <v>5.2818422096393869E-2</v>
      </c>
      <c r="Y103" s="37"/>
    </row>
    <row r="104" spans="1:25" ht="13.15" x14ac:dyDescent="0.4">
      <c r="A104" s="1">
        <v>1878.12</v>
      </c>
      <c r="B104" s="11">
        <v>3.45</v>
      </c>
      <c r="C104" s="4">
        <v>0.18</v>
      </c>
      <c r="D104" s="11">
        <v>0.31</v>
      </c>
      <c r="E104" s="11">
        <v>8.18251405</v>
      </c>
      <c r="F104" s="4">
        <f t="shared" si="18"/>
        <v>1878.9583333333262</v>
      </c>
      <c r="G104" s="22">
        <f>G93*1/12+G105*11/12</f>
        <v>4.2299999999999995</v>
      </c>
      <c r="H104" s="4">
        <f t="shared" si="14"/>
        <v>128.44097102405831</v>
      </c>
      <c r="I104" s="4">
        <f t="shared" si="15"/>
        <v>6.7012680534291293</v>
      </c>
      <c r="J104" s="33">
        <f t="shared" si="19"/>
        <v>216.14298644279023</v>
      </c>
      <c r="K104" s="4">
        <f t="shared" si="16"/>
        <v>11.5410727586835</v>
      </c>
      <c r="L104" s="33">
        <f t="shared" si="17"/>
        <v>19.421543709352164</v>
      </c>
      <c r="M104" s="15" t="s">
        <v>13</v>
      </c>
      <c r="N104" s="6"/>
      <c r="O104" s="7" t="s">
        <v>13</v>
      </c>
      <c r="P104" s="7"/>
      <c r="R104" s="22">
        <f t="shared" si="20"/>
        <v>1.0043341768892575</v>
      </c>
      <c r="S104" s="22">
        <f t="shared" si="21"/>
        <v>2.4567834282733547</v>
      </c>
      <c r="T104" s="39">
        <f t="shared" si="11"/>
        <v>9.3657945065172443E-2</v>
      </c>
      <c r="U104" s="39">
        <f t="shared" si="12"/>
        <v>4.2514842079854676E-2</v>
      </c>
      <c r="V104" s="39">
        <f t="shared" si="13"/>
        <v>5.1143102985317768E-2</v>
      </c>
      <c r="Y104" s="37"/>
    </row>
    <row r="105" spans="1:25" ht="13.15" x14ac:dyDescent="0.4">
      <c r="A105" s="1">
        <v>1879.01</v>
      </c>
      <c r="B105" s="11">
        <v>3.58</v>
      </c>
      <c r="C105" s="4">
        <v>0.1817</v>
      </c>
      <c r="D105" s="11">
        <v>0.31580000000000003</v>
      </c>
      <c r="E105" s="11">
        <v>8.2776793390000005</v>
      </c>
      <c r="F105" s="4">
        <f t="shared" si="18"/>
        <v>1879.0416666666595</v>
      </c>
      <c r="G105" s="22">
        <v>4.22</v>
      </c>
      <c r="H105" s="4">
        <f t="shared" si="14"/>
        <v>131.74849801946405</v>
      </c>
      <c r="I105" s="4">
        <f t="shared" si="15"/>
        <v>6.6867882933342511</v>
      </c>
      <c r="J105" s="33">
        <f t="shared" si="19"/>
        <v>222.64667932069082</v>
      </c>
      <c r="K105" s="4">
        <f t="shared" si="16"/>
        <v>11.621836780599651</v>
      </c>
      <c r="L105" s="33">
        <f t="shared" si="17"/>
        <v>19.640173555719041</v>
      </c>
      <c r="M105" s="15" t="s">
        <v>13</v>
      </c>
      <c r="N105" s="6"/>
      <c r="O105" s="7" t="s">
        <v>13</v>
      </c>
      <c r="P105" s="7"/>
      <c r="R105" s="22">
        <f t="shared" si="20"/>
        <v>1.0048663382006082</v>
      </c>
      <c r="S105" s="22">
        <f t="shared" si="21"/>
        <v>2.4390644525498382</v>
      </c>
      <c r="T105" s="39">
        <f t="shared" si="11"/>
        <v>9.6763243245123087E-2</v>
      </c>
      <c r="U105" s="39">
        <f t="shared" si="12"/>
        <v>4.7399937053232533E-2</v>
      </c>
      <c r="V105" s="39">
        <f t="shared" si="13"/>
        <v>4.9363306191890555E-2</v>
      </c>
      <c r="Y105" s="37"/>
    </row>
    <row r="106" spans="1:25" ht="13.15" x14ac:dyDescent="0.4">
      <c r="A106" s="1">
        <v>1879.02</v>
      </c>
      <c r="B106" s="11">
        <v>3.71</v>
      </c>
      <c r="C106" s="4">
        <v>0.18329999999999999</v>
      </c>
      <c r="D106" s="11">
        <v>0.32169999999999999</v>
      </c>
      <c r="E106" s="11">
        <v>8.3728446279999993</v>
      </c>
      <c r="F106" s="4">
        <f t="shared" si="18"/>
        <v>1879.1249999999927</v>
      </c>
      <c r="G106" s="22">
        <f>G105*11/12+G117*1/12</f>
        <v>4.2033333333333331</v>
      </c>
      <c r="H106" s="4">
        <f t="shared" si="14"/>
        <v>134.98083867704133</v>
      </c>
      <c r="I106" s="4">
        <f t="shared" si="15"/>
        <v>6.6689993880058429</v>
      </c>
      <c r="J106" s="33">
        <f t="shared" si="19"/>
        <v>229.04831430855873</v>
      </c>
      <c r="K106" s="4">
        <f t="shared" si="16"/>
        <v>11.704403181241023</v>
      </c>
      <c r="L106" s="33">
        <f t="shared" si="17"/>
        <v>19.861143588426778</v>
      </c>
      <c r="M106" s="15" t="s">
        <v>13</v>
      </c>
      <c r="N106" s="6"/>
      <c r="O106" s="7" t="s">
        <v>13</v>
      </c>
      <c r="P106" s="7"/>
      <c r="R106" s="22">
        <f t="shared" si="20"/>
        <v>1.004853493821275</v>
      </c>
      <c r="S106" s="22">
        <f t="shared" si="21"/>
        <v>2.4230765874387807</v>
      </c>
      <c r="T106" s="39">
        <f t="shared" si="11"/>
        <v>9.6609408759285254E-2</v>
      </c>
      <c r="U106" s="39">
        <f t="shared" si="12"/>
        <v>4.9668133462527964E-2</v>
      </c>
      <c r="V106" s="39">
        <f t="shared" si="13"/>
        <v>4.694127529675729E-2</v>
      </c>
      <c r="Y106" s="37"/>
    </row>
    <row r="107" spans="1:25" ht="13.15" x14ac:dyDescent="0.4">
      <c r="A107" s="1">
        <v>1879.03</v>
      </c>
      <c r="B107" s="11">
        <v>3.65</v>
      </c>
      <c r="C107" s="4">
        <v>0.185</v>
      </c>
      <c r="D107" s="11">
        <v>0.32750000000000001</v>
      </c>
      <c r="E107" s="11">
        <v>8.2776793390000005</v>
      </c>
      <c r="F107" s="4">
        <f t="shared" si="18"/>
        <v>1879.208333333326</v>
      </c>
      <c r="G107" s="22">
        <f>G105*10/12+G117*2/12</f>
        <v>4.1866666666666656</v>
      </c>
      <c r="H107" s="4">
        <f t="shared" si="14"/>
        <v>134.32458596956531</v>
      </c>
      <c r="I107" s="4">
        <f t="shared" si="15"/>
        <v>6.8082324395533096</v>
      </c>
      <c r="J107" s="33">
        <f t="shared" si="19"/>
        <v>228.89746033329078</v>
      </c>
      <c r="K107" s="4">
        <f t="shared" si="16"/>
        <v>12.052411480830861</v>
      </c>
      <c r="L107" s="33">
        <f t="shared" si="17"/>
        <v>20.538059797028147</v>
      </c>
      <c r="M107" s="15" t="s">
        <v>13</v>
      </c>
      <c r="N107" s="6"/>
      <c r="O107" s="7" t="s">
        <v>13</v>
      </c>
      <c r="P107" s="7"/>
      <c r="R107" s="22">
        <f t="shared" si="20"/>
        <v>1.0048406505677119</v>
      </c>
      <c r="S107" s="22">
        <f t="shared" si="21"/>
        <v>2.4628293569541437</v>
      </c>
      <c r="T107" s="39">
        <f t="shared" si="11"/>
        <v>9.6110971247693744E-2</v>
      </c>
      <c r="U107" s="39">
        <f t="shared" si="12"/>
        <v>4.9555504087045454E-2</v>
      </c>
      <c r="V107" s="39">
        <f t="shared" si="13"/>
        <v>4.6555467160648289E-2</v>
      </c>
      <c r="Y107" s="37"/>
    </row>
    <row r="108" spans="1:25" ht="13.15" x14ac:dyDescent="0.4">
      <c r="A108" s="1">
        <v>1879.04</v>
      </c>
      <c r="B108" s="11">
        <v>3.77</v>
      </c>
      <c r="C108" s="4">
        <v>0.1867</v>
      </c>
      <c r="D108" s="11">
        <v>0.33329999999999999</v>
      </c>
      <c r="E108" s="11">
        <v>8.18251405</v>
      </c>
      <c r="F108" s="4">
        <f t="shared" si="18"/>
        <v>1879.2916666666592</v>
      </c>
      <c r="G108" s="22">
        <f>G105*9/12+G117*3/12</f>
        <v>4.17</v>
      </c>
      <c r="H108" s="4">
        <f t="shared" si="14"/>
        <v>140.35433645237677</v>
      </c>
      <c r="I108" s="4">
        <f t="shared" si="15"/>
        <v>6.9507041420845477</v>
      </c>
      <c r="J108" s="33">
        <f t="shared" si="19"/>
        <v>240.15956675640439</v>
      </c>
      <c r="K108" s="4">
        <f t="shared" si="16"/>
        <v>12.408514678932937</v>
      </c>
      <c r="L108" s="33">
        <f t="shared" si="17"/>
        <v>21.232144190957449</v>
      </c>
      <c r="M108" s="15" t="s">
        <v>13</v>
      </c>
      <c r="N108" s="6"/>
      <c r="O108" s="7" t="s">
        <v>13</v>
      </c>
      <c r="P108" s="7"/>
      <c r="R108" s="22">
        <f t="shared" si="20"/>
        <v>1.004827808441316</v>
      </c>
      <c r="S108" s="22">
        <f t="shared" si="21"/>
        <v>2.5035332096859122</v>
      </c>
      <c r="T108" s="39">
        <f t="shared" si="11"/>
        <v>9.1045780350762939E-2</v>
      </c>
      <c r="U108" s="39">
        <f t="shared" si="12"/>
        <v>4.8158813833927505E-2</v>
      </c>
      <c r="V108" s="39">
        <f t="shared" si="13"/>
        <v>4.2886966516835434E-2</v>
      </c>
      <c r="Y108" s="37"/>
    </row>
    <row r="109" spans="1:25" ht="13.15" x14ac:dyDescent="0.4">
      <c r="A109" s="1">
        <v>1879.05</v>
      </c>
      <c r="B109" s="11">
        <v>3.94</v>
      </c>
      <c r="C109" s="4">
        <v>0.1883</v>
      </c>
      <c r="D109" s="11">
        <v>0.3392</v>
      </c>
      <c r="E109" s="11">
        <v>8.18251405</v>
      </c>
      <c r="F109" s="4">
        <f t="shared" si="18"/>
        <v>1879.3749999999925</v>
      </c>
      <c r="G109" s="22">
        <f>G105*8/12+G117*4/12</f>
        <v>4.1533333333333324</v>
      </c>
      <c r="H109" s="4">
        <f t="shared" si="14"/>
        <v>146.68331183617096</v>
      </c>
      <c r="I109" s="4">
        <f t="shared" si="15"/>
        <v>7.0102709692261396</v>
      </c>
      <c r="J109" s="33">
        <f t="shared" si="19"/>
        <v>251.98864638954535</v>
      </c>
      <c r="K109" s="4">
        <f t="shared" si="16"/>
        <v>12.62816735401756</v>
      </c>
      <c r="L109" s="33">
        <f t="shared" si="17"/>
        <v>21.694047932825828</v>
      </c>
      <c r="M109" s="15" t="s">
        <v>13</v>
      </c>
      <c r="N109" s="6"/>
      <c r="O109" s="7" t="s">
        <v>13</v>
      </c>
      <c r="P109" s="7"/>
      <c r="R109" s="22">
        <f t="shared" si="20"/>
        <v>1.0048149674434854</v>
      </c>
      <c r="S109" s="22">
        <f t="shared" si="21"/>
        <v>2.515619788448749</v>
      </c>
      <c r="T109" s="39">
        <f t="shared" si="11"/>
        <v>9.1789140645424316E-2</v>
      </c>
      <c r="U109" s="39">
        <f t="shared" si="12"/>
        <v>5.0567110086689793E-2</v>
      </c>
      <c r="V109" s="39">
        <f t="shared" si="13"/>
        <v>4.1222030558734524E-2</v>
      </c>
      <c r="Y109" s="37"/>
    </row>
    <row r="110" spans="1:25" ht="13.15" x14ac:dyDescent="0.4">
      <c r="A110" s="1">
        <v>1879.06</v>
      </c>
      <c r="B110" s="11">
        <v>3.96</v>
      </c>
      <c r="C110" s="4">
        <v>0.19</v>
      </c>
      <c r="D110" s="11">
        <v>0.34499999999999997</v>
      </c>
      <c r="E110" s="11">
        <v>8.0873811569999994</v>
      </c>
      <c r="F110" s="4">
        <f t="shared" si="18"/>
        <v>1879.4583333333258</v>
      </c>
      <c r="G110" s="22">
        <f>G105*7/12+G117*5/12</f>
        <v>4.1366666666666667</v>
      </c>
      <c r="H110" s="4">
        <f t="shared" si="14"/>
        <v>149.16211027791925</v>
      </c>
      <c r="I110" s="4">
        <f t="shared" si="15"/>
        <v>7.1567679173749132</v>
      </c>
      <c r="J110" s="33">
        <f t="shared" si="19"/>
        <v>257.2715542357775</v>
      </c>
      <c r="K110" s="4">
        <f t="shared" si="16"/>
        <v>12.995183849970235</v>
      </c>
      <c r="L110" s="33">
        <f t="shared" si="17"/>
        <v>22.413809649329096</v>
      </c>
      <c r="M110" s="15" t="s">
        <v>13</v>
      </c>
      <c r="N110" s="6"/>
      <c r="O110" s="7" t="s">
        <v>13</v>
      </c>
      <c r="P110" s="7"/>
      <c r="R110" s="22">
        <f t="shared" si="20"/>
        <v>1.00480212757562</v>
      </c>
      <c r="S110" s="22">
        <f t="shared" si="21"/>
        <v>2.5574664536825686</v>
      </c>
      <c r="T110" s="39">
        <f t="shared" si="11"/>
        <v>9.1733185230576941E-2</v>
      </c>
      <c r="U110" s="39">
        <f t="shared" si="12"/>
        <v>4.9157552491394085E-2</v>
      </c>
      <c r="V110" s="39">
        <f t="shared" si="13"/>
        <v>4.2575632739182856E-2</v>
      </c>
      <c r="Y110" s="37"/>
    </row>
    <row r="111" spans="1:25" ht="13.15" x14ac:dyDescent="0.4">
      <c r="A111" s="1">
        <v>1879.07</v>
      </c>
      <c r="B111" s="11">
        <v>4.04</v>
      </c>
      <c r="C111" s="4">
        <v>0.19170000000000001</v>
      </c>
      <c r="D111" s="11">
        <v>0.3508</v>
      </c>
      <c r="E111" s="11">
        <v>8.18251405</v>
      </c>
      <c r="F111" s="4">
        <f t="shared" si="18"/>
        <v>1879.541666666659</v>
      </c>
      <c r="G111" s="22">
        <f>G105*6/12+G117*6/12</f>
        <v>4.1199999999999992</v>
      </c>
      <c r="H111" s="4">
        <f t="shared" si="14"/>
        <v>150.40623853252046</v>
      </c>
      <c r="I111" s="4">
        <f t="shared" si="15"/>
        <v>7.1368504769020227</v>
      </c>
      <c r="J111" s="33">
        <f t="shared" si="19"/>
        <v>260.4431898479325</v>
      </c>
      <c r="K111" s="4">
        <f t="shared" si="16"/>
        <v>13.060026850794104</v>
      </c>
      <c r="L111" s="33">
        <f t="shared" si="17"/>
        <v>22.614720544221466</v>
      </c>
      <c r="M111" s="15" t="s">
        <v>13</v>
      </c>
      <c r="N111" s="6"/>
      <c r="O111" s="7" t="s">
        <v>13</v>
      </c>
      <c r="P111" s="7"/>
      <c r="R111" s="22">
        <f t="shared" si="20"/>
        <v>1.0047892888391219</v>
      </c>
      <c r="S111" s="22">
        <f t="shared" si="21"/>
        <v>2.5398709093681653</v>
      </c>
      <c r="T111" s="39">
        <f t="shared" si="11"/>
        <v>8.8541710736451673E-2</v>
      </c>
      <c r="U111" s="39">
        <f t="shared" si="12"/>
        <v>5.0204458524767626E-2</v>
      </c>
      <c r="V111" s="39">
        <f t="shared" si="13"/>
        <v>3.8337252211684048E-2</v>
      </c>
      <c r="Y111" s="37"/>
    </row>
    <row r="112" spans="1:25" ht="13.15" x14ac:dyDescent="0.4">
      <c r="A112" s="1">
        <v>1879.08</v>
      </c>
      <c r="B112" s="11">
        <v>4.07</v>
      </c>
      <c r="C112" s="4">
        <v>0.1933</v>
      </c>
      <c r="D112" s="11">
        <v>0.35670000000000002</v>
      </c>
      <c r="E112" s="11">
        <v>8.18251405</v>
      </c>
      <c r="F112" s="4">
        <f t="shared" si="18"/>
        <v>1879.6249999999923</v>
      </c>
      <c r="G112" s="22">
        <f>G105*5/12+G117*7/12</f>
        <v>4.1033333333333326</v>
      </c>
      <c r="H112" s="4">
        <f t="shared" si="14"/>
        <v>151.52311654142531</v>
      </c>
      <c r="I112" s="4">
        <f t="shared" si="15"/>
        <v>7.1964173040436155</v>
      </c>
      <c r="J112" s="33">
        <f t="shared" si="19"/>
        <v>263.41561593998824</v>
      </c>
      <c r="K112" s="4">
        <f t="shared" si="16"/>
        <v>13.279679525878725</v>
      </c>
      <c r="L112" s="33">
        <f t="shared" si="17"/>
        <v>23.086081131644669</v>
      </c>
      <c r="M112" s="15" t="s">
        <v>13</v>
      </c>
      <c r="N112" s="6"/>
      <c r="O112" s="7" t="s">
        <v>13</v>
      </c>
      <c r="P112" s="7"/>
      <c r="R112" s="22">
        <f t="shared" si="20"/>
        <v>1.0047764512353945</v>
      </c>
      <c r="S112" s="22">
        <f t="shared" si="21"/>
        <v>2.5520350847672124</v>
      </c>
      <c r="T112" s="39">
        <f t="shared" si="11"/>
        <v>8.9111386893727218E-2</v>
      </c>
      <c r="U112" s="39">
        <f t="shared" si="12"/>
        <v>5.0024868987590176E-2</v>
      </c>
      <c r="V112" s="39">
        <f t="shared" si="13"/>
        <v>3.9086517906137042E-2</v>
      </c>
      <c r="Y112" s="37"/>
    </row>
    <row r="113" spans="1:25" ht="13.15" x14ac:dyDescent="0.4">
      <c r="A113" s="1">
        <v>1879.09</v>
      </c>
      <c r="B113" s="11">
        <v>4.22</v>
      </c>
      <c r="C113" s="4">
        <v>0.19500000000000001</v>
      </c>
      <c r="D113" s="11">
        <v>0.36249999999999999</v>
      </c>
      <c r="E113" s="11">
        <v>8.4679289260000008</v>
      </c>
      <c r="F113" s="4">
        <f t="shared" si="18"/>
        <v>1879.7083333333255</v>
      </c>
      <c r="G113" s="22">
        <f>G105*4/12+G117*8/12</f>
        <v>4.086666666666666</v>
      </c>
      <c r="H113" s="4">
        <f t="shared" si="14"/>
        <v>151.81213626544317</v>
      </c>
      <c r="I113" s="4">
        <f t="shared" si="15"/>
        <v>7.0150157752989148</v>
      </c>
      <c r="J113" s="33">
        <f t="shared" si="19"/>
        <v>264.93433492478846</v>
      </c>
      <c r="K113" s="4">
        <f t="shared" si="16"/>
        <v>13.040734454081317</v>
      </c>
      <c r="L113" s="33">
        <f t="shared" si="17"/>
        <v>22.757984931335503</v>
      </c>
      <c r="M113" s="15" t="s">
        <v>13</v>
      </c>
      <c r="N113" s="6"/>
      <c r="O113" s="7" t="s">
        <v>13</v>
      </c>
      <c r="P113" s="7"/>
      <c r="R113" s="22">
        <f t="shared" si="20"/>
        <v>1.0047636147658443</v>
      </c>
      <c r="S113" s="22">
        <f t="shared" si="21"/>
        <v>2.4777965516564411</v>
      </c>
      <c r="T113" s="39">
        <f t="shared" si="11"/>
        <v>9.0104551557638191E-2</v>
      </c>
      <c r="U113" s="39">
        <f t="shared" si="12"/>
        <v>5.2144394527997129E-2</v>
      </c>
      <c r="V113" s="39">
        <f t="shared" si="13"/>
        <v>3.7960157029641062E-2</v>
      </c>
      <c r="Y113" s="37"/>
    </row>
    <row r="114" spans="1:25" ht="13.15" x14ac:dyDescent="0.4">
      <c r="A114" s="1">
        <v>1879.1</v>
      </c>
      <c r="B114" s="11">
        <v>4.68</v>
      </c>
      <c r="C114" s="4">
        <v>0.19670000000000001</v>
      </c>
      <c r="D114" s="11">
        <v>0.36830000000000002</v>
      </c>
      <c r="E114" s="11">
        <v>8.9436743799999991</v>
      </c>
      <c r="F114" s="4">
        <f t="shared" si="18"/>
        <v>1879.7916666666588</v>
      </c>
      <c r="G114" s="22">
        <f>G105*3/12+G117*9/12</f>
        <v>4.0699999999999994</v>
      </c>
      <c r="H114" s="4">
        <f t="shared" si="14"/>
        <v>159.40469872070634</v>
      </c>
      <c r="I114" s="4">
        <f t="shared" si="15"/>
        <v>6.6997658628980652</v>
      </c>
      <c r="J114" s="33">
        <f t="shared" si="19"/>
        <v>279.15880365745181</v>
      </c>
      <c r="K114" s="4">
        <f t="shared" si="16"/>
        <v>12.544604815990631</v>
      </c>
      <c r="L114" s="33">
        <f t="shared" si="17"/>
        <v>21.968843458769129</v>
      </c>
      <c r="M114" s="15" t="s">
        <v>13</v>
      </c>
      <c r="N114" s="6"/>
      <c r="O114" s="7" t="s">
        <v>13</v>
      </c>
      <c r="P114" s="7"/>
      <c r="R114" s="22">
        <f t="shared" si="20"/>
        <v>1.004750779431878</v>
      </c>
      <c r="S114" s="22">
        <f t="shared" si="21"/>
        <v>2.3571692610154491</v>
      </c>
      <c r="T114" s="39">
        <f t="shared" si="11"/>
        <v>8.2800089835030732E-2</v>
      </c>
      <c r="U114" s="39">
        <f t="shared" si="12"/>
        <v>5.7732581236854985E-2</v>
      </c>
      <c r="V114" s="39">
        <f t="shared" si="13"/>
        <v>2.5067508598175747E-2</v>
      </c>
      <c r="Y114" s="37"/>
    </row>
    <row r="115" spans="1:25" ht="13.15" x14ac:dyDescent="0.4">
      <c r="A115" s="1">
        <v>1879.11</v>
      </c>
      <c r="B115" s="11">
        <v>4.93</v>
      </c>
      <c r="C115" s="4">
        <v>0.1983</v>
      </c>
      <c r="D115" s="11">
        <v>0.37419999999999998</v>
      </c>
      <c r="E115" s="11">
        <v>9.4194198349999994</v>
      </c>
      <c r="F115" s="4">
        <f t="shared" si="18"/>
        <v>1879.874999999992</v>
      </c>
      <c r="G115" s="22">
        <f>G105*2/12+G117*10/12</f>
        <v>4.0533333333333328</v>
      </c>
      <c r="H115" s="4">
        <f t="shared" si="14"/>
        <v>159.43879732588647</v>
      </c>
      <c r="I115" s="4">
        <f t="shared" si="15"/>
        <v>6.4131264725605055</v>
      </c>
      <c r="J115" s="33">
        <f t="shared" si="19"/>
        <v>280.1544392101311</v>
      </c>
      <c r="K115" s="4">
        <f t="shared" si="16"/>
        <v>12.101825143883715</v>
      </c>
      <c r="L115" s="33">
        <f t="shared" si="17"/>
        <v>21.264460680006298</v>
      </c>
      <c r="M115" s="15" t="s">
        <v>13</v>
      </c>
      <c r="N115" s="6"/>
      <c r="O115" s="7" t="s">
        <v>13</v>
      </c>
      <c r="P115" s="7"/>
      <c r="R115" s="22">
        <f t="shared" si="20"/>
        <v>1.0047379452349057</v>
      </c>
      <c r="S115" s="22">
        <f t="shared" si="21"/>
        <v>2.2487488045936366</v>
      </c>
      <c r="T115" s="39">
        <f t="shared" si="11"/>
        <v>8.1779571543002749E-2</v>
      </c>
      <c r="U115" s="39">
        <f t="shared" si="12"/>
        <v>6.305032386033349E-2</v>
      </c>
      <c r="V115" s="39">
        <f t="shared" si="13"/>
        <v>1.8729247682669259E-2</v>
      </c>
      <c r="Y115" s="37"/>
    </row>
    <row r="116" spans="1:25" ht="13.15" x14ac:dyDescent="0.4">
      <c r="A116" s="1">
        <v>1879.12</v>
      </c>
      <c r="B116" s="11">
        <v>4.92</v>
      </c>
      <c r="C116" s="4">
        <v>0.2</v>
      </c>
      <c r="D116" s="11">
        <v>0.38</v>
      </c>
      <c r="E116" s="11">
        <v>9.7048347110000002</v>
      </c>
      <c r="F116" s="4">
        <f t="shared" si="18"/>
        <v>1879.9583333333253</v>
      </c>
      <c r="G116" s="22">
        <f>G105*1/12+G117*11/12</f>
        <v>4.0366666666666671</v>
      </c>
      <c r="H116" s="4">
        <f t="shared" si="14"/>
        <v>154.4358790883069</v>
      </c>
      <c r="I116" s="4">
        <f t="shared" si="15"/>
        <v>6.2778812637523149</v>
      </c>
      <c r="J116" s="33">
        <f t="shared" si="19"/>
        <v>272.2829231033885</v>
      </c>
      <c r="K116" s="4">
        <f t="shared" si="16"/>
        <v>11.927974401129397</v>
      </c>
      <c r="L116" s="33">
        <f t="shared" si="17"/>
        <v>21.029981865708869</v>
      </c>
      <c r="M116" s="15" t="s">
        <v>13</v>
      </c>
      <c r="N116" s="6"/>
      <c r="O116" s="7" t="s">
        <v>13</v>
      </c>
      <c r="P116" s="7"/>
      <c r="R116" s="22">
        <f t="shared" si="20"/>
        <v>1.004725112176339</v>
      </c>
      <c r="S116" s="22">
        <f t="shared" si="21"/>
        <v>2.1929552076819072</v>
      </c>
      <c r="T116" s="39">
        <f t="shared" si="11"/>
        <v>8.3300077284707008E-2</v>
      </c>
      <c r="U116" s="39">
        <f t="shared" si="12"/>
        <v>6.4743286223947427E-2</v>
      </c>
      <c r="V116" s="39">
        <f t="shared" si="13"/>
        <v>1.8556791060759581E-2</v>
      </c>
      <c r="Y116" s="37"/>
    </row>
    <row r="117" spans="1:25" ht="13.15" x14ac:dyDescent="0.4">
      <c r="A117" s="1">
        <v>1880.01</v>
      </c>
      <c r="B117" s="11">
        <v>5.1100000000000003</v>
      </c>
      <c r="C117" s="4">
        <v>0.20499999999999999</v>
      </c>
      <c r="D117" s="11">
        <v>0.38919999999999999</v>
      </c>
      <c r="E117" s="11">
        <v>9.9903305790000001</v>
      </c>
      <c r="F117" s="4">
        <f t="shared" si="18"/>
        <v>1880.0416666666586</v>
      </c>
      <c r="G117" s="22">
        <v>4.0199999999999996</v>
      </c>
      <c r="H117" s="4">
        <f t="shared" si="14"/>
        <v>155.81608413160401</v>
      </c>
      <c r="I117" s="4">
        <f t="shared" si="15"/>
        <v>6.2509387958862659</v>
      </c>
      <c r="J117" s="33">
        <f t="shared" si="19"/>
        <v>275.63474517144573</v>
      </c>
      <c r="K117" s="4">
        <f t="shared" si="16"/>
        <v>11.867635996872853</v>
      </c>
      <c r="L117" s="33">
        <f t="shared" si="17"/>
        <v>20.993550454153947</v>
      </c>
      <c r="M117" s="15" t="s">
        <v>13</v>
      </c>
      <c r="N117" s="6"/>
      <c r="O117" s="7" t="s">
        <v>13</v>
      </c>
      <c r="P117" s="7"/>
      <c r="R117" s="22">
        <f t="shared" si="20"/>
        <v>1.0055306639798018</v>
      </c>
      <c r="S117" s="22">
        <f t="shared" si="21"/>
        <v>2.1403524891297896</v>
      </c>
      <c r="T117" s="39">
        <f t="shared" si="11"/>
        <v>8.6237032044705453E-2</v>
      </c>
      <c r="U117" s="39">
        <f t="shared" si="12"/>
        <v>7.0297515736478022E-2</v>
      </c>
      <c r="V117" s="39">
        <f t="shared" si="13"/>
        <v>1.593951630822743E-2</v>
      </c>
      <c r="Y117" s="37"/>
    </row>
    <row r="118" spans="1:25" ht="13.15" x14ac:dyDescent="0.4">
      <c r="A118" s="1">
        <v>1880.02</v>
      </c>
      <c r="B118" s="11">
        <v>5.2</v>
      </c>
      <c r="C118" s="4">
        <v>0.21</v>
      </c>
      <c r="D118" s="11">
        <v>0.39829999999999999</v>
      </c>
      <c r="E118" s="11">
        <v>9.9903305790000001</v>
      </c>
      <c r="F118" s="4">
        <f t="shared" si="18"/>
        <v>1880.1249999999918</v>
      </c>
      <c r="G118" s="22">
        <f>G117*11/12+G129*1/12</f>
        <v>3.9933333333333332</v>
      </c>
      <c r="H118" s="4">
        <f t="shared" si="14"/>
        <v>158.56039872491993</v>
      </c>
      <c r="I118" s="4">
        <f t="shared" si="15"/>
        <v>6.4034007177371501</v>
      </c>
      <c r="J118" s="33">
        <f t="shared" si="19"/>
        <v>281.43332347006225</v>
      </c>
      <c r="K118" s="4">
        <f t="shared" si="16"/>
        <v>12.145116694641462</v>
      </c>
      <c r="L118" s="33">
        <f t="shared" si="17"/>
        <v>21.556710141947267</v>
      </c>
      <c r="M118" s="15" t="s">
        <v>13</v>
      </c>
      <c r="N118" s="6"/>
      <c r="O118" s="7" t="s">
        <v>13</v>
      </c>
      <c r="P118" s="7"/>
      <c r="R118" s="22">
        <f t="shared" si="20"/>
        <v>1.0055111531554377</v>
      </c>
      <c r="S118" s="22">
        <f t="shared" si="21"/>
        <v>2.1521900595454988</v>
      </c>
      <c r="T118" s="39">
        <f t="shared" si="11"/>
        <v>8.3135500088081349E-2</v>
      </c>
      <c r="U118" s="39">
        <f t="shared" si="12"/>
        <v>6.9862487185594402E-2</v>
      </c>
      <c r="V118" s="39">
        <f t="shared" si="13"/>
        <v>1.3273012902486947E-2</v>
      </c>
      <c r="Y118" s="37"/>
    </row>
    <row r="119" spans="1:25" ht="13.15" x14ac:dyDescent="0.4">
      <c r="A119" s="1">
        <v>1880.03</v>
      </c>
      <c r="B119" s="11">
        <v>5.3</v>
      </c>
      <c r="C119" s="4">
        <v>0.215</v>
      </c>
      <c r="D119" s="11">
        <v>0.40749999999999997</v>
      </c>
      <c r="E119" s="11">
        <v>10.08541488</v>
      </c>
      <c r="F119" s="4">
        <f t="shared" si="18"/>
        <v>1880.2083333333251</v>
      </c>
      <c r="G119" s="22">
        <f>G117*10/12+G129*2/12</f>
        <v>3.9666666666666663</v>
      </c>
      <c r="H119" s="4">
        <f t="shared" si="14"/>
        <v>160.08599737445803</v>
      </c>
      <c r="I119" s="4">
        <f t="shared" si="15"/>
        <v>6.4940546104732988</v>
      </c>
      <c r="J119" s="33">
        <f t="shared" si="19"/>
        <v>285.10169159487072</v>
      </c>
      <c r="K119" s="4">
        <f t="shared" si="16"/>
        <v>12.308498854734275</v>
      </c>
      <c r="L119" s="33">
        <f t="shared" si="17"/>
        <v>21.920554589605629</v>
      </c>
      <c r="M119" s="15" t="s">
        <v>13</v>
      </c>
      <c r="N119" s="6"/>
      <c r="O119" s="7" t="s">
        <v>13</v>
      </c>
      <c r="P119" s="7"/>
      <c r="R119" s="22">
        <f t="shared" si="20"/>
        <v>1.0054916470183479</v>
      </c>
      <c r="S119" s="22">
        <f t="shared" si="21"/>
        <v>2.143648647263011</v>
      </c>
      <c r="T119" s="39">
        <f t="shared" si="11"/>
        <v>8.1292342077649238E-2</v>
      </c>
      <c r="U119" s="39">
        <f t="shared" si="12"/>
        <v>7.0444823014995439E-2</v>
      </c>
      <c r="V119" s="39">
        <f t="shared" si="13"/>
        <v>1.0847519062653799E-2</v>
      </c>
      <c r="Y119" s="37"/>
    </row>
    <row r="120" spans="1:25" ht="13.15" x14ac:dyDescent="0.4">
      <c r="A120" s="1">
        <v>1880.04</v>
      </c>
      <c r="B120" s="11">
        <v>5.18</v>
      </c>
      <c r="C120" s="4">
        <v>0.22</v>
      </c>
      <c r="D120" s="11">
        <v>0.41670000000000001</v>
      </c>
      <c r="E120" s="11">
        <v>9.7048347110000002</v>
      </c>
      <c r="F120" s="4">
        <f t="shared" si="18"/>
        <v>1880.2916666666583</v>
      </c>
      <c r="G120" s="22">
        <f>G117*9/12+G129*3/12</f>
        <v>3.9399999999999995</v>
      </c>
      <c r="H120" s="4">
        <f t="shared" si="14"/>
        <v>162.59712473118492</v>
      </c>
      <c r="I120" s="4">
        <f t="shared" si="15"/>
        <v>6.9056693901275459</v>
      </c>
      <c r="J120" s="33">
        <f t="shared" si="19"/>
        <v>290.5987047026523</v>
      </c>
      <c r="K120" s="4">
        <f t="shared" si="16"/>
        <v>13.079965613027948</v>
      </c>
      <c r="L120" s="33">
        <f t="shared" si="17"/>
        <v>23.376926689111048</v>
      </c>
      <c r="M120" s="15" t="s">
        <v>13</v>
      </c>
      <c r="N120" s="6"/>
      <c r="O120" s="7" t="s">
        <v>13</v>
      </c>
      <c r="P120" s="7"/>
      <c r="R120" s="22">
        <f t="shared" si="20"/>
        <v>1.005472145577851</v>
      </c>
      <c r="S120" s="22">
        <f t="shared" si="21"/>
        <v>2.2399467633136738</v>
      </c>
      <c r="T120" s="39">
        <f t="shared" si="11"/>
        <v>8.1824199605325498E-2</v>
      </c>
      <c r="U120" s="39">
        <f t="shared" si="12"/>
        <v>6.5909053785043969E-2</v>
      </c>
      <c r="V120" s="39">
        <f t="shared" si="13"/>
        <v>1.5915145820281529E-2</v>
      </c>
      <c r="Y120" s="37"/>
    </row>
    <row r="121" spans="1:25" ht="13.15" x14ac:dyDescent="0.4">
      <c r="A121" s="1">
        <v>1880.05</v>
      </c>
      <c r="B121" s="11">
        <v>4.7699999999999996</v>
      </c>
      <c r="C121" s="4">
        <v>0.22500000000000001</v>
      </c>
      <c r="D121" s="11">
        <v>0.42580000000000001</v>
      </c>
      <c r="E121" s="11">
        <v>9.4194198349999994</v>
      </c>
      <c r="F121" s="4">
        <f t="shared" si="18"/>
        <v>1880.3749999999916</v>
      </c>
      <c r="G121" s="22">
        <f>G117*8/12+G129*4/12</f>
        <v>3.9133333333333331</v>
      </c>
      <c r="H121" s="4">
        <f t="shared" si="14"/>
        <v>154.26431303133438</v>
      </c>
      <c r="I121" s="4">
        <f t="shared" si="15"/>
        <v>7.2766185392138869</v>
      </c>
      <c r="J121" s="33">
        <f t="shared" si="19"/>
        <v>276.78979122989676</v>
      </c>
      <c r="K121" s="4">
        <f t="shared" si="16"/>
        <v>13.770596328876769</v>
      </c>
      <c r="L121" s="33">
        <f t="shared" si="17"/>
        <v>24.707985976035651</v>
      </c>
      <c r="M121" s="15" t="s">
        <v>13</v>
      </c>
      <c r="N121" s="6"/>
      <c r="O121" s="7" t="s">
        <v>13</v>
      </c>
      <c r="P121" s="7"/>
      <c r="R121" s="22">
        <f t="shared" si="20"/>
        <v>1.0054526488432851</v>
      </c>
      <c r="S121" s="22">
        <f t="shared" si="21"/>
        <v>2.320447405059896</v>
      </c>
      <c r="T121" s="39">
        <f t="shared" si="11"/>
        <v>9.0655952439658405E-2</v>
      </c>
      <c r="U121" s="39">
        <f t="shared" si="12"/>
        <v>6.0992209032631806E-2</v>
      </c>
      <c r="V121" s="39">
        <f t="shared" si="13"/>
        <v>2.9663743407026599E-2</v>
      </c>
      <c r="Y121" s="37"/>
    </row>
    <row r="122" spans="1:25" ht="13.15" x14ac:dyDescent="0.4">
      <c r="A122" s="1">
        <v>1880.06</v>
      </c>
      <c r="B122" s="11">
        <v>4.79</v>
      </c>
      <c r="C122" s="4">
        <v>0.23</v>
      </c>
      <c r="D122" s="11">
        <v>0.435</v>
      </c>
      <c r="E122" s="11">
        <v>9.229089256</v>
      </c>
      <c r="F122" s="4">
        <f t="shared" si="18"/>
        <v>1880.4583333333248</v>
      </c>
      <c r="G122" s="22">
        <f>G117*7/12+G129*5/12</f>
        <v>3.8866666666666667</v>
      </c>
      <c r="H122" s="4">
        <f t="shared" si="14"/>
        <v>158.10584008073874</v>
      </c>
      <c r="I122" s="4">
        <f t="shared" si="15"/>
        <v>7.591720922457184</v>
      </c>
      <c r="J122" s="33">
        <f t="shared" si="19"/>
        <v>284.81760196011169</v>
      </c>
      <c r="K122" s="4">
        <f t="shared" si="16"/>
        <v>14.358254788125544</v>
      </c>
      <c r="L122" s="33">
        <f t="shared" si="17"/>
        <v>25.865481597630186</v>
      </c>
      <c r="M122" s="15" t="s">
        <v>13</v>
      </c>
      <c r="N122" s="6"/>
      <c r="O122" s="7" t="s">
        <v>13</v>
      </c>
      <c r="P122" s="7"/>
      <c r="R122" s="22">
        <f t="shared" si="20"/>
        <v>1.0054331568240089</v>
      </c>
      <c r="S122" s="22">
        <f t="shared" si="21"/>
        <v>2.3812152762304288</v>
      </c>
      <c r="T122" s="39">
        <f t="shared" si="11"/>
        <v>8.7122143613428182E-2</v>
      </c>
      <c r="U122" s="39">
        <f t="shared" si="12"/>
        <v>5.8412780526710506E-2</v>
      </c>
      <c r="V122" s="39">
        <f t="shared" si="13"/>
        <v>2.8709363086717676E-2</v>
      </c>
      <c r="Y122" s="37"/>
    </row>
    <row r="123" spans="1:25" ht="13.15" x14ac:dyDescent="0.4">
      <c r="A123" s="1">
        <v>1880.07</v>
      </c>
      <c r="B123" s="11">
        <v>5.01</v>
      </c>
      <c r="C123" s="4">
        <v>0.23499999999999999</v>
      </c>
      <c r="D123" s="11">
        <v>0.44419999999999998</v>
      </c>
      <c r="E123" s="11">
        <v>9.229089256</v>
      </c>
      <c r="F123" s="4">
        <f t="shared" si="18"/>
        <v>1880.5416666666581</v>
      </c>
      <c r="G123" s="22">
        <f>G117*6/12+G129*6/12</f>
        <v>3.8600000000000003</v>
      </c>
      <c r="H123" s="4">
        <f t="shared" si="14"/>
        <v>165.36748618048037</v>
      </c>
      <c r="I123" s="4">
        <f t="shared" si="15"/>
        <v>7.7567583338149486</v>
      </c>
      <c r="J123" s="33">
        <f t="shared" si="19"/>
        <v>299.06343713122021</v>
      </c>
      <c r="K123" s="4">
        <f t="shared" si="16"/>
        <v>14.661923625023832</v>
      </c>
      <c r="L123" s="33">
        <f t="shared" si="17"/>
        <v>26.515764226285039</v>
      </c>
      <c r="M123" s="15" t="s">
        <v>13</v>
      </c>
      <c r="N123" s="6"/>
      <c r="O123" s="7" t="s">
        <v>13</v>
      </c>
      <c r="P123" s="7"/>
      <c r="R123" s="22">
        <f t="shared" si="20"/>
        <v>1.0054136695294011</v>
      </c>
      <c r="S123" s="22">
        <f t="shared" si="21"/>
        <v>2.3941527922579144</v>
      </c>
      <c r="T123" s="39">
        <f t="shared" si="11"/>
        <v>8.140838182329424E-2</v>
      </c>
      <c r="U123" s="39">
        <f t="shared" si="12"/>
        <v>5.8000756739075454E-2</v>
      </c>
      <c r="V123" s="39">
        <f t="shared" si="13"/>
        <v>2.3407625084218786E-2</v>
      </c>
      <c r="Y123" s="37"/>
    </row>
    <row r="124" spans="1:25" ht="13.15" x14ac:dyDescent="0.4">
      <c r="A124" s="1">
        <v>1880.08</v>
      </c>
      <c r="B124" s="11">
        <v>5.19</v>
      </c>
      <c r="C124" s="4">
        <v>0.24</v>
      </c>
      <c r="D124" s="11">
        <v>0.45329999999999998</v>
      </c>
      <c r="E124" s="11">
        <v>9.229089256</v>
      </c>
      <c r="F124" s="4">
        <f t="shared" si="18"/>
        <v>1880.6249999999914</v>
      </c>
      <c r="G124" s="22">
        <f>G117*5/12+G129*7/12</f>
        <v>3.8333333333333335</v>
      </c>
      <c r="H124" s="4">
        <f t="shared" si="14"/>
        <v>171.30883298935993</v>
      </c>
      <c r="I124" s="4">
        <f t="shared" si="15"/>
        <v>7.9217957451727141</v>
      </c>
      <c r="J124" s="33">
        <f t="shared" si="19"/>
        <v>311.00209729613925</v>
      </c>
      <c r="K124" s="4">
        <f t="shared" si="16"/>
        <v>14.962291713694963</v>
      </c>
      <c r="L124" s="33">
        <f t="shared" si="17"/>
        <v>27.16324676384199</v>
      </c>
      <c r="M124" s="15" t="s">
        <v>13</v>
      </c>
      <c r="N124" s="6"/>
      <c r="O124" s="7" t="s">
        <v>13</v>
      </c>
      <c r="P124" s="7"/>
      <c r="R124" s="22">
        <f t="shared" si="20"/>
        <v>1.0053941869688605</v>
      </c>
      <c r="S124" s="22">
        <f t="shared" si="21"/>
        <v>2.407113944278092</v>
      </c>
      <c r="T124" s="39">
        <f t="shared" si="11"/>
        <v>7.1090003978579341E-2</v>
      </c>
      <c r="U124" s="39">
        <f t="shared" si="12"/>
        <v>5.375326390602253E-2</v>
      </c>
      <c r="V124" s="39">
        <f t="shared" si="13"/>
        <v>1.7336740072556811E-2</v>
      </c>
      <c r="Y124" s="37"/>
    </row>
    <row r="125" spans="1:25" ht="13.15" x14ac:dyDescent="0.4">
      <c r="A125" s="1">
        <v>1880.09</v>
      </c>
      <c r="B125" s="11">
        <v>5.18</v>
      </c>
      <c r="C125" s="4">
        <v>0.245</v>
      </c>
      <c r="D125" s="11">
        <v>0.46250000000000002</v>
      </c>
      <c r="E125" s="11">
        <v>9.3242545450000005</v>
      </c>
      <c r="F125" s="4">
        <f t="shared" si="18"/>
        <v>1880.7083333333246</v>
      </c>
      <c r="G125" s="22">
        <f>G117*4/12+G129*8/12</f>
        <v>3.8066666666666666</v>
      </c>
      <c r="H125" s="4">
        <f t="shared" si="14"/>
        <v>169.23371325659147</v>
      </c>
      <c r="I125" s="4">
        <f t="shared" si="15"/>
        <v>8.0042972486225707</v>
      </c>
      <c r="J125" s="33">
        <f t="shared" si="19"/>
        <v>308.44577560070837</v>
      </c>
      <c r="K125" s="4">
        <f t="shared" si="16"/>
        <v>15.110152969338527</v>
      </c>
      <c r="L125" s="33">
        <f t="shared" si="17"/>
        <v>27.539801392920396</v>
      </c>
      <c r="M125" s="15" t="s">
        <v>13</v>
      </c>
      <c r="N125" s="6"/>
      <c r="O125" s="7" t="s">
        <v>13</v>
      </c>
      <c r="P125" s="7"/>
      <c r="R125" s="22">
        <f t="shared" si="20"/>
        <v>1.0053747091518059</v>
      </c>
      <c r="S125" s="22">
        <f t="shared" si="21"/>
        <v>2.3953983376449153</v>
      </c>
      <c r="T125" s="39">
        <f t="shared" si="11"/>
        <v>6.9279584626232626E-2</v>
      </c>
      <c r="U125" s="39">
        <f t="shared" si="12"/>
        <v>5.3184267575099975E-2</v>
      </c>
      <c r="V125" s="39">
        <f t="shared" si="13"/>
        <v>1.6095317051132652E-2</v>
      </c>
      <c r="Y125" s="37"/>
    </row>
    <row r="126" spans="1:25" ht="13.15" x14ac:dyDescent="0.4">
      <c r="A126" s="1">
        <v>1880.1</v>
      </c>
      <c r="B126" s="11">
        <v>5.33</v>
      </c>
      <c r="C126" s="4">
        <v>0.25</v>
      </c>
      <c r="D126" s="11">
        <v>0.47170000000000001</v>
      </c>
      <c r="E126" s="11">
        <v>9.3242545450000005</v>
      </c>
      <c r="F126" s="4">
        <f t="shared" si="18"/>
        <v>1880.7916666666579</v>
      </c>
      <c r="G126" s="22">
        <f>G117*3/12+G129*9/12</f>
        <v>3.7800000000000002</v>
      </c>
      <c r="H126" s="4">
        <f t="shared" si="14"/>
        <v>174.13430340880942</v>
      </c>
      <c r="I126" s="4">
        <f t="shared" si="15"/>
        <v>8.1676502536965003</v>
      </c>
      <c r="J126" s="33">
        <f t="shared" si="19"/>
        <v>318.61813467376908</v>
      </c>
      <c r="K126" s="4">
        <f t="shared" si="16"/>
        <v>15.410722498674557</v>
      </c>
      <c r="L126" s="33">
        <f t="shared" si="17"/>
        <v>28.197406027320234</v>
      </c>
      <c r="M126" s="15" t="s">
        <v>13</v>
      </c>
      <c r="N126" s="6"/>
      <c r="O126" s="7" t="s">
        <v>13</v>
      </c>
      <c r="P126" s="7"/>
      <c r="R126" s="22">
        <f t="shared" si="20"/>
        <v>1.0053552360876774</v>
      </c>
      <c r="S126" s="22">
        <f t="shared" si="21"/>
        <v>2.408272907012476</v>
      </c>
      <c r="T126" s="39">
        <f t="shared" si="11"/>
        <v>6.1289257063371183E-2</v>
      </c>
      <c r="U126" s="39">
        <f t="shared" si="12"/>
        <v>5.278512270498581E-2</v>
      </c>
      <c r="V126" s="39">
        <f t="shared" si="13"/>
        <v>8.5041343583853735E-3</v>
      </c>
      <c r="Y126" s="37"/>
    </row>
    <row r="127" spans="1:25" ht="13.15" x14ac:dyDescent="0.4">
      <c r="A127" s="1">
        <v>1880.11</v>
      </c>
      <c r="B127" s="11">
        <v>5.61</v>
      </c>
      <c r="C127" s="4">
        <v>0.255</v>
      </c>
      <c r="D127" s="11">
        <v>0.48080000000000001</v>
      </c>
      <c r="E127" s="11">
        <v>9.4194198349999994</v>
      </c>
      <c r="F127" s="4">
        <f t="shared" si="18"/>
        <v>1880.8749999999911</v>
      </c>
      <c r="G127" s="22">
        <f>G117*2/12+G129*10/12</f>
        <v>3.7533333333333334</v>
      </c>
      <c r="H127" s="4">
        <f t="shared" si="14"/>
        <v>181.43035557773291</v>
      </c>
      <c r="I127" s="4">
        <f t="shared" si="15"/>
        <v>8.246834344442405</v>
      </c>
      <c r="J127" s="33">
        <f t="shared" si="19"/>
        <v>333.22536827106023</v>
      </c>
      <c r="K127" s="4">
        <f t="shared" si="16"/>
        <v>15.549325305129052</v>
      </c>
      <c r="L127" s="33">
        <f t="shared" si="17"/>
        <v>28.558780225441314</v>
      </c>
      <c r="M127" s="15" t="s">
        <v>13</v>
      </c>
      <c r="N127" s="6"/>
      <c r="O127" s="7" t="s">
        <v>13</v>
      </c>
      <c r="P127" s="7"/>
      <c r="R127" s="22">
        <f t="shared" si="20"/>
        <v>1.0053357677859338</v>
      </c>
      <c r="S127" s="22">
        <f t="shared" si="21"/>
        <v>2.3967084696086709</v>
      </c>
      <c r="T127" s="39">
        <f t="shared" si="11"/>
        <v>5.1490916591568903E-2</v>
      </c>
      <c r="U127" s="39">
        <f t="shared" si="12"/>
        <v>5.5970256736687318E-2</v>
      </c>
      <c r="V127" s="39">
        <f t="shared" si="13"/>
        <v>-4.4793401451184156E-3</v>
      </c>
      <c r="Y127" s="37"/>
    </row>
    <row r="128" spans="1:25" ht="13.15" x14ac:dyDescent="0.4">
      <c r="A128" s="1">
        <v>1880.12</v>
      </c>
      <c r="B128" s="11">
        <v>5.84</v>
      </c>
      <c r="C128" s="4">
        <v>0.26</v>
      </c>
      <c r="D128" s="11">
        <v>0.49</v>
      </c>
      <c r="E128" s="11">
        <v>9.5145851239999999</v>
      </c>
      <c r="F128" s="4">
        <f t="shared" si="18"/>
        <v>1880.9583333333244</v>
      </c>
      <c r="G128" s="22">
        <f>G117*1/12+G129*11/12</f>
        <v>3.726666666666667</v>
      </c>
      <c r="H128" s="4">
        <f t="shared" si="14"/>
        <v>186.97960413560122</v>
      </c>
      <c r="I128" s="4">
        <f t="shared" si="15"/>
        <v>8.3244344306945735</v>
      </c>
      <c r="J128" s="33">
        <f t="shared" si="19"/>
        <v>344.69152993825747</v>
      </c>
      <c r="K128" s="4">
        <f t="shared" si="16"/>
        <v>15.688357196309006</v>
      </c>
      <c r="L128" s="33">
        <f t="shared" si="17"/>
        <v>28.921035902353793</v>
      </c>
      <c r="M128" s="15" t="s">
        <v>13</v>
      </c>
      <c r="N128" s="6"/>
      <c r="O128" s="7" t="s">
        <v>13</v>
      </c>
      <c r="P128" s="7"/>
      <c r="R128" s="22">
        <f t="shared" si="20"/>
        <v>1.0053163042560556</v>
      </c>
      <c r="S128" s="22">
        <f t="shared" si="21"/>
        <v>2.3853968594927881</v>
      </c>
      <c r="T128" s="39">
        <f t="shared" si="11"/>
        <v>4.5882043257926997E-2</v>
      </c>
      <c r="U128" s="39">
        <f t="shared" si="12"/>
        <v>5.663894316368645E-2</v>
      </c>
      <c r="V128" s="39">
        <f t="shared" si="13"/>
        <v>-1.0756899905759454E-2</v>
      </c>
      <c r="Y128" s="37"/>
    </row>
    <row r="129" spans="1:26" ht="13.15" x14ac:dyDescent="0.4">
      <c r="A129" s="1">
        <v>1881.01</v>
      </c>
      <c r="B129" s="11">
        <v>6.19</v>
      </c>
      <c r="C129" s="4">
        <v>0.26500000000000001</v>
      </c>
      <c r="D129" s="11">
        <v>0.48580000000000001</v>
      </c>
      <c r="E129" s="11">
        <v>9.4194198349999994</v>
      </c>
      <c r="F129" s="4">
        <f t="shared" si="18"/>
        <v>1881.0416666666576</v>
      </c>
      <c r="G129" s="22">
        <v>3.7</v>
      </c>
      <c r="H129" s="4">
        <f t="shared" si="14"/>
        <v>200.18786114548428</v>
      </c>
      <c r="I129" s="4">
        <f t="shared" si="15"/>
        <v>8.5702396128519105</v>
      </c>
      <c r="J129" s="33">
        <f t="shared" si="19"/>
        <v>370.35715492668288</v>
      </c>
      <c r="K129" s="4">
        <f t="shared" si="16"/>
        <v>15.711027939333805</v>
      </c>
      <c r="L129" s="33">
        <f t="shared" si="17"/>
        <v>29.066156036087648</v>
      </c>
      <c r="M129" s="15">
        <f t="shared" ref="M129:M192" si="22">H129/AVERAGE(K9:K128)</f>
        <v>18.473952301404939</v>
      </c>
      <c r="N129" s="6"/>
      <c r="O129" s="7">
        <f t="shared" ref="O129:O192" si="23">J129/AVERAGE(L9:L128)</f>
        <v>24.135057421965023</v>
      </c>
      <c r="P129" s="7"/>
      <c r="Q129" s="46">
        <f t="shared" ref="Q129:Q160" si="24">1/M129-(G129/100-(((E129/E9)^(1/10))-1))</f>
        <v>-1.0488744813437083E-2</v>
      </c>
      <c r="R129" s="22">
        <f t="shared" si="20"/>
        <v>1.003636193113409</v>
      </c>
      <c r="S129" s="22">
        <f t="shared" si="21"/>
        <v>2.422306367277153</v>
      </c>
      <c r="T129" s="39">
        <f>(($J249/$J129)^(1/10)-1)</f>
        <v>4.535327605849826E-2</v>
      </c>
      <c r="U129" s="39">
        <f>(($S249/$S129)^(1/10)-1)</f>
        <v>5.6467965502210449E-2</v>
      </c>
      <c r="V129" s="39">
        <f>T129-U129</f>
        <v>-1.1114689443712189E-2</v>
      </c>
      <c r="Y129" s="37"/>
      <c r="Z129" s="37"/>
    </row>
    <row r="130" spans="1:26" ht="13.15" x14ac:dyDescent="0.4">
      <c r="A130" s="1">
        <v>1881.02</v>
      </c>
      <c r="B130" s="11">
        <v>6.17</v>
      </c>
      <c r="C130" s="4">
        <v>0.27</v>
      </c>
      <c r="D130" s="11">
        <v>0.48170000000000002</v>
      </c>
      <c r="E130" s="11">
        <v>9.5145851239999999</v>
      </c>
      <c r="F130" s="4">
        <f t="shared" si="18"/>
        <v>1881.1249999999909</v>
      </c>
      <c r="G130" s="22">
        <f>G129*11/12+G141*1/12</f>
        <v>3.6933333333333338</v>
      </c>
      <c r="H130" s="4">
        <f t="shared" si="14"/>
        <v>197.54523245148278</v>
      </c>
      <c r="I130" s="4">
        <f t="shared" si="15"/>
        <v>8.6446049857212905</v>
      </c>
      <c r="J130" s="33">
        <f t="shared" si="19"/>
        <v>366.80090948352938</v>
      </c>
      <c r="K130" s="4">
        <f t="shared" si="16"/>
        <v>15.422615635636832</v>
      </c>
      <c r="L130" s="33">
        <f t="shared" si="17"/>
        <v>28.636628541039887</v>
      </c>
      <c r="M130" s="15">
        <f t="shared" si="22"/>
        <v>18.147258164990234</v>
      </c>
      <c r="N130" s="6"/>
      <c r="O130" s="7">
        <f t="shared" si="23"/>
        <v>23.655503266150102</v>
      </c>
      <c r="P130" s="7"/>
      <c r="Q130" s="46">
        <f t="shared" si="24"/>
        <v>-1.1392839551264057E-2</v>
      </c>
      <c r="R130" s="22">
        <f t="shared" si="20"/>
        <v>1.0036308102375502</v>
      </c>
      <c r="S130" s="22">
        <f t="shared" si="21"/>
        <v>2.4067982309690459</v>
      </c>
      <c r="T130" s="39">
        <f t="shared" ref="T130:T193" si="25">(($J250/$J130)^(1/10)-1)</f>
        <v>4.6774019030632941E-2</v>
      </c>
      <c r="U130" s="39">
        <f t="shared" ref="U130:U193" si="26">(($S250/$S130)^(1/10)-1)</f>
        <v>5.619874876652009E-2</v>
      </c>
      <c r="V130" s="39">
        <f t="shared" ref="V130:V193" si="27">T130-U130</f>
        <v>-9.4247297358871496E-3</v>
      </c>
      <c r="Y130" s="37"/>
      <c r="Z130" s="37"/>
    </row>
    <row r="131" spans="1:26" ht="13.15" x14ac:dyDescent="0.4">
      <c r="A131" s="1">
        <v>1881.03</v>
      </c>
      <c r="B131" s="11">
        <v>6.24</v>
      </c>
      <c r="C131" s="4">
        <v>0.27500000000000002</v>
      </c>
      <c r="D131" s="11">
        <v>0.47749999999999998</v>
      </c>
      <c r="E131" s="11">
        <v>9.5145851239999999</v>
      </c>
      <c r="F131" s="4">
        <f t="shared" si="18"/>
        <v>1881.2083333333242</v>
      </c>
      <c r="G131" s="22">
        <f>G129*10/12+G141*2/12</f>
        <v>3.686666666666667</v>
      </c>
      <c r="H131" s="4">
        <f t="shared" si="14"/>
        <v>199.78642633666979</v>
      </c>
      <c r="I131" s="4">
        <f t="shared" si="15"/>
        <v>8.8046902632346473</v>
      </c>
      <c r="J131" s="33">
        <f t="shared" si="19"/>
        <v>372.32472112688617</v>
      </c>
      <c r="K131" s="4">
        <f t="shared" si="16"/>
        <v>15.288144002525613</v>
      </c>
      <c r="L131" s="33">
        <f t="shared" si="17"/>
        <v>28.491194605462844</v>
      </c>
      <c r="M131" s="15">
        <f t="shared" si="22"/>
        <v>18.27011914020499</v>
      </c>
      <c r="N131" s="6"/>
      <c r="O131" s="7">
        <f t="shared" si="23"/>
        <v>23.767712891469255</v>
      </c>
      <c r="P131" s="7"/>
      <c r="Q131" s="46">
        <f t="shared" si="24"/>
        <v>-1.3123118077292342E-2</v>
      </c>
      <c r="R131" s="22">
        <f t="shared" si="20"/>
        <v>1.0036254274364746</v>
      </c>
      <c r="S131" s="22">
        <f t="shared" si="21"/>
        <v>2.4155368586257659</v>
      </c>
      <c r="T131" s="39">
        <f t="shared" si="25"/>
        <v>4.2422581098677359E-2</v>
      </c>
      <c r="U131" s="39">
        <f t="shared" si="26"/>
        <v>5.4884513803230339E-2</v>
      </c>
      <c r="V131" s="39">
        <f t="shared" si="27"/>
        <v>-1.246193270455298E-2</v>
      </c>
      <c r="Y131" s="37"/>
      <c r="Z131" s="37"/>
    </row>
    <row r="132" spans="1:26" ht="13.15" x14ac:dyDescent="0.4">
      <c r="A132" s="1">
        <v>1881.04</v>
      </c>
      <c r="B132" s="11">
        <v>6.22</v>
      </c>
      <c r="C132" s="4">
        <v>0.28000000000000003</v>
      </c>
      <c r="D132" s="11">
        <v>0.4733</v>
      </c>
      <c r="E132" s="11">
        <v>9.6096694209999995</v>
      </c>
      <c r="F132" s="4">
        <f t="shared" si="18"/>
        <v>1881.2916666666574</v>
      </c>
      <c r="G132" s="22">
        <f>G129*9/12+G141*3/12</f>
        <v>3.68</v>
      </c>
      <c r="H132" s="4">
        <f t="shared" si="14"/>
        <v>197.17560479857013</v>
      </c>
      <c r="I132" s="4">
        <f t="shared" si="15"/>
        <v>8.8760722417362761</v>
      </c>
      <c r="J132" s="33">
        <f t="shared" si="19"/>
        <v>368.83762249352452</v>
      </c>
      <c r="K132" s="4">
        <f t="shared" si="16"/>
        <v>15.003732114334927</v>
      </c>
      <c r="L132" s="33">
        <f t="shared" si="17"/>
        <v>28.066052528325589</v>
      </c>
      <c r="M132" s="15">
        <f t="shared" si="22"/>
        <v>17.950108278222892</v>
      </c>
      <c r="N132" s="6"/>
      <c r="O132" s="7">
        <f t="shared" si="23"/>
        <v>23.308850117141489</v>
      </c>
      <c r="P132" s="7"/>
      <c r="Q132" s="46">
        <f t="shared" si="24"/>
        <v>-7.5035017219817618E-3</v>
      </c>
      <c r="R132" s="22">
        <f t="shared" si="20"/>
        <v>1.0036200447102193</v>
      </c>
      <c r="S132" s="22">
        <f t="shared" si="21"/>
        <v>2.4003066741761567</v>
      </c>
      <c r="T132" s="39">
        <f t="shared" si="25"/>
        <v>4.5970733040427314E-2</v>
      </c>
      <c r="U132" s="39">
        <f t="shared" si="26"/>
        <v>5.4635360559144752E-2</v>
      </c>
      <c r="V132" s="39">
        <f t="shared" si="27"/>
        <v>-8.6646275187174382E-3</v>
      </c>
      <c r="Y132" s="37"/>
      <c r="Z132" s="37"/>
    </row>
    <row r="133" spans="1:26" ht="13.15" x14ac:dyDescent="0.4">
      <c r="A133" s="1">
        <v>1881.05</v>
      </c>
      <c r="B133" s="11">
        <v>6.5</v>
      </c>
      <c r="C133" s="4">
        <v>0.28499999999999998</v>
      </c>
      <c r="D133" s="11">
        <v>0.46920000000000001</v>
      </c>
      <c r="E133" s="11">
        <v>9.5145851239999999</v>
      </c>
      <c r="F133" s="4">
        <f t="shared" si="18"/>
        <v>1881.3749999999907</v>
      </c>
      <c r="G133" s="22">
        <f>G129*8/12+G141*4/12</f>
        <v>3.6733333333333338</v>
      </c>
      <c r="H133" s="4">
        <f t="shared" si="14"/>
        <v>208.11086076736436</v>
      </c>
      <c r="I133" s="4">
        <f t="shared" si="15"/>
        <v>9.1248608182613591</v>
      </c>
      <c r="J133" s="33">
        <f t="shared" si="19"/>
        <v>390.71558155837795</v>
      </c>
      <c r="K133" s="4">
        <f t="shared" si="16"/>
        <v>15.022402441853441</v>
      </c>
      <c r="L133" s="33">
        <f t="shared" si="17"/>
        <v>28.203653979567839</v>
      </c>
      <c r="M133" s="15">
        <f t="shared" si="22"/>
        <v>18.869718693152592</v>
      </c>
      <c r="N133" s="6"/>
      <c r="O133" s="7">
        <f t="shared" si="23"/>
        <v>24.456686047737893</v>
      </c>
      <c r="P133" s="7"/>
      <c r="Q133" s="46">
        <f t="shared" si="24"/>
        <v>-8.8810899862742099E-3</v>
      </c>
      <c r="R133" s="22">
        <f t="shared" si="20"/>
        <v>1.0036146620588215</v>
      </c>
      <c r="S133" s="22">
        <f t="shared" si="21"/>
        <v>2.4330702656658305</v>
      </c>
      <c r="T133" s="39">
        <f t="shared" si="25"/>
        <v>4.1157417335913049E-2</v>
      </c>
      <c r="U133" s="39">
        <f t="shared" si="26"/>
        <v>5.4785523143780823E-2</v>
      </c>
      <c r="V133" s="39">
        <f t="shared" si="27"/>
        <v>-1.3628105807867774E-2</v>
      </c>
      <c r="Y133" s="37"/>
      <c r="Z133" s="37"/>
    </row>
    <row r="134" spans="1:26" ht="13.15" x14ac:dyDescent="0.4">
      <c r="A134" s="1">
        <v>1881.06</v>
      </c>
      <c r="B134" s="11">
        <v>6.58</v>
      </c>
      <c r="C134" s="4">
        <v>0.28999999999999998</v>
      </c>
      <c r="D134" s="11">
        <v>0.46500000000000002</v>
      </c>
      <c r="E134" s="11">
        <v>9.5145851239999999</v>
      </c>
      <c r="F134" s="4">
        <f t="shared" si="18"/>
        <v>1881.4583333333239</v>
      </c>
      <c r="G134" s="22">
        <f>G129*7/12+G141*5/12</f>
        <v>3.666666666666667</v>
      </c>
      <c r="H134" s="4">
        <f t="shared" si="14"/>
        <v>210.67222520757807</v>
      </c>
      <c r="I134" s="4">
        <f t="shared" si="15"/>
        <v>9.2849460957747176</v>
      </c>
      <c r="J134" s="33">
        <f t="shared" si="19"/>
        <v>396.97704921155707</v>
      </c>
      <c r="K134" s="4">
        <f t="shared" si="16"/>
        <v>14.887930808742221</v>
      </c>
      <c r="L134" s="33">
        <f t="shared" si="17"/>
        <v>28.053849222397275</v>
      </c>
      <c r="M134" s="15">
        <f t="shared" si="22"/>
        <v>19.02871073111578</v>
      </c>
      <c r="N134" s="6"/>
      <c r="O134" s="7">
        <f t="shared" si="23"/>
        <v>24.616330670871353</v>
      </c>
      <c r="P134" s="7"/>
      <c r="Q134" s="46">
        <f t="shared" si="24"/>
        <v>-7.7324654335102008E-3</v>
      </c>
      <c r="R134" s="22">
        <f t="shared" si="20"/>
        <v>1.0036092794823186</v>
      </c>
      <c r="S134" s="22">
        <f t="shared" si="21"/>
        <v>2.4418649924415798</v>
      </c>
      <c r="T134" s="39">
        <f t="shared" si="25"/>
        <v>4.0279351615212011E-2</v>
      </c>
      <c r="U134" s="39">
        <f t="shared" si="26"/>
        <v>5.7281368771541885E-2</v>
      </c>
      <c r="V134" s="39">
        <f t="shared" si="27"/>
        <v>-1.7002017156329874E-2</v>
      </c>
      <c r="Y134" s="37"/>
      <c r="Z134" s="37"/>
    </row>
    <row r="135" spans="1:26" ht="13.15" x14ac:dyDescent="0.4">
      <c r="A135" s="1">
        <v>1881.07</v>
      </c>
      <c r="B135" s="11">
        <v>6.35</v>
      </c>
      <c r="C135" s="4">
        <v>0.29499999999999998</v>
      </c>
      <c r="D135" s="11">
        <v>0.46079999999999999</v>
      </c>
      <c r="E135" s="11">
        <v>9.6096694209999995</v>
      </c>
      <c r="F135" s="4">
        <f t="shared" si="18"/>
        <v>1881.5416666666572</v>
      </c>
      <c r="G135" s="22">
        <f>G129*6/12+G141*6/12</f>
        <v>3.66</v>
      </c>
      <c r="H135" s="4">
        <f t="shared" si="14"/>
        <v>201.29663833937624</v>
      </c>
      <c r="I135" s="4">
        <f t="shared" si="15"/>
        <v>9.3515761118292904</v>
      </c>
      <c r="J135" s="33">
        <f t="shared" si="19"/>
        <v>380.77876117426581</v>
      </c>
      <c r="K135" s="4">
        <f t="shared" si="16"/>
        <v>14.607478889257415</v>
      </c>
      <c r="L135" s="33">
        <f t="shared" si="17"/>
        <v>27.631945377811292</v>
      </c>
      <c r="M135" s="15">
        <f t="shared" si="22"/>
        <v>18.116367187389741</v>
      </c>
      <c r="N135" s="6"/>
      <c r="O135" s="7">
        <f t="shared" si="23"/>
        <v>23.397455434510494</v>
      </c>
      <c r="P135" s="7"/>
      <c r="Q135" s="46">
        <f t="shared" si="24"/>
        <v>-4.0478721406956922E-3</v>
      </c>
      <c r="R135" s="22">
        <f t="shared" si="20"/>
        <v>1.0036038969807477</v>
      </c>
      <c r="S135" s="22">
        <f t="shared" si="21"/>
        <v>2.4264297656938569</v>
      </c>
      <c r="T135" s="39">
        <f t="shared" si="25"/>
        <v>4.4567268499420276E-2</v>
      </c>
      <c r="U135" s="39">
        <f t="shared" si="26"/>
        <v>5.9584011133140269E-2</v>
      </c>
      <c r="V135" s="39">
        <f t="shared" si="27"/>
        <v>-1.5016742633719993E-2</v>
      </c>
      <c r="Y135" s="37"/>
      <c r="Z135" s="37"/>
    </row>
    <row r="136" spans="1:26" ht="13.15" x14ac:dyDescent="0.4">
      <c r="A136" s="1">
        <v>1881.08</v>
      </c>
      <c r="B136" s="11">
        <v>6.2</v>
      </c>
      <c r="C136" s="4">
        <v>0.3</v>
      </c>
      <c r="D136" s="11">
        <v>0.45669999999999999</v>
      </c>
      <c r="E136" s="11">
        <v>9.8000000000000007</v>
      </c>
      <c r="F136" s="4">
        <f t="shared" si="18"/>
        <v>1881.6249999999905</v>
      </c>
      <c r="G136" s="22">
        <f>G129*5/12+G141*7/12</f>
        <v>3.6533333333333333</v>
      </c>
      <c r="H136" s="4">
        <f t="shared" si="14"/>
        <v>192.72446938775511</v>
      </c>
      <c r="I136" s="4">
        <f t="shared" si="15"/>
        <v>9.3253775510204076</v>
      </c>
      <c r="J136" s="33">
        <f t="shared" si="19"/>
        <v>366.03340283554093</v>
      </c>
      <c r="K136" s="4">
        <f t="shared" si="16"/>
        <v>14.196333091836735</v>
      </c>
      <c r="L136" s="33">
        <f t="shared" si="17"/>
        <v>26.962492754030894</v>
      </c>
      <c r="M136" s="15">
        <f t="shared" si="22"/>
        <v>17.286243553973446</v>
      </c>
      <c r="N136" s="6"/>
      <c r="O136" s="7">
        <f t="shared" si="23"/>
        <v>22.294300579943201</v>
      </c>
      <c r="P136" s="7"/>
      <c r="Q136" s="46">
        <f t="shared" si="24"/>
        <v>2.1436052233798353E-3</v>
      </c>
      <c r="R136" s="22">
        <f t="shared" si="20"/>
        <v>1.0035985145541462</v>
      </c>
      <c r="S136" s="22">
        <f t="shared" si="21"/>
        <v>2.3878796596676124</v>
      </c>
      <c r="T136" s="39">
        <f t="shared" si="25"/>
        <v>5.2557110986098943E-2</v>
      </c>
      <c r="U136" s="39">
        <f t="shared" si="26"/>
        <v>6.1615833877553872E-2</v>
      </c>
      <c r="V136" s="39">
        <f t="shared" si="27"/>
        <v>-9.0587228914549289E-3</v>
      </c>
      <c r="Y136" s="37"/>
      <c r="Z136" s="37"/>
    </row>
    <row r="137" spans="1:26" ht="13.15" x14ac:dyDescent="0.4">
      <c r="A137" s="1">
        <v>1881.09</v>
      </c>
      <c r="B137" s="11">
        <v>6.25</v>
      </c>
      <c r="C137" s="4">
        <v>0.30499999999999999</v>
      </c>
      <c r="D137" s="11">
        <v>0.45250000000000001</v>
      </c>
      <c r="E137" s="11">
        <v>10.180580170000001</v>
      </c>
      <c r="F137" s="4">
        <f t="shared" si="18"/>
        <v>1881.7083333333237</v>
      </c>
      <c r="G137" s="22">
        <f>G129*4/12+G141*8/12</f>
        <v>3.6466666666666669</v>
      </c>
      <c r="H137" s="4">
        <f t="shared" si="14"/>
        <v>187.01598712522099</v>
      </c>
      <c r="I137" s="4">
        <f t="shared" si="15"/>
        <v>9.1263801717107835</v>
      </c>
      <c r="J137" s="33">
        <f t="shared" si="19"/>
        <v>356.63597035494632</v>
      </c>
      <c r="K137" s="4">
        <f t="shared" si="16"/>
        <v>13.539957467866</v>
      </c>
      <c r="L137" s="33">
        <f t="shared" si="17"/>
        <v>25.820444253698113</v>
      </c>
      <c r="M137" s="15">
        <f t="shared" si="22"/>
        <v>16.724836648772897</v>
      </c>
      <c r="N137" s="6"/>
      <c r="O137" s="7">
        <f t="shared" si="23"/>
        <v>21.542784022650441</v>
      </c>
      <c r="P137" s="7"/>
      <c r="Q137" s="46">
        <f t="shared" si="24"/>
        <v>5.5640506219197458E-3</v>
      </c>
      <c r="R137" s="22">
        <f t="shared" si="20"/>
        <v>1.0035931322025515</v>
      </c>
      <c r="S137" s="22">
        <f t="shared" si="21"/>
        <v>2.3068852566080684</v>
      </c>
      <c r="T137" s="39">
        <f t="shared" si="25"/>
        <v>6.5250775075361922E-2</v>
      </c>
      <c r="U137" s="39">
        <f t="shared" si="26"/>
        <v>6.6944701713953059E-2</v>
      </c>
      <c r="V137" s="39">
        <f t="shared" si="27"/>
        <v>-1.6939266385911367E-3</v>
      </c>
      <c r="Y137" s="37"/>
      <c r="Z137" s="37"/>
    </row>
    <row r="138" spans="1:26" ht="13.15" x14ac:dyDescent="0.4">
      <c r="A138" s="1">
        <v>1881.1</v>
      </c>
      <c r="B138" s="11">
        <v>6.15</v>
      </c>
      <c r="C138" s="4">
        <v>0.31</v>
      </c>
      <c r="D138" s="11">
        <v>0.44829999999999998</v>
      </c>
      <c r="E138" s="11">
        <v>10.275745450000001</v>
      </c>
      <c r="F138" s="4">
        <f t="shared" si="18"/>
        <v>1881.791666666657</v>
      </c>
      <c r="G138" s="22">
        <f>G129*3/12+G141*9/12</f>
        <v>3.64</v>
      </c>
      <c r="H138" s="4">
        <f t="shared" ref="H138:H201" si="28">B138*$E$1838/E138</f>
        <v>182.31945887682537</v>
      </c>
      <c r="I138" s="4">
        <f t="shared" ref="I138:I201" si="29">C138*$E$1838/E138</f>
        <v>9.1900865450107077</v>
      </c>
      <c r="J138" s="33">
        <f t="shared" si="19"/>
        <v>349.14022282735544</v>
      </c>
      <c r="K138" s="4">
        <f t="shared" ref="K138:K201" si="30">D138*$E$1838/E138</f>
        <v>13.290050961704194</v>
      </c>
      <c r="L138" s="33">
        <f t="shared" ref="L138:L201" si="31">K138*(J138/H138)</f>
        <v>25.450335267236326</v>
      </c>
      <c r="M138" s="15">
        <f t="shared" si="22"/>
        <v>16.26198941118135</v>
      </c>
      <c r="N138" s="6"/>
      <c r="O138" s="7">
        <f t="shared" si="23"/>
        <v>20.927319306516623</v>
      </c>
      <c r="P138" s="7"/>
      <c r="Q138" s="46">
        <f t="shared" si="24"/>
        <v>6.7240357476537477E-3</v>
      </c>
      <c r="R138" s="22">
        <f t="shared" si="20"/>
        <v>1.0035877499260009</v>
      </c>
      <c r="S138" s="22">
        <f t="shared" si="21"/>
        <v>2.2937330112418839</v>
      </c>
      <c r="T138" s="39">
        <f t="shared" si="25"/>
        <v>6.7882600876726595E-2</v>
      </c>
      <c r="U138" s="39">
        <f t="shared" si="26"/>
        <v>6.7890115979221566E-2</v>
      </c>
      <c r="V138" s="39">
        <f t="shared" si="27"/>
        <v>-7.5151024949704492E-6</v>
      </c>
      <c r="Y138" s="37"/>
      <c r="Z138" s="37"/>
    </row>
    <row r="139" spans="1:26" ht="13.15" x14ac:dyDescent="0.4">
      <c r="A139" s="1">
        <v>1881.11</v>
      </c>
      <c r="B139" s="11">
        <v>6.19</v>
      </c>
      <c r="C139" s="4">
        <v>0.315</v>
      </c>
      <c r="D139" s="11">
        <v>0.44419999999999998</v>
      </c>
      <c r="E139" s="11">
        <v>10.180580170000001</v>
      </c>
      <c r="F139" s="4">
        <f t="shared" ref="F139:F202" si="32">F138+1/12</f>
        <v>1881.8749999999902</v>
      </c>
      <c r="G139" s="22">
        <f>G129*2/12+G141*10/12</f>
        <v>3.6333333333333337</v>
      </c>
      <c r="H139" s="4">
        <f t="shared" si="28"/>
        <v>185.22063364881888</v>
      </c>
      <c r="I139" s="4">
        <f t="shared" si="29"/>
        <v>9.4256057511111386</v>
      </c>
      <c r="J139" s="33">
        <f t="shared" ref="J139:J202" si="33">J138*((H139+(I139/12))/H138)</f>
        <v>356.20011094152903</v>
      </c>
      <c r="K139" s="4">
        <f t="shared" si="30"/>
        <v>13.291600236963706</v>
      </c>
      <c r="L139" s="33">
        <f t="shared" si="31"/>
        <v>25.56124221005286</v>
      </c>
      <c r="M139" s="15">
        <f t="shared" si="22"/>
        <v>16.478642316644862</v>
      </c>
      <c r="N139" s="6"/>
      <c r="O139" s="7">
        <f t="shared" si="23"/>
        <v>21.189774650457188</v>
      </c>
      <c r="P139" s="7"/>
      <c r="Q139" s="46">
        <f t="shared" si="24"/>
        <v>5.0693073656584639E-3</v>
      </c>
      <c r="R139" s="22">
        <f t="shared" ref="R139:R202" si="34">((G139/G140+G139/1200+((1+G140/1200)^(-119))*(1-G139/G140)))</f>
        <v>1.0035823677245315</v>
      </c>
      <c r="S139" s="22">
        <f t="shared" ref="S139:S202" si="35">S138*R138*E138/E139</f>
        <v>2.3234804663770237</v>
      </c>
      <c r="T139" s="39">
        <f t="shared" si="25"/>
        <v>6.5847343483768528E-2</v>
      </c>
      <c r="U139" s="39">
        <f t="shared" si="26"/>
        <v>6.8192546948356636E-2</v>
      </c>
      <c r="V139" s="39">
        <f t="shared" si="27"/>
        <v>-2.3452034645881081E-3</v>
      </c>
      <c r="Y139" s="37"/>
      <c r="Z139" s="37"/>
    </row>
    <row r="140" spans="1:26" ht="13.15" x14ac:dyDescent="0.4">
      <c r="A140" s="1">
        <v>1881.12</v>
      </c>
      <c r="B140" s="11">
        <v>6.01</v>
      </c>
      <c r="C140" s="4">
        <v>0.32</v>
      </c>
      <c r="D140" s="11">
        <v>0.44</v>
      </c>
      <c r="E140" s="11">
        <v>10.180580170000001</v>
      </c>
      <c r="F140" s="4">
        <f t="shared" si="32"/>
        <v>1881.9583333333235</v>
      </c>
      <c r="G140" s="22">
        <f>G129*1/12+G141*11/12</f>
        <v>3.6266666666666669</v>
      </c>
      <c r="H140" s="4">
        <f t="shared" si="28"/>
        <v>179.83457321961248</v>
      </c>
      <c r="I140" s="4">
        <f t="shared" si="29"/>
        <v>9.5752185408113153</v>
      </c>
      <c r="J140" s="33">
        <f t="shared" si="33"/>
        <v>347.37662946424825</v>
      </c>
      <c r="K140" s="4">
        <f t="shared" si="30"/>
        <v>13.165925493615557</v>
      </c>
      <c r="L140" s="33">
        <f t="shared" si="31"/>
        <v>25.431899661276081</v>
      </c>
      <c r="M140" s="15">
        <f t="shared" si="22"/>
        <v>15.958754206105072</v>
      </c>
      <c r="N140" s="6"/>
      <c r="O140" s="7">
        <f t="shared" si="23"/>
        <v>20.50985589438481</v>
      </c>
      <c r="P140" s="7"/>
      <c r="Q140" s="46">
        <f t="shared" si="24"/>
        <v>4.8775071089471322E-3</v>
      </c>
      <c r="R140" s="22">
        <f t="shared" si="34"/>
        <v>1.0035769855981806</v>
      </c>
      <c r="S140" s="22">
        <f t="shared" si="35"/>
        <v>2.3318040278083521</v>
      </c>
      <c r="T140" s="39">
        <f t="shared" si="25"/>
        <v>7.2099449277684524E-2</v>
      </c>
      <c r="U140" s="39">
        <f t="shared" si="26"/>
        <v>6.8145621975638226E-2</v>
      </c>
      <c r="V140" s="39">
        <f t="shared" si="27"/>
        <v>3.9538273020462977E-3</v>
      </c>
      <c r="Y140" s="37"/>
      <c r="Z140" s="37"/>
    </row>
    <row r="141" spans="1:26" ht="13.15" x14ac:dyDescent="0.4">
      <c r="A141" s="1">
        <v>1882.01</v>
      </c>
      <c r="B141" s="11">
        <v>5.92</v>
      </c>
      <c r="C141" s="4">
        <v>0.32</v>
      </c>
      <c r="D141" s="11">
        <v>0.43919999999999998</v>
      </c>
      <c r="E141" s="11">
        <v>10.180580170000001</v>
      </c>
      <c r="F141" s="4">
        <f t="shared" si="32"/>
        <v>1882.0416666666567</v>
      </c>
      <c r="G141" s="22">
        <v>3.62</v>
      </c>
      <c r="H141" s="4">
        <f t="shared" si="28"/>
        <v>177.14154300500931</v>
      </c>
      <c r="I141" s="4">
        <f t="shared" si="29"/>
        <v>9.5752185408113153</v>
      </c>
      <c r="J141" s="33">
        <f t="shared" si="33"/>
        <v>343.71597724027674</v>
      </c>
      <c r="K141" s="4">
        <f t="shared" si="30"/>
        <v>13.141987447263526</v>
      </c>
      <c r="L141" s="33">
        <f t="shared" si="31"/>
        <v>25.500009662825931</v>
      </c>
      <c r="M141" s="15">
        <f t="shared" si="22"/>
        <v>15.678764160028742</v>
      </c>
      <c r="N141" s="6"/>
      <c r="O141" s="7">
        <f t="shared" si="23"/>
        <v>20.14205377538326</v>
      </c>
      <c r="P141" s="7"/>
      <c r="Q141" s="46">
        <f t="shared" si="24"/>
        <v>6.0631781355543687E-3</v>
      </c>
      <c r="R141" s="22">
        <f t="shared" si="34"/>
        <v>1.0029473239550168</v>
      </c>
      <c r="S141" s="22">
        <f t="shared" si="35"/>
        <v>2.3401448572336023</v>
      </c>
      <c r="T141" s="39">
        <f t="shared" si="25"/>
        <v>7.8324813670880067E-2</v>
      </c>
      <c r="U141" s="39">
        <f t="shared" si="26"/>
        <v>7.0841489005616154E-2</v>
      </c>
      <c r="V141" s="39">
        <f t="shared" si="27"/>
        <v>7.4833246652639129E-3</v>
      </c>
      <c r="Y141" s="37"/>
      <c r="Z141" s="37"/>
    </row>
    <row r="142" spans="1:26" ht="13.15" x14ac:dyDescent="0.4">
      <c r="A142" s="1">
        <v>1882.02</v>
      </c>
      <c r="B142" s="11">
        <v>5.79</v>
      </c>
      <c r="C142" s="4">
        <v>0.32</v>
      </c>
      <c r="D142" s="11">
        <v>0.43830000000000002</v>
      </c>
      <c r="E142" s="11">
        <v>10.275745450000001</v>
      </c>
      <c r="F142" s="4">
        <f t="shared" si="32"/>
        <v>1882.12499999999</v>
      </c>
      <c r="G142" s="22">
        <f>G141*11/12+G153*1/12</f>
        <v>3.6208333333333336</v>
      </c>
      <c r="H142" s="4">
        <f t="shared" si="28"/>
        <v>171.64710030842579</v>
      </c>
      <c r="I142" s="4">
        <f t="shared" si="29"/>
        <v>9.4865409496884734</v>
      </c>
      <c r="J142" s="33">
        <f t="shared" si="33"/>
        <v>334.58878584863442</v>
      </c>
      <c r="K142" s="4">
        <f t="shared" si="30"/>
        <v>12.99359655702643</v>
      </c>
      <c r="L142" s="33">
        <f t="shared" si="31"/>
        <v>25.328197726676422</v>
      </c>
      <c r="M142" s="15">
        <f t="shared" si="22"/>
        <v>15.153861528363034</v>
      </c>
      <c r="N142" s="6"/>
      <c r="O142" s="7">
        <f t="shared" si="23"/>
        <v>19.462129672651731</v>
      </c>
      <c r="P142" s="7"/>
      <c r="Q142" s="46">
        <f t="shared" si="24"/>
        <v>9.1749223696453927E-3</v>
      </c>
      <c r="R142" s="22">
        <f t="shared" si="34"/>
        <v>1.0029480211096595</v>
      </c>
      <c r="S142" s="22">
        <f t="shared" si="35"/>
        <v>2.3253057002951274</v>
      </c>
      <c r="T142" s="39">
        <f t="shared" si="25"/>
        <v>8.1790936593133523E-2</v>
      </c>
      <c r="U142" s="39">
        <f t="shared" si="26"/>
        <v>7.1732676963995434E-2</v>
      </c>
      <c r="V142" s="39">
        <f t="shared" si="27"/>
        <v>1.0058259629138089E-2</v>
      </c>
      <c r="Y142" s="37"/>
      <c r="Z142" s="37"/>
    </row>
    <row r="143" spans="1:26" ht="13.15" x14ac:dyDescent="0.4">
      <c r="A143" s="1">
        <v>1882.03</v>
      </c>
      <c r="B143" s="11">
        <v>5.78</v>
      </c>
      <c r="C143" s="4">
        <v>0.32</v>
      </c>
      <c r="D143" s="11">
        <v>0.4375</v>
      </c>
      <c r="E143" s="11">
        <v>10.275745450000001</v>
      </c>
      <c r="F143" s="4">
        <f t="shared" si="32"/>
        <v>1882.2083333333233</v>
      </c>
      <c r="G143" s="22">
        <f>G141*10/12+G153*2/12</f>
        <v>3.621666666666667</v>
      </c>
      <c r="H143" s="4">
        <f t="shared" si="28"/>
        <v>171.35064590374805</v>
      </c>
      <c r="I143" s="4">
        <f t="shared" si="29"/>
        <v>9.4865409496884734</v>
      </c>
      <c r="J143" s="33">
        <f t="shared" si="33"/>
        <v>335.55190843311527</v>
      </c>
      <c r="K143" s="4">
        <f t="shared" si="30"/>
        <v>12.96988020465221</v>
      </c>
      <c r="L143" s="33">
        <f t="shared" si="31"/>
        <v>25.398608986070577</v>
      </c>
      <c r="M143" s="15">
        <f t="shared" si="22"/>
        <v>15.091670299486744</v>
      </c>
      <c r="N143" s="6"/>
      <c r="O143" s="7">
        <f t="shared" si="23"/>
        <v>19.377440588099805</v>
      </c>
      <c r="P143" s="7"/>
      <c r="Q143" s="46">
        <f t="shared" si="24"/>
        <v>7.9781280657485673E-3</v>
      </c>
      <c r="R143" s="22">
        <f t="shared" si="34"/>
        <v>1.0029487182641554</v>
      </c>
      <c r="S143" s="22">
        <f t="shared" si="35"/>
        <v>2.3321607505860089</v>
      </c>
      <c r="T143" s="39">
        <f t="shared" si="25"/>
        <v>8.5867023255434161E-2</v>
      </c>
      <c r="U143" s="39">
        <f t="shared" si="26"/>
        <v>7.4452106489965031E-2</v>
      </c>
      <c r="V143" s="39">
        <f t="shared" si="27"/>
        <v>1.141491676546913E-2</v>
      </c>
      <c r="Y143" s="37"/>
      <c r="Z143" s="37"/>
    </row>
    <row r="144" spans="1:26" ht="13.15" x14ac:dyDescent="0.4">
      <c r="A144" s="1">
        <v>1882.04</v>
      </c>
      <c r="B144" s="11">
        <v>5.78</v>
      </c>
      <c r="C144" s="4">
        <v>0.32</v>
      </c>
      <c r="D144" s="11">
        <v>0.43669999999999998</v>
      </c>
      <c r="E144" s="11">
        <v>10.370910739999999</v>
      </c>
      <c r="F144" s="4">
        <f t="shared" si="32"/>
        <v>1882.2916666666565</v>
      </c>
      <c r="G144" s="22">
        <f>G141*9/12+G153*3/12</f>
        <v>3.6225000000000001</v>
      </c>
      <c r="H144" s="4">
        <f t="shared" si="28"/>
        <v>169.7783024212973</v>
      </c>
      <c r="I144" s="4">
        <f t="shared" si="29"/>
        <v>9.3994907914905088</v>
      </c>
      <c r="J144" s="33">
        <f t="shared" si="33"/>
        <v>334.00672546203913</v>
      </c>
      <c r="K144" s="4">
        <f t="shared" si="30"/>
        <v>12.827367589512201</v>
      </c>
      <c r="L144" s="33">
        <f t="shared" si="31"/>
        <v>25.235421627901815</v>
      </c>
      <c r="M144" s="15">
        <f t="shared" si="22"/>
        <v>14.916997168375302</v>
      </c>
      <c r="N144" s="6"/>
      <c r="O144" s="7">
        <f t="shared" si="23"/>
        <v>19.149099336903042</v>
      </c>
      <c r="P144" s="7"/>
      <c r="Q144" s="46">
        <f t="shared" si="24"/>
        <v>7.4981727357587777E-3</v>
      </c>
      <c r="R144" s="22">
        <f t="shared" si="34"/>
        <v>1.0029494154185046</v>
      </c>
      <c r="S144" s="22">
        <f t="shared" si="35"/>
        <v>2.317574217329899</v>
      </c>
      <c r="T144" s="39">
        <f t="shared" si="25"/>
        <v>8.8000811534221457E-2</v>
      </c>
      <c r="U144" s="39">
        <f t="shared" si="26"/>
        <v>7.6783745334904951E-2</v>
      </c>
      <c r="V144" s="39">
        <f t="shared" si="27"/>
        <v>1.1217066199316506E-2</v>
      </c>
      <c r="Y144" s="37"/>
      <c r="Z144" s="37"/>
    </row>
    <row r="145" spans="1:26" ht="13.15" x14ac:dyDescent="0.4">
      <c r="A145" s="1">
        <v>1882.05</v>
      </c>
      <c r="B145" s="11">
        <v>5.71</v>
      </c>
      <c r="C145" s="4">
        <v>0.32</v>
      </c>
      <c r="D145" s="11">
        <v>0.43580000000000002</v>
      </c>
      <c r="E145" s="11">
        <v>10.465995039999999</v>
      </c>
      <c r="F145" s="4">
        <f t="shared" si="32"/>
        <v>1882.3749999999898</v>
      </c>
      <c r="G145" s="22">
        <f>G141*8/12+G153*4/12</f>
        <v>3.6233333333333335</v>
      </c>
      <c r="H145" s="4">
        <f t="shared" si="28"/>
        <v>166.19839617275417</v>
      </c>
      <c r="I145" s="4">
        <f t="shared" si="29"/>
        <v>9.3140957574923533</v>
      </c>
      <c r="J145" s="33">
        <f t="shared" si="33"/>
        <v>328.49091338162856</v>
      </c>
      <c r="K145" s="4">
        <f t="shared" si="30"/>
        <v>12.6846341597349</v>
      </c>
      <c r="L145" s="33">
        <f t="shared" si="31"/>
        <v>25.071162881210814</v>
      </c>
      <c r="M145" s="15">
        <f t="shared" si="22"/>
        <v>14.567103202191763</v>
      </c>
      <c r="N145" s="6"/>
      <c r="O145" s="7">
        <f t="shared" si="23"/>
        <v>18.698420500259182</v>
      </c>
      <c r="P145" s="7"/>
      <c r="Q145" s="46">
        <f t="shared" si="24"/>
        <v>9.9918347756730377E-3</v>
      </c>
      <c r="R145" s="22">
        <f t="shared" si="34"/>
        <v>1.0029501125727069</v>
      </c>
      <c r="S145" s="22">
        <f t="shared" si="35"/>
        <v>2.3032922810258158</v>
      </c>
      <c r="T145" s="39">
        <f t="shared" si="25"/>
        <v>9.0185722671140445E-2</v>
      </c>
      <c r="U145" s="39">
        <f t="shared" si="26"/>
        <v>7.7664059676380237E-2</v>
      </c>
      <c r="V145" s="39">
        <f t="shared" si="27"/>
        <v>1.2521662994760208E-2</v>
      </c>
      <c r="Y145" s="37"/>
      <c r="Z145" s="37"/>
    </row>
    <row r="146" spans="1:26" ht="13.15" x14ac:dyDescent="0.4">
      <c r="A146" s="1">
        <v>1882.06</v>
      </c>
      <c r="B146" s="11">
        <v>5.68</v>
      </c>
      <c r="C146" s="4">
        <v>0.32</v>
      </c>
      <c r="D146" s="11">
        <v>0.435</v>
      </c>
      <c r="E146" s="11">
        <v>10.56116033</v>
      </c>
      <c r="F146" s="4">
        <f t="shared" si="32"/>
        <v>1882.458333333323</v>
      </c>
      <c r="G146" s="22">
        <f>G141*7/12+G153*5/12</f>
        <v>3.6241666666666665</v>
      </c>
      <c r="H146" s="4">
        <f t="shared" si="28"/>
        <v>163.83547507416733</v>
      </c>
      <c r="I146" s="4">
        <f t="shared" si="29"/>
        <v>9.2301676098122467</v>
      </c>
      <c r="J146" s="33">
        <f t="shared" si="33"/>
        <v>325.34088743124812</v>
      </c>
      <c r="K146" s="4">
        <f t="shared" si="30"/>
        <v>12.547259094588522</v>
      </c>
      <c r="L146" s="33">
        <f t="shared" si="31"/>
        <v>24.916071484611436</v>
      </c>
      <c r="M146" s="15">
        <f t="shared" si="22"/>
        <v>14.327404890131668</v>
      </c>
      <c r="N146" s="6"/>
      <c r="O146" s="7">
        <f t="shared" si="23"/>
        <v>18.390197818723443</v>
      </c>
      <c r="P146" s="7"/>
      <c r="Q146" s="46">
        <f t="shared" si="24"/>
        <v>1.2729276253183271E-2</v>
      </c>
      <c r="R146" s="22">
        <f t="shared" si="34"/>
        <v>1.0029508097267625</v>
      </c>
      <c r="S146" s="22">
        <f t="shared" si="35"/>
        <v>2.2892713462933485</v>
      </c>
      <c r="T146" s="39">
        <f t="shared" si="25"/>
        <v>9.1024269459491602E-2</v>
      </c>
      <c r="U146" s="39">
        <f t="shared" si="26"/>
        <v>7.8538130082240531E-2</v>
      </c>
      <c r="V146" s="39">
        <f t="shared" si="27"/>
        <v>1.2486139377251071E-2</v>
      </c>
      <c r="Y146" s="37"/>
      <c r="Z146" s="37"/>
    </row>
    <row r="147" spans="1:26" ht="13.15" x14ac:dyDescent="0.4">
      <c r="A147" s="1">
        <v>1882.07</v>
      </c>
      <c r="B147" s="11">
        <v>6</v>
      </c>
      <c r="C147" s="4">
        <v>0.32</v>
      </c>
      <c r="D147" s="11">
        <v>0.43419999999999997</v>
      </c>
      <c r="E147" s="11">
        <v>10.465995039999999</v>
      </c>
      <c r="F147" s="4">
        <f t="shared" si="32"/>
        <v>1882.5416666666563</v>
      </c>
      <c r="G147" s="22">
        <f>G141*6/12+G153*6/12</f>
        <v>3.625</v>
      </c>
      <c r="H147" s="4">
        <f t="shared" si="28"/>
        <v>174.63929545298163</v>
      </c>
      <c r="I147" s="4">
        <f t="shared" si="29"/>
        <v>9.3140957574923533</v>
      </c>
      <c r="J147" s="33">
        <f t="shared" si="33"/>
        <v>348.33618717488372</v>
      </c>
      <c r="K147" s="4">
        <f t="shared" si="30"/>
        <v>12.638063680947434</v>
      </c>
      <c r="L147" s="33">
        <f t="shared" si="31"/>
        <v>25.207928745222414</v>
      </c>
      <c r="M147" s="15">
        <f t="shared" si="22"/>
        <v>15.240559761217824</v>
      </c>
      <c r="N147" s="6"/>
      <c r="O147" s="7">
        <f t="shared" si="23"/>
        <v>19.55702412921713</v>
      </c>
      <c r="P147" s="7"/>
      <c r="Q147" s="46">
        <f t="shared" si="24"/>
        <v>9.0931419186627213E-3</v>
      </c>
      <c r="R147" s="22">
        <f t="shared" si="34"/>
        <v>1.0029515068806714</v>
      </c>
      <c r="S147" s="22">
        <f t="shared" si="35"/>
        <v>2.3169038804771618</v>
      </c>
      <c r="T147" s="39">
        <f t="shared" si="25"/>
        <v>8.1088598385693045E-2</v>
      </c>
      <c r="U147" s="39">
        <f t="shared" si="26"/>
        <v>7.45920020030304E-2</v>
      </c>
      <c r="V147" s="39">
        <f t="shared" si="27"/>
        <v>6.4965963826626449E-3</v>
      </c>
      <c r="Y147" s="37"/>
      <c r="Z147" s="37"/>
    </row>
    <row r="148" spans="1:26" ht="13.15" x14ac:dyDescent="0.4">
      <c r="A148" s="1">
        <v>1882.08</v>
      </c>
      <c r="B148" s="11">
        <v>6.18</v>
      </c>
      <c r="C148" s="4">
        <v>0.32</v>
      </c>
      <c r="D148" s="11">
        <v>0.43330000000000002</v>
      </c>
      <c r="E148" s="11">
        <v>10.56116033</v>
      </c>
      <c r="F148" s="4">
        <f t="shared" si="32"/>
        <v>1882.6249999999895</v>
      </c>
      <c r="G148" s="22">
        <f>G141*5/12+G153*7/12</f>
        <v>3.6258333333333335</v>
      </c>
      <c r="H148" s="4">
        <f t="shared" si="28"/>
        <v>178.25761196449901</v>
      </c>
      <c r="I148" s="4">
        <f t="shared" si="29"/>
        <v>9.2301676098122467</v>
      </c>
      <c r="J148" s="33">
        <f t="shared" si="33"/>
        <v>357.08750527313089</v>
      </c>
      <c r="K148" s="4">
        <f t="shared" si="30"/>
        <v>12.498223829161395</v>
      </c>
      <c r="L148" s="33">
        <f t="shared" si="31"/>
        <v>25.03657217392356</v>
      </c>
      <c r="M148" s="15">
        <f t="shared" si="22"/>
        <v>15.525429331463034</v>
      </c>
      <c r="N148" s="6"/>
      <c r="O148" s="7">
        <f t="shared" si="23"/>
        <v>19.913629768832696</v>
      </c>
      <c r="P148" s="7"/>
      <c r="Q148" s="46">
        <f t="shared" si="24"/>
        <v>8.0445140503407481E-3</v>
      </c>
      <c r="R148" s="22">
        <f t="shared" si="34"/>
        <v>1.0029522040344336</v>
      </c>
      <c r="S148" s="22">
        <f t="shared" si="35"/>
        <v>2.3028032886110448</v>
      </c>
      <c r="T148" s="39">
        <f t="shared" si="25"/>
        <v>7.8918475339219585E-2</v>
      </c>
      <c r="U148" s="39">
        <f t="shared" si="26"/>
        <v>7.4060927270700239E-2</v>
      </c>
      <c r="V148" s="39">
        <f t="shared" si="27"/>
        <v>4.8575480685193462E-3</v>
      </c>
      <c r="Y148" s="37"/>
      <c r="Z148" s="37"/>
    </row>
    <row r="149" spans="1:26" ht="13.15" x14ac:dyDescent="0.4">
      <c r="A149" s="1">
        <v>1882.09</v>
      </c>
      <c r="B149" s="11">
        <v>6.24</v>
      </c>
      <c r="C149" s="4">
        <v>0.32</v>
      </c>
      <c r="D149" s="11">
        <v>0.4325</v>
      </c>
      <c r="E149" s="11">
        <v>10.275745450000001</v>
      </c>
      <c r="F149" s="4">
        <f t="shared" si="32"/>
        <v>1882.7083333333228</v>
      </c>
      <c r="G149" s="22">
        <f>G141*4/12+G153*8/12</f>
        <v>3.6266666666666669</v>
      </c>
      <c r="H149" s="4">
        <f t="shared" si="28"/>
        <v>184.98754851892522</v>
      </c>
      <c r="I149" s="4">
        <f t="shared" si="29"/>
        <v>9.4865409496884734</v>
      </c>
      <c r="J149" s="33">
        <f t="shared" si="33"/>
        <v>372.15261242556846</v>
      </c>
      <c r="K149" s="4">
        <f t="shared" si="30"/>
        <v>12.821653002313328</v>
      </c>
      <c r="L149" s="33">
        <f t="shared" si="31"/>
        <v>25.794231550329869</v>
      </c>
      <c r="M149" s="15">
        <f t="shared" si="22"/>
        <v>16.081106624462315</v>
      </c>
      <c r="N149" s="6"/>
      <c r="O149" s="7">
        <f t="shared" si="23"/>
        <v>20.617194705981778</v>
      </c>
      <c r="P149" s="7"/>
      <c r="Q149" s="46">
        <f t="shared" si="24"/>
        <v>2.4137828797115776E-3</v>
      </c>
      <c r="R149" s="22">
        <f t="shared" si="34"/>
        <v>1.0029529011880489</v>
      </c>
      <c r="S149" s="22">
        <f t="shared" si="35"/>
        <v>2.3737521789893026</v>
      </c>
      <c r="T149" s="39">
        <f t="shared" si="25"/>
        <v>7.2144532924365512E-2</v>
      </c>
      <c r="U149" s="39">
        <f t="shared" si="26"/>
        <v>7.1024545572330622E-2</v>
      </c>
      <c r="V149" s="39">
        <f t="shared" si="27"/>
        <v>1.1199873520348902E-3</v>
      </c>
      <c r="Y149" s="37"/>
      <c r="Z149" s="37"/>
    </row>
    <row r="150" spans="1:26" ht="13.15" x14ac:dyDescent="0.4">
      <c r="A150" s="1">
        <v>1882.1</v>
      </c>
      <c r="B150" s="11">
        <v>6.07</v>
      </c>
      <c r="C150" s="4">
        <v>0.32</v>
      </c>
      <c r="D150" s="11">
        <v>0.43169999999999997</v>
      </c>
      <c r="E150" s="11">
        <v>10.180580170000001</v>
      </c>
      <c r="F150" s="4">
        <f t="shared" si="32"/>
        <v>1882.7916666666561</v>
      </c>
      <c r="G150" s="22">
        <f>G141*3/12+G153*9/12</f>
        <v>3.6274999999999999</v>
      </c>
      <c r="H150" s="4">
        <f t="shared" si="28"/>
        <v>181.62992669601462</v>
      </c>
      <c r="I150" s="4">
        <f t="shared" si="29"/>
        <v>9.5752185408113153</v>
      </c>
      <c r="J150" s="33">
        <f t="shared" si="33"/>
        <v>367.00310808855937</v>
      </c>
      <c r="K150" s="4">
        <f t="shared" si="30"/>
        <v>12.917568262713262</v>
      </c>
      <c r="L150" s="33">
        <f t="shared" si="31"/>
        <v>26.101357786133615</v>
      </c>
      <c r="M150" s="15">
        <f t="shared" si="22"/>
        <v>15.755581030526557</v>
      </c>
      <c r="N150" s="6"/>
      <c r="O150" s="7">
        <f t="shared" si="23"/>
        <v>20.192326679272227</v>
      </c>
      <c r="P150" s="7"/>
      <c r="Q150" s="46">
        <f t="shared" si="24"/>
        <v>4.9450109153501148E-3</v>
      </c>
      <c r="R150" s="22">
        <f t="shared" si="34"/>
        <v>1.0029535983415176</v>
      </c>
      <c r="S150" s="22">
        <f t="shared" si="35"/>
        <v>2.4030163434652692</v>
      </c>
      <c r="T150" s="39">
        <f t="shared" si="25"/>
        <v>7.6154360316408098E-2</v>
      </c>
      <c r="U150" s="39">
        <f t="shared" si="26"/>
        <v>6.9931876531223347E-2</v>
      </c>
      <c r="V150" s="39">
        <f t="shared" si="27"/>
        <v>6.2224837851847514E-3</v>
      </c>
      <c r="Y150" s="37"/>
      <c r="Z150" s="37"/>
    </row>
    <row r="151" spans="1:26" ht="13.15" x14ac:dyDescent="0.4">
      <c r="A151" s="1">
        <v>1882.11</v>
      </c>
      <c r="B151" s="11">
        <v>5.81</v>
      </c>
      <c r="C151" s="4">
        <v>0.32</v>
      </c>
      <c r="D151" s="11">
        <v>0.43080000000000002</v>
      </c>
      <c r="E151" s="11">
        <v>10.08541488</v>
      </c>
      <c r="F151" s="4">
        <f t="shared" si="32"/>
        <v>1882.8749999999893</v>
      </c>
      <c r="G151" s="22">
        <f>G141*2/12+G153*10/12</f>
        <v>3.6283333333333334</v>
      </c>
      <c r="H151" s="4">
        <f t="shared" si="28"/>
        <v>175.49049900860399</v>
      </c>
      <c r="I151" s="4">
        <f t="shared" si="29"/>
        <v>9.6655696527974673</v>
      </c>
      <c r="J151" s="33">
        <f t="shared" si="33"/>
        <v>356.22525205584157</v>
      </c>
      <c r="K151" s="4">
        <f t="shared" si="30"/>
        <v>13.01227314507859</v>
      </c>
      <c r="L151" s="33">
        <f t="shared" si="31"/>
        <v>26.413397346928839</v>
      </c>
      <c r="M151" s="15">
        <f t="shared" si="22"/>
        <v>15.192670313165339</v>
      </c>
      <c r="N151" s="6"/>
      <c r="O151" s="7">
        <f t="shared" si="23"/>
        <v>19.466185805701748</v>
      </c>
      <c r="P151" s="7"/>
      <c r="Q151" s="46">
        <f t="shared" si="24"/>
        <v>3.5008618493167637E-3</v>
      </c>
      <c r="R151" s="22">
        <f t="shared" si="34"/>
        <v>1.0029542954948398</v>
      </c>
      <c r="S151" s="22">
        <f t="shared" si="35"/>
        <v>2.4328555595556973</v>
      </c>
      <c r="T151" s="39">
        <f t="shared" si="25"/>
        <v>7.6599919710658604E-2</v>
      </c>
      <c r="U151" s="39">
        <f t="shared" si="26"/>
        <v>6.6094865782868828E-2</v>
      </c>
      <c r="V151" s="39">
        <f t="shared" si="27"/>
        <v>1.0505053927789776E-2</v>
      </c>
      <c r="Y151" s="37"/>
      <c r="Z151" s="37"/>
    </row>
    <row r="152" spans="1:26" ht="13.15" x14ac:dyDescent="0.4">
      <c r="A152" s="1">
        <v>1882.12</v>
      </c>
      <c r="B152" s="11">
        <v>5.84</v>
      </c>
      <c r="C152" s="4">
        <v>0.32</v>
      </c>
      <c r="D152" s="11">
        <v>0.43</v>
      </c>
      <c r="E152" s="11">
        <v>9.9903305790000001</v>
      </c>
      <c r="F152" s="4">
        <f t="shared" si="32"/>
        <v>1882.9583333333226</v>
      </c>
      <c r="G152" s="22">
        <f>G141*1/12+G153*11/12</f>
        <v>3.6291666666666669</v>
      </c>
      <c r="H152" s="4">
        <f t="shared" si="28"/>
        <v>178.07552472183315</v>
      </c>
      <c r="I152" s="4">
        <f t="shared" si="29"/>
        <v>9.7575629984566117</v>
      </c>
      <c r="J152" s="33">
        <f t="shared" si="33"/>
        <v>363.12311246035961</v>
      </c>
      <c r="K152" s="4">
        <f t="shared" si="30"/>
        <v>13.111725279176071</v>
      </c>
      <c r="L152" s="33">
        <f t="shared" si="31"/>
        <v>26.736804513348396</v>
      </c>
      <c r="M152" s="15">
        <f t="shared" si="22"/>
        <v>15.382128332081971</v>
      </c>
      <c r="N152" s="6"/>
      <c r="O152" s="7">
        <f t="shared" si="23"/>
        <v>19.704614063292858</v>
      </c>
      <c r="P152" s="7"/>
      <c r="Q152" s="46">
        <f t="shared" si="24"/>
        <v>3.1815143101116272E-3</v>
      </c>
      <c r="R152" s="22">
        <f t="shared" si="34"/>
        <v>1.0029549926480152</v>
      </c>
      <c r="S152" s="22">
        <f t="shared" si="35"/>
        <v>2.4632663671671393</v>
      </c>
      <c r="T152" s="39">
        <f t="shared" si="25"/>
        <v>7.2413094622438168E-2</v>
      </c>
      <c r="U152" s="39">
        <f t="shared" si="26"/>
        <v>6.3652658861443445E-2</v>
      </c>
      <c r="V152" s="39">
        <f t="shared" si="27"/>
        <v>8.7604357609947225E-3</v>
      </c>
      <c r="Y152" s="37"/>
      <c r="Z152" s="37"/>
    </row>
    <row r="153" spans="1:26" ht="13.15" x14ac:dyDescent="0.4">
      <c r="A153" s="1">
        <v>1883.01</v>
      </c>
      <c r="B153" s="11">
        <v>5.81</v>
      </c>
      <c r="C153" s="4">
        <v>0.32079999999999997</v>
      </c>
      <c r="D153" s="11">
        <v>0.42749999999999999</v>
      </c>
      <c r="E153" s="11">
        <v>9.9903305790000001</v>
      </c>
      <c r="F153" s="4">
        <f t="shared" si="32"/>
        <v>1883.0416666666558</v>
      </c>
      <c r="G153" s="22">
        <v>3.63</v>
      </c>
      <c r="H153" s="4">
        <f t="shared" si="28"/>
        <v>177.1607531907278</v>
      </c>
      <c r="I153" s="4">
        <f t="shared" si="29"/>
        <v>9.7819569059527502</v>
      </c>
      <c r="J153" s="33">
        <f t="shared" si="33"/>
        <v>362.91999565087826</v>
      </c>
      <c r="K153" s="4">
        <f t="shared" si="30"/>
        <v>13.035494318250629</v>
      </c>
      <c r="L153" s="33">
        <f t="shared" si="31"/>
        <v>26.703665772934681</v>
      </c>
      <c r="M153" s="15">
        <f t="shared" si="22"/>
        <v>15.270259119098572</v>
      </c>
      <c r="N153" s="6"/>
      <c r="O153" s="7">
        <f t="shared" si="23"/>
        <v>19.556713466650198</v>
      </c>
      <c r="P153" s="7"/>
      <c r="Q153" s="46">
        <f t="shared" si="24"/>
        <v>3.6494449665530615E-3</v>
      </c>
      <c r="R153" s="22">
        <f t="shared" si="34"/>
        <v>1.0030943156162713</v>
      </c>
      <c r="S153" s="22">
        <f t="shared" si="35"/>
        <v>2.4705453011722214</v>
      </c>
      <c r="T153" s="39">
        <f t="shared" si="25"/>
        <v>7.0838011350811136E-2</v>
      </c>
      <c r="U153" s="39">
        <f t="shared" si="26"/>
        <v>5.9651685724352754E-2</v>
      </c>
      <c r="V153" s="39">
        <f t="shared" si="27"/>
        <v>1.1186325626458382E-2</v>
      </c>
      <c r="Y153" s="37"/>
      <c r="Z153" s="37"/>
    </row>
    <row r="154" spans="1:26" ht="13.15" x14ac:dyDescent="0.4">
      <c r="A154" s="1">
        <v>1883.02</v>
      </c>
      <c r="B154" s="11">
        <v>5.68</v>
      </c>
      <c r="C154" s="4">
        <v>0.32169999999999999</v>
      </c>
      <c r="D154" s="11">
        <v>0.42499999999999999</v>
      </c>
      <c r="E154" s="11">
        <v>10.08541488</v>
      </c>
      <c r="F154" s="4">
        <f t="shared" si="32"/>
        <v>1883.1249999999891</v>
      </c>
      <c r="G154" s="22">
        <f>G153*11/12+G165*1/12</f>
        <v>3.6291666666666669</v>
      </c>
      <c r="H154" s="4">
        <f t="shared" si="28"/>
        <v>171.563861337155</v>
      </c>
      <c r="I154" s="4">
        <f t="shared" si="29"/>
        <v>9.7169179915779527</v>
      </c>
      <c r="J154" s="33">
        <f t="shared" si="33"/>
        <v>353.11335422721936</v>
      </c>
      <c r="K154" s="4">
        <f t="shared" si="30"/>
        <v>12.837084695121636</v>
      </c>
      <c r="L154" s="33">
        <f t="shared" si="31"/>
        <v>26.42133372298737</v>
      </c>
      <c r="M154" s="15">
        <f t="shared" si="22"/>
        <v>14.757590146176224</v>
      </c>
      <c r="N154" s="6"/>
      <c r="O154" s="7">
        <f t="shared" si="23"/>
        <v>18.898222188468406</v>
      </c>
      <c r="P154" s="7"/>
      <c r="Q154" s="46">
        <f t="shared" si="24"/>
        <v>4.7305375556530999E-3</v>
      </c>
      <c r="R154" s="22">
        <f t="shared" si="34"/>
        <v>1.0030936238807047</v>
      </c>
      <c r="S154" s="22">
        <f t="shared" si="35"/>
        <v>2.4548258166309074</v>
      </c>
      <c r="T154" s="39">
        <f t="shared" si="25"/>
        <v>7.0953710792271751E-2</v>
      </c>
      <c r="U154" s="39">
        <f t="shared" si="26"/>
        <v>5.9426127509803583E-2</v>
      </c>
      <c r="V154" s="39">
        <f t="shared" si="27"/>
        <v>1.1527583282468168E-2</v>
      </c>
      <c r="Y154" s="37"/>
      <c r="Z154" s="37"/>
    </row>
    <row r="155" spans="1:26" ht="13.15" x14ac:dyDescent="0.4">
      <c r="A155" s="1">
        <v>1883.03</v>
      </c>
      <c r="B155" s="11">
        <v>5.75</v>
      </c>
      <c r="C155" s="4">
        <v>0.32250000000000001</v>
      </c>
      <c r="D155" s="11">
        <v>0.42249999999999999</v>
      </c>
      <c r="E155" s="11">
        <v>9.9903305790000001</v>
      </c>
      <c r="F155" s="4">
        <f t="shared" si="32"/>
        <v>1883.2083333333223</v>
      </c>
      <c r="G155" s="22">
        <f>G153*10/12+G165*2/12</f>
        <v>3.6283333333333334</v>
      </c>
      <c r="H155" s="4">
        <f t="shared" si="28"/>
        <v>175.33121012851723</v>
      </c>
      <c r="I155" s="4">
        <f t="shared" si="29"/>
        <v>9.8337939593820529</v>
      </c>
      <c r="J155" s="33">
        <f t="shared" si="33"/>
        <v>362.55398750775356</v>
      </c>
      <c r="K155" s="4">
        <f t="shared" si="30"/>
        <v>12.883032396399745</v>
      </c>
      <c r="L155" s="33">
        <f t="shared" si="31"/>
        <v>26.63983647339581</v>
      </c>
      <c r="M155" s="15">
        <f t="shared" si="22"/>
        <v>15.051254121401641</v>
      </c>
      <c r="N155" s="6"/>
      <c r="O155" s="7">
        <f t="shared" si="23"/>
        <v>19.273105236150073</v>
      </c>
      <c r="P155" s="7"/>
      <c r="Q155" s="46">
        <f t="shared" si="24"/>
        <v>2.4952795648935377E-3</v>
      </c>
      <c r="R155" s="22">
        <f t="shared" si="34"/>
        <v>1.0030929321452842</v>
      </c>
      <c r="S155" s="22">
        <f t="shared" si="35"/>
        <v>2.4858565356826419</v>
      </c>
      <c r="T155" s="39">
        <f t="shared" si="25"/>
        <v>6.716270953053316E-2</v>
      </c>
      <c r="U155" s="39">
        <f t="shared" si="26"/>
        <v>6.1016058027777653E-2</v>
      </c>
      <c r="V155" s="39">
        <f t="shared" si="27"/>
        <v>6.1466515027555069E-3</v>
      </c>
      <c r="Y155" s="37"/>
      <c r="Z155" s="37"/>
    </row>
    <row r="156" spans="1:26" ht="13.15" x14ac:dyDescent="0.4">
      <c r="A156" s="1">
        <v>1883.04</v>
      </c>
      <c r="B156" s="11">
        <v>5.87</v>
      </c>
      <c r="C156" s="4">
        <v>0.32329999999999998</v>
      </c>
      <c r="D156" s="11">
        <v>0.42</v>
      </c>
      <c r="E156" s="11">
        <v>9.8951652889999995</v>
      </c>
      <c r="F156" s="4">
        <f t="shared" si="32"/>
        <v>1883.2916666666556</v>
      </c>
      <c r="G156" s="22">
        <f>G153*9/12+G165*3/12</f>
        <v>3.6274999999999999</v>
      </c>
      <c r="H156" s="4">
        <f t="shared" si="28"/>
        <v>180.71170897850783</v>
      </c>
      <c r="I156" s="4">
        <f t="shared" si="29"/>
        <v>9.952997531984936</v>
      </c>
      <c r="J156" s="33">
        <f t="shared" si="33"/>
        <v>375.39499599925006</v>
      </c>
      <c r="K156" s="4">
        <f t="shared" si="30"/>
        <v>12.929968955872791</v>
      </c>
      <c r="L156" s="33">
        <f t="shared" si="31"/>
        <v>26.859607890917378</v>
      </c>
      <c r="M156" s="15">
        <f t="shared" si="22"/>
        <v>15.482067222036674</v>
      </c>
      <c r="N156" s="6"/>
      <c r="O156" s="7">
        <f t="shared" si="23"/>
        <v>19.821692820458185</v>
      </c>
      <c r="P156" s="7"/>
      <c r="Q156" s="46">
        <f t="shared" si="24"/>
        <v>-2.7539500508169668E-4</v>
      </c>
      <c r="R156" s="22">
        <f t="shared" si="34"/>
        <v>1.0030922404100109</v>
      </c>
      <c r="S156" s="22">
        <f t="shared" si="35"/>
        <v>2.5175264230135626</v>
      </c>
      <c r="T156" s="39">
        <f t="shared" si="25"/>
        <v>6.5166438210078059E-2</v>
      </c>
      <c r="U156" s="39">
        <f t="shared" si="26"/>
        <v>6.1341614895081609E-2</v>
      </c>
      <c r="V156" s="39">
        <f t="shared" si="27"/>
        <v>3.8248233149964506E-3</v>
      </c>
      <c r="Y156" s="37"/>
      <c r="Z156" s="37"/>
    </row>
    <row r="157" spans="1:26" ht="13.15" x14ac:dyDescent="0.4">
      <c r="A157" s="1">
        <v>1883.05</v>
      </c>
      <c r="B157" s="11">
        <v>5.77</v>
      </c>
      <c r="C157" s="4">
        <v>0.32419999999999999</v>
      </c>
      <c r="D157" s="11">
        <v>0.41749999999999998</v>
      </c>
      <c r="E157" s="11">
        <v>9.8000000000000007</v>
      </c>
      <c r="F157" s="4">
        <f t="shared" si="32"/>
        <v>1883.3749999999889</v>
      </c>
      <c r="G157" s="22">
        <f>G153*8/12+G165*4/12</f>
        <v>3.6266666666666669</v>
      </c>
      <c r="H157" s="4">
        <f t="shared" si="28"/>
        <v>179.35809489795915</v>
      </c>
      <c r="I157" s="4">
        <f t="shared" si="29"/>
        <v>10.077624673469387</v>
      </c>
      <c r="J157" s="33">
        <f t="shared" si="33"/>
        <v>374.32764699378635</v>
      </c>
      <c r="K157" s="4">
        <f t="shared" si="30"/>
        <v>12.977817091836734</v>
      </c>
      <c r="L157" s="33">
        <f t="shared" si="31"/>
        <v>27.085232689758378</v>
      </c>
      <c r="M157" s="15">
        <f t="shared" si="22"/>
        <v>15.335497637337069</v>
      </c>
      <c r="N157" s="6"/>
      <c r="O157" s="7">
        <f t="shared" si="23"/>
        <v>19.632642919503571</v>
      </c>
      <c r="P157" s="7"/>
      <c r="Q157" s="46">
        <f t="shared" si="24"/>
        <v>1.5315856185122156E-3</v>
      </c>
      <c r="R157" s="22">
        <f t="shared" si="34"/>
        <v>1.0030915486748841</v>
      </c>
      <c r="S157" s="22">
        <f t="shared" si="35"/>
        <v>2.5498338701624506</v>
      </c>
      <c r="T157" s="39">
        <f t="shared" si="25"/>
        <v>5.7396602854010936E-2</v>
      </c>
      <c r="U157" s="39">
        <f t="shared" si="26"/>
        <v>6.167323542397618E-2</v>
      </c>
      <c r="V157" s="39">
        <f t="shared" si="27"/>
        <v>-4.2766325699652441E-3</v>
      </c>
      <c r="Y157" s="37"/>
      <c r="Z157" s="37"/>
    </row>
    <row r="158" spans="1:26" ht="13.15" x14ac:dyDescent="0.4">
      <c r="A158" s="1">
        <v>1883.06</v>
      </c>
      <c r="B158" s="11">
        <v>5.82</v>
      </c>
      <c r="C158" s="4">
        <v>0.32500000000000001</v>
      </c>
      <c r="D158" s="11">
        <v>0.41499999999999998</v>
      </c>
      <c r="E158" s="11">
        <v>9.5145851239999999</v>
      </c>
      <c r="F158" s="4">
        <f t="shared" si="32"/>
        <v>1883.4583333333221</v>
      </c>
      <c r="G158" s="22">
        <f>G153*7/12+G165*5/12</f>
        <v>3.6258333333333335</v>
      </c>
      <c r="H158" s="4">
        <f t="shared" si="28"/>
        <v>186.33926302554778</v>
      </c>
      <c r="I158" s="4">
        <f t="shared" si="29"/>
        <v>10.405543038368219</v>
      </c>
      <c r="J158" s="33">
        <f t="shared" si="33"/>
        <v>390.70736179604683</v>
      </c>
      <c r="K158" s="4">
        <f t="shared" si="30"/>
        <v>13.287078033608648</v>
      </c>
      <c r="L158" s="33">
        <f t="shared" si="31"/>
        <v>27.859717378927741</v>
      </c>
      <c r="M158" s="15">
        <f t="shared" si="22"/>
        <v>15.903388388583796</v>
      </c>
      <c r="N158" s="6"/>
      <c r="O158" s="7">
        <f t="shared" si="23"/>
        <v>20.356448023345457</v>
      </c>
      <c r="P158" s="7"/>
      <c r="Q158" s="46">
        <f t="shared" si="24"/>
        <v>-7.5976968980639992E-4</v>
      </c>
      <c r="R158" s="22">
        <f t="shared" si="34"/>
        <v>1.0030908569399042</v>
      </c>
      <c r="S158" s="22">
        <f t="shared" si="35"/>
        <v>2.634442213616405</v>
      </c>
      <c r="T158" s="39">
        <f t="shared" si="25"/>
        <v>5.0884397746418841E-2</v>
      </c>
      <c r="U158" s="39">
        <f t="shared" si="26"/>
        <v>6.126186231879216E-2</v>
      </c>
      <c r="V158" s="39">
        <f t="shared" si="27"/>
        <v>-1.0377464572373318E-2</v>
      </c>
      <c r="Y158" s="37"/>
      <c r="Z158" s="37"/>
    </row>
    <row r="159" spans="1:26" ht="13.15" x14ac:dyDescent="0.4">
      <c r="A159" s="1">
        <v>1883.07</v>
      </c>
      <c r="B159" s="11">
        <v>5.73</v>
      </c>
      <c r="C159" s="4">
        <v>0.32579999999999998</v>
      </c>
      <c r="D159" s="11">
        <v>0.41249999999999998</v>
      </c>
      <c r="E159" s="11">
        <v>9.3242545450000005</v>
      </c>
      <c r="F159" s="4">
        <f t="shared" si="32"/>
        <v>1883.5416666666554</v>
      </c>
      <c r="G159" s="22">
        <f>G153*6/12+G165*6/12</f>
        <v>3.625</v>
      </c>
      <c r="H159" s="4">
        <f t="shared" si="28"/>
        <v>187.20254381472381</v>
      </c>
      <c r="I159" s="4">
        <f t="shared" si="29"/>
        <v>10.644081810617278</v>
      </c>
      <c r="J159" s="33">
        <f t="shared" si="33"/>
        <v>394.37728214512032</v>
      </c>
      <c r="K159" s="4">
        <f t="shared" si="30"/>
        <v>13.476622918599226</v>
      </c>
      <c r="L159" s="33">
        <f t="shared" si="31"/>
        <v>28.391034709400021</v>
      </c>
      <c r="M159" s="15">
        <f t="shared" si="22"/>
        <v>15.948783127017032</v>
      </c>
      <c r="N159" s="6"/>
      <c r="O159" s="7">
        <f t="shared" si="23"/>
        <v>20.410434017234657</v>
      </c>
      <c r="P159" s="7"/>
      <c r="Q159" s="46">
        <f t="shared" si="24"/>
        <v>-2.8937843102309069E-3</v>
      </c>
      <c r="R159" s="22">
        <f t="shared" si="34"/>
        <v>1.0030901652050708</v>
      </c>
      <c r="S159" s="22">
        <f t="shared" si="35"/>
        <v>2.6965264444908019</v>
      </c>
      <c r="T159" s="39">
        <f t="shared" si="25"/>
        <v>4.2886011694532877E-2</v>
      </c>
      <c r="U159" s="39">
        <f t="shared" si="26"/>
        <v>6.1912515956893621E-2</v>
      </c>
      <c r="V159" s="39">
        <f t="shared" si="27"/>
        <v>-1.9026504262360744E-2</v>
      </c>
      <c r="Y159" s="37"/>
      <c r="Z159" s="37"/>
    </row>
    <row r="160" spans="1:26" ht="13.15" x14ac:dyDescent="0.4">
      <c r="A160" s="1">
        <v>1883.08</v>
      </c>
      <c r="B160" s="11">
        <v>5.47</v>
      </c>
      <c r="C160" s="4">
        <v>0.32669999999999999</v>
      </c>
      <c r="D160" s="11">
        <v>0.41</v>
      </c>
      <c r="E160" s="11">
        <v>9.3242545450000005</v>
      </c>
      <c r="F160" s="4">
        <f t="shared" si="32"/>
        <v>1883.6249999999886</v>
      </c>
      <c r="G160" s="22">
        <f>G153*5/12+G165*7/12</f>
        <v>3.6241666666666665</v>
      </c>
      <c r="H160" s="4">
        <f t="shared" si="28"/>
        <v>178.70818755087942</v>
      </c>
      <c r="I160" s="4">
        <f t="shared" si="29"/>
        <v>10.673485351530587</v>
      </c>
      <c r="J160" s="33">
        <f t="shared" si="33"/>
        <v>378.35613522516735</v>
      </c>
      <c r="K160" s="4">
        <f t="shared" si="30"/>
        <v>13.394946416062261</v>
      </c>
      <c r="L160" s="33">
        <f t="shared" si="31"/>
        <v>28.359417813952216</v>
      </c>
      <c r="M160" s="15">
        <f t="shared" si="22"/>
        <v>15.196810876629849</v>
      </c>
      <c r="N160" s="6"/>
      <c r="O160" s="7">
        <f t="shared" si="23"/>
        <v>19.448085508176309</v>
      </c>
      <c r="P160" s="7"/>
      <c r="Q160" s="46">
        <f t="shared" si="24"/>
        <v>2.1712055410358366E-4</v>
      </c>
      <c r="R160" s="22">
        <f t="shared" si="34"/>
        <v>1.0030894734703844</v>
      </c>
      <c r="S160" s="22">
        <f t="shared" si="35"/>
        <v>2.7048591566841207</v>
      </c>
      <c r="T160" s="39">
        <f t="shared" si="25"/>
        <v>4.9430569783938338E-2</v>
      </c>
      <c r="U160" s="39">
        <f t="shared" si="26"/>
        <v>6.6236070497677879E-2</v>
      </c>
      <c r="V160" s="39">
        <f t="shared" si="27"/>
        <v>-1.6805500713739541E-2</v>
      </c>
      <c r="Y160" s="37"/>
      <c r="Z160" s="37"/>
    </row>
    <row r="161" spans="1:26" ht="13.15" x14ac:dyDescent="0.4">
      <c r="A161" s="1">
        <v>1883.09</v>
      </c>
      <c r="B161" s="11">
        <v>5.53</v>
      </c>
      <c r="C161" s="4">
        <v>0.32750000000000001</v>
      </c>
      <c r="D161" s="11">
        <v>0.40749999999999997</v>
      </c>
      <c r="E161" s="11">
        <v>9.229089256</v>
      </c>
      <c r="F161" s="4">
        <f t="shared" si="32"/>
        <v>1883.7083333333219</v>
      </c>
      <c r="G161" s="22">
        <f>G153*4/12+G165*8/12</f>
        <v>3.6233333333333335</v>
      </c>
      <c r="H161" s="4">
        <f t="shared" si="28"/>
        <v>182.53137696168795</v>
      </c>
      <c r="I161" s="4">
        <f t="shared" si="29"/>
        <v>10.8099504439336</v>
      </c>
      <c r="J161" s="33">
        <f t="shared" si="33"/>
        <v>388.35769950824545</v>
      </c>
      <c r="K161" s="4">
        <f t="shared" si="30"/>
        <v>13.450549025657836</v>
      </c>
      <c r="L161" s="33">
        <f t="shared" si="31"/>
        <v>28.617678580399641</v>
      </c>
      <c r="M161" s="15">
        <f t="shared" si="22"/>
        <v>15.49469242579346</v>
      </c>
      <c r="N161" s="6"/>
      <c r="O161" s="7">
        <f t="shared" si="23"/>
        <v>19.828736618724506</v>
      </c>
      <c r="P161" s="7"/>
      <c r="Q161" s="46">
        <f t="shared" ref="Q161:Q192" si="36">1/M161-(G161/100-(((E161/E41)^(1/10))-1))</f>
        <v>-2.0348484115957216E-3</v>
      </c>
      <c r="R161" s="22">
        <f t="shared" si="34"/>
        <v>1.0030887817358447</v>
      </c>
      <c r="S161" s="22">
        <f t="shared" si="35"/>
        <v>2.741192934805083</v>
      </c>
      <c r="T161" s="39">
        <f t="shared" si="25"/>
        <v>5.0166423843972296E-2</v>
      </c>
      <c r="U161" s="39">
        <f t="shared" si="26"/>
        <v>6.0899350444703071E-2</v>
      </c>
      <c r="V161" s="39">
        <f t="shared" si="27"/>
        <v>-1.0732926600730774E-2</v>
      </c>
      <c r="Y161" s="37"/>
      <c r="Z161" s="37"/>
    </row>
    <row r="162" spans="1:26" ht="13.15" x14ac:dyDescent="0.4">
      <c r="A162" s="1">
        <v>1883.1</v>
      </c>
      <c r="B162" s="11">
        <v>5.38</v>
      </c>
      <c r="C162" s="4">
        <v>0.32829999999999998</v>
      </c>
      <c r="D162" s="11">
        <v>0.40500000000000003</v>
      </c>
      <c r="E162" s="11">
        <v>9.229089256</v>
      </c>
      <c r="F162" s="4">
        <f t="shared" si="32"/>
        <v>1883.7916666666551</v>
      </c>
      <c r="G162" s="22">
        <f>G153*3/12+G165*9/12</f>
        <v>3.6225000000000001</v>
      </c>
      <c r="H162" s="4">
        <f t="shared" si="28"/>
        <v>177.580254620955</v>
      </c>
      <c r="I162" s="4">
        <f t="shared" si="29"/>
        <v>10.83635642975084</v>
      </c>
      <c r="J162" s="33">
        <f t="shared" si="33"/>
        <v>379.74489018988669</v>
      </c>
      <c r="K162" s="4">
        <f t="shared" si="30"/>
        <v>13.368030319978955</v>
      </c>
      <c r="L162" s="33">
        <f t="shared" si="31"/>
        <v>28.586743592361355</v>
      </c>
      <c r="M162" s="15">
        <f t="shared" si="22"/>
        <v>15.048056270223841</v>
      </c>
      <c r="N162" s="6"/>
      <c r="O162" s="7">
        <f t="shared" si="23"/>
        <v>19.259308186439718</v>
      </c>
      <c r="P162" s="7"/>
      <c r="Q162" s="46">
        <f t="shared" si="36"/>
        <v>2.1206134844089508E-3</v>
      </c>
      <c r="R162" s="22">
        <f t="shared" si="34"/>
        <v>1.0030880900014516</v>
      </c>
      <c r="S162" s="22">
        <f t="shared" si="35"/>
        <v>2.7496598814765356</v>
      </c>
      <c r="T162" s="39">
        <f t="shared" si="25"/>
        <v>5.4719040933593588E-2</v>
      </c>
      <c r="U162" s="39">
        <f t="shared" si="26"/>
        <v>5.9550858290052133E-2</v>
      </c>
      <c r="V162" s="39">
        <f t="shared" si="27"/>
        <v>-4.8318173564585454E-3</v>
      </c>
      <c r="Y162" s="37"/>
      <c r="Z162" s="37"/>
    </row>
    <row r="163" spans="1:26" ht="13.15" x14ac:dyDescent="0.4">
      <c r="A163" s="1">
        <v>1883.11</v>
      </c>
      <c r="B163" s="11">
        <v>5.46</v>
      </c>
      <c r="C163" s="4">
        <v>0.32919999999999999</v>
      </c>
      <c r="D163" s="11">
        <v>0.40250000000000002</v>
      </c>
      <c r="E163" s="11">
        <v>9.1340049590000003</v>
      </c>
      <c r="F163" s="4">
        <f t="shared" si="32"/>
        <v>1883.8749999999884</v>
      </c>
      <c r="G163" s="22">
        <f>G153*2/12+G165*10/12</f>
        <v>3.621666666666667</v>
      </c>
      <c r="H163" s="4">
        <f t="shared" si="28"/>
        <v>182.09693857907615</v>
      </c>
      <c r="I163" s="4">
        <f t="shared" si="29"/>
        <v>10.979178054987521</v>
      </c>
      <c r="J163" s="33">
        <f t="shared" si="33"/>
        <v>391.3600791749497</v>
      </c>
      <c r="K163" s="4">
        <f t="shared" si="30"/>
        <v>13.423812779867795</v>
      </c>
      <c r="L163" s="33">
        <f t="shared" si="31"/>
        <v>28.850262246871296</v>
      </c>
      <c r="M163" s="15">
        <f t="shared" si="22"/>
        <v>15.408218142448868</v>
      </c>
      <c r="N163" s="6"/>
      <c r="O163" s="7">
        <f t="shared" si="23"/>
        <v>19.72054454393318</v>
      </c>
      <c r="P163" s="7"/>
      <c r="Q163" s="46">
        <f t="shared" si="36"/>
        <v>2.6325881891270456E-3</v>
      </c>
      <c r="R163" s="22">
        <f t="shared" si="34"/>
        <v>1.0030873982672053</v>
      </c>
      <c r="S163" s="22">
        <f t="shared" si="35"/>
        <v>2.7868632216408189</v>
      </c>
      <c r="T163" s="39">
        <f t="shared" si="25"/>
        <v>5.6424677914184374E-2</v>
      </c>
      <c r="U163" s="39">
        <f t="shared" si="26"/>
        <v>6.1280485508864002E-2</v>
      </c>
      <c r="V163" s="39">
        <f t="shared" si="27"/>
        <v>-4.8558075946796286E-3</v>
      </c>
      <c r="Y163" s="37"/>
      <c r="Z163" s="37"/>
    </row>
    <row r="164" spans="1:26" ht="13.15" x14ac:dyDescent="0.4">
      <c r="A164" s="1">
        <v>1883.12</v>
      </c>
      <c r="B164" s="11">
        <v>5.34</v>
      </c>
      <c r="C164" s="4">
        <v>0.33</v>
      </c>
      <c r="D164" s="11">
        <v>0.4</v>
      </c>
      <c r="E164" s="11">
        <v>9.229089256</v>
      </c>
      <c r="F164" s="4">
        <f t="shared" si="32"/>
        <v>1883.9583333333217</v>
      </c>
      <c r="G164" s="22">
        <f>G153*1/12+G165*11/12</f>
        <v>3.6208333333333336</v>
      </c>
      <c r="H164" s="4">
        <f t="shared" si="28"/>
        <v>176.25995533009285</v>
      </c>
      <c r="I164" s="4">
        <f t="shared" si="29"/>
        <v>10.892469149612483</v>
      </c>
      <c r="J164" s="33">
        <f t="shared" si="33"/>
        <v>380.76614803886798</v>
      </c>
      <c r="K164" s="4">
        <f t="shared" si="30"/>
        <v>13.202992908621191</v>
      </c>
      <c r="L164" s="33">
        <f t="shared" si="31"/>
        <v>28.521808841862779</v>
      </c>
      <c r="M164" s="15">
        <f t="shared" si="22"/>
        <v>14.896403941887163</v>
      </c>
      <c r="N164" s="6"/>
      <c r="O164" s="7">
        <f t="shared" si="23"/>
        <v>19.066539273012442</v>
      </c>
      <c r="P164" s="7"/>
      <c r="Q164" s="46">
        <f t="shared" si="36"/>
        <v>3.5706001324259246E-3</v>
      </c>
      <c r="R164" s="22">
        <f t="shared" si="34"/>
        <v>1.0030867065331059</v>
      </c>
      <c r="S164" s="22">
        <f t="shared" si="35"/>
        <v>2.7666665895248732</v>
      </c>
      <c r="T164" s="39">
        <f t="shared" si="25"/>
        <v>5.7475353446503119E-2</v>
      </c>
      <c r="U164" s="39">
        <f t="shared" si="26"/>
        <v>6.3844100093285894E-2</v>
      </c>
      <c r="V164" s="39">
        <f t="shared" si="27"/>
        <v>-6.3687466467827747E-3</v>
      </c>
      <c r="Y164" s="37"/>
      <c r="Z164" s="37"/>
    </row>
    <row r="165" spans="1:26" ht="13.15" x14ac:dyDescent="0.4">
      <c r="A165" s="1">
        <v>1884.01</v>
      </c>
      <c r="B165" s="11">
        <v>5.18</v>
      </c>
      <c r="C165" s="4">
        <v>0.32829999999999998</v>
      </c>
      <c r="D165" s="11">
        <v>0.39250000000000002</v>
      </c>
      <c r="E165" s="11">
        <v>9.229089256</v>
      </c>
      <c r="F165" s="4">
        <f t="shared" si="32"/>
        <v>1884.0416666666549</v>
      </c>
      <c r="G165" s="22">
        <v>3.62</v>
      </c>
      <c r="H165" s="4">
        <f t="shared" si="28"/>
        <v>170.97875816664438</v>
      </c>
      <c r="I165" s="4">
        <f t="shared" si="29"/>
        <v>10.83635642975084</v>
      </c>
      <c r="J165" s="33">
        <f t="shared" si="33"/>
        <v>371.30819738603617</v>
      </c>
      <c r="K165" s="4">
        <f t="shared" si="30"/>
        <v>12.955436791584543</v>
      </c>
      <c r="L165" s="33">
        <f t="shared" si="31"/>
        <v>28.134839280698692</v>
      </c>
      <c r="M165" s="15">
        <f t="shared" si="22"/>
        <v>14.432821721970727</v>
      </c>
      <c r="N165" s="6"/>
      <c r="O165" s="7">
        <f t="shared" si="23"/>
        <v>18.478450440666563</v>
      </c>
      <c r="P165" s="7"/>
      <c r="Q165" s="46">
        <f t="shared" si="36"/>
        <v>4.2286421889659725E-3</v>
      </c>
      <c r="R165" s="22">
        <f t="shared" si="34"/>
        <v>1.0037103920018629</v>
      </c>
      <c r="S165" s="22">
        <f t="shared" si="35"/>
        <v>2.7752064773616856</v>
      </c>
      <c r="T165" s="39">
        <f t="shared" si="25"/>
        <v>6.136130363660941E-2</v>
      </c>
      <c r="U165" s="39">
        <f t="shared" si="26"/>
        <v>6.6799644147194748E-2</v>
      </c>
      <c r="V165" s="39">
        <f t="shared" si="27"/>
        <v>-5.4383405105853377E-3</v>
      </c>
      <c r="Y165" s="37"/>
      <c r="Z165" s="37"/>
    </row>
    <row r="166" spans="1:26" ht="13.15" x14ac:dyDescent="0.4">
      <c r="A166" s="1">
        <v>1884.02</v>
      </c>
      <c r="B166" s="11">
        <v>5.32</v>
      </c>
      <c r="C166" s="4">
        <v>0.32669999999999999</v>
      </c>
      <c r="D166" s="11">
        <v>0.38500000000000001</v>
      </c>
      <c r="E166" s="11">
        <v>9.229089256</v>
      </c>
      <c r="F166" s="4">
        <f t="shared" si="32"/>
        <v>1884.1249999999882</v>
      </c>
      <c r="G166" s="22">
        <f>G165*11/12+G177*1/12</f>
        <v>3.6116666666666668</v>
      </c>
      <c r="H166" s="4">
        <f t="shared" si="28"/>
        <v>175.59980568466182</v>
      </c>
      <c r="I166" s="4">
        <f t="shared" si="29"/>
        <v>10.783544458116356</v>
      </c>
      <c r="J166" s="33">
        <f t="shared" si="33"/>
        <v>383.29507254199757</v>
      </c>
      <c r="K166" s="4">
        <f t="shared" si="30"/>
        <v>12.707880674547894</v>
      </c>
      <c r="L166" s="33">
        <f t="shared" si="31"/>
        <v>27.738459197118242</v>
      </c>
      <c r="M166" s="15">
        <f t="shared" si="22"/>
        <v>14.80596022881671</v>
      </c>
      <c r="N166" s="6"/>
      <c r="O166" s="7">
        <f t="shared" si="23"/>
        <v>18.9602488316449</v>
      </c>
      <c r="P166" s="7"/>
      <c r="Q166" s="46">
        <f t="shared" si="36"/>
        <v>2.5658227261833311E-3</v>
      </c>
      <c r="R166" s="22">
        <f t="shared" si="34"/>
        <v>1.0037037188195472</v>
      </c>
      <c r="S166" s="22">
        <f t="shared" si="35"/>
        <v>2.7855035812788063</v>
      </c>
      <c r="T166" s="39">
        <f t="shared" si="25"/>
        <v>6.1427589579871045E-2</v>
      </c>
      <c r="U166" s="39">
        <f t="shared" si="26"/>
        <v>6.8402515600217706E-2</v>
      </c>
      <c r="V166" s="39">
        <f t="shared" si="27"/>
        <v>-6.9749260203466612E-3</v>
      </c>
      <c r="Y166" s="37"/>
      <c r="Z166" s="37"/>
    </row>
    <row r="167" spans="1:26" ht="13.15" x14ac:dyDescent="0.4">
      <c r="A167" s="1">
        <v>1884.03</v>
      </c>
      <c r="B167" s="11">
        <v>5.3</v>
      </c>
      <c r="C167" s="4">
        <v>0.32500000000000001</v>
      </c>
      <c r="D167" s="11">
        <v>0.3775</v>
      </c>
      <c r="E167" s="11">
        <v>9.229089256</v>
      </c>
      <c r="F167" s="4">
        <f t="shared" si="32"/>
        <v>1884.2083333333214</v>
      </c>
      <c r="G167" s="22">
        <f>G165*10/12+G177*2/12</f>
        <v>3.6033333333333335</v>
      </c>
      <c r="H167" s="4">
        <f t="shared" si="28"/>
        <v>174.93965603923075</v>
      </c>
      <c r="I167" s="4">
        <f t="shared" si="29"/>
        <v>10.727431738254717</v>
      </c>
      <c r="J167" s="33">
        <f t="shared" si="33"/>
        <v>383.80541215926053</v>
      </c>
      <c r="K167" s="4">
        <f t="shared" si="30"/>
        <v>12.460324557511248</v>
      </c>
      <c r="L167" s="33">
        <f t="shared" si="31"/>
        <v>27.337083601909594</v>
      </c>
      <c r="M167" s="15">
        <f t="shared" si="22"/>
        <v>14.736023454014472</v>
      </c>
      <c r="N167" s="6"/>
      <c r="O167" s="7">
        <f t="shared" si="23"/>
        <v>18.875642451992523</v>
      </c>
      <c r="P167" s="7"/>
      <c r="Q167" s="46">
        <f t="shared" si="36"/>
        <v>2.9697008462466062E-3</v>
      </c>
      <c r="R167" s="22">
        <f t="shared" si="34"/>
        <v>1.0036970457842034</v>
      </c>
      <c r="S167" s="22">
        <f t="shared" si="35"/>
        <v>2.7958203033147049</v>
      </c>
      <c r="T167" s="39">
        <f t="shared" si="25"/>
        <v>6.7913097106354625E-2</v>
      </c>
      <c r="U167" s="39">
        <f t="shared" si="26"/>
        <v>7.1568922197797535E-2</v>
      </c>
      <c r="V167" s="39">
        <f t="shared" si="27"/>
        <v>-3.6558250914429102E-3</v>
      </c>
      <c r="Y167" s="37"/>
      <c r="Z167" s="37"/>
    </row>
    <row r="168" spans="1:26" ht="13.15" x14ac:dyDescent="0.4">
      <c r="A168" s="1">
        <v>1884.04</v>
      </c>
      <c r="B168" s="11">
        <v>5.0599999999999996</v>
      </c>
      <c r="C168" s="4">
        <v>0.32329999999999998</v>
      </c>
      <c r="D168" s="11">
        <v>0.37</v>
      </c>
      <c r="E168" s="11">
        <v>9.0388396689999997</v>
      </c>
      <c r="F168" s="4">
        <f t="shared" si="32"/>
        <v>1884.2916666666547</v>
      </c>
      <c r="G168" s="22">
        <f>G165*9/12+G177*3/12</f>
        <v>3.5949999999999998</v>
      </c>
      <c r="H168" s="4">
        <f t="shared" si="28"/>
        <v>170.53325387400452</v>
      </c>
      <c r="I168" s="4">
        <f t="shared" si="29"/>
        <v>10.895929046929973</v>
      </c>
      <c r="J168" s="33">
        <f t="shared" si="33"/>
        <v>376.13014867314683</v>
      </c>
      <c r="K168" s="4">
        <f t="shared" si="30"/>
        <v>12.469822911735509</v>
      </c>
      <c r="L168" s="33">
        <f t="shared" si="31"/>
        <v>27.503587946455401</v>
      </c>
      <c r="M168" s="15">
        <f t="shared" si="22"/>
        <v>14.353453682579476</v>
      </c>
      <c r="N168" s="6"/>
      <c r="O168" s="7">
        <f t="shared" si="23"/>
        <v>18.395357641018055</v>
      </c>
      <c r="P168" s="7"/>
      <c r="Q168" s="46">
        <f t="shared" si="36"/>
        <v>4.3444054785742731E-3</v>
      </c>
      <c r="R168" s="22">
        <f t="shared" si="34"/>
        <v>1.003690372895923</v>
      </c>
      <c r="S168" s="22">
        <f t="shared" si="35"/>
        <v>2.865220590486206</v>
      </c>
      <c r="T168" s="39">
        <f t="shared" si="25"/>
        <v>7.1949238312908781E-2</v>
      </c>
      <c r="U168" s="39">
        <f t="shared" si="26"/>
        <v>6.9447376007533146E-2</v>
      </c>
      <c r="V168" s="39">
        <f t="shared" si="27"/>
        <v>2.501862305375635E-3</v>
      </c>
      <c r="Y168" s="37"/>
      <c r="Z168" s="37"/>
    </row>
    <row r="169" spans="1:26" ht="13.15" x14ac:dyDescent="0.4">
      <c r="A169" s="1">
        <v>1884.05</v>
      </c>
      <c r="B169" s="11">
        <v>4.6500000000000004</v>
      </c>
      <c r="C169" s="4">
        <v>0.32169999999999999</v>
      </c>
      <c r="D169" s="11">
        <v>0.36249999999999999</v>
      </c>
      <c r="E169" s="11">
        <v>8.8485090910000004</v>
      </c>
      <c r="F169" s="4">
        <f t="shared" si="32"/>
        <v>1884.3749999999879</v>
      </c>
      <c r="G169" s="22">
        <f>G165*8/12+G177*4/12</f>
        <v>3.5866666666666669</v>
      </c>
      <c r="H169" s="4">
        <f t="shared" si="28"/>
        <v>160.08627390582404</v>
      </c>
      <c r="I169" s="4">
        <f t="shared" si="29"/>
        <v>11.075215981828729</v>
      </c>
      <c r="J169" s="33">
        <f t="shared" si="33"/>
        <v>355.12380243615746</v>
      </c>
      <c r="K169" s="4">
        <f t="shared" si="30"/>
        <v>12.47984393351854</v>
      </c>
      <c r="L169" s="33">
        <f t="shared" si="31"/>
        <v>27.684382447980017</v>
      </c>
      <c r="M169" s="15">
        <f t="shared" si="22"/>
        <v>13.465050313804907</v>
      </c>
      <c r="N169" s="6"/>
      <c r="O169" s="7">
        <f t="shared" si="23"/>
        <v>17.272918948879877</v>
      </c>
      <c r="P169" s="7"/>
      <c r="Q169" s="46">
        <f t="shared" si="36"/>
        <v>7.7210795261652976E-3</v>
      </c>
      <c r="R169" s="22">
        <f t="shared" si="34"/>
        <v>1.0036837001547976</v>
      </c>
      <c r="S169" s="22">
        <f t="shared" si="35"/>
        <v>2.9376523816989404</v>
      </c>
      <c r="T169" s="39">
        <f t="shared" si="25"/>
        <v>7.4521666454081759E-2</v>
      </c>
      <c r="U169" s="39">
        <f t="shared" si="26"/>
        <v>6.7280863955631931E-2</v>
      </c>
      <c r="V169" s="39">
        <f t="shared" si="27"/>
        <v>7.2408024984498276E-3</v>
      </c>
      <c r="Y169" s="37"/>
      <c r="Z169" s="37"/>
    </row>
    <row r="170" spans="1:26" ht="13.15" x14ac:dyDescent="0.4">
      <c r="A170" s="1">
        <v>1884.06</v>
      </c>
      <c r="B170" s="11">
        <v>4.46</v>
      </c>
      <c r="C170" s="4">
        <v>0.32</v>
      </c>
      <c r="D170" s="11">
        <v>0.35499999999999998</v>
      </c>
      <c r="E170" s="11">
        <v>8.8485090910000004</v>
      </c>
      <c r="F170" s="4">
        <f t="shared" si="32"/>
        <v>1884.4583333333212</v>
      </c>
      <c r="G170" s="22">
        <f>G165*7/12+G177*5/12</f>
        <v>3.5783333333333336</v>
      </c>
      <c r="H170" s="4">
        <f t="shared" si="28"/>
        <v>153.54511432687639</v>
      </c>
      <c r="I170" s="4">
        <f t="shared" si="29"/>
        <v>11.016689817174989</v>
      </c>
      <c r="J170" s="33">
        <f t="shared" si="33"/>
        <v>342.64991976994116</v>
      </c>
      <c r="K170" s="4">
        <f t="shared" si="30"/>
        <v>12.2216402659285</v>
      </c>
      <c r="L170" s="33">
        <f t="shared" si="31"/>
        <v>27.273704376306974</v>
      </c>
      <c r="M170" s="15">
        <f t="shared" si="22"/>
        <v>12.906876483666863</v>
      </c>
      <c r="N170" s="6"/>
      <c r="O170" s="7">
        <f t="shared" si="23"/>
        <v>16.5755624574753</v>
      </c>
      <c r="P170" s="7"/>
      <c r="Q170" s="46">
        <f t="shared" si="36"/>
        <v>1.3335959139286285E-2</v>
      </c>
      <c r="R170" s="22">
        <f t="shared" si="34"/>
        <v>1.0036770275609186</v>
      </c>
      <c r="S170" s="22">
        <f t="shared" si="35"/>
        <v>2.9484738122321463</v>
      </c>
      <c r="T170" s="39">
        <f t="shared" si="25"/>
        <v>7.736576607772383E-2</v>
      </c>
      <c r="U170" s="39">
        <f t="shared" si="26"/>
        <v>6.7387027198885896E-2</v>
      </c>
      <c r="V170" s="39">
        <f t="shared" si="27"/>
        <v>9.9787388788379339E-3</v>
      </c>
      <c r="Y170" s="37"/>
      <c r="Z170" s="37"/>
    </row>
    <row r="171" spans="1:26" ht="13.15" x14ac:dyDescent="0.4">
      <c r="A171" s="1">
        <v>1884.07</v>
      </c>
      <c r="B171" s="11">
        <v>4.46</v>
      </c>
      <c r="C171" s="4">
        <v>0.31830000000000003</v>
      </c>
      <c r="D171" s="11">
        <v>0.34749999999999998</v>
      </c>
      <c r="E171" s="11">
        <v>8.7534247930000006</v>
      </c>
      <c r="F171" s="4">
        <f t="shared" si="32"/>
        <v>1884.5416666666545</v>
      </c>
      <c r="G171" s="22">
        <f>G165*6/12+G177*6/12</f>
        <v>3.57</v>
      </c>
      <c r="H171" s="4">
        <f t="shared" si="28"/>
        <v>155.21300201110896</v>
      </c>
      <c r="I171" s="4">
        <f t="shared" si="29"/>
        <v>11.07719698209327</v>
      </c>
      <c r="J171" s="33">
        <f t="shared" si="33"/>
        <v>348.43194442012577</v>
      </c>
      <c r="K171" s="4">
        <f t="shared" si="30"/>
        <v>12.093389730686178</v>
      </c>
      <c r="L171" s="33">
        <f t="shared" si="31"/>
        <v>27.148004638115175</v>
      </c>
      <c r="M171" s="15">
        <f t="shared" si="22"/>
        <v>13.043931585991668</v>
      </c>
      <c r="N171" s="6"/>
      <c r="O171" s="7">
        <f t="shared" si="23"/>
        <v>16.769768530632778</v>
      </c>
      <c r="P171" s="7"/>
      <c r="Q171" s="46">
        <f t="shared" si="36"/>
        <v>1.0776582875225441E-2</v>
      </c>
      <c r="R171" s="22">
        <f t="shared" si="34"/>
        <v>1.0036703551143773</v>
      </c>
      <c r="S171" s="22">
        <f t="shared" si="35"/>
        <v>2.991461070356741</v>
      </c>
      <c r="T171" s="39">
        <f t="shared" si="25"/>
        <v>7.3789069696210019E-2</v>
      </c>
      <c r="U171" s="39">
        <f t="shared" si="26"/>
        <v>6.6339615262161589E-2</v>
      </c>
      <c r="V171" s="39">
        <f t="shared" si="27"/>
        <v>7.4494544340484303E-3</v>
      </c>
      <c r="Y171" s="37"/>
      <c r="Z171" s="37"/>
    </row>
    <row r="172" spans="1:26" ht="13.15" x14ac:dyDescent="0.4">
      <c r="A172" s="1">
        <v>1884.08</v>
      </c>
      <c r="B172" s="11">
        <v>4.74</v>
      </c>
      <c r="C172" s="4">
        <v>0.31669999999999998</v>
      </c>
      <c r="D172" s="11">
        <v>0.34</v>
      </c>
      <c r="E172" s="11">
        <v>8.7534247930000006</v>
      </c>
      <c r="F172" s="4">
        <f t="shared" si="32"/>
        <v>1884.6249999999877</v>
      </c>
      <c r="G172" s="22">
        <f>G165*5/12+G177*7/12</f>
        <v>3.5616666666666665</v>
      </c>
      <c r="H172" s="4">
        <f t="shared" si="28"/>
        <v>164.95731603871224</v>
      </c>
      <c r="I172" s="4">
        <f t="shared" si="29"/>
        <v>11.021515187649822</v>
      </c>
      <c r="J172" s="33">
        <f t="shared" si="33"/>
        <v>372.36841172299353</v>
      </c>
      <c r="K172" s="4">
        <f t="shared" si="30"/>
        <v>11.832381319232521</v>
      </c>
      <c r="L172" s="33">
        <f t="shared" si="31"/>
        <v>26.709970461142991</v>
      </c>
      <c r="M172" s="15">
        <f t="shared" si="22"/>
        <v>13.859813341769325</v>
      </c>
      <c r="N172" s="6"/>
      <c r="O172" s="7">
        <f t="shared" si="23"/>
        <v>17.832062630600067</v>
      </c>
      <c r="P172" s="7"/>
      <c r="Q172" s="46">
        <f t="shared" si="36"/>
        <v>7.1264007069202495E-3</v>
      </c>
      <c r="R172" s="22">
        <f t="shared" si="34"/>
        <v>1.0036636828152661</v>
      </c>
      <c r="S172" s="22">
        <f t="shared" si="35"/>
        <v>3.0024407947957856</v>
      </c>
      <c r="T172" s="39">
        <f t="shared" si="25"/>
        <v>6.8022516804265631E-2</v>
      </c>
      <c r="U172" s="39">
        <f t="shared" si="26"/>
        <v>6.3401076592445316E-2</v>
      </c>
      <c r="V172" s="39">
        <f t="shared" si="27"/>
        <v>4.6214402118203157E-3</v>
      </c>
      <c r="Y172" s="37"/>
      <c r="Z172" s="37"/>
    </row>
    <row r="173" spans="1:26" ht="13.15" x14ac:dyDescent="0.4">
      <c r="A173" s="1">
        <v>1884.09</v>
      </c>
      <c r="B173" s="11">
        <v>4.59</v>
      </c>
      <c r="C173" s="4">
        <v>0.315</v>
      </c>
      <c r="D173" s="11">
        <v>0.33250000000000002</v>
      </c>
      <c r="E173" s="11">
        <v>8.6582595040000001</v>
      </c>
      <c r="F173" s="4">
        <f t="shared" si="32"/>
        <v>1884.708333333321</v>
      </c>
      <c r="G173" s="22">
        <f>G165*4/12+G177*8/12</f>
        <v>3.5533333333333337</v>
      </c>
      <c r="H173" s="4">
        <f t="shared" si="28"/>
        <v>161.49286231880998</v>
      </c>
      <c r="I173" s="4">
        <f t="shared" si="29"/>
        <v>11.082843492467353</v>
      </c>
      <c r="J173" s="33">
        <f t="shared" si="33"/>
        <v>366.63271748705512</v>
      </c>
      <c r="K173" s="4">
        <f t="shared" si="30"/>
        <v>11.69855701982665</v>
      </c>
      <c r="L173" s="33">
        <f t="shared" si="31"/>
        <v>26.558906005325891</v>
      </c>
      <c r="M173" s="15">
        <f t="shared" si="22"/>
        <v>13.569154744335723</v>
      </c>
      <c r="N173" s="6"/>
      <c r="O173" s="7">
        <f t="shared" si="23"/>
        <v>17.474388100341248</v>
      </c>
      <c r="P173" s="7"/>
      <c r="Q173" s="46">
        <f t="shared" si="36"/>
        <v>7.6948439400387342E-3</v>
      </c>
      <c r="R173" s="22">
        <f t="shared" si="34"/>
        <v>1.0036570106636764</v>
      </c>
      <c r="S173" s="22">
        <f t="shared" si="35"/>
        <v>3.0465623341726928</v>
      </c>
      <c r="T173" s="39">
        <f t="shared" si="25"/>
        <v>7.0307305331770653E-2</v>
      </c>
      <c r="U173" s="39">
        <f t="shared" si="26"/>
        <v>6.0857558975657478E-2</v>
      </c>
      <c r="V173" s="39">
        <f t="shared" si="27"/>
        <v>9.4497463561131756E-3</v>
      </c>
      <c r="Y173" s="37"/>
      <c r="Z173" s="37"/>
    </row>
    <row r="174" spans="1:26" ht="13.15" x14ac:dyDescent="0.4">
      <c r="A174" s="1">
        <v>1884.1</v>
      </c>
      <c r="B174" s="11">
        <v>4.4400000000000004</v>
      </c>
      <c r="C174" s="4">
        <v>0.31330000000000002</v>
      </c>
      <c r="D174" s="11">
        <v>0.32500000000000001</v>
      </c>
      <c r="E174" s="11">
        <v>8.5630942149999996</v>
      </c>
      <c r="F174" s="4">
        <f t="shared" si="32"/>
        <v>1884.7916666666542</v>
      </c>
      <c r="G174" s="22">
        <f>G165*3/12+G177*9/12</f>
        <v>3.5449999999999999</v>
      </c>
      <c r="H174" s="4">
        <f t="shared" si="28"/>
        <v>157.95140471895419</v>
      </c>
      <c r="I174" s="4">
        <f t="shared" si="29"/>
        <v>11.14553493208296</v>
      </c>
      <c r="J174" s="33">
        <f t="shared" si="33"/>
        <v>360.70126187999801</v>
      </c>
      <c r="K174" s="4">
        <f t="shared" si="30"/>
        <v>11.561758228301827</v>
      </c>
      <c r="L174" s="33">
        <f t="shared" si="31"/>
        <v>26.402682457432288</v>
      </c>
      <c r="M174" s="15">
        <f t="shared" si="22"/>
        <v>13.273251319134157</v>
      </c>
      <c r="N174" s="6"/>
      <c r="O174" s="7">
        <f t="shared" si="23"/>
        <v>17.112421679154785</v>
      </c>
      <c r="P174" s="7"/>
      <c r="Q174" s="46">
        <f t="shared" si="36"/>
        <v>9.9265400778954516E-3</v>
      </c>
      <c r="R174" s="22">
        <f t="shared" si="34"/>
        <v>1.0036503386596998</v>
      </c>
      <c r="S174" s="22">
        <f t="shared" si="35"/>
        <v>3.0916851994187473</v>
      </c>
      <c r="T174" s="39">
        <f t="shared" si="25"/>
        <v>7.2116021619816006E-2</v>
      </c>
      <c r="U174" s="39">
        <f t="shared" si="26"/>
        <v>6.2777294381323401E-2</v>
      </c>
      <c r="V174" s="39">
        <f t="shared" si="27"/>
        <v>9.3387272384926057E-3</v>
      </c>
      <c r="Y174" s="37"/>
      <c r="Z174" s="37"/>
    </row>
    <row r="175" spans="1:26" ht="13.15" x14ac:dyDescent="0.4">
      <c r="A175" s="1">
        <v>1884.11</v>
      </c>
      <c r="B175" s="11">
        <v>4.3499999999999996</v>
      </c>
      <c r="C175" s="4">
        <v>0.31169999999999998</v>
      </c>
      <c r="D175" s="11">
        <v>0.3175</v>
      </c>
      <c r="E175" s="11">
        <v>8.3728446279999993</v>
      </c>
      <c r="F175" s="4">
        <f t="shared" si="32"/>
        <v>1884.8749999999875</v>
      </c>
      <c r="G175" s="22">
        <f>G165*2/12+G177*10/12</f>
        <v>3.5366666666666671</v>
      </c>
      <c r="H175" s="4">
        <f t="shared" si="28"/>
        <v>158.26594292321559</v>
      </c>
      <c r="I175" s="4">
        <f t="shared" si="29"/>
        <v>11.340573427394551</v>
      </c>
      <c r="J175" s="33">
        <f t="shared" si="33"/>
        <v>363.57767983147892</v>
      </c>
      <c r="K175" s="4">
        <f t="shared" si="30"/>
        <v>11.551594684625506</v>
      </c>
      <c r="L175" s="33">
        <f t="shared" si="31"/>
        <v>26.536991573906796</v>
      </c>
      <c r="M175" s="15">
        <f t="shared" si="22"/>
        <v>13.30443760211973</v>
      </c>
      <c r="N175" s="6"/>
      <c r="O175" s="7">
        <f t="shared" si="23"/>
        <v>17.173051638572861</v>
      </c>
      <c r="P175" s="7"/>
      <c r="Q175" s="46">
        <f t="shared" si="36"/>
        <v>8.4526608310660223E-3</v>
      </c>
      <c r="R175" s="22">
        <f t="shared" si="34"/>
        <v>1.0036436668034285</v>
      </c>
      <c r="S175" s="22">
        <f t="shared" si="35"/>
        <v>3.1734772734469385</v>
      </c>
      <c r="T175" s="39">
        <f t="shared" si="25"/>
        <v>7.1702733072092961E-2</v>
      </c>
      <c r="U175" s="39">
        <f t="shared" si="26"/>
        <v>6.0493170421616949E-2</v>
      </c>
      <c r="V175" s="39">
        <f t="shared" si="27"/>
        <v>1.1209562650476013E-2</v>
      </c>
      <c r="Y175" s="37"/>
      <c r="Z175" s="37"/>
    </row>
    <row r="176" spans="1:26" ht="13.15" x14ac:dyDescent="0.4">
      <c r="A176" s="1">
        <v>1884.12</v>
      </c>
      <c r="B176" s="11">
        <v>4.34</v>
      </c>
      <c r="C176" s="4">
        <v>0.31</v>
      </c>
      <c r="D176" s="11">
        <v>0.31</v>
      </c>
      <c r="E176" s="11">
        <v>8.2776793390000005</v>
      </c>
      <c r="F176" s="4">
        <f t="shared" si="32"/>
        <v>1884.9583333333208</v>
      </c>
      <c r="G176" s="22">
        <f>G165*1/12+G177*11/12</f>
        <v>3.5283333333333333</v>
      </c>
      <c r="H176" s="4">
        <f t="shared" si="28"/>
        <v>159.71745290627766</v>
      </c>
      <c r="I176" s="4">
        <f t="shared" si="29"/>
        <v>11.408389493305545</v>
      </c>
      <c r="J176" s="33">
        <f t="shared" si="33"/>
        <v>369.09617356199783</v>
      </c>
      <c r="K176" s="4">
        <f t="shared" si="30"/>
        <v>11.408389493305545</v>
      </c>
      <c r="L176" s="33">
        <f t="shared" si="31"/>
        <v>26.364012397285553</v>
      </c>
      <c r="M176" s="15">
        <f t="shared" si="22"/>
        <v>13.432292746944759</v>
      </c>
      <c r="N176" s="6"/>
      <c r="O176" s="7">
        <f t="shared" si="23"/>
        <v>17.357970009963758</v>
      </c>
      <c r="P176" s="7"/>
      <c r="Q176" s="46">
        <f t="shared" si="36"/>
        <v>6.7139154078262875E-3</v>
      </c>
      <c r="R176" s="22">
        <f t="shared" si="34"/>
        <v>1.0036369950949544</v>
      </c>
      <c r="S176" s="22">
        <f t="shared" si="35"/>
        <v>3.2216575487722565</v>
      </c>
      <c r="T176" s="39">
        <f t="shared" si="25"/>
        <v>7.1073393965091158E-2</v>
      </c>
      <c r="U176" s="39">
        <f t="shared" si="26"/>
        <v>6.09069899599195E-2</v>
      </c>
      <c r="V176" s="39">
        <f t="shared" si="27"/>
        <v>1.0166404005171659E-2</v>
      </c>
      <c r="Y176" s="37"/>
      <c r="Z176" s="37"/>
    </row>
    <row r="177" spans="1:26" ht="13.15" x14ac:dyDescent="0.4">
      <c r="A177" s="1">
        <v>1885.01</v>
      </c>
      <c r="B177" s="11">
        <v>4.24</v>
      </c>
      <c r="C177" s="4">
        <v>0.30420000000000003</v>
      </c>
      <c r="D177" s="11">
        <v>0.30669999999999997</v>
      </c>
      <c r="E177" s="11">
        <v>8.2776793390000005</v>
      </c>
      <c r="F177" s="4">
        <f t="shared" si="32"/>
        <v>1885.041666666654</v>
      </c>
      <c r="G177" s="22">
        <v>3.52</v>
      </c>
      <c r="H177" s="4">
        <f t="shared" si="28"/>
        <v>156.03732726327587</v>
      </c>
      <c r="I177" s="4">
        <f t="shared" si="29"/>
        <v>11.194942206011444</v>
      </c>
      <c r="J177" s="33">
        <f t="shared" si="33"/>
        <v>362.74754928632888</v>
      </c>
      <c r="K177" s="4">
        <f t="shared" si="30"/>
        <v>11.286945347086487</v>
      </c>
      <c r="L177" s="33">
        <f t="shared" si="31"/>
        <v>26.239309756159681</v>
      </c>
      <c r="M177" s="15">
        <f t="shared" si="22"/>
        <v>13.129817425635959</v>
      </c>
      <c r="N177" s="6"/>
      <c r="O177" s="7">
        <f t="shared" si="23"/>
        <v>16.987379177257118</v>
      </c>
      <c r="P177" s="7"/>
      <c r="Q177" s="46">
        <f t="shared" si="36"/>
        <v>8.512315822483657E-3</v>
      </c>
      <c r="R177" s="22">
        <f t="shared" si="34"/>
        <v>1.0039790233810126</v>
      </c>
      <c r="S177" s="22">
        <f t="shared" si="35"/>
        <v>3.233374701474764</v>
      </c>
      <c r="T177" s="39">
        <f t="shared" si="25"/>
        <v>7.2116062306961215E-2</v>
      </c>
      <c r="U177" s="39">
        <f t="shared" si="26"/>
        <v>6.1006296117269265E-2</v>
      </c>
      <c r="V177" s="39">
        <f t="shared" si="27"/>
        <v>1.110976618969195E-2</v>
      </c>
      <c r="Y177" s="37"/>
      <c r="Z177" s="37"/>
    </row>
    <row r="178" spans="1:26" ht="13.15" x14ac:dyDescent="0.4">
      <c r="A178" s="1">
        <v>1885.02</v>
      </c>
      <c r="B178" s="11">
        <v>4.37</v>
      </c>
      <c r="C178" s="4">
        <v>0.29830000000000001</v>
      </c>
      <c r="D178" s="11">
        <v>0.30330000000000001</v>
      </c>
      <c r="E178" s="11">
        <v>8.3728446279999993</v>
      </c>
      <c r="F178" s="4">
        <f t="shared" si="32"/>
        <v>1885.1249999999873</v>
      </c>
      <c r="G178" s="22">
        <f>G177*11/12+G189*1/12</f>
        <v>3.5074999999999998</v>
      </c>
      <c r="H178" s="4">
        <f t="shared" si="28"/>
        <v>158.99360243090851</v>
      </c>
      <c r="I178" s="4">
        <f t="shared" si="29"/>
        <v>10.853041557240278</v>
      </c>
      <c r="J178" s="33">
        <f t="shared" si="33"/>
        <v>371.72269505584802</v>
      </c>
      <c r="K178" s="4">
        <f t="shared" si="30"/>
        <v>11.034956434163515</v>
      </c>
      <c r="L178" s="33">
        <f t="shared" si="31"/>
        <v>25.79942640971138</v>
      </c>
      <c r="M178" s="15">
        <f t="shared" si="22"/>
        <v>13.38481759359796</v>
      </c>
      <c r="N178" s="6"/>
      <c r="O178" s="7">
        <f t="shared" si="23"/>
        <v>17.334064590871236</v>
      </c>
      <c r="P178" s="7"/>
      <c r="Q178" s="46">
        <f t="shared" si="36"/>
        <v>8.2929509633673099E-3</v>
      </c>
      <c r="R178" s="22">
        <f t="shared" si="34"/>
        <v>1.0039692212858526</v>
      </c>
      <c r="S178" s="22">
        <f t="shared" si="35"/>
        <v>3.2093437864353462</v>
      </c>
      <c r="T178" s="39">
        <f t="shared" si="25"/>
        <v>6.8417577629088955E-2</v>
      </c>
      <c r="U178" s="39">
        <f t="shared" si="26"/>
        <v>6.200026643535117E-2</v>
      </c>
      <c r="V178" s="39">
        <f t="shared" si="27"/>
        <v>6.4173111937377847E-3</v>
      </c>
      <c r="Y178" s="37"/>
      <c r="Z178" s="37"/>
    </row>
    <row r="179" spans="1:26" ht="13.15" x14ac:dyDescent="0.4">
      <c r="A179" s="1">
        <v>1885.03</v>
      </c>
      <c r="B179" s="11">
        <v>4.38</v>
      </c>
      <c r="C179" s="4">
        <v>0.29249999999999998</v>
      </c>
      <c r="D179" s="11">
        <v>0.3</v>
      </c>
      <c r="E179" s="11">
        <v>8.18251405</v>
      </c>
      <c r="F179" s="4">
        <f t="shared" si="32"/>
        <v>1885.2083333333205</v>
      </c>
      <c r="G179" s="22">
        <f>G177*10/12+G189*2/12</f>
        <v>3.4950000000000001</v>
      </c>
      <c r="H179" s="4">
        <f t="shared" si="28"/>
        <v>163.06418930010881</v>
      </c>
      <c r="I179" s="4">
        <f t="shared" si="29"/>
        <v>10.889560586822334</v>
      </c>
      <c r="J179" s="33">
        <f t="shared" si="33"/>
        <v>383.361240426824</v>
      </c>
      <c r="K179" s="4">
        <f t="shared" si="30"/>
        <v>11.168780089048548</v>
      </c>
      <c r="L179" s="33">
        <f t="shared" si="31"/>
        <v>26.257619207316711</v>
      </c>
      <c r="M179" s="15">
        <f t="shared" si="22"/>
        <v>13.73419409345251</v>
      </c>
      <c r="N179" s="6"/>
      <c r="O179" s="7">
        <f t="shared" si="23"/>
        <v>17.80318966917185</v>
      </c>
      <c r="P179" s="7"/>
      <c r="Q179" s="46">
        <f t="shared" si="36"/>
        <v>4.2926131988318961E-3</v>
      </c>
      <c r="R179" s="22">
        <f t="shared" si="34"/>
        <v>1.0039594196907509</v>
      </c>
      <c r="S179" s="22">
        <f t="shared" si="35"/>
        <v>3.297030105801086</v>
      </c>
      <c r="T179" s="39">
        <f t="shared" si="25"/>
        <v>6.5562237567803328E-2</v>
      </c>
      <c r="U179" s="39">
        <f t="shared" si="26"/>
        <v>5.934418850820089E-2</v>
      </c>
      <c r="V179" s="39">
        <f t="shared" si="27"/>
        <v>6.2180490596024374E-3</v>
      </c>
      <c r="Y179" s="37"/>
      <c r="Z179" s="37"/>
    </row>
    <row r="180" spans="1:26" ht="13.15" x14ac:dyDescent="0.4">
      <c r="A180" s="1">
        <v>1885.04</v>
      </c>
      <c r="B180" s="11">
        <v>4.37</v>
      </c>
      <c r="C180" s="4">
        <v>0.28670000000000001</v>
      </c>
      <c r="D180" s="11">
        <v>0.29670000000000002</v>
      </c>
      <c r="E180" s="11">
        <v>8.2776793390000005</v>
      </c>
      <c r="F180" s="4">
        <f t="shared" si="32"/>
        <v>1885.2916666666538</v>
      </c>
      <c r="G180" s="22">
        <f>G177*9/12+G189*3/12</f>
        <v>3.4824999999999999</v>
      </c>
      <c r="H180" s="4">
        <f t="shared" si="28"/>
        <v>160.82149059917819</v>
      </c>
      <c r="I180" s="4">
        <f t="shared" si="29"/>
        <v>10.550920218486128</v>
      </c>
      <c r="J180" s="33">
        <f t="shared" si="33"/>
        <v>380.15577921395897</v>
      </c>
      <c r="K180" s="4">
        <f t="shared" si="30"/>
        <v>10.91893278278631</v>
      </c>
      <c r="L180" s="33">
        <f t="shared" si="31"/>
        <v>25.810576588737216</v>
      </c>
      <c r="M180" s="15">
        <f t="shared" si="22"/>
        <v>13.548548541030055</v>
      </c>
      <c r="N180" s="6"/>
      <c r="O180" s="7">
        <f t="shared" si="23"/>
        <v>17.57750568664596</v>
      </c>
      <c r="P180" s="7"/>
      <c r="Q180" s="46">
        <f t="shared" si="36"/>
        <v>5.7379374721847481E-3</v>
      </c>
      <c r="R180" s="22">
        <f t="shared" si="34"/>
        <v>1.0039496185961747</v>
      </c>
      <c r="S180" s="22">
        <f t="shared" si="35"/>
        <v>3.272029666775143</v>
      </c>
      <c r="T180" s="39">
        <f t="shared" si="25"/>
        <v>6.6817085926330844E-2</v>
      </c>
      <c r="U180" s="39">
        <f t="shared" si="26"/>
        <v>5.5851711698121642E-2</v>
      </c>
      <c r="V180" s="39">
        <f t="shared" si="27"/>
        <v>1.0965374228209201E-2</v>
      </c>
      <c r="Y180" s="37"/>
      <c r="Z180" s="37"/>
    </row>
    <row r="181" spans="1:26" ht="13.15" x14ac:dyDescent="0.4">
      <c r="A181" s="1">
        <v>1885.05</v>
      </c>
      <c r="B181" s="11">
        <v>4.32</v>
      </c>
      <c r="C181" s="4">
        <v>0.28079999999999999</v>
      </c>
      <c r="D181" s="11">
        <v>0.29330000000000001</v>
      </c>
      <c r="E181" s="11">
        <v>8.0873811569999994</v>
      </c>
      <c r="F181" s="4">
        <f t="shared" si="32"/>
        <v>1885.374999999987</v>
      </c>
      <c r="G181" s="22">
        <f>G177*8/12+G189*4/12</f>
        <v>3.4699999999999998</v>
      </c>
      <c r="H181" s="4">
        <f t="shared" si="28"/>
        <v>162.72230212136648</v>
      </c>
      <c r="I181" s="4">
        <f t="shared" si="29"/>
        <v>10.576949637888818</v>
      </c>
      <c r="J181" s="33">
        <f t="shared" si="33"/>
        <v>386.73250304415478</v>
      </c>
      <c r="K181" s="4">
        <f t="shared" si="30"/>
        <v>11.047789632452959</v>
      </c>
      <c r="L181" s="33">
        <f t="shared" si="31"/>
        <v>26.256630357141336</v>
      </c>
      <c r="M181" s="15">
        <f t="shared" si="22"/>
        <v>13.711371872561939</v>
      </c>
      <c r="N181" s="6"/>
      <c r="O181" s="7">
        <f t="shared" si="23"/>
        <v>17.804975054591765</v>
      </c>
      <c r="P181" s="7"/>
      <c r="Q181" s="46">
        <f t="shared" si="36"/>
        <v>5.1448214108692769E-3</v>
      </c>
      <c r="R181" s="22">
        <f t="shared" si="34"/>
        <v>1.003939818002592</v>
      </c>
      <c r="S181" s="22">
        <f t="shared" si="35"/>
        <v>3.3622487329327182</v>
      </c>
      <c r="T181" s="39">
        <f t="shared" si="25"/>
        <v>6.9611353143753441E-2</v>
      </c>
      <c r="U181" s="39">
        <f t="shared" si="26"/>
        <v>5.173573114962049E-2</v>
      </c>
      <c r="V181" s="39">
        <f t="shared" si="27"/>
        <v>1.7875621994132951E-2</v>
      </c>
      <c r="Y181" s="37"/>
      <c r="Z181" s="37"/>
    </row>
    <row r="182" spans="1:26" ht="13.15" x14ac:dyDescent="0.4">
      <c r="A182" s="1">
        <v>1885.06</v>
      </c>
      <c r="B182" s="11">
        <v>4.3</v>
      </c>
      <c r="C182" s="4">
        <v>0.27500000000000002</v>
      </c>
      <c r="D182" s="11">
        <v>0.28999999999999998</v>
      </c>
      <c r="E182" s="11">
        <v>7.8970910740000004</v>
      </c>
      <c r="F182" s="4">
        <f t="shared" si="32"/>
        <v>1885.4583333333203</v>
      </c>
      <c r="G182" s="22">
        <f>G177*7/12+G189*5/12</f>
        <v>3.4575</v>
      </c>
      <c r="H182" s="4">
        <f t="shared" si="28"/>
        <v>165.87179858070357</v>
      </c>
      <c r="I182" s="4">
        <f t="shared" si="29"/>
        <v>10.608080141789182</v>
      </c>
      <c r="J182" s="33">
        <f t="shared" si="33"/>
        <v>396.31869217858548</v>
      </c>
      <c r="K182" s="4">
        <f t="shared" si="30"/>
        <v>11.186702694977681</v>
      </c>
      <c r="L182" s="33">
        <f t="shared" si="31"/>
        <v>26.728469937625526</v>
      </c>
      <c r="M182" s="15">
        <f t="shared" si="22"/>
        <v>13.978784368698351</v>
      </c>
      <c r="N182" s="6"/>
      <c r="O182" s="7">
        <f t="shared" si="23"/>
        <v>18.166486027738841</v>
      </c>
      <c r="P182" s="7"/>
      <c r="Q182" s="46">
        <f t="shared" si="36"/>
        <v>3.2111125845226268E-3</v>
      </c>
      <c r="R182" s="22">
        <f t="shared" si="34"/>
        <v>1.0039300179104702</v>
      </c>
      <c r="S182" s="22">
        <f t="shared" si="35"/>
        <v>3.4568320770515939</v>
      </c>
      <c r="T182" s="39">
        <f t="shared" si="25"/>
        <v>6.7985077548855521E-2</v>
      </c>
      <c r="U182" s="39">
        <f t="shared" si="26"/>
        <v>4.7599761094873738E-2</v>
      </c>
      <c r="V182" s="39">
        <f t="shared" si="27"/>
        <v>2.0385316453981783E-2</v>
      </c>
      <c r="Y182" s="37"/>
      <c r="Z182" s="37"/>
    </row>
    <row r="183" spans="1:26" ht="13.15" x14ac:dyDescent="0.4">
      <c r="A183" s="1">
        <v>1885.07</v>
      </c>
      <c r="B183" s="11">
        <v>4.46</v>
      </c>
      <c r="C183" s="4">
        <v>0.26919999999999999</v>
      </c>
      <c r="D183" s="11">
        <v>0.28670000000000001</v>
      </c>
      <c r="E183" s="11">
        <v>7.9922320659999997</v>
      </c>
      <c r="F183" s="4">
        <f t="shared" si="32"/>
        <v>1885.5416666666536</v>
      </c>
      <c r="G183" s="22">
        <f>G177*6/12+G189*6/12</f>
        <v>3.4449999999999998</v>
      </c>
      <c r="H183" s="4">
        <f t="shared" si="28"/>
        <v>169.99573195326184</v>
      </c>
      <c r="I183" s="4">
        <f t="shared" si="29"/>
        <v>10.260728933143069</v>
      </c>
      <c r="J183" s="33">
        <f t="shared" si="33"/>
        <v>408.2150389578062</v>
      </c>
      <c r="K183" s="4">
        <f t="shared" si="30"/>
        <v>10.927752545067303</v>
      </c>
      <c r="L183" s="33">
        <f t="shared" si="31"/>
        <v>26.24108781820696</v>
      </c>
      <c r="M183" s="15">
        <f t="shared" si="22"/>
        <v>14.326658777089325</v>
      </c>
      <c r="N183" s="6"/>
      <c r="O183" s="7">
        <f t="shared" si="23"/>
        <v>18.627238981582373</v>
      </c>
      <c r="P183" s="7"/>
      <c r="Q183" s="46">
        <f t="shared" si="36"/>
        <v>2.7569141791608381E-3</v>
      </c>
      <c r="R183" s="22">
        <f t="shared" si="34"/>
        <v>1.0039202183202782</v>
      </c>
      <c r="S183" s="22">
        <f t="shared" si="35"/>
        <v>3.4291050046263361</v>
      </c>
      <c r="T183" s="39">
        <f t="shared" si="25"/>
        <v>6.7106572790171404E-2</v>
      </c>
      <c r="U183" s="39">
        <f t="shared" si="26"/>
        <v>5.0076419680159745E-2</v>
      </c>
      <c r="V183" s="39">
        <f t="shared" si="27"/>
        <v>1.7030153110011659E-2</v>
      </c>
      <c r="Y183" s="37"/>
      <c r="Z183" s="37"/>
    </row>
    <row r="184" spans="1:26" ht="13.15" x14ac:dyDescent="0.4">
      <c r="A184" s="1">
        <v>1885.08</v>
      </c>
      <c r="B184" s="11">
        <v>4.71</v>
      </c>
      <c r="C184" s="4">
        <v>0.26329999999999998</v>
      </c>
      <c r="D184" s="11">
        <v>0.2833</v>
      </c>
      <c r="E184" s="11">
        <v>7.9922320659999997</v>
      </c>
      <c r="F184" s="4">
        <f t="shared" si="32"/>
        <v>1885.6249999999868</v>
      </c>
      <c r="G184" s="22">
        <f>G177*5/12+G189*7/12</f>
        <v>3.4325000000000001</v>
      </c>
      <c r="H184" s="4">
        <f t="shared" si="28"/>
        <v>179.5246406950366</v>
      </c>
      <c r="I184" s="4">
        <f t="shared" si="29"/>
        <v>10.035846686837184</v>
      </c>
      <c r="J184" s="33">
        <f t="shared" si="33"/>
        <v>433.1053255166816</v>
      </c>
      <c r="K184" s="4">
        <f t="shared" si="30"/>
        <v>10.798159386179165</v>
      </c>
      <c r="L184" s="33">
        <f t="shared" si="31"/>
        <v>26.050687626088298</v>
      </c>
      <c r="M184" s="15">
        <f t="shared" si="22"/>
        <v>15.13041079670715</v>
      </c>
      <c r="N184" s="6"/>
      <c r="O184" s="7">
        <f t="shared" si="23"/>
        <v>19.676139676121831</v>
      </c>
      <c r="P184" s="7"/>
      <c r="Q184" s="46">
        <f t="shared" si="36"/>
        <v>-1.6484217982207505E-3</v>
      </c>
      <c r="R184" s="22">
        <f t="shared" si="34"/>
        <v>1.003910419232485</v>
      </c>
      <c r="S184" s="22">
        <f t="shared" si="35"/>
        <v>3.4425478448876299</v>
      </c>
      <c r="T184" s="39">
        <f t="shared" si="25"/>
        <v>6.420211250971386E-2</v>
      </c>
      <c r="U184" s="39">
        <f t="shared" si="26"/>
        <v>5.132113952714179E-2</v>
      </c>
      <c r="V184" s="39">
        <f t="shared" si="27"/>
        <v>1.288097298257207E-2</v>
      </c>
      <c r="Y184" s="37"/>
      <c r="Z184" s="37"/>
    </row>
    <row r="185" spans="1:26" ht="13.15" x14ac:dyDescent="0.4">
      <c r="A185" s="1">
        <v>1885.09</v>
      </c>
      <c r="B185" s="11">
        <v>4.6500000000000004</v>
      </c>
      <c r="C185" s="4">
        <v>0.25750000000000001</v>
      </c>
      <c r="D185" s="11">
        <v>0.28000000000000003</v>
      </c>
      <c r="E185" s="11">
        <v>7.8970910740000004</v>
      </c>
      <c r="F185" s="4">
        <f t="shared" si="32"/>
        <v>1885.7083333333201</v>
      </c>
      <c r="G185" s="22">
        <f>G177*4/12+G189*8/12</f>
        <v>3.42</v>
      </c>
      <c r="H185" s="4">
        <f t="shared" si="28"/>
        <v>179.37299148843528</v>
      </c>
      <c r="I185" s="4">
        <f t="shared" si="29"/>
        <v>9.9330204964025981</v>
      </c>
      <c r="J185" s="33">
        <f t="shared" si="33"/>
        <v>434.73643082251476</v>
      </c>
      <c r="K185" s="4">
        <f t="shared" si="30"/>
        <v>10.80095432618535</v>
      </c>
      <c r="L185" s="33">
        <f t="shared" si="31"/>
        <v>26.177677554904111</v>
      </c>
      <c r="M185" s="15">
        <f t="shared" si="22"/>
        <v>15.116285028724242</v>
      </c>
      <c r="N185" s="6"/>
      <c r="O185" s="7">
        <f t="shared" si="23"/>
        <v>19.662671854522632</v>
      </c>
      <c r="P185" s="7"/>
      <c r="Q185" s="46">
        <f t="shared" si="36"/>
        <v>-1.7970460660680782E-3</v>
      </c>
      <c r="R185" s="22">
        <f t="shared" si="34"/>
        <v>1.0039006206475598</v>
      </c>
      <c r="S185" s="22">
        <f t="shared" si="35"/>
        <v>3.4976462709902125</v>
      </c>
      <c r="T185" s="39">
        <f t="shared" si="25"/>
        <v>6.4824876170400891E-2</v>
      </c>
      <c r="U185" s="39">
        <f t="shared" si="26"/>
        <v>4.986052009694153E-2</v>
      </c>
      <c r="V185" s="39">
        <f t="shared" si="27"/>
        <v>1.4964356073459362E-2</v>
      </c>
      <c r="Y185" s="37"/>
      <c r="Z185" s="37"/>
    </row>
    <row r="186" spans="1:26" ht="13.15" x14ac:dyDescent="0.4">
      <c r="A186" s="1">
        <v>1885.1</v>
      </c>
      <c r="B186" s="11">
        <v>4.92</v>
      </c>
      <c r="C186" s="4">
        <v>0.25169999999999998</v>
      </c>
      <c r="D186" s="11">
        <v>0.2767</v>
      </c>
      <c r="E186" s="11">
        <v>7.8970910740000004</v>
      </c>
      <c r="F186" s="4">
        <f t="shared" si="32"/>
        <v>1885.7916666666533</v>
      </c>
      <c r="G186" s="22">
        <f>G177*3/12+G189*9/12</f>
        <v>3.4075000000000002</v>
      </c>
      <c r="H186" s="4">
        <f t="shared" si="28"/>
        <v>189.78819744582825</v>
      </c>
      <c r="I186" s="4">
        <f t="shared" si="29"/>
        <v>9.7092864425030427</v>
      </c>
      <c r="J186" s="33">
        <f t="shared" si="33"/>
        <v>461.94017984586549</v>
      </c>
      <c r="K186" s="4">
        <f t="shared" si="30"/>
        <v>10.673657364483878</v>
      </c>
      <c r="L186" s="33">
        <f t="shared" si="31"/>
        <v>25.979440602307111</v>
      </c>
      <c r="M186" s="15">
        <f t="shared" si="22"/>
        <v>15.991023962168978</v>
      </c>
      <c r="N186" s="6"/>
      <c r="O186" s="7">
        <f t="shared" si="23"/>
        <v>20.7990746396801</v>
      </c>
      <c r="P186" s="7"/>
      <c r="Q186" s="46">
        <f t="shared" si="36"/>
        <v>-5.2907838125079987E-3</v>
      </c>
      <c r="R186" s="22">
        <f t="shared" si="34"/>
        <v>1.0038908225659726</v>
      </c>
      <c r="S186" s="22">
        <f t="shared" si="35"/>
        <v>3.5112892622526974</v>
      </c>
      <c r="T186" s="39">
        <f t="shared" si="25"/>
        <v>5.7192090479622593E-2</v>
      </c>
      <c r="U186" s="39">
        <f t="shared" si="26"/>
        <v>4.9660305629274815E-2</v>
      </c>
      <c r="V186" s="39">
        <f t="shared" si="27"/>
        <v>7.531784850347778E-3</v>
      </c>
      <c r="Y186" s="37"/>
      <c r="Z186" s="37"/>
    </row>
    <row r="187" spans="1:26" ht="13.15" x14ac:dyDescent="0.4">
      <c r="A187" s="1">
        <v>1885.11</v>
      </c>
      <c r="B187" s="11">
        <v>5.24</v>
      </c>
      <c r="C187" s="4">
        <v>0.24579999999999999</v>
      </c>
      <c r="D187" s="11">
        <v>0.27329999999999999</v>
      </c>
      <c r="E187" s="11">
        <v>7.9922320659999997</v>
      </c>
      <c r="F187" s="4">
        <f t="shared" si="32"/>
        <v>1885.8749999999866</v>
      </c>
      <c r="G187" s="22">
        <f>G177*2/12+G189*10/12</f>
        <v>3.3950000000000005</v>
      </c>
      <c r="H187" s="4">
        <f t="shared" si="28"/>
        <v>199.72592722759913</v>
      </c>
      <c r="I187" s="4">
        <f t="shared" si="29"/>
        <v>9.3688230749129513</v>
      </c>
      <c r="J187" s="33">
        <f t="shared" si="33"/>
        <v>488.02868131205861</v>
      </c>
      <c r="K187" s="4">
        <f t="shared" si="30"/>
        <v>10.417003036508175</v>
      </c>
      <c r="L187" s="33">
        <f t="shared" si="31"/>
        <v>25.453862328737713</v>
      </c>
      <c r="M187" s="15">
        <f t="shared" si="22"/>
        <v>16.824034498619017</v>
      </c>
      <c r="N187" s="6"/>
      <c r="O187" s="7">
        <f t="shared" si="23"/>
        <v>21.875099662394931</v>
      </c>
      <c r="P187" s="7"/>
      <c r="Q187" s="46">
        <f t="shared" si="36"/>
        <v>-6.2733324591975267E-3</v>
      </c>
      <c r="R187" s="22">
        <f t="shared" si="34"/>
        <v>1.003881024988194</v>
      </c>
      <c r="S187" s="22">
        <f t="shared" si="35"/>
        <v>3.4829894036788773</v>
      </c>
      <c r="T187" s="39">
        <f t="shared" si="25"/>
        <v>4.8167624512902352E-2</v>
      </c>
      <c r="U187" s="39">
        <f t="shared" si="26"/>
        <v>5.0719775080593887E-2</v>
      </c>
      <c r="V187" s="39">
        <f t="shared" si="27"/>
        <v>-2.5521505676915357E-3</v>
      </c>
      <c r="Y187" s="37"/>
      <c r="Z187" s="37"/>
    </row>
    <row r="188" spans="1:26" ht="13.15" x14ac:dyDescent="0.4">
      <c r="A188" s="1">
        <v>1885.12</v>
      </c>
      <c r="B188" s="11">
        <v>5.2</v>
      </c>
      <c r="C188" s="4">
        <v>0.24</v>
      </c>
      <c r="D188" s="11">
        <v>0.27</v>
      </c>
      <c r="E188" s="11">
        <v>8.18251405</v>
      </c>
      <c r="F188" s="4">
        <f t="shared" si="32"/>
        <v>1885.9583333333198</v>
      </c>
      <c r="G188" s="22">
        <f>G177*1/12+G189*11/12</f>
        <v>3.3825000000000003</v>
      </c>
      <c r="H188" s="4">
        <f t="shared" si="28"/>
        <v>193.59218821017487</v>
      </c>
      <c r="I188" s="4">
        <f t="shared" si="29"/>
        <v>8.9350240712388391</v>
      </c>
      <c r="J188" s="33">
        <f t="shared" si="33"/>
        <v>474.86032806195402</v>
      </c>
      <c r="K188" s="4">
        <f t="shared" si="30"/>
        <v>10.051902080143696</v>
      </c>
      <c r="L188" s="33">
        <f t="shared" si="31"/>
        <v>24.656209341678384</v>
      </c>
      <c r="M188" s="15">
        <f t="shared" si="22"/>
        <v>16.304475952278523</v>
      </c>
      <c r="N188" s="6"/>
      <c r="O188" s="7">
        <f t="shared" si="23"/>
        <v>21.192987772511721</v>
      </c>
      <c r="P188" s="7"/>
      <c r="Q188" s="46">
        <f t="shared" si="36"/>
        <v>-1.1325526271279071E-3</v>
      </c>
      <c r="R188" s="22">
        <f t="shared" si="34"/>
        <v>1.0038712279146946</v>
      </c>
      <c r="S188" s="22">
        <f t="shared" si="35"/>
        <v>3.4151967200486206</v>
      </c>
      <c r="T188" s="39">
        <f t="shared" si="25"/>
        <v>4.65309136501042E-2</v>
      </c>
      <c r="U188" s="39">
        <f t="shared" si="26"/>
        <v>5.4472030734386889E-2</v>
      </c>
      <c r="V188" s="39">
        <f t="shared" si="27"/>
        <v>-7.9411170842826895E-3</v>
      </c>
      <c r="Y188" s="37"/>
      <c r="Z188" s="37"/>
    </row>
    <row r="189" spans="1:26" ht="13.15" x14ac:dyDescent="0.4">
      <c r="A189" s="1">
        <v>1886.01</v>
      </c>
      <c r="B189" s="11">
        <v>5.2</v>
      </c>
      <c r="C189" s="4">
        <v>0.23830000000000001</v>
      </c>
      <c r="D189" s="11">
        <v>0.27500000000000002</v>
      </c>
      <c r="E189" s="11">
        <v>7.9922320659999997</v>
      </c>
      <c r="F189" s="4">
        <f t="shared" si="32"/>
        <v>1886.0416666666531</v>
      </c>
      <c r="G189" s="22">
        <v>3.37</v>
      </c>
      <c r="H189" s="4">
        <f t="shared" si="28"/>
        <v>198.20130182891518</v>
      </c>
      <c r="I189" s="4">
        <f t="shared" si="29"/>
        <v>9.0829558126597085</v>
      </c>
      <c r="J189" s="33">
        <f t="shared" si="33"/>
        <v>488.02260065522864</v>
      </c>
      <c r="K189" s="4">
        <f t="shared" si="30"/>
        <v>10.481799615952244</v>
      </c>
      <c r="L189" s="33">
        <f t="shared" si="31"/>
        <v>25.808887534651515</v>
      </c>
      <c r="M189" s="15">
        <f t="shared" si="22"/>
        <v>16.692317470797651</v>
      </c>
      <c r="N189" s="6"/>
      <c r="O189" s="7">
        <f t="shared" si="23"/>
        <v>21.692296410859065</v>
      </c>
      <c r="P189" s="7"/>
      <c r="Q189" s="46">
        <f t="shared" si="36"/>
        <v>-3.8685591279262396E-3</v>
      </c>
      <c r="R189" s="22">
        <f t="shared" si="34"/>
        <v>1.001756475011806</v>
      </c>
      <c r="S189" s="22">
        <f t="shared" si="35"/>
        <v>3.5100427479843779</v>
      </c>
      <c r="T189" s="39">
        <f t="shared" si="25"/>
        <v>4.432382893878084E-2</v>
      </c>
      <c r="U189" s="39">
        <f t="shared" si="26"/>
        <v>5.3292581073839163E-2</v>
      </c>
      <c r="V189" s="39">
        <f t="shared" si="27"/>
        <v>-8.9687521350583221E-3</v>
      </c>
      <c r="Y189" s="37"/>
      <c r="Z189" s="37"/>
    </row>
    <row r="190" spans="1:26" ht="13.15" x14ac:dyDescent="0.4">
      <c r="A190" s="1">
        <v>1886.02</v>
      </c>
      <c r="B190" s="11">
        <v>5.3</v>
      </c>
      <c r="C190" s="4">
        <v>0.23669999999999999</v>
      </c>
      <c r="D190" s="11">
        <v>0.28000000000000003</v>
      </c>
      <c r="E190" s="11">
        <v>7.9922320659999997</v>
      </c>
      <c r="F190" s="4">
        <f t="shared" si="32"/>
        <v>1886.1249999999864</v>
      </c>
      <c r="G190" s="22">
        <f>G189*11/12+G201*1/12</f>
        <v>3.3825000000000003</v>
      </c>
      <c r="H190" s="4">
        <f t="shared" si="28"/>
        <v>202.01286532562506</v>
      </c>
      <c r="I190" s="4">
        <f t="shared" si="29"/>
        <v>9.021970796712349</v>
      </c>
      <c r="J190" s="33">
        <f t="shared" si="33"/>
        <v>499.25885178281459</v>
      </c>
      <c r="K190" s="4">
        <f t="shared" si="30"/>
        <v>10.67237779078774</v>
      </c>
      <c r="L190" s="33">
        <f t="shared" si="31"/>
        <v>26.375939339469454</v>
      </c>
      <c r="M190" s="15">
        <f t="shared" si="22"/>
        <v>17.006648259460995</v>
      </c>
      <c r="N190" s="6"/>
      <c r="O190" s="7">
        <f t="shared" si="23"/>
        <v>22.092422581197706</v>
      </c>
      <c r="P190" s="7"/>
      <c r="Q190" s="46">
        <f t="shared" si="36"/>
        <v>-5.1008240881719805E-3</v>
      </c>
      <c r="R190" s="22">
        <f t="shared" si="34"/>
        <v>1.0017675107673607</v>
      </c>
      <c r="S190" s="22">
        <f t="shared" si="35"/>
        <v>3.5162080503615831</v>
      </c>
      <c r="T190" s="39">
        <f t="shared" si="25"/>
        <v>4.8135797710092909E-2</v>
      </c>
      <c r="U190" s="39">
        <f t="shared" si="26"/>
        <v>5.5086050760473126E-2</v>
      </c>
      <c r="V190" s="39">
        <f t="shared" si="27"/>
        <v>-6.9502530503802173E-3</v>
      </c>
      <c r="Y190" s="37"/>
      <c r="Z190" s="37"/>
    </row>
    <row r="191" spans="1:26" ht="13.15" x14ac:dyDescent="0.4">
      <c r="A191" s="1">
        <v>1886.03</v>
      </c>
      <c r="B191" s="11">
        <v>5.19</v>
      </c>
      <c r="C191" s="4">
        <v>0.23499999999999999</v>
      </c>
      <c r="D191" s="11">
        <v>0.28499999999999998</v>
      </c>
      <c r="E191" s="11">
        <v>7.8970910740000004</v>
      </c>
      <c r="F191" s="4">
        <f t="shared" si="32"/>
        <v>1886.2083333333196</v>
      </c>
      <c r="G191" s="22">
        <f>G189*10/12+G201*2/12</f>
        <v>3.3950000000000005</v>
      </c>
      <c r="H191" s="4">
        <f t="shared" si="28"/>
        <v>200.2034034032213</v>
      </c>
      <c r="I191" s="4">
        <f t="shared" si="29"/>
        <v>9.0650866666198464</v>
      </c>
      <c r="J191" s="33">
        <f t="shared" si="33"/>
        <v>496.65387997816367</v>
      </c>
      <c r="K191" s="4">
        <f t="shared" si="30"/>
        <v>10.993828510581515</v>
      </c>
      <c r="L191" s="33">
        <f t="shared" si="31"/>
        <v>27.272900923656383</v>
      </c>
      <c r="M191" s="15">
        <f t="shared" si="22"/>
        <v>16.84326610157013</v>
      </c>
      <c r="N191" s="6"/>
      <c r="O191" s="7">
        <f t="shared" si="23"/>
        <v>21.873223559591629</v>
      </c>
      <c r="P191" s="7"/>
      <c r="Q191" s="46">
        <f t="shared" si="36"/>
        <v>-5.8162972749696701E-3</v>
      </c>
      <c r="R191" s="22">
        <f t="shared" si="34"/>
        <v>1.0017785460191069</v>
      </c>
      <c r="S191" s="22">
        <f t="shared" si="35"/>
        <v>3.564859728035608</v>
      </c>
      <c r="T191" s="39">
        <f t="shared" si="25"/>
        <v>4.7395757552545881E-2</v>
      </c>
      <c r="U191" s="39">
        <f t="shared" si="26"/>
        <v>5.4097412247031906E-2</v>
      </c>
      <c r="V191" s="39">
        <f t="shared" si="27"/>
        <v>-6.7016546944860256E-3</v>
      </c>
      <c r="Y191" s="37"/>
      <c r="Z191" s="37"/>
    </row>
    <row r="192" spans="1:26" ht="13.15" x14ac:dyDescent="0.4">
      <c r="A192" s="1">
        <v>1886.04</v>
      </c>
      <c r="B192" s="11">
        <v>5.12</v>
      </c>
      <c r="C192" s="4">
        <v>0.23330000000000001</v>
      </c>
      <c r="D192" s="11">
        <v>0.28999999999999998</v>
      </c>
      <c r="E192" s="11">
        <v>7.8019419829999999</v>
      </c>
      <c r="F192" s="4">
        <f t="shared" si="32"/>
        <v>1886.2916666666529</v>
      </c>
      <c r="G192" s="22">
        <f>G189*9/12+G201*3/12</f>
        <v>3.4075000000000002</v>
      </c>
      <c r="H192" s="4">
        <f t="shared" si="28"/>
        <v>199.91182751659795</v>
      </c>
      <c r="I192" s="4">
        <f t="shared" si="29"/>
        <v>9.1092635468012304</v>
      </c>
      <c r="J192" s="33">
        <f t="shared" si="33"/>
        <v>497.81370189431755</v>
      </c>
      <c r="K192" s="4">
        <f t="shared" si="30"/>
        <v>11.323130855432305</v>
      </c>
      <c r="L192" s="33">
        <f t="shared" si="31"/>
        <v>28.196479208857831</v>
      </c>
      <c r="M192" s="15">
        <f t="shared" si="22"/>
        <v>16.801716131246298</v>
      </c>
      <c r="N192" s="6"/>
      <c r="O192" s="7">
        <f t="shared" si="23"/>
        <v>21.812473807208228</v>
      </c>
      <c r="P192" s="7"/>
      <c r="Q192" s="46">
        <f t="shared" si="36"/>
        <v>-6.1157463251582528E-3</v>
      </c>
      <c r="R192" s="22">
        <f t="shared" si="34"/>
        <v>1.001789580767515</v>
      </c>
      <c r="S192" s="22">
        <f t="shared" si="35"/>
        <v>3.6147527969742783</v>
      </c>
      <c r="T192" s="39">
        <f t="shared" si="25"/>
        <v>5.0004035610122122E-2</v>
      </c>
      <c r="U192" s="39">
        <f t="shared" si="26"/>
        <v>5.463036811154387E-2</v>
      </c>
      <c r="V192" s="39">
        <f t="shared" si="27"/>
        <v>-4.6263325014217482E-3</v>
      </c>
      <c r="Y192" s="37"/>
      <c r="Z192" s="37"/>
    </row>
    <row r="193" spans="1:26" ht="13.15" x14ac:dyDescent="0.4">
      <c r="A193" s="1">
        <v>1886.05</v>
      </c>
      <c r="B193" s="11">
        <v>5.0199999999999996</v>
      </c>
      <c r="C193" s="4">
        <v>0.23169999999999999</v>
      </c>
      <c r="D193" s="11">
        <v>0.29499999999999998</v>
      </c>
      <c r="E193" s="11">
        <v>7.6116519010000001</v>
      </c>
      <c r="F193" s="4">
        <f t="shared" si="32"/>
        <v>1886.3749999999861</v>
      </c>
      <c r="G193" s="22">
        <f>G189*8/12+G201*4/12</f>
        <v>3.42</v>
      </c>
      <c r="H193" s="4">
        <f t="shared" si="28"/>
        <v>200.90745082537111</v>
      </c>
      <c r="I193" s="4">
        <f t="shared" si="29"/>
        <v>9.2729594335136429</v>
      </c>
      <c r="J193" s="33">
        <f t="shared" si="33"/>
        <v>502.21723714897365</v>
      </c>
      <c r="K193" s="4">
        <f t="shared" si="30"/>
        <v>11.80631434133157</v>
      </c>
      <c r="L193" s="33">
        <f t="shared" si="31"/>
        <v>29.512765928077137</v>
      </c>
      <c r="M193" s="15">
        <f t="shared" ref="M193:M256" si="37">H193/AVERAGE(K73:K192)</f>
        <v>16.863195515097825</v>
      </c>
      <c r="N193" s="6"/>
      <c r="O193" s="7">
        <f t="shared" ref="O193:O256" si="38">J193/AVERAGE(L73:L192)</f>
        <v>21.885839695764265</v>
      </c>
      <c r="P193" s="7"/>
      <c r="Q193" s="46">
        <f t="shared" ref="Q193:Q256" si="39">1/M193-(G193/100-(((E193/E73)^(1/10))-1))</f>
        <v>-5.3582071231189285E-3</v>
      </c>
      <c r="R193" s="22">
        <f t="shared" si="34"/>
        <v>1.0018006150130552</v>
      </c>
      <c r="S193" s="22">
        <f t="shared" si="35"/>
        <v>3.7117516530029881</v>
      </c>
      <c r="T193" s="39">
        <f t="shared" si="25"/>
        <v>5.0527738072549289E-2</v>
      </c>
      <c r="U193" s="39">
        <f t="shared" si="26"/>
        <v>5.3858307806657679E-2</v>
      </c>
      <c r="V193" s="39">
        <f t="shared" si="27"/>
        <v>-3.3305697341083906E-3</v>
      </c>
      <c r="Y193" s="37"/>
      <c r="Z193" s="37"/>
    </row>
    <row r="194" spans="1:26" ht="13.15" x14ac:dyDescent="0.4">
      <c r="A194" s="1">
        <v>1886.06</v>
      </c>
      <c r="B194" s="11">
        <v>5.25</v>
      </c>
      <c r="C194" s="4">
        <v>0.23</v>
      </c>
      <c r="D194" s="11">
        <v>0.3</v>
      </c>
      <c r="E194" s="11">
        <v>7.5165028100000004</v>
      </c>
      <c r="F194" s="4">
        <f t="shared" si="32"/>
        <v>1886.4583333333194</v>
      </c>
      <c r="G194" s="22">
        <f>G189*7/12+G201*5/12</f>
        <v>3.4325000000000001</v>
      </c>
      <c r="H194" s="4">
        <f t="shared" si="28"/>
        <v>212.77212161382803</v>
      </c>
      <c r="I194" s="4">
        <f t="shared" si="29"/>
        <v>9.3214453278438949</v>
      </c>
      <c r="J194" s="33">
        <f t="shared" si="33"/>
        <v>533.81764835096908</v>
      </c>
      <c r="K194" s="4">
        <f t="shared" si="30"/>
        <v>12.1584069493616</v>
      </c>
      <c r="L194" s="33">
        <f t="shared" si="31"/>
        <v>30.503865620055372</v>
      </c>
      <c r="M194" s="15">
        <f t="shared" si="37"/>
        <v>17.831494055376876</v>
      </c>
      <c r="N194" s="6"/>
      <c r="O194" s="7">
        <f t="shared" si="38"/>
        <v>23.128666989576487</v>
      </c>
      <c r="P194" s="7"/>
      <c r="Q194" s="46">
        <f t="shared" si="39"/>
        <v>-7.215438082054132E-3</v>
      </c>
      <c r="R194" s="22">
        <f t="shared" si="34"/>
        <v>1.0018116487561965</v>
      </c>
      <c r="S194" s="22">
        <f t="shared" si="35"/>
        <v>3.7655056117860193</v>
      </c>
      <c r="T194" s="39">
        <f t="shared" ref="T194:T257" si="40">(($J314/$J194)^(1/10)-1)</f>
        <v>4.4162914298999434E-2</v>
      </c>
      <c r="U194" s="39">
        <f t="shared" ref="U194:U257" si="41">(($S314/$S194)^(1/10)-1)</f>
        <v>5.4384063894723944E-2</v>
      </c>
      <c r="V194" s="39">
        <f t="shared" ref="V194:V257" si="42">T194-U194</f>
        <v>-1.022114959572451E-2</v>
      </c>
      <c r="Y194" s="37"/>
      <c r="Z194" s="37"/>
    </row>
    <row r="195" spans="1:26" ht="13.15" x14ac:dyDescent="0.4">
      <c r="A195" s="1">
        <v>1886.07</v>
      </c>
      <c r="B195" s="11">
        <v>5.33</v>
      </c>
      <c r="C195" s="4">
        <v>0.2283</v>
      </c>
      <c r="D195" s="11">
        <v>0.30499999999999999</v>
      </c>
      <c r="E195" s="11">
        <v>7.6116519010000001</v>
      </c>
      <c r="F195" s="4">
        <f t="shared" si="32"/>
        <v>1886.5416666666526</v>
      </c>
      <c r="G195" s="22">
        <f>G189*6/12+G201*6/12</f>
        <v>3.4449999999999998</v>
      </c>
      <c r="H195" s="4">
        <f t="shared" si="28"/>
        <v>213.314086234906</v>
      </c>
      <c r="I195" s="4">
        <f t="shared" si="29"/>
        <v>9.1368866580542285</v>
      </c>
      <c r="J195" s="33">
        <f t="shared" si="33"/>
        <v>537.0876392062421</v>
      </c>
      <c r="K195" s="4">
        <f t="shared" si="30"/>
        <v>12.206528386800436</v>
      </c>
      <c r="L195" s="33">
        <f t="shared" si="31"/>
        <v>30.733908059644243</v>
      </c>
      <c r="M195" s="15">
        <f t="shared" si="37"/>
        <v>17.845845041532204</v>
      </c>
      <c r="N195" s="6"/>
      <c r="O195" s="7">
        <f t="shared" si="38"/>
        <v>23.130067401873369</v>
      </c>
      <c r="P195" s="7"/>
      <c r="Q195" s="46">
        <f t="shared" si="39"/>
        <v>-6.1632867403132938E-3</v>
      </c>
      <c r="R195" s="22">
        <f t="shared" si="34"/>
        <v>1.0018226819974081</v>
      </c>
      <c r="S195" s="22">
        <f t="shared" si="35"/>
        <v>3.7251715870576572</v>
      </c>
      <c r="T195" s="39">
        <f t="shared" si="40"/>
        <v>3.6949247601741897E-2</v>
      </c>
      <c r="U195" s="39">
        <f t="shared" si="41"/>
        <v>5.5975824039454336E-2</v>
      </c>
      <c r="V195" s="39">
        <f t="shared" si="42"/>
        <v>-1.9026576437712439E-2</v>
      </c>
      <c r="Y195" s="37"/>
      <c r="Z195" s="37"/>
    </row>
    <row r="196" spans="1:26" ht="13.15" x14ac:dyDescent="0.4">
      <c r="A196" s="1">
        <v>1886.08</v>
      </c>
      <c r="B196" s="11">
        <v>5.37</v>
      </c>
      <c r="C196" s="4">
        <v>0.22670000000000001</v>
      </c>
      <c r="D196" s="11">
        <v>0.31</v>
      </c>
      <c r="E196" s="11">
        <v>7.7067928930000003</v>
      </c>
      <c r="F196" s="4">
        <f t="shared" si="32"/>
        <v>1886.6249999999859</v>
      </c>
      <c r="G196" s="22">
        <f>G189*5/12+G201*7/12</f>
        <v>3.4575</v>
      </c>
      <c r="H196" s="4">
        <f t="shared" si="28"/>
        <v>212.26179978001392</v>
      </c>
      <c r="I196" s="4">
        <f t="shared" si="29"/>
        <v>8.9608473017000279</v>
      </c>
      <c r="J196" s="33">
        <f t="shared" si="33"/>
        <v>536.31831969945233</v>
      </c>
      <c r="K196" s="4">
        <f t="shared" si="30"/>
        <v>12.253474475196333</v>
      </c>
      <c r="L196" s="33">
        <f t="shared" si="31"/>
        <v>30.960647878366892</v>
      </c>
      <c r="M196" s="15">
        <f t="shared" si="37"/>
        <v>17.723912799619267</v>
      </c>
      <c r="N196" s="6"/>
      <c r="O196" s="7">
        <f t="shared" si="38"/>
        <v>22.9549738392198</v>
      </c>
      <c r="P196" s="7"/>
      <c r="Q196" s="46">
        <f t="shared" si="39"/>
        <v>-5.6081304491679002E-3</v>
      </c>
      <c r="R196" s="22">
        <f t="shared" si="34"/>
        <v>1.0018337147371585</v>
      </c>
      <c r="S196" s="22">
        <f t="shared" si="35"/>
        <v>3.6858900200017954</v>
      </c>
      <c r="T196" s="39">
        <f t="shared" si="40"/>
        <v>3.1449294316525878E-2</v>
      </c>
      <c r="U196" s="39">
        <f t="shared" si="41"/>
        <v>5.7550837080464268E-2</v>
      </c>
      <c r="V196" s="39">
        <f t="shared" si="42"/>
        <v>-2.610154276393839E-2</v>
      </c>
      <c r="Y196" s="37"/>
      <c r="Z196" s="37"/>
    </row>
    <row r="197" spans="1:26" ht="13.15" x14ac:dyDescent="0.4">
      <c r="A197" s="1">
        <v>1886.09</v>
      </c>
      <c r="B197" s="11">
        <v>5.51</v>
      </c>
      <c r="C197" s="4">
        <v>0.22500000000000001</v>
      </c>
      <c r="D197" s="11">
        <v>0.315</v>
      </c>
      <c r="E197" s="11">
        <v>7.7067928930000003</v>
      </c>
      <c r="F197" s="4">
        <f t="shared" si="32"/>
        <v>1886.7083333333192</v>
      </c>
      <c r="G197" s="22">
        <f>G189*4/12+G201*8/12</f>
        <v>3.4699999999999998</v>
      </c>
      <c r="H197" s="4">
        <f t="shared" si="28"/>
        <v>217.79562696236061</v>
      </c>
      <c r="I197" s="4">
        <f t="shared" si="29"/>
        <v>8.8936508287715323</v>
      </c>
      <c r="J197" s="33">
        <f t="shared" si="33"/>
        <v>552.17316760490633</v>
      </c>
      <c r="K197" s="4">
        <f t="shared" si="30"/>
        <v>12.451111160280146</v>
      </c>
      <c r="L197" s="33">
        <f t="shared" si="31"/>
        <v>31.567068565434759</v>
      </c>
      <c r="M197" s="15">
        <f t="shared" si="37"/>
        <v>18.147143925800023</v>
      </c>
      <c r="N197" s="6"/>
      <c r="O197" s="7">
        <f t="shared" si="38"/>
        <v>23.484613598095919</v>
      </c>
      <c r="P197" s="7"/>
      <c r="Q197" s="46">
        <f t="shared" si="39"/>
        <v>-7.9534562704792339E-3</v>
      </c>
      <c r="R197" s="22">
        <f t="shared" si="34"/>
        <v>1.0018447469759157</v>
      </c>
      <c r="S197" s="22">
        <f t="shared" si="35"/>
        <v>3.6926488908510184</v>
      </c>
      <c r="T197" s="39">
        <f t="shared" si="40"/>
        <v>3.4115279701616874E-2</v>
      </c>
      <c r="U197" s="39">
        <f t="shared" si="41"/>
        <v>5.781086342808428E-2</v>
      </c>
      <c r="V197" s="39">
        <f t="shared" si="42"/>
        <v>-2.3695583726467406E-2</v>
      </c>
      <c r="Y197" s="37"/>
      <c r="Z197" s="37"/>
    </row>
    <row r="198" spans="1:26" ht="13.15" x14ac:dyDescent="0.4">
      <c r="A198" s="1">
        <v>1886.1</v>
      </c>
      <c r="B198" s="11">
        <v>5.65</v>
      </c>
      <c r="C198" s="4">
        <v>0.2233</v>
      </c>
      <c r="D198" s="11">
        <v>0.32</v>
      </c>
      <c r="E198" s="11">
        <v>7.7067928930000003</v>
      </c>
      <c r="F198" s="4">
        <f t="shared" si="32"/>
        <v>1886.7916666666524</v>
      </c>
      <c r="G198" s="22">
        <f>G189*3/12+G201*9/12</f>
        <v>3.4824999999999999</v>
      </c>
      <c r="H198" s="4">
        <f t="shared" si="28"/>
        <v>223.32945414470737</v>
      </c>
      <c r="I198" s="4">
        <f t="shared" si="29"/>
        <v>8.8264543558430368</v>
      </c>
      <c r="J198" s="33">
        <f t="shared" si="33"/>
        <v>568.06777120294669</v>
      </c>
      <c r="K198" s="4">
        <f t="shared" si="30"/>
        <v>12.648747845363957</v>
      </c>
      <c r="L198" s="33">
        <f t="shared" si="31"/>
        <v>32.173749873441224</v>
      </c>
      <c r="M198" s="15">
        <f t="shared" si="37"/>
        <v>18.562381342866566</v>
      </c>
      <c r="N198" s="6"/>
      <c r="O198" s="7">
        <f t="shared" si="38"/>
        <v>24.001461288727942</v>
      </c>
      <c r="P198" s="7"/>
      <c r="Q198" s="46">
        <f t="shared" si="39"/>
        <v>-1.1092002599045261E-2</v>
      </c>
      <c r="R198" s="22">
        <f t="shared" si="34"/>
        <v>1.0018557787141473</v>
      </c>
      <c r="S198" s="22">
        <f t="shared" si="35"/>
        <v>3.6994608937255347</v>
      </c>
      <c r="T198" s="39">
        <f t="shared" si="40"/>
        <v>3.0775345256867315E-2</v>
      </c>
      <c r="U198" s="39">
        <f t="shared" si="41"/>
        <v>5.4914522982869363E-2</v>
      </c>
      <c r="V198" s="39">
        <f t="shared" si="42"/>
        <v>-2.4139177726002048E-2</v>
      </c>
      <c r="Y198" s="37"/>
      <c r="Z198" s="37"/>
    </row>
    <row r="199" spans="1:26" ht="13.15" x14ac:dyDescent="0.4">
      <c r="A199" s="1">
        <v>1886.11</v>
      </c>
      <c r="B199" s="11">
        <v>5.79</v>
      </c>
      <c r="C199" s="4">
        <v>0.22170000000000001</v>
      </c>
      <c r="D199" s="11">
        <v>0.32500000000000001</v>
      </c>
      <c r="E199" s="11">
        <v>7.7067928930000003</v>
      </c>
      <c r="F199" s="4">
        <f t="shared" si="32"/>
        <v>1886.8749999999857</v>
      </c>
      <c r="G199" s="22">
        <f>G189*2/12+G201*10/12</f>
        <v>3.4950000000000001</v>
      </c>
      <c r="H199" s="4">
        <f t="shared" si="28"/>
        <v>228.8632813270541</v>
      </c>
      <c r="I199" s="4">
        <f t="shared" si="29"/>
        <v>8.7632106166162167</v>
      </c>
      <c r="J199" s="33">
        <f t="shared" si="33"/>
        <v>584.00131811292658</v>
      </c>
      <c r="K199" s="4">
        <f t="shared" si="30"/>
        <v>12.84638453044777</v>
      </c>
      <c r="L199" s="33">
        <f t="shared" si="31"/>
        <v>32.780730291312807</v>
      </c>
      <c r="M199" s="15">
        <f t="shared" si="37"/>
        <v>18.968312634942837</v>
      </c>
      <c r="N199" s="6"/>
      <c r="O199" s="7">
        <f t="shared" si="38"/>
        <v>24.504279362629493</v>
      </c>
      <c r="P199" s="7"/>
      <c r="Q199" s="46">
        <f t="shared" si="39"/>
        <v>-1.3247391881082073E-2</v>
      </c>
      <c r="R199" s="22">
        <f t="shared" si="34"/>
        <v>1.0018668099523205</v>
      </c>
      <c r="S199" s="22">
        <f t="shared" si="35"/>
        <v>3.7063262745059311</v>
      </c>
      <c r="T199" s="39">
        <f t="shared" si="40"/>
        <v>3.210031519203338E-2</v>
      </c>
      <c r="U199" s="39">
        <f t="shared" si="41"/>
        <v>5.2114662125251066E-2</v>
      </c>
      <c r="V199" s="39">
        <f t="shared" si="42"/>
        <v>-2.0014346933217686E-2</v>
      </c>
      <c r="Y199" s="37"/>
      <c r="Z199" s="37"/>
    </row>
    <row r="200" spans="1:26" ht="13.15" x14ac:dyDescent="0.4">
      <c r="A200" s="1">
        <v>1886.12</v>
      </c>
      <c r="B200" s="11">
        <v>5.64</v>
      </c>
      <c r="C200" s="4">
        <v>0.22</v>
      </c>
      <c r="D200" s="11">
        <v>0.33</v>
      </c>
      <c r="E200" s="11">
        <v>7.8019419829999999</v>
      </c>
      <c r="F200" s="4">
        <f t="shared" si="32"/>
        <v>1886.9583333333189</v>
      </c>
      <c r="G200" s="22">
        <f>G189*1/12+G201*11/12</f>
        <v>3.5074999999999998</v>
      </c>
      <c r="H200" s="4">
        <f t="shared" si="28"/>
        <v>220.2153724987524</v>
      </c>
      <c r="I200" s="4">
        <f t="shared" si="29"/>
        <v>8.5899613386038176</v>
      </c>
      <c r="J200" s="33">
        <f t="shared" si="33"/>
        <v>563.76065565673071</v>
      </c>
      <c r="K200" s="4">
        <f t="shared" si="30"/>
        <v>12.884942007905728</v>
      </c>
      <c r="L200" s="33">
        <f t="shared" si="31"/>
        <v>32.985995809702338</v>
      </c>
      <c r="M200" s="15">
        <f t="shared" si="37"/>
        <v>18.194057556886442</v>
      </c>
      <c r="N200" s="6"/>
      <c r="O200" s="7">
        <f t="shared" si="38"/>
        <v>23.485324841739729</v>
      </c>
      <c r="P200" s="7"/>
      <c r="Q200" s="46">
        <f t="shared" si="39"/>
        <v>-1.1670475276021268E-2</v>
      </c>
      <c r="R200" s="22">
        <f t="shared" si="34"/>
        <v>1.0018778406909017</v>
      </c>
      <c r="S200" s="22">
        <f t="shared" si="35"/>
        <v>3.6679601573689107</v>
      </c>
      <c r="T200" s="39">
        <f t="shared" si="40"/>
        <v>3.2266295589027161E-2</v>
      </c>
      <c r="U200" s="39">
        <f t="shared" si="41"/>
        <v>5.3657956475100743E-2</v>
      </c>
      <c r="V200" s="39">
        <f t="shared" si="42"/>
        <v>-2.1391660886073582E-2</v>
      </c>
      <c r="Y200" s="37"/>
      <c r="Z200" s="37"/>
    </row>
    <row r="201" spans="1:26" ht="13.15" x14ac:dyDescent="0.4">
      <c r="A201" s="1">
        <v>1887.01</v>
      </c>
      <c r="B201" s="11">
        <v>5.58</v>
      </c>
      <c r="C201" s="4">
        <v>0.2225</v>
      </c>
      <c r="D201" s="11">
        <v>0.33250000000000002</v>
      </c>
      <c r="E201" s="11">
        <v>7.9922320659999997</v>
      </c>
      <c r="F201" s="4">
        <f t="shared" si="32"/>
        <v>1887.0416666666522</v>
      </c>
      <c r="G201" s="22">
        <v>3.52</v>
      </c>
      <c r="H201" s="4">
        <f t="shared" si="28"/>
        <v>212.68524311641281</v>
      </c>
      <c r="I201" s="4">
        <f t="shared" si="29"/>
        <v>8.4807287801795432</v>
      </c>
      <c r="J201" s="33">
        <f t="shared" si="33"/>
        <v>546.29245835217534</v>
      </c>
      <c r="K201" s="4">
        <f t="shared" si="30"/>
        <v>12.673448626560441</v>
      </c>
      <c r="L201" s="33">
        <f t="shared" si="31"/>
        <v>32.552373190340198</v>
      </c>
      <c r="M201" s="15">
        <f t="shared" si="37"/>
        <v>17.512222096304956</v>
      </c>
      <c r="N201" s="6"/>
      <c r="O201" s="7">
        <f t="shared" si="38"/>
        <v>22.590754381510649</v>
      </c>
      <c r="P201" s="7"/>
      <c r="Q201" s="46">
        <f t="shared" si="39"/>
        <v>-9.0202886756547626E-3</v>
      </c>
      <c r="R201" s="22">
        <f t="shared" si="34"/>
        <v>1.0018888709303571</v>
      </c>
      <c r="S201" s="22">
        <f t="shared" si="35"/>
        <v>3.5873521530383266</v>
      </c>
      <c r="T201" s="39">
        <f t="shared" si="40"/>
        <v>3.8895116150687858E-2</v>
      </c>
      <c r="U201" s="39">
        <f t="shared" si="41"/>
        <v>5.9516530340948393E-2</v>
      </c>
      <c r="V201" s="39">
        <f t="shared" si="42"/>
        <v>-2.0621414190260534E-2</v>
      </c>
      <c r="Y201" s="37"/>
      <c r="Z201" s="37"/>
    </row>
    <row r="202" spans="1:26" ht="13.15" x14ac:dyDescent="0.4">
      <c r="A202" s="1">
        <v>1887.02</v>
      </c>
      <c r="B202" s="11">
        <v>5.54</v>
      </c>
      <c r="C202" s="4">
        <v>0.22500000000000001</v>
      </c>
      <c r="D202" s="11">
        <v>0.33500000000000002</v>
      </c>
      <c r="E202" s="11">
        <v>8.0873811569999994</v>
      </c>
      <c r="F202" s="4">
        <f t="shared" si="32"/>
        <v>1887.1249999999854</v>
      </c>
      <c r="G202" s="22">
        <f>G201*11/12+G213*1/12</f>
        <v>3.5324999999999998</v>
      </c>
      <c r="H202" s="4">
        <f t="shared" ref="H202:H265" si="43">B202*$E$1838/E202</f>
        <v>208.67628559082644</v>
      </c>
      <c r="I202" s="4">
        <f t="shared" ref="I202:I265" si="44">C202*$E$1838/E202</f>
        <v>8.4751199021545034</v>
      </c>
      <c r="J202" s="33">
        <f t="shared" si="33"/>
        <v>537.80931806249839</v>
      </c>
      <c r="K202" s="4">
        <f t="shared" ref="K202:K265" si="45">D202*$E$1838/E202</f>
        <v>12.618511854318927</v>
      </c>
      <c r="L202" s="33">
        <f t="shared" ref="L202:L265" si="46">K202*(J202/H202)</f>
        <v>32.520960568761183</v>
      </c>
      <c r="M202" s="15">
        <f t="shared" si="37"/>
        <v>17.125366596972317</v>
      </c>
      <c r="N202" s="6"/>
      <c r="O202" s="7">
        <f t="shared" si="38"/>
        <v>22.080922961887421</v>
      </c>
      <c r="P202" s="7"/>
      <c r="Q202" s="46">
        <f t="shared" si="39"/>
        <v>-4.1399718116108056E-3</v>
      </c>
      <c r="R202" s="22">
        <f t="shared" si="34"/>
        <v>1.0018999006711522</v>
      </c>
      <c r="S202" s="22">
        <f t="shared" si="35"/>
        <v>3.5518428126023083</v>
      </c>
      <c r="T202" s="39">
        <f t="shared" si="40"/>
        <v>3.9904228913522743E-2</v>
      </c>
      <c r="U202" s="39">
        <f t="shared" si="41"/>
        <v>6.0908215040206715E-2</v>
      </c>
      <c r="V202" s="39">
        <f t="shared" si="42"/>
        <v>-2.1003986126683971E-2</v>
      </c>
      <c r="Y202" s="37"/>
      <c r="Z202" s="37"/>
    </row>
    <row r="203" spans="1:26" ht="13.15" x14ac:dyDescent="0.4">
      <c r="A203" s="1">
        <v>1887.03</v>
      </c>
      <c r="B203" s="11">
        <v>5.67</v>
      </c>
      <c r="C203" s="4">
        <v>0.22750000000000001</v>
      </c>
      <c r="D203" s="11">
        <v>0.33750000000000002</v>
      </c>
      <c r="E203" s="11">
        <v>8.0873811569999994</v>
      </c>
      <c r="F203" s="4">
        <f t="shared" ref="F203:F266" si="47">F202+1/12</f>
        <v>1887.2083333333187</v>
      </c>
      <c r="G203" s="22">
        <f>G201*10/12+G213*2/12</f>
        <v>3.5450000000000004</v>
      </c>
      <c r="H203" s="4">
        <f t="shared" si="43"/>
        <v>213.57302153429347</v>
      </c>
      <c r="I203" s="4">
        <f t="shared" si="44"/>
        <v>8.5692879010673302</v>
      </c>
      <c r="J203" s="33">
        <f t="shared" ref="J203:J266" si="48">J202*((H203+(I203/12))/H202)</f>
        <v>552.2698198079363</v>
      </c>
      <c r="K203" s="4">
        <f t="shared" si="45"/>
        <v>12.712679853231755</v>
      </c>
      <c r="L203" s="33">
        <f t="shared" si="46"/>
        <v>32.873203559996213</v>
      </c>
      <c r="M203" s="15">
        <f t="shared" si="37"/>
        <v>17.473213711513758</v>
      </c>
      <c r="N203" s="6"/>
      <c r="O203" s="7">
        <f t="shared" si="38"/>
        <v>22.517438233129724</v>
      </c>
      <c r="P203" s="7"/>
      <c r="Q203" s="46">
        <f t="shared" si="39"/>
        <v>-9.7436043927962013E-4</v>
      </c>
      <c r="R203" s="22">
        <f t="shared" ref="R203:R266" si="49">((G203/G204+G203/1200+((1+G204/1200)^(-119))*(1-G203/G204)))</f>
        <v>1.0019109299137525</v>
      </c>
      <c r="S203" s="22">
        <f t="shared" ref="S203:S266" si="50">S202*R202*E202/E203</f>
        <v>3.5585909611457986</v>
      </c>
      <c r="T203" s="39">
        <f t="shared" si="40"/>
        <v>3.7767384509683755E-2</v>
      </c>
      <c r="U203" s="39">
        <f t="shared" si="41"/>
        <v>6.1043721247201255E-2</v>
      </c>
      <c r="V203" s="39">
        <f t="shared" si="42"/>
        <v>-2.32763367375175E-2</v>
      </c>
      <c r="Y203" s="37"/>
      <c r="Z203" s="37"/>
    </row>
    <row r="204" spans="1:26" ht="13.15" x14ac:dyDescent="0.4">
      <c r="A204" s="1">
        <v>1887.04</v>
      </c>
      <c r="B204" s="11">
        <v>5.8</v>
      </c>
      <c r="C204" s="4">
        <v>0.23</v>
      </c>
      <c r="D204" s="11">
        <v>0.34</v>
      </c>
      <c r="E204" s="11">
        <v>8.0873811569999994</v>
      </c>
      <c r="F204" s="4">
        <f t="shared" si="47"/>
        <v>1887.291666666652</v>
      </c>
      <c r="G204" s="22">
        <f>G201*9/12+G213*3/12</f>
        <v>3.5575000000000001</v>
      </c>
      <c r="H204" s="4">
        <f t="shared" si="43"/>
        <v>218.46975747776051</v>
      </c>
      <c r="I204" s="4">
        <f t="shared" si="44"/>
        <v>8.6634558999801587</v>
      </c>
      <c r="J204" s="33">
        <f t="shared" si="48"/>
        <v>566.79896409741605</v>
      </c>
      <c r="K204" s="4">
        <f t="shared" si="45"/>
        <v>12.806847852144582</v>
      </c>
      <c r="L204" s="33">
        <f t="shared" si="46"/>
        <v>33.226146171227839</v>
      </c>
      <c r="M204" s="15">
        <f t="shared" si="37"/>
        <v>17.822983639100716</v>
      </c>
      <c r="N204" s="6"/>
      <c r="O204" s="7">
        <f t="shared" si="38"/>
        <v>22.95367744890202</v>
      </c>
      <c r="P204" s="7"/>
      <c r="Q204" s="46">
        <f t="shared" si="39"/>
        <v>-4.9207840008725287E-3</v>
      </c>
      <c r="R204" s="22">
        <f t="shared" si="49"/>
        <v>1.0019219586586225</v>
      </c>
      <c r="S204" s="22">
        <f t="shared" si="50"/>
        <v>3.5653911790642616</v>
      </c>
      <c r="T204" s="39">
        <f t="shared" si="40"/>
        <v>3.3729802457283631E-2</v>
      </c>
      <c r="U204" s="39">
        <f t="shared" si="41"/>
        <v>6.2751083190132118E-2</v>
      </c>
      <c r="V204" s="39">
        <f t="shared" si="42"/>
        <v>-2.9021280732848487E-2</v>
      </c>
      <c r="Y204" s="37"/>
      <c r="Z204" s="37"/>
    </row>
    <row r="205" spans="1:26" ht="13.15" x14ac:dyDescent="0.4">
      <c r="A205" s="1">
        <v>1887.05</v>
      </c>
      <c r="B205" s="11">
        <v>5.9</v>
      </c>
      <c r="C205" s="4">
        <v>0.23250000000000001</v>
      </c>
      <c r="D205" s="11">
        <v>0.34250000000000003</v>
      </c>
      <c r="E205" s="11">
        <v>8.0873811569999994</v>
      </c>
      <c r="F205" s="4">
        <f t="shared" si="47"/>
        <v>1887.3749999999852</v>
      </c>
      <c r="G205" s="22">
        <f>G201*8/12+G213*4/12</f>
        <v>3.5700000000000003</v>
      </c>
      <c r="H205" s="4">
        <f t="shared" si="43"/>
        <v>222.23647743427364</v>
      </c>
      <c r="I205" s="4">
        <f t="shared" si="44"/>
        <v>8.7576238988929873</v>
      </c>
      <c r="J205" s="33">
        <f t="shared" si="48"/>
        <v>578.46476174209351</v>
      </c>
      <c r="K205" s="4">
        <f t="shared" si="45"/>
        <v>12.90101585105741</v>
      </c>
      <c r="L205" s="33">
        <f t="shared" si="46"/>
        <v>33.580369643502884</v>
      </c>
      <c r="M205" s="15">
        <f t="shared" si="37"/>
        <v>18.075445427458245</v>
      </c>
      <c r="N205" s="6"/>
      <c r="O205" s="7">
        <f t="shared" si="38"/>
        <v>23.264710044683657</v>
      </c>
      <c r="P205" s="7"/>
      <c r="Q205" s="46">
        <f t="shared" si="39"/>
        <v>-7.5842111504657514E-3</v>
      </c>
      <c r="R205" s="22">
        <f t="shared" si="49"/>
        <v>1.0019329869062263</v>
      </c>
      <c r="S205" s="22">
        <f t="shared" si="50"/>
        <v>3.5722437135122407</v>
      </c>
      <c r="T205" s="39">
        <f t="shared" si="40"/>
        <v>3.4065606033785834E-2</v>
      </c>
      <c r="U205" s="39">
        <f t="shared" si="41"/>
        <v>6.4483239640638068E-2</v>
      </c>
      <c r="V205" s="39">
        <f t="shared" si="42"/>
        <v>-3.0417633606852235E-2</v>
      </c>
      <c r="Y205" s="37"/>
      <c r="Z205" s="37"/>
    </row>
    <row r="206" spans="1:26" ht="13.15" x14ac:dyDescent="0.4">
      <c r="A206" s="1">
        <v>1887.06</v>
      </c>
      <c r="B206" s="11">
        <v>5.73</v>
      </c>
      <c r="C206" s="4">
        <v>0.23499999999999999</v>
      </c>
      <c r="D206" s="11">
        <v>0.34499999999999997</v>
      </c>
      <c r="E206" s="11">
        <v>7.9922320659999997</v>
      </c>
      <c r="F206" s="4">
        <f t="shared" si="47"/>
        <v>1887.4583333333185</v>
      </c>
      <c r="G206" s="22">
        <f>G201*7/12+G213*5/12</f>
        <v>3.5825</v>
      </c>
      <c r="H206" s="4">
        <f t="shared" si="43"/>
        <v>218.40258836147765</v>
      </c>
      <c r="I206" s="4">
        <f t="shared" si="44"/>
        <v>8.9571742172682818</v>
      </c>
      <c r="J206" s="33">
        <f t="shared" si="48"/>
        <v>570.42834210386138</v>
      </c>
      <c r="K206" s="4">
        <f t="shared" si="45"/>
        <v>13.149894063649178</v>
      </c>
      <c r="L206" s="33">
        <f t="shared" si="46"/>
        <v>34.345161959133016</v>
      </c>
      <c r="M206" s="15">
        <f t="shared" si="37"/>
        <v>17.707695663272986</v>
      </c>
      <c r="N206" s="6"/>
      <c r="O206" s="7">
        <f t="shared" si="38"/>
        <v>22.781332053852921</v>
      </c>
      <c r="P206" s="7"/>
      <c r="Q206" s="46">
        <f t="shared" si="39"/>
        <v>-2.3459262036217773E-3</v>
      </c>
      <c r="R206" s="22">
        <f t="shared" si="49"/>
        <v>1.0019440146570282</v>
      </c>
      <c r="S206" s="22">
        <f t="shared" si="50"/>
        <v>3.6217592827738923</v>
      </c>
      <c r="T206" s="39">
        <f t="shared" si="40"/>
        <v>4.0602202850867908E-2</v>
      </c>
      <c r="U206" s="39">
        <f t="shared" si="41"/>
        <v>6.335538917605632E-2</v>
      </c>
      <c r="V206" s="39">
        <f t="shared" si="42"/>
        <v>-2.2753186325188413E-2</v>
      </c>
      <c r="Y206" s="37"/>
      <c r="Z206" s="37"/>
    </row>
    <row r="207" spans="1:26" ht="13.15" x14ac:dyDescent="0.4">
      <c r="A207" s="1">
        <v>1887.07</v>
      </c>
      <c r="B207" s="11">
        <v>5.59</v>
      </c>
      <c r="C207" s="4">
        <v>0.23749999999999999</v>
      </c>
      <c r="D207" s="11">
        <v>0.34749999999999998</v>
      </c>
      <c r="E207" s="11">
        <v>7.8970910740000004</v>
      </c>
      <c r="F207" s="4">
        <f t="shared" si="47"/>
        <v>1887.5416666666517</v>
      </c>
      <c r="G207" s="22">
        <f>G201*6/12+G213*6/12</f>
        <v>3.5949999999999998</v>
      </c>
      <c r="H207" s="4">
        <f t="shared" si="43"/>
        <v>215.63333815491464</v>
      </c>
      <c r="I207" s="4">
        <f t="shared" si="44"/>
        <v>9.1615237588179301</v>
      </c>
      <c r="J207" s="33">
        <f t="shared" si="48"/>
        <v>565.18957908349739</v>
      </c>
      <c r="K207" s="4">
        <f t="shared" si="45"/>
        <v>13.404755815533601</v>
      </c>
      <c r="L207" s="33">
        <f t="shared" si="46"/>
        <v>35.134772581666425</v>
      </c>
      <c r="M207" s="15">
        <f t="shared" si="37"/>
        <v>17.431460535613077</v>
      </c>
      <c r="N207" s="6"/>
      <c r="O207" s="7">
        <f t="shared" si="38"/>
        <v>22.416555953423355</v>
      </c>
      <c r="P207" s="7"/>
      <c r="Q207" s="46">
        <f t="shared" si="39"/>
        <v>-3.66137849707001E-3</v>
      </c>
      <c r="R207" s="22">
        <f t="shared" si="49"/>
        <v>1.0019550419114911</v>
      </c>
      <c r="S207" s="22">
        <f t="shared" si="50"/>
        <v>3.6725183661029361</v>
      </c>
      <c r="T207" s="39">
        <f t="shared" si="40"/>
        <v>4.6458361234887668E-2</v>
      </c>
      <c r="U207" s="39">
        <f t="shared" si="41"/>
        <v>6.2212256832081314E-2</v>
      </c>
      <c r="V207" s="39">
        <f t="shared" si="42"/>
        <v>-1.5753895597193646E-2</v>
      </c>
      <c r="Y207" s="37"/>
      <c r="Z207" s="37"/>
    </row>
    <row r="208" spans="1:26" ht="13.15" x14ac:dyDescent="0.4">
      <c r="A208" s="1">
        <v>1887.08</v>
      </c>
      <c r="B208" s="11">
        <v>5.45</v>
      </c>
      <c r="C208" s="4">
        <v>0.24</v>
      </c>
      <c r="D208" s="11">
        <v>0.35</v>
      </c>
      <c r="E208" s="11">
        <v>7.9922320659999997</v>
      </c>
      <c r="F208" s="4">
        <f t="shared" si="47"/>
        <v>1887.624999999985</v>
      </c>
      <c r="G208" s="22">
        <f>G201*5/12+G213*7/12</f>
        <v>3.6074999999999999</v>
      </c>
      <c r="H208" s="4">
        <f t="shared" si="43"/>
        <v>207.73021057068993</v>
      </c>
      <c r="I208" s="4">
        <f t="shared" si="44"/>
        <v>9.1477523921037758</v>
      </c>
      <c r="J208" s="33">
        <f t="shared" si="48"/>
        <v>546.47301979060842</v>
      </c>
      <c r="K208" s="4">
        <f t="shared" si="45"/>
        <v>13.340472238484672</v>
      </c>
      <c r="L208" s="33">
        <f t="shared" si="46"/>
        <v>35.094597601231726</v>
      </c>
      <c r="M208" s="15">
        <f t="shared" si="37"/>
        <v>16.739849614820706</v>
      </c>
      <c r="N208" s="6"/>
      <c r="O208" s="7">
        <f t="shared" si="38"/>
        <v>21.520614675737058</v>
      </c>
      <c r="P208" s="7"/>
      <c r="Q208" s="46">
        <f t="shared" si="39"/>
        <v>3.4779576235530463E-3</v>
      </c>
      <c r="R208" s="22">
        <f t="shared" si="49"/>
        <v>1.0019660686700782</v>
      </c>
      <c r="S208" s="22">
        <f t="shared" si="50"/>
        <v>3.635894492062445</v>
      </c>
      <c r="T208" s="39">
        <f t="shared" si="40"/>
        <v>5.2268982363676386E-2</v>
      </c>
      <c r="U208" s="39">
        <f t="shared" si="41"/>
        <v>5.88957684251179E-2</v>
      </c>
      <c r="V208" s="39">
        <f t="shared" si="42"/>
        <v>-6.6267860614415142E-3</v>
      </c>
      <c r="Y208" s="37"/>
      <c r="Z208" s="37"/>
    </row>
    <row r="209" spans="1:26" ht="13.15" x14ac:dyDescent="0.4">
      <c r="A209" s="1">
        <v>1887.09</v>
      </c>
      <c r="B209" s="11">
        <v>5.38</v>
      </c>
      <c r="C209" s="4">
        <v>0.24249999999999999</v>
      </c>
      <c r="D209" s="11">
        <v>0.35249999999999998</v>
      </c>
      <c r="E209" s="11">
        <v>7.8970910740000004</v>
      </c>
      <c r="F209" s="4">
        <f t="shared" si="47"/>
        <v>1887.7083333333183</v>
      </c>
      <c r="G209" s="22">
        <f>G201*4/12+G213*8/12</f>
        <v>3.62</v>
      </c>
      <c r="H209" s="4">
        <f t="shared" si="43"/>
        <v>207.53262241027562</v>
      </c>
      <c r="I209" s="4">
        <f t="shared" si="44"/>
        <v>9.3543979432140958</v>
      </c>
      <c r="J209" s="33">
        <f t="shared" si="48"/>
        <v>548.00393453555148</v>
      </c>
      <c r="K209" s="4">
        <f t="shared" si="45"/>
        <v>13.597629999929767</v>
      </c>
      <c r="L209" s="33">
        <f t="shared" si="46"/>
        <v>35.905462253491052</v>
      </c>
      <c r="M209" s="15">
        <f t="shared" si="37"/>
        <v>16.676629667380144</v>
      </c>
      <c r="N209" s="6"/>
      <c r="O209" s="7">
        <f t="shared" si="38"/>
        <v>21.434140136239737</v>
      </c>
      <c r="P209" s="7"/>
      <c r="Q209" s="46">
        <f t="shared" si="39"/>
        <v>3.3621784870726951E-3</v>
      </c>
      <c r="R209" s="22">
        <f t="shared" si="49"/>
        <v>1.0019770949332516</v>
      </c>
      <c r="S209" s="22">
        <f t="shared" si="50"/>
        <v>3.6869328329594402</v>
      </c>
      <c r="T209" s="39">
        <f t="shared" si="40"/>
        <v>5.4261979497677304E-2</v>
      </c>
      <c r="U209" s="39">
        <f t="shared" si="41"/>
        <v>5.4736357356398146E-2</v>
      </c>
      <c r="V209" s="39">
        <f t="shared" si="42"/>
        <v>-4.7437785872084248E-4</v>
      </c>
      <c r="Y209" s="37"/>
      <c r="Z209" s="37"/>
    </row>
    <row r="210" spans="1:26" ht="13.15" x14ac:dyDescent="0.4">
      <c r="A210" s="1">
        <v>1887.1</v>
      </c>
      <c r="B210" s="11">
        <v>5.2</v>
      </c>
      <c r="C210" s="4">
        <v>0.245</v>
      </c>
      <c r="D210" s="11">
        <v>0.35499999999999998</v>
      </c>
      <c r="E210" s="11">
        <v>7.9922320659999997</v>
      </c>
      <c r="F210" s="4">
        <f t="shared" si="47"/>
        <v>1887.7916666666515</v>
      </c>
      <c r="G210" s="22">
        <f>G201*3/12+G213*9/12</f>
        <v>3.6324999999999998</v>
      </c>
      <c r="H210" s="4">
        <f t="shared" si="43"/>
        <v>198.20130182891518</v>
      </c>
      <c r="I210" s="4">
        <f t="shared" si="44"/>
        <v>9.3383305669392715</v>
      </c>
      <c r="J210" s="33">
        <f t="shared" si="48"/>
        <v>525.4188255174829</v>
      </c>
      <c r="K210" s="4">
        <f t="shared" si="45"/>
        <v>13.531050413320168</v>
      </c>
      <c r="L210" s="33">
        <f t="shared" si="46"/>
        <v>35.869939049751224</v>
      </c>
      <c r="M210" s="15">
        <f t="shared" si="37"/>
        <v>15.880666812517315</v>
      </c>
      <c r="N210" s="6"/>
      <c r="O210" s="7">
        <f t="shared" si="38"/>
        <v>20.408601387649576</v>
      </c>
      <c r="P210" s="7"/>
      <c r="Q210" s="46">
        <f t="shared" si="39"/>
        <v>7.4165025414431179E-3</v>
      </c>
      <c r="R210" s="22">
        <f t="shared" si="49"/>
        <v>1.0019881207014731</v>
      </c>
      <c r="S210" s="22">
        <f t="shared" si="50"/>
        <v>3.6502455519905932</v>
      </c>
      <c r="T210" s="39">
        <f t="shared" si="40"/>
        <v>5.7083066914884073E-2</v>
      </c>
      <c r="U210" s="39">
        <f t="shared" si="41"/>
        <v>5.7623650152356376E-2</v>
      </c>
      <c r="V210" s="39">
        <f t="shared" si="42"/>
        <v>-5.4058323747230297E-4</v>
      </c>
      <c r="Y210" s="37"/>
      <c r="Z210" s="37"/>
    </row>
    <row r="211" spans="1:26" ht="13.15" x14ac:dyDescent="0.4">
      <c r="A211" s="1">
        <v>1887.11</v>
      </c>
      <c r="B211" s="11">
        <v>5.3</v>
      </c>
      <c r="C211" s="4">
        <v>0.2475</v>
      </c>
      <c r="D211" s="11">
        <v>0.35749999999999998</v>
      </c>
      <c r="E211" s="11">
        <v>8.0873811569999994</v>
      </c>
      <c r="F211" s="4">
        <f t="shared" si="47"/>
        <v>1887.8749999999848</v>
      </c>
      <c r="G211" s="22">
        <f>G201*2/12+G213*10/12</f>
        <v>3.6450000000000005</v>
      </c>
      <c r="H211" s="4">
        <f t="shared" si="43"/>
        <v>199.63615769519492</v>
      </c>
      <c r="I211" s="4">
        <f t="shared" si="44"/>
        <v>9.3226318923699534</v>
      </c>
      <c r="J211" s="33">
        <f t="shared" si="48"/>
        <v>531.28201005912172</v>
      </c>
      <c r="K211" s="4">
        <f t="shared" si="45"/>
        <v>13.466023844534377</v>
      </c>
      <c r="L211" s="33">
        <f t="shared" si="46"/>
        <v>35.836475206818122</v>
      </c>
      <c r="M211" s="15">
        <f t="shared" si="37"/>
        <v>15.950712201066779</v>
      </c>
      <c r="N211" s="6"/>
      <c r="O211" s="7">
        <f t="shared" si="38"/>
        <v>20.495857279505206</v>
      </c>
      <c r="P211" s="7"/>
      <c r="Q211" s="46">
        <f t="shared" si="39"/>
        <v>1.0122384862189311E-2</v>
      </c>
      <c r="R211" s="22">
        <f t="shared" si="49"/>
        <v>1.0019991459752047</v>
      </c>
      <c r="S211" s="22">
        <f t="shared" si="50"/>
        <v>3.6144716860752424</v>
      </c>
      <c r="T211" s="39">
        <f t="shared" si="40"/>
        <v>5.2464919453968362E-2</v>
      </c>
      <c r="U211" s="39">
        <f t="shared" si="41"/>
        <v>5.8999124724486984E-2</v>
      </c>
      <c r="V211" s="39">
        <f t="shared" si="42"/>
        <v>-6.5342052705186227E-3</v>
      </c>
      <c r="Y211" s="37"/>
      <c r="Z211" s="37"/>
    </row>
    <row r="212" spans="1:26" ht="13.15" x14ac:dyDescent="0.4">
      <c r="A212" s="1">
        <v>1887.12</v>
      </c>
      <c r="B212" s="11">
        <v>5.27</v>
      </c>
      <c r="C212" s="4">
        <v>0.25</v>
      </c>
      <c r="D212" s="11">
        <v>0.36</v>
      </c>
      <c r="E212" s="11">
        <v>8.2776793390000005</v>
      </c>
      <c r="F212" s="4">
        <f t="shared" si="47"/>
        <v>1887.958333333318</v>
      </c>
      <c r="G212" s="22">
        <f>G201*1/12+G213*11/12</f>
        <v>3.6574999999999998</v>
      </c>
      <c r="H212" s="4">
        <f t="shared" si="43"/>
        <v>193.94262138619428</v>
      </c>
      <c r="I212" s="4">
        <f t="shared" si="44"/>
        <v>9.2003141075044734</v>
      </c>
      <c r="J212" s="33">
        <f t="shared" si="48"/>
        <v>518.1704408401024</v>
      </c>
      <c r="K212" s="4">
        <f t="shared" si="45"/>
        <v>13.248452314806441</v>
      </c>
      <c r="L212" s="33">
        <f t="shared" si="46"/>
        <v>35.396842258526924</v>
      </c>
      <c r="M212" s="15">
        <f t="shared" si="37"/>
        <v>15.455513454469948</v>
      </c>
      <c r="N212" s="6"/>
      <c r="O212" s="7">
        <f t="shared" si="38"/>
        <v>19.857946875058218</v>
      </c>
      <c r="P212" s="7"/>
      <c r="Q212" s="46">
        <f t="shared" si="39"/>
        <v>1.429702825508912E-2</v>
      </c>
      <c r="R212" s="22">
        <f t="shared" si="49"/>
        <v>1.0020101707549067</v>
      </c>
      <c r="S212" s="22">
        <f t="shared" si="50"/>
        <v>3.5384371951168614</v>
      </c>
      <c r="T212" s="39">
        <f t="shared" si="40"/>
        <v>5.7678975826847001E-2</v>
      </c>
      <c r="U212" s="39">
        <f t="shared" si="41"/>
        <v>6.1586799125739944E-2</v>
      </c>
      <c r="V212" s="39">
        <f t="shared" si="42"/>
        <v>-3.9078232988929429E-3</v>
      </c>
      <c r="Y212" s="37"/>
      <c r="Z212" s="37"/>
    </row>
    <row r="213" spans="1:26" ht="13.15" x14ac:dyDescent="0.4">
      <c r="A213" s="1">
        <v>1888.01</v>
      </c>
      <c r="B213" s="11">
        <v>5.31</v>
      </c>
      <c r="C213" s="4">
        <v>0.24829999999999999</v>
      </c>
      <c r="D213" s="11">
        <v>0.35170000000000001</v>
      </c>
      <c r="E213" s="11">
        <v>8.3728446279999993</v>
      </c>
      <c r="F213" s="4">
        <f t="shared" si="47"/>
        <v>1888.0416666666513</v>
      </c>
      <c r="G213" s="22">
        <v>3.67</v>
      </c>
      <c r="H213" s="4">
        <f t="shared" si="43"/>
        <v>193.19359929247693</v>
      </c>
      <c r="I213" s="4">
        <f t="shared" si="44"/>
        <v>9.0338927880079147</v>
      </c>
      <c r="J213" s="33">
        <f t="shared" si="48"/>
        <v>518.18059973241179</v>
      </c>
      <c r="K213" s="4">
        <f t="shared" si="45"/>
        <v>12.795892442780442</v>
      </c>
      <c r="L213" s="33">
        <f t="shared" si="46"/>
        <v>34.320925974743744</v>
      </c>
      <c r="M213" s="15">
        <f t="shared" si="37"/>
        <v>15.358662514259906</v>
      </c>
      <c r="N213" s="6"/>
      <c r="O213" s="7">
        <f t="shared" si="38"/>
        <v>19.731734100274654</v>
      </c>
      <c r="P213" s="7"/>
      <c r="Q213" s="46">
        <f t="shared" si="39"/>
        <v>1.8720415575164698E-2</v>
      </c>
      <c r="R213" s="22">
        <f t="shared" si="49"/>
        <v>1.0045816690372138</v>
      </c>
      <c r="S213" s="22">
        <f t="shared" si="50"/>
        <v>3.5052515322032569</v>
      </c>
      <c r="T213" s="39">
        <f t="shared" si="40"/>
        <v>6.0865157184430307E-2</v>
      </c>
      <c r="U213" s="39">
        <f t="shared" si="41"/>
        <v>6.2921439888693254E-2</v>
      </c>
      <c r="V213" s="39">
        <f t="shared" si="42"/>
        <v>-2.0562827042629461E-3</v>
      </c>
      <c r="Y213" s="37"/>
      <c r="Z213" s="37"/>
    </row>
    <row r="214" spans="1:26" ht="13.15" x14ac:dyDescent="0.4">
      <c r="A214" s="1">
        <v>1888.02</v>
      </c>
      <c r="B214" s="11">
        <v>5.28</v>
      </c>
      <c r="C214" s="4">
        <v>0.2467</v>
      </c>
      <c r="D214" s="11">
        <v>0.34329999999999999</v>
      </c>
      <c r="E214" s="11">
        <v>8.2776793390000005</v>
      </c>
      <c r="F214" s="4">
        <f t="shared" si="47"/>
        <v>1888.1249999999845</v>
      </c>
      <c r="G214" s="22">
        <f>G213*11/12+G225*1/12</f>
        <v>3.6516666666666664</v>
      </c>
      <c r="H214" s="4">
        <f t="shared" si="43"/>
        <v>194.31063395049446</v>
      </c>
      <c r="I214" s="4">
        <f t="shared" si="44"/>
        <v>9.0788699612854131</v>
      </c>
      <c r="J214" s="33">
        <f t="shared" si="48"/>
        <v>523.20595710806117</v>
      </c>
      <c r="K214" s="4">
        <f t="shared" si="45"/>
        <v>12.633871332425143</v>
      </c>
      <c r="L214" s="33">
        <f t="shared" si="46"/>
        <v>34.018296415757085</v>
      </c>
      <c r="M214" s="15">
        <f t="shared" si="37"/>
        <v>15.418178318820537</v>
      </c>
      <c r="N214" s="6"/>
      <c r="O214" s="7">
        <f t="shared" si="38"/>
        <v>19.807302727374459</v>
      </c>
      <c r="P214" s="7"/>
      <c r="Q214" s="46">
        <f t="shared" si="39"/>
        <v>1.8545973596228928E-2</v>
      </c>
      <c r="R214" s="22">
        <f t="shared" si="49"/>
        <v>1.0045677011853911</v>
      </c>
      <c r="S214" s="22">
        <f t="shared" si="50"/>
        <v>3.5617945950055767</v>
      </c>
      <c r="T214" s="39">
        <f t="shared" si="40"/>
        <v>5.8453781626417456E-2</v>
      </c>
      <c r="U214" s="39">
        <f t="shared" si="41"/>
        <v>6.0198696369751392E-2</v>
      </c>
      <c r="V214" s="39">
        <f t="shared" si="42"/>
        <v>-1.7449147433339363E-3</v>
      </c>
      <c r="Y214" s="37"/>
      <c r="Z214" s="37"/>
    </row>
    <row r="215" spans="1:26" ht="13.15" x14ac:dyDescent="0.4">
      <c r="A215" s="1">
        <v>1888.03</v>
      </c>
      <c r="B215" s="11">
        <v>5.08</v>
      </c>
      <c r="C215" s="4">
        <v>0.245</v>
      </c>
      <c r="D215" s="11">
        <v>0.33500000000000002</v>
      </c>
      <c r="E215" s="11">
        <v>8.2776793390000005</v>
      </c>
      <c r="F215" s="4">
        <f t="shared" si="47"/>
        <v>1888.2083333333178</v>
      </c>
      <c r="G215" s="22">
        <f>G213*10/12+G225*2/12</f>
        <v>3.6333333333333337</v>
      </c>
      <c r="H215" s="4">
        <f t="shared" si="43"/>
        <v>186.95038266449089</v>
      </c>
      <c r="I215" s="4">
        <f t="shared" si="44"/>
        <v>9.0163078253543834</v>
      </c>
      <c r="J215" s="33">
        <f t="shared" si="48"/>
        <v>505.41067873735608</v>
      </c>
      <c r="K215" s="4">
        <f t="shared" si="45"/>
        <v>12.328420904055994</v>
      </c>
      <c r="L215" s="33">
        <f t="shared" si="46"/>
        <v>33.32924751516029</v>
      </c>
      <c r="M215" s="15">
        <f t="shared" si="37"/>
        <v>14.808972366946573</v>
      </c>
      <c r="N215" s="6"/>
      <c r="O215" s="7">
        <f t="shared" si="38"/>
        <v>19.026611493191716</v>
      </c>
      <c r="P215" s="7"/>
      <c r="Q215" s="46">
        <f t="shared" si="39"/>
        <v>2.3484775724689634E-2</v>
      </c>
      <c r="R215" s="22">
        <f t="shared" si="49"/>
        <v>1.0045537348950258</v>
      </c>
      <c r="S215" s="22">
        <f t="shared" si="50"/>
        <v>3.5780638083993033</v>
      </c>
      <c r="T215" s="39">
        <f t="shared" si="40"/>
        <v>5.7574262323824676E-2</v>
      </c>
      <c r="U215" s="39">
        <f t="shared" si="41"/>
        <v>6.0195091247454258E-2</v>
      </c>
      <c r="V215" s="39">
        <f t="shared" si="42"/>
        <v>-2.6208289236295812E-3</v>
      </c>
      <c r="Y215" s="37"/>
      <c r="Z215" s="37"/>
    </row>
    <row r="216" spans="1:26" ht="13.15" x14ac:dyDescent="0.4">
      <c r="A216" s="1">
        <v>1888.04</v>
      </c>
      <c r="B216" s="11">
        <v>5.0999999999999996</v>
      </c>
      <c r="C216" s="4">
        <v>0.24329999999999999</v>
      </c>
      <c r="D216" s="11">
        <v>0.32669999999999999</v>
      </c>
      <c r="E216" s="11">
        <v>8.18251405</v>
      </c>
      <c r="F216" s="4">
        <f t="shared" si="47"/>
        <v>1888.2916666666511</v>
      </c>
      <c r="G216" s="22">
        <f>G213*9/12+G225*3/12</f>
        <v>3.6150000000000002</v>
      </c>
      <c r="H216" s="4">
        <f t="shared" si="43"/>
        <v>189.86926151382534</v>
      </c>
      <c r="I216" s="4">
        <f t="shared" si="44"/>
        <v>9.0578806522183726</v>
      </c>
      <c r="J216" s="33">
        <f t="shared" si="48"/>
        <v>515.34234250090685</v>
      </c>
      <c r="K216" s="4">
        <f t="shared" si="45"/>
        <v>12.16280151697387</v>
      </c>
      <c r="L216" s="33">
        <f t="shared" si="46"/>
        <v>33.01222417549927</v>
      </c>
      <c r="M216" s="15">
        <f t="shared" si="37"/>
        <v>15.020108681844468</v>
      </c>
      <c r="N216" s="6"/>
      <c r="O216" s="7">
        <f t="shared" si="38"/>
        <v>19.299571616567665</v>
      </c>
      <c r="P216" s="7"/>
      <c r="Q216" s="46">
        <f t="shared" si="39"/>
        <v>2.2632996042627529E-2</v>
      </c>
      <c r="R216" s="22">
        <f t="shared" si="49"/>
        <v>1.0045397701682555</v>
      </c>
      <c r="S216" s="22">
        <f t="shared" si="50"/>
        <v>3.6361609028814996</v>
      </c>
      <c r="T216" s="39">
        <f t="shared" si="40"/>
        <v>5.404622858914121E-2</v>
      </c>
      <c r="U216" s="39">
        <f t="shared" si="41"/>
        <v>5.8966097231183623E-2</v>
      </c>
      <c r="V216" s="39">
        <f t="shared" si="42"/>
        <v>-4.9198686420424131E-3</v>
      </c>
      <c r="Y216" s="37"/>
      <c r="Z216" s="37"/>
    </row>
    <row r="217" spans="1:26" ht="13.15" x14ac:dyDescent="0.4">
      <c r="A217" s="1">
        <v>1888.05</v>
      </c>
      <c r="B217" s="11">
        <v>5.17</v>
      </c>
      <c r="C217" s="4">
        <v>0.2417</v>
      </c>
      <c r="D217" s="11">
        <v>0.31830000000000003</v>
      </c>
      <c r="E217" s="11">
        <v>8.0873811569999994</v>
      </c>
      <c r="F217" s="4">
        <f t="shared" si="47"/>
        <v>1888.3749999999843</v>
      </c>
      <c r="G217" s="22">
        <f>G213*8/12+G225*4/12</f>
        <v>3.5966666666666667</v>
      </c>
      <c r="H217" s="4">
        <f t="shared" si="43"/>
        <v>194.73942175172789</v>
      </c>
      <c r="I217" s="4">
        <f t="shared" si="44"/>
        <v>9.1041621348921922</v>
      </c>
      <c r="J217" s="33">
        <f t="shared" si="48"/>
        <v>530.6201172303156</v>
      </c>
      <c r="K217" s="4">
        <f t="shared" si="45"/>
        <v>11.989469621581238</v>
      </c>
      <c r="L217" s="33">
        <f t="shared" si="46"/>
        <v>32.668546095630461</v>
      </c>
      <c r="M217" s="15">
        <f t="shared" si="37"/>
        <v>15.387916957229134</v>
      </c>
      <c r="N217" s="6"/>
      <c r="O217" s="7">
        <f t="shared" si="38"/>
        <v>19.772685839694248</v>
      </c>
      <c r="P217" s="7"/>
      <c r="Q217" s="46">
        <f t="shared" si="39"/>
        <v>2.3320027160848543E-2</v>
      </c>
      <c r="R217" s="22">
        <f t="shared" si="49"/>
        <v>1.0045258070072212</v>
      </c>
      <c r="S217" s="22">
        <f t="shared" si="50"/>
        <v>3.6956350386550132</v>
      </c>
      <c r="T217" s="39">
        <f t="shared" si="40"/>
        <v>5.0839347211230734E-2</v>
      </c>
      <c r="U217" s="39">
        <f t="shared" si="41"/>
        <v>5.055071098822439E-2</v>
      </c>
      <c r="V217" s="39">
        <f t="shared" si="42"/>
        <v>2.8863622300634439E-4</v>
      </c>
      <c r="Y217" s="37"/>
      <c r="Z217" s="37"/>
    </row>
    <row r="218" spans="1:26" ht="13.15" x14ac:dyDescent="0.4">
      <c r="A218" s="1">
        <v>1888.06</v>
      </c>
      <c r="B218" s="11">
        <v>5.01</v>
      </c>
      <c r="C218" s="4">
        <v>0.24</v>
      </c>
      <c r="D218" s="11">
        <v>0.31</v>
      </c>
      <c r="E218" s="11">
        <v>7.9922320659999997</v>
      </c>
      <c r="F218" s="4">
        <f t="shared" si="47"/>
        <v>1888.4583333333176</v>
      </c>
      <c r="G218" s="22">
        <f>G213*7/12+G225*5/12</f>
        <v>3.5783333333333331</v>
      </c>
      <c r="H218" s="4">
        <f t="shared" si="43"/>
        <v>190.95933118516632</v>
      </c>
      <c r="I218" s="4">
        <f t="shared" si="44"/>
        <v>9.1477523921037758</v>
      </c>
      <c r="J218" s="33">
        <f t="shared" si="48"/>
        <v>522.39736689412234</v>
      </c>
      <c r="K218" s="4">
        <f t="shared" si="45"/>
        <v>11.815846839800711</v>
      </c>
      <c r="L218" s="33">
        <f t="shared" si="46"/>
        <v>32.323988769895792</v>
      </c>
      <c r="M218" s="15">
        <f t="shared" si="37"/>
        <v>15.077628818434698</v>
      </c>
      <c r="N218" s="6"/>
      <c r="O218" s="7">
        <f t="shared" si="38"/>
        <v>19.375983676114206</v>
      </c>
      <c r="P218" s="7"/>
      <c r="Q218" s="46">
        <f t="shared" si="39"/>
        <v>2.5898537334721194E-2</v>
      </c>
      <c r="R218" s="22">
        <f t="shared" si="49"/>
        <v>1.0045118454140671</v>
      </c>
      <c r="S218" s="22">
        <f t="shared" si="50"/>
        <v>3.7565571530193069</v>
      </c>
      <c r="T218" s="39">
        <f t="shared" si="40"/>
        <v>6.4064534325128486E-2</v>
      </c>
      <c r="U218" s="39">
        <f t="shared" si="41"/>
        <v>5.6469285824678916E-2</v>
      </c>
      <c r="V218" s="39">
        <f t="shared" si="42"/>
        <v>7.5952485004495696E-3</v>
      </c>
      <c r="Y218" s="37"/>
      <c r="Z218" s="37"/>
    </row>
    <row r="219" spans="1:26" ht="13.15" x14ac:dyDescent="0.4">
      <c r="A219" s="1">
        <v>1888.07</v>
      </c>
      <c r="B219" s="11">
        <v>5.14</v>
      </c>
      <c r="C219" s="4">
        <v>0.23830000000000001</v>
      </c>
      <c r="D219" s="11">
        <v>0.30170000000000002</v>
      </c>
      <c r="E219" s="11">
        <v>8.0873811569999994</v>
      </c>
      <c r="F219" s="4">
        <f t="shared" si="47"/>
        <v>1888.5416666666508</v>
      </c>
      <c r="G219" s="22">
        <f>G213*6/12+G225*6/12</f>
        <v>3.5600000000000005</v>
      </c>
      <c r="H219" s="4">
        <f t="shared" si="43"/>
        <v>193.60940576477395</v>
      </c>
      <c r="I219" s="4">
        <f t="shared" si="44"/>
        <v>8.9760936563707467</v>
      </c>
      <c r="J219" s="33">
        <f t="shared" si="48"/>
        <v>531.69332158265775</v>
      </c>
      <c r="K219" s="4">
        <f t="shared" si="45"/>
        <v>11.364194108800062</v>
      </c>
      <c r="L219" s="33">
        <f t="shared" si="46"/>
        <v>31.208536015853674</v>
      </c>
      <c r="M219" s="15">
        <f t="shared" si="37"/>
        <v>15.279642515498177</v>
      </c>
      <c r="N219" s="6"/>
      <c r="O219" s="7">
        <f t="shared" si="38"/>
        <v>19.635009581546466</v>
      </c>
      <c r="P219" s="7"/>
      <c r="Q219" s="46">
        <f t="shared" si="39"/>
        <v>2.5259012921316784E-2</v>
      </c>
      <c r="R219" s="22">
        <f t="shared" si="49"/>
        <v>1.0044978853909405</v>
      </c>
      <c r="S219" s="22">
        <f t="shared" si="50"/>
        <v>3.7291103675228134</v>
      </c>
      <c r="T219" s="39">
        <f t="shared" si="40"/>
        <v>6.4451004161728553E-2</v>
      </c>
      <c r="U219" s="39">
        <f t="shared" si="41"/>
        <v>5.9217498387454715E-2</v>
      </c>
      <c r="V219" s="39">
        <f t="shared" si="42"/>
        <v>5.2335057742738389E-3</v>
      </c>
      <c r="Y219" s="37"/>
      <c r="Z219" s="37"/>
    </row>
    <row r="220" spans="1:26" ht="13.15" x14ac:dyDescent="0.4">
      <c r="A220" s="1">
        <v>1888.08</v>
      </c>
      <c r="B220" s="11">
        <v>5.25</v>
      </c>
      <c r="C220" s="4">
        <v>0.23669999999999999</v>
      </c>
      <c r="D220" s="11">
        <v>0.29330000000000001</v>
      </c>
      <c r="E220" s="11">
        <v>8.0873811569999994</v>
      </c>
      <c r="F220" s="4">
        <f t="shared" si="47"/>
        <v>1888.6249999999841</v>
      </c>
      <c r="G220" s="22">
        <f>G213*5/12+G225*7/12</f>
        <v>3.541666666666667</v>
      </c>
      <c r="H220" s="4">
        <f t="shared" si="43"/>
        <v>197.7527977169384</v>
      </c>
      <c r="I220" s="4">
        <f t="shared" si="44"/>
        <v>8.9158261370665368</v>
      </c>
      <c r="J220" s="33">
        <f t="shared" si="48"/>
        <v>545.11237141579215</v>
      </c>
      <c r="K220" s="4">
        <f t="shared" si="45"/>
        <v>11.047789632452959</v>
      </c>
      <c r="L220" s="33">
        <f t="shared" si="46"/>
        <v>30.453611149762256</v>
      </c>
      <c r="M220" s="15">
        <f t="shared" si="37"/>
        <v>15.602911670088812</v>
      </c>
      <c r="N220" s="6"/>
      <c r="O220" s="7">
        <f t="shared" si="38"/>
        <v>20.049771885586615</v>
      </c>
      <c r="P220" s="7"/>
      <c r="Q220" s="46">
        <f t="shared" si="39"/>
        <v>2.2974575191211134E-2</v>
      </c>
      <c r="R220" s="22">
        <f t="shared" si="49"/>
        <v>1.0044839269399921</v>
      </c>
      <c r="S220" s="22">
        <f t="shared" si="50"/>
        <v>3.7458834785660993</v>
      </c>
      <c r="T220" s="39">
        <f t="shared" si="40"/>
        <v>6.6032456333406708E-2</v>
      </c>
      <c r="U220" s="39">
        <f t="shared" si="41"/>
        <v>5.9213019345224716E-2</v>
      </c>
      <c r="V220" s="39">
        <f t="shared" si="42"/>
        <v>6.8194369881819927E-3</v>
      </c>
      <c r="Y220" s="37"/>
      <c r="Z220" s="37"/>
    </row>
    <row r="221" spans="1:26" ht="13.15" x14ac:dyDescent="0.4">
      <c r="A221" s="1">
        <v>1888.09</v>
      </c>
      <c r="B221" s="11">
        <v>5.38</v>
      </c>
      <c r="C221" s="4">
        <v>0.23499999999999999</v>
      </c>
      <c r="D221" s="11">
        <v>0.28499999999999998</v>
      </c>
      <c r="E221" s="11">
        <v>8.0873811569999994</v>
      </c>
      <c r="F221" s="4">
        <f t="shared" si="47"/>
        <v>1888.7083333333173</v>
      </c>
      <c r="G221" s="22">
        <f>G213*4/12+G225*8/12</f>
        <v>3.5233333333333334</v>
      </c>
      <c r="H221" s="4">
        <f t="shared" si="43"/>
        <v>202.64953366040547</v>
      </c>
      <c r="I221" s="4">
        <f t="shared" si="44"/>
        <v>8.8517918978058141</v>
      </c>
      <c r="J221" s="33">
        <f t="shared" si="48"/>
        <v>560.64374771248026</v>
      </c>
      <c r="K221" s="4">
        <f t="shared" si="45"/>
        <v>10.735151876062369</v>
      </c>
      <c r="L221" s="33">
        <f t="shared" si="46"/>
        <v>29.699529386255918</v>
      </c>
      <c r="M221" s="15">
        <f t="shared" si="37"/>
        <v>15.987828821761429</v>
      </c>
      <c r="N221" s="6"/>
      <c r="O221" s="7">
        <f t="shared" si="38"/>
        <v>20.542902549349108</v>
      </c>
      <c r="P221" s="7"/>
      <c r="Q221" s="46">
        <f t="shared" si="39"/>
        <v>2.1614886504528315E-2</v>
      </c>
      <c r="R221" s="22">
        <f t="shared" si="49"/>
        <v>1.0044699700633755</v>
      </c>
      <c r="S221" s="22">
        <f t="shared" si="50"/>
        <v>3.762679746409713</v>
      </c>
      <c r="T221" s="39">
        <f t="shared" si="40"/>
        <v>6.3167783307784164E-2</v>
      </c>
      <c r="U221" s="39">
        <f t="shared" si="41"/>
        <v>5.9208365106472316E-2</v>
      </c>
      <c r="V221" s="39">
        <f t="shared" si="42"/>
        <v>3.9594182013118484E-3</v>
      </c>
      <c r="Y221" s="37"/>
      <c r="Z221" s="37"/>
    </row>
    <row r="222" spans="1:26" ht="13.15" x14ac:dyDescent="0.4">
      <c r="A222" s="1">
        <v>1888.1</v>
      </c>
      <c r="B222" s="11">
        <v>5.35</v>
      </c>
      <c r="C222" s="4">
        <v>0.23330000000000001</v>
      </c>
      <c r="D222" s="11">
        <v>0.2767</v>
      </c>
      <c r="E222" s="11">
        <v>8.18251405</v>
      </c>
      <c r="F222" s="4">
        <f t="shared" si="47"/>
        <v>1888.7916666666506</v>
      </c>
      <c r="G222" s="22">
        <f>G213*3/12+G225*9/12</f>
        <v>3.5049999999999999</v>
      </c>
      <c r="H222" s="4">
        <f t="shared" si="43"/>
        <v>199.17657825469911</v>
      </c>
      <c r="I222" s="4">
        <f t="shared" si="44"/>
        <v>8.6855879825834226</v>
      </c>
      <c r="J222" s="33">
        <f t="shared" si="48"/>
        <v>553.03801912620315</v>
      </c>
      <c r="K222" s="4">
        <f t="shared" si="45"/>
        <v>10.301338168799111</v>
      </c>
      <c r="L222" s="33">
        <f t="shared" si="46"/>
        <v>28.602919606022507</v>
      </c>
      <c r="M222" s="15">
        <f t="shared" si="37"/>
        <v>15.715941874329708</v>
      </c>
      <c r="N222" s="6"/>
      <c r="O222" s="7">
        <f t="shared" si="38"/>
        <v>20.193130565349655</v>
      </c>
      <c r="P222" s="7"/>
      <c r="Q222" s="46">
        <f t="shared" si="39"/>
        <v>2.5156877140990894E-2</v>
      </c>
      <c r="R222" s="22">
        <f t="shared" si="49"/>
        <v>1.0044560147632471</v>
      </c>
      <c r="S222" s="22">
        <f t="shared" si="50"/>
        <v>3.7355569804328068</v>
      </c>
      <c r="T222" s="39">
        <f t="shared" si="40"/>
        <v>6.2710974958625654E-2</v>
      </c>
      <c r="U222" s="39">
        <f t="shared" si="41"/>
        <v>6.044294371587311E-2</v>
      </c>
      <c r="V222" s="39">
        <f t="shared" si="42"/>
        <v>2.268031242752544E-3</v>
      </c>
      <c r="Y222" s="37"/>
      <c r="Z222" s="37"/>
    </row>
    <row r="223" spans="1:26" ht="13.15" x14ac:dyDescent="0.4">
      <c r="A223" s="1">
        <v>1888.11</v>
      </c>
      <c r="B223" s="11">
        <v>5.24</v>
      </c>
      <c r="C223" s="4">
        <v>0.23169999999999999</v>
      </c>
      <c r="D223" s="11">
        <v>0.26829999999999998</v>
      </c>
      <c r="E223" s="11">
        <v>8.2776793390000005</v>
      </c>
      <c r="F223" s="4">
        <f t="shared" si="47"/>
        <v>1888.8749999999839</v>
      </c>
      <c r="G223" s="22">
        <f>G213*2/12+G225*10/12</f>
        <v>3.4866666666666668</v>
      </c>
      <c r="H223" s="4">
        <f t="shared" si="43"/>
        <v>192.83858369329377</v>
      </c>
      <c r="I223" s="4">
        <f t="shared" si="44"/>
        <v>8.5268511148351465</v>
      </c>
      <c r="J223" s="33">
        <f t="shared" si="48"/>
        <v>537.41279226846416</v>
      </c>
      <c r="K223" s="4">
        <f t="shared" si="45"/>
        <v>9.8737771001738004</v>
      </c>
      <c r="L223" s="33">
        <f t="shared" si="46"/>
        <v>27.516765680463536</v>
      </c>
      <c r="M223" s="15">
        <f t="shared" si="37"/>
        <v>15.223749016946286</v>
      </c>
      <c r="N223" s="6"/>
      <c r="O223" s="7">
        <f t="shared" si="38"/>
        <v>19.562485773849488</v>
      </c>
      <c r="P223" s="7"/>
      <c r="Q223" s="46">
        <f t="shared" si="39"/>
        <v>2.9677725599002641E-2</v>
      </c>
      <c r="R223" s="22">
        <f t="shared" si="49"/>
        <v>1.0044420610417675</v>
      </c>
      <c r="S223" s="22">
        <f t="shared" si="50"/>
        <v>3.7090650494671742</v>
      </c>
      <c r="T223" s="39">
        <f t="shared" si="40"/>
        <v>6.9559615555549792E-2</v>
      </c>
      <c r="U223" s="39">
        <f t="shared" si="41"/>
        <v>6.1664849508068054E-2</v>
      </c>
      <c r="V223" s="39">
        <f t="shared" si="42"/>
        <v>7.8947660474817383E-3</v>
      </c>
      <c r="Y223" s="37"/>
      <c r="Z223" s="37"/>
    </row>
    <row r="224" spans="1:26" ht="13.15" x14ac:dyDescent="0.4">
      <c r="A224" s="1">
        <v>1888.12</v>
      </c>
      <c r="B224" s="11">
        <v>5.14</v>
      </c>
      <c r="C224" s="4">
        <v>0.23</v>
      </c>
      <c r="D224" s="11">
        <v>0.26</v>
      </c>
      <c r="E224" s="11">
        <v>8.2776793390000005</v>
      </c>
      <c r="F224" s="4">
        <f t="shared" si="47"/>
        <v>1888.9583333333171</v>
      </c>
      <c r="G224" s="22">
        <f>G213*1/12+G225*11/12</f>
        <v>3.4683333333333333</v>
      </c>
      <c r="H224" s="4">
        <f t="shared" si="43"/>
        <v>189.15845805029196</v>
      </c>
      <c r="I224" s="4">
        <f t="shared" si="44"/>
        <v>8.4642889789041149</v>
      </c>
      <c r="J224" s="33">
        <f t="shared" si="48"/>
        <v>529.12255040299954</v>
      </c>
      <c r="K224" s="4">
        <f t="shared" si="45"/>
        <v>9.5683266718046518</v>
      </c>
      <c r="L224" s="33">
        <f t="shared" si="46"/>
        <v>26.764953911435775</v>
      </c>
      <c r="M224" s="15">
        <f t="shared" si="37"/>
        <v>14.946748301089229</v>
      </c>
      <c r="N224" s="6"/>
      <c r="O224" s="7">
        <f t="shared" si="38"/>
        <v>19.210201901691896</v>
      </c>
      <c r="P224" s="7"/>
      <c r="Q224" s="46">
        <f t="shared" si="39"/>
        <v>3.337784071904705E-2</v>
      </c>
      <c r="R224" s="22">
        <f t="shared" si="49"/>
        <v>1.0044281089010998</v>
      </c>
      <c r="S224" s="22">
        <f t="shared" si="50"/>
        <v>3.7255409428247939</v>
      </c>
      <c r="T224" s="39">
        <f t="shared" si="40"/>
        <v>7.6479390673240166E-2</v>
      </c>
      <c r="U224" s="39">
        <f t="shared" si="41"/>
        <v>6.0154745703598023E-2</v>
      </c>
      <c r="V224" s="39">
        <f t="shared" si="42"/>
        <v>1.6324644969642144E-2</v>
      </c>
      <c r="Y224" s="37"/>
      <c r="Z224" s="37"/>
    </row>
    <row r="225" spans="1:26" ht="13.15" x14ac:dyDescent="0.4">
      <c r="A225" s="1">
        <v>1889.01</v>
      </c>
      <c r="B225" s="11">
        <v>5.24</v>
      </c>
      <c r="C225" s="4">
        <v>0.22919999999999999</v>
      </c>
      <c r="D225" s="11">
        <v>0.26329999999999998</v>
      </c>
      <c r="E225" s="11">
        <v>7.9922320659999997</v>
      </c>
      <c r="F225" s="4">
        <f t="shared" si="47"/>
        <v>1889.0416666666504</v>
      </c>
      <c r="G225" s="22">
        <v>3.45</v>
      </c>
      <c r="H225" s="4">
        <f t="shared" si="43"/>
        <v>199.72592722759913</v>
      </c>
      <c r="I225" s="4">
        <f t="shared" si="44"/>
        <v>8.7361035344591045</v>
      </c>
      <c r="J225" s="33">
        <f t="shared" si="48"/>
        <v>560.71876918116084</v>
      </c>
      <c r="K225" s="4">
        <f t="shared" si="45"/>
        <v>10.035846686837184</v>
      </c>
      <c r="L225" s="33">
        <f t="shared" si="46"/>
        <v>28.175048077366338</v>
      </c>
      <c r="M225" s="15">
        <f t="shared" si="37"/>
        <v>15.802286071028165</v>
      </c>
      <c r="N225" s="6"/>
      <c r="O225" s="7">
        <f t="shared" si="38"/>
        <v>20.312198653655699</v>
      </c>
      <c r="P225" s="7"/>
      <c r="Q225" s="46">
        <f t="shared" si="39"/>
        <v>2.5278875559769445E-2</v>
      </c>
      <c r="R225" s="22">
        <f t="shared" si="49"/>
        <v>1.0030847289110842</v>
      </c>
      <c r="S225" s="22">
        <f t="shared" si="50"/>
        <v>3.8756871353847919</v>
      </c>
      <c r="T225" s="39">
        <f t="shared" si="40"/>
        <v>7.8429383860419977E-2</v>
      </c>
      <c r="U225" s="39">
        <f t="shared" si="41"/>
        <v>5.6435569327559776E-2</v>
      </c>
      <c r="V225" s="39">
        <f t="shared" si="42"/>
        <v>2.1993814532860201E-2</v>
      </c>
      <c r="Y225" s="37"/>
      <c r="Z225" s="37"/>
    </row>
    <row r="226" spans="1:26" ht="13.15" x14ac:dyDescent="0.4">
      <c r="A226" s="1">
        <v>1889.02</v>
      </c>
      <c r="B226" s="11">
        <v>5.3</v>
      </c>
      <c r="C226" s="4">
        <v>0.2283</v>
      </c>
      <c r="D226" s="11">
        <v>0.26669999999999999</v>
      </c>
      <c r="E226" s="11">
        <v>7.8970910740000004</v>
      </c>
      <c r="F226" s="4">
        <f t="shared" si="47"/>
        <v>1889.1249999999836</v>
      </c>
      <c r="G226" s="22">
        <f>G225*11/12+G237*1/12</f>
        <v>3.4475000000000002</v>
      </c>
      <c r="H226" s="4">
        <f t="shared" si="43"/>
        <v>204.44663545993694</v>
      </c>
      <c r="I226" s="4">
        <f t="shared" si="44"/>
        <v>8.8066352595289832</v>
      </c>
      <c r="J226" s="33">
        <f t="shared" si="48"/>
        <v>576.03222176641475</v>
      </c>
      <c r="K226" s="4">
        <f t="shared" si="45"/>
        <v>10.287908995691545</v>
      </c>
      <c r="L226" s="33">
        <f t="shared" si="46"/>
        <v>28.986376140585438</v>
      </c>
      <c r="M226" s="15">
        <f t="shared" si="37"/>
        <v>16.192720447848995</v>
      </c>
      <c r="N226" s="6"/>
      <c r="O226" s="7">
        <f t="shared" si="38"/>
        <v>20.813307687489562</v>
      </c>
      <c r="P226" s="7"/>
      <c r="Q226" s="46">
        <f t="shared" si="39"/>
        <v>2.1448301616429702E-2</v>
      </c>
      <c r="R226" s="22">
        <f t="shared" si="49"/>
        <v>1.0030826702487605</v>
      </c>
      <c r="S226" s="22">
        <f t="shared" si="50"/>
        <v>3.934479341090042</v>
      </c>
      <c r="T226" s="39">
        <f t="shared" si="40"/>
        <v>7.6820241835158676E-2</v>
      </c>
      <c r="U226" s="39">
        <f t="shared" si="41"/>
        <v>5.2154149905759173E-2</v>
      </c>
      <c r="V226" s="39">
        <f t="shared" si="42"/>
        <v>2.4666091929399503E-2</v>
      </c>
      <c r="Y226" s="37"/>
      <c r="Z226" s="37"/>
    </row>
    <row r="227" spans="1:26" ht="13.15" x14ac:dyDescent="0.4">
      <c r="A227" s="1">
        <v>1889.03</v>
      </c>
      <c r="B227" s="11">
        <v>5.19</v>
      </c>
      <c r="C227" s="4">
        <v>0.22750000000000001</v>
      </c>
      <c r="D227" s="11">
        <v>0.27</v>
      </c>
      <c r="E227" s="11">
        <v>7.8019419829999999</v>
      </c>
      <c r="F227" s="4">
        <f t="shared" si="47"/>
        <v>1889.2083333333169</v>
      </c>
      <c r="G227" s="22">
        <f>G225*10/12+G237*2/12</f>
        <v>3.4449999999999998</v>
      </c>
      <c r="H227" s="4">
        <f t="shared" si="43"/>
        <v>202.64499703342645</v>
      </c>
      <c r="I227" s="4">
        <f t="shared" si="44"/>
        <v>8.8828009296925856</v>
      </c>
      <c r="J227" s="33">
        <f t="shared" si="48"/>
        <v>573.04169326975432</v>
      </c>
      <c r="K227" s="4">
        <f t="shared" si="45"/>
        <v>10.542225279195597</v>
      </c>
      <c r="L227" s="33">
        <f t="shared" si="46"/>
        <v>29.811417568946759</v>
      </c>
      <c r="M227" s="15">
        <f t="shared" si="37"/>
        <v>16.065045360769293</v>
      </c>
      <c r="N227" s="6"/>
      <c r="O227" s="7">
        <f t="shared" si="38"/>
        <v>20.648519003321105</v>
      </c>
      <c r="P227" s="7"/>
      <c r="Q227" s="46">
        <f t="shared" si="39"/>
        <v>2.1895429954547851E-2</v>
      </c>
      <c r="R227" s="22">
        <f t="shared" si="49"/>
        <v>1.0030806115904525</v>
      </c>
      <c r="S227" s="22">
        <f t="shared" si="50"/>
        <v>3.9947391586357051</v>
      </c>
      <c r="T227" s="39">
        <f t="shared" si="40"/>
        <v>7.9191928111553622E-2</v>
      </c>
      <c r="U227" s="39">
        <f t="shared" si="41"/>
        <v>5.0790327947483505E-2</v>
      </c>
      <c r="V227" s="39">
        <f t="shared" si="42"/>
        <v>2.8401600164070118E-2</v>
      </c>
      <c r="Y227" s="37"/>
      <c r="Z227" s="37"/>
    </row>
    <row r="228" spans="1:26" ht="13.15" x14ac:dyDescent="0.4">
      <c r="A228" s="1">
        <v>1889.04</v>
      </c>
      <c r="B228" s="11">
        <v>5.18</v>
      </c>
      <c r="C228" s="4">
        <v>0.22670000000000001</v>
      </c>
      <c r="D228" s="11">
        <v>0.27329999999999999</v>
      </c>
      <c r="E228" s="11">
        <v>7.8019419829999999</v>
      </c>
      <c r="F228" s="4">
        <f t="shared" si="47"/>
        <v>1889.2916666666501</v>
      </c>
      <c r="G228" s="22">
        <f>G225*9/12+G237*3/12</f>
        <v>3.4424999999999999</v>
      </c>
      <c r="H228" s="4">
        <f t="shared" si="43"/>
        <v>202.25454424530807</v>
      </c>
      <c r="I228" s="4">
        <f t="shared" si="44"/>
        <v>8.8515647066431171</v>
      </c>
      <c r="J228" s="33">
        <f t="shared" si="48"/>
        <v>574.02344581747229</v>
      </c>
      <c r="K228" s="4">
        <f t="shared" si="45"/>
        <v>10.671074699274651</v>
      </c>
      <c r="L228" s="33">
        <f t="shared" si="46"/>
        <v>30.285831610408337</v>
      </c>
      <c r="M228" s="15">
        <f t="shared" si="37"/>
        <v>16.050104533967485</v>
      </c>
      <c r="N228" s="6"/>
      <c r="O228" s="7">
        <f t="shared" si="38"/>
        <v>20.626458817142211</v>
      </c>
      <c r="P228" s="7"/>
      <c r="Q228" s="46">
        <f t="shared" si="39"/>
        <v>2.3128536760698468E-2</v>
      </c>
      <c r="R228" s="22">
        <f t="shared" si="49"/>
        <v>1.0030785529361603</v>
      </c>
      <c r="S228" s="22">
        <f t="shared" si="50"/>
        <v>4.0070453983886329</v>
      </c>
      <c r="T228" s="39">
        <f t="shared" si="40"/>
        <v>7.9161366698754065E-2</v>
      </c>
      <c r="U228" s="39">
        <f t="shared" si="41"/>
        <v>4.9273221183053328E-2</v>
      </c>
      <c r="V228" s="39">
        <f t="shared" si="42"/>
        <v>2.9888145515700737E-2</v>
      </c>
      <c r="Y228" s="37"/>
      <c r="Z228" s="37"/>
    </row>
    <row r="229" spans="1:26" ht="13.15" x14ac:dyDescent="0.4">
      <c r="A229" s="1">
        <v>1889.05</v>
      </c>
      <c r="B229" s="11">
        <v>5.32</v>
      </c>
      <c r="C229" s="4">
        <v>0.2258</v>
      </c>
      <c r="D229" s="11">
        <v>0.2767</v>
      </c>
      <c r="E229" s="11">
        <v>7.6116519010000001</v>
      </c>
      <c r="F229" s="4">
        <f t="shared" si="47"/>
        <v>1889.3749999999834</v>
      </c>
      <c r="G229" s="22">
        <f>G225*8/12+G237*4/12</f>
        <v>3.4400000000000004</v>
      </c>
      <c r="H229" s="4">
        <f t="shared" si="43"/>
        <v>212.91387218943714</v>
      </c>
      <c r="I229" s="4">
        <f t="shared" si="44"/>
        <v>9.0368331466870124</v>
      </c>
      <c r="J229" s="33">
        <f t="shared" si="48"/>
        <v>606.41324298887002</v>
      </c>
      <c r="K229" s="4">
        <f t="shared" si="45"/>
        <v>11.073922638123543</v>
      </c>
      <c r="L229" s="33">
        <f t="shared" si="46"/>
        <v>31.540327882522611</v>
      </c>
      <c r="M229" s="15">
        <f t="shared" si="37"/>
        <v>16.915421076068377</v>
      </c>
      <c r="N229" s="6"/>
      <c r="O229" s="7">
        <f t="shared" si="38"/>
        <v>21.731410413817365</v>
      </c>
      <c r="P229" s="7"/>
      <c r="Q229" s="46">
        <f t="shared" si="39"/>
        <v>1.75118181723821E-2</v>
      </c>
      <c r="R229" s="22">
        <f t="shared" si="49"/>
        <v>1.0030764942858854</v>
      </c>
      <c r="S229" s="22">
        <f t="shared" si="50"/>
        <v>4.1198651903935755</v>
      </c>
      <c r="T229" s="39">
        <f t="shared" si="40"/>
        <v>6.8988386709887051E-2</v>
      </c>
      <c r="U229" s="39">
        <f t="shared" si="41"/>
        <v>4.6597834745883082E-2</v>
      </c>
      <c r="V229" s="39">
        <f t="shared" si="42"/>
        <v>2.2390551964003969E-2</v>
      </c>
      <c r="Y229" s="37"/>
      <c r="Z229" s="37"/>
    </row>
    <row r="230" spans="1:26" ht="13.15" x14ac:dyDescent="0.4">
      <c r="A230" s="1">
        <v>1889.06</v>
      </c>
      <c r="B230" s="11">
        <v>5.41</v>
      </c>
      <c r="C230" s="4">
        <v>0.22500000000000001</v>
      </c>
      <c r="D230" s="11">
        <v>0.28000000000000003</v>
      </c>
      <c r="E230" s="11">
        <v>7.6116519010000001</v>
      </c>
      <c r="F230" s="4">
        <f t="shared" si="47"/>
        <v>1889.4583333333167</v>
      </c>
      <c r="G230" s="22">
        <f>G225*7/12+G237*5/12</f>
        <v>3.4375</v>
      </c>
      <c r="H230" s="4">
        <f t="shared" si="43"/>
        <v>216.51579859865691</v>
      </c>
      <c r="I230" s="4">
        <f t="shared" si="44"/>
        <v>9.0048160230495018</v>
      </c>
      <c r="J230" s="33">
        <f t="shared" si="48"/>
        <v>618.80937836011799</v>
      </c>
      <c r="K230" s="4">
        <f t="shared" si="45"/>
        <v>11.205993273128271</v>
      </c>
      <c r="L230" s="33">
        <f t="shared" si="46"/>
        <v>32.027102761706665</v>
      </c>
      <c r="M230" s="15">
        <f t="shared" si="37"/>
        <v>17.219302943947685</v>
      </c>
      <c r="N230" s="6"/>
      <c r="O230" s="7">
        <f t="shared" si="38"/>
        <v>22.110623383995314</v>
      </c>
      <c r="P230" s="7"/>
      <c r="Q230" s="46">
        <f t="shared" si="39"/>
        <v>1.7655225131784517E-2</v>
      </c>
      <c r="R230" s="22">
        <f t="shared" si="49"/>
        <v>1.0030744356396279</v>
      </c>
      <c r="S230" s="22">
        <f t="shared" si="50"/>
        <v>4.1325399321104399</v>
      </c>
      <c r="T230" s="39">
        <f t="shared" si="40"/>
        <v>6.3268517995436868E-2</v>
      </c>
      <c r="U230" s="39">
        <f t="shared" si="41"/>
        <v>4.5106915051926988E-2</v>
      </c>
      <c r="V230" s="39">
        <f t="shared" si="42"/>
        <v>1.816160294350988E-2</v>
      </c>
      <c r="Y230" s="37"/>
      <c r="Z230" s="37"/>
    </row>
    <row r="231" spans="1:26" ht="13.15" x14ac:dyDescent="0.4">
      <c r="A231" s="1">
        <v>1889.07</v>
      </c>
      <c r="B231" s="11">
        <v>5.3</v>
      </c>
      <c r="C231" s="4">
        <v>0.22420000000000001</v>
      </c>
      <c r="D231" s="11">
        <v>0.2833</v>
      </c>
      <c r="E231" s="11">
        <v>7.6116519010000001</v>
      </c>
      <c r="F231" s="4">
        <f t="shared" si="47"/>
        <v>1889.5416666666499</v>
      </c>
      <c r="G231" s="22">
        <f>G225*6/12+G237*6/12</f>
        <v>3.4350000000000005</v>
      </c>
      <c r="H231" s="4">
        <f t="shared" si="43"/>
        <v>212.11344409849937</v>
      </c>
      <c r="I231" s="4">
        <f t="shared" si="44"/>
        <v>8.9727988994119929</v>
      </c>
      <c r="J231" s="33">
        <f t="shared" si="48"/>
        <v>608.36434883443985</v>
      </c>
      <c r="K231" s="4">
        <f t="shared" si="45"/>
        <v>11.338063908132995</v>
      </c>
      <c r="L231" s="33">
        <f t="shared" si="46"/>
        <v>32.518796231093738</v>
      </c>
      <c r="M231" s="15">
        <f t="shared" si="37"/>
        <v>16.889214491107516</v>
      </c>
      <c r="N231" s="6"/>
      <c r="O231" s="7">
        <f t="shared" si="38"/>
        <v>21.675368705170968</v>
      </c>
      <c r="P231" s="7"/>
      <c r="Q231" s="46">
        <f t="shared" si="39"/>
        <v>1.7653549602927913E-2</v>
      </c>
      <c r="R231" s="22">
        <f t="shared" si="49"/>
        <v>1.003072376997389</v>
      </c>
      <c r="S231" s="22">
        <f t="shared" si="50"/>
        <v>4.1452451601599059</v>
      </c>
      <c r="T231" s="39">
        <f t="shared" si="40"/>
        <v>6.7585212009594775E-2</v>
      </c>
      <c r="U231" s="39">
        <f t="shared" si="41"/>
        <v>4.363725864485013E-2</v>
      </c>
      <c r="V231" s="39">
        <f t="shared" si="42"/>
        <v>2.3947953364744645E-2</v>
      </c>
      <c r="Y231" s="37"/>
      <c r="Z231" s="37"/>
    </row>
    <row r="232" spans="1:26" ht="13.15" x14ac:dyDescent="0.4">
      <c r="A232" s="1">
        <v>1889.08</v>
      </c>
      <c r="B232" s="11">
        <v>5.37</v>
      </c>
      <c r="C232" s="4">
        <v>0.2233</v>
      </c>
      <c r="D232" s="11">
        <v>0.28670000000000001</v>
      </c>
      <c r="E232" s="11">
        <v>7.6116519010000001</v>
      </c>
      <c r="F232" s="4">
        <f t="shared" si="47"/>
        <v>1889.6249999999832</v>
      </c>
      <c r="G232" s="22">
        <f>G225*5/12+G237*7/12</f>
        <v>3.4325000000000001</v>
      </c>
      <c r="H232" s="4">
        <f t="shared" si="43"/>
        <v>214.91494241678146</v>
      </c>
      <c r="I232" s="4">
        <f t="shared" si="44"/>
        <v>8.9367796353197946</v>
      </c>
      <c r="J232" s="33">
        <f t="shared" si="48"/>
        <v>618.53532072305086</v>
      </c>
      <c r="K232" s="4">
        <f t="shared" si="45"/>
        <v>11.474136683592409</v>
      </c>
      <c r="L232" s="33">
        <f t="shared" si="46"/>
        <v>33.023105484413158</v>
      </c>
      <c r="M232" s="15">
        <f t="shared" si="37"/>
        <v>17.131853975345727</v>
      </c>
      <c r="N232" s="6"/>
      <c r="O232" s="7">
        <f t="shared" si="38"/>
        <v>21.973135389628162</v>
      </c>
      <c r="P232" s="7"/>
      <c r="Q232" s="46">
        <f t="shared" si="39"/>
        <v>1.6839963503965175E-2</v>
      </c>
      <c r="R232" s="22">
        <f t="shared" si="49"/>
        <v>1.0030703183591692</v>
      </c>
      <c r="S232" s="22">
        <f t="shared" si="50"/>
        <v>4.157980916038519</v>
      </c>
      <c r="T232" s="39">
        <f t="shared" si="40"/>
        <v>6.7390705049081179E-2</v>
      </c>
      <c r="U232" s="39">
        <f t="shared" si="41"/>
        <v>4.2188412475791415E-2</v>
      </c>
      <c r="V232" s="39">
        <f t="shared" si="42"/>
        <v>2.5202292573289764E-2</v>
      </c>
      <c r="Y232" s="37"/>
      <c r="Z232" s="37"/>
    </row>
    <row r="233" spans="1:26" ht="13.15" x14ac:dyDescent="0.4">
      <c r="A233" s="1">
        <v>1889.09</v>
      </c>
      <c r="B233" s="11">
        <v>5.5</v>
      </c>
      <c r="C233" s="4">
        <v>0.2225</v>
      </c>
      <c r="D233" s="11">
        <v>0.28999999999999998</v>
      </c>
      <c r="E233" s="11">
        <v>7.7067928930000003</v>
      </c>
      <c r="F233" s="4">
        <f t="shared" si="47"/>
        <v>1889.7083333333164</v>
      </c>
      <c r="G233" s="22">
        <f>G225*4/12+G237*8/12</f>
        <v>3.4299999999999997</v>
      </c>
      <c r="H233" s="4">
        <f t="shared" si="43"/>
        <v>217.400353592193</v>
      </c>
      <c r="I233" s="4">
        <f t="shared" si="44"/>
        <v>8.7948324862296268</v>
      </c>
      <c r="J233" s="33">
        <f t="shared" si="48"/>
        <v>627.79777956920861</v>
      </c>
      <c r="K233" s="4">
        <f t="shared" si="45"/>
        <v>11.462927734861085</v>
      </c>
      <c r="L233" s="33">
        <f t="shared" si="46"/>
        <v>33.102064740921904</v>
      </c>
      <c r="M233" s="15">
        <f t="shared" si="37"/>
        <v>17.350788026348599</v>
      </c>
      <c r="N233" s="6"/>
      <c r="O233" s="7">
        <f t="shared" si="38"/>
        <v>22.236764738619279</v>
      </c>
      <c r="P233" s="7"/>
      <c r="Q233" s="46">
        <f t="shared" si="39"/>
        <v>1.396010132921139E-2</v>
      </c>
      <c r="R233" s="22">
        <f t="shared" si="49"/>
        <v>1.0030682597249694</v>
      </c>
      <c r="S233" s="22">
        <f t="shared" si="50"/>
        <v>4.1192590235257391</v>
      </c>
      <c r="T233" s="39">
        <f t="shared" si="40"/>
        <v>6.0867239445564492E-2</v>
      </c>
      <c r="U233" s="39">
        <f t="shared" si="41"/>
        <v>3.9418328540952619E-2</v>
      </c>
      <c r="V233" s="39">
        <f t="shared" si="42"/>
        <v>2.1448910904611873E-2</v>
      </c>
      <c r="Y233" s="37"/>
      <c r="Z233" s="37"/>
    </row>
    <row r="234" spans="1:26" ht="13.15" x14ac:dyDescent="0.4">
      <c r="A234" s="1">
        <v>1889.1</v>
      </c>
      <c r="B234" s="11">
        <v>5.4</v>
      </c>
      <c r="C234" s="4">
        <v>0.22170000000000001</v>
      </c>
      <c r="D234" s="11">
        <v>0.29330000000000001</v>
      </c>
      <c r="E234" s="11">
        <v>7.7067928930000003</v>
      </c>
      <c r="F234" s="4">
        <f t="shared" si="47"/>
        <v>1889.7916666666497</v>
      </c>
      <c r="G234" s="22">
        <f>G225*3/12+G237*9/12</f>
        <v>3.4275000000000002</v>
      </c>
      <c r="H234" s="4">
        <f t="shared" si="43"/>
        <v>213.44761989051676</v>
      </c>
      <c r="I234" s="4">
        <f t="shared" si="44"/>
        <v>8.7632106166162167</v>
      </c>
      <c r="J234" s="33">
        <f t="shared" si="48"/>
        <v>618.49210430023049</v>
      </c>
      <c r="K234" s="4">
        <f t="shared" si="45"/>
        <v>11.593367947016402</v>
      </c>
      <c r="L234" s="33">
        <f t="shared" si="46"/>
        <v>33.593284109492153</v>
      </c>
      <c r="M234" s="15">
        <f t="shared" si="37"/>
        <v>17.053214402955486</v>
      </c>
      <c r="N234" s="6"/>
      <c r="O234" s="7">
        <f t="shared" si="38"/>
        <v>21.840470810168497</v>
      </c>
      <c r="P234" s="7"/>
      <c r="Q234" s="46">
        <f t="shared" si="39"/>
        <v>9.5907592579842146E-3</v>
      </c>
      <c r="R234" s="22">
        <f t="shared" si="49"/>
        <v>1.0030662010947902</v>
      </c>
      <c r="S234" s="22">
        <f t="shared" si="50"/>
        <v>4.1318979800843403</v>
      </c>
      <c r="T234" s="39">
        <f t="shared" si="40"/>
        <v>6.092296094744909E-2</v>
      </c>
      <c r="U234" s="39">
        <f t="shared" si="41"/>
        <v>3.8043920536298348E-2</v>
      </c>
      <c r="V234" s="39">
        <f t="shared" si="42"/>
        <v>2.2879040411150742E-2</v>
      </c>
      <c r="Y234" s="37"/>
      <c r="Z234" s="37"/>
    </row>
    <row r="235" spans="1:26" ht="13.15" x14ac:dyDescent="0.4">
      <c r="A235" s="1">
        <v>1889.11</v>
      </c>
      <c r="B235" s="11">
        <v>5.35</v>
      </c>
      <c r="C235" s="4">
        <v>0.2208</v>
      </c>
      <c r="D235" s="11">
        <v>0.29670000000000002</v>
      </c>
      <c r="E235" s="11">
        <v>7.7067928930000003</v>
      </c>
      <c r="F235" s="4">
        <f t="shared" si="47"/>
        <v>1889.8749999999829</v>
      </c>
      <c r="G235" s="22">
        <f>G225*2/12+G237*10/12</f>
        <v>3.4250000000000003</v>
      </c>
      <c r="H235" s="4">
        <f t="shared" si="43"/>
        <v>211.47125303967863</v>
      </c>
      <c r="I235" s="4">
        <f t="shared" si="44"/>
        <v>8.7276360133011295</v>
      </c>
      <c r="J235" s="33">
        <f t="shared" si="48"/>
        <v>614.87278013432547</v>
      </c>
      <c r="K235" s="4">
        <f t="shared" si="45"/>
        <v>11.727760892873395</v>
      </c>
      <c r="L235" s="33">
        <f t="shared" si="46"/>
        <v>34.099580161841942</v>
      </c>
      <c r="M235" s="15">
        <f t="shared" si="37"/>
        <v>16.906021170249371</v>
      </c>
      <c r="N235" s="6"/>
      <c r="O235" s="7">
        <f t="shared" si="38"/>
        <v>21.638643677166311</v>
      </c>
      <c r="P235" s="7"/>
      <c r="Q235" s="46">
        <f t="shared" si="39"/>
        <v>5.0333918368153513E-3</v>
      </c>
      <c r="R235" s="22">
        <f t="shared" si="49"/>
        <v>1.0030641424686324</v>
      </c>
      <c r="S235" s="22">
        <f t="shared" si="50"/>
        <v>4.1445672101944364</v>
      </c>
      <c r="T235" s="39">
        <f t="shared" si="40"/>
        <v>6.2520222349584209E-2</v>
      </c>
      <c r="U235" s="39">
        <f t="shared" si="41"/>
        <v>3.6687601738395026E-2</v>
      </c>
      <c r="V235" s="39">
        <f t="shared" si="42"/>
        <v>2.5832620611189183E-2</v>
      </c>
      <c r="Y235" s="37"/>
      <c r="Z235" s="37"/>
    </row>
    <row r="236" spans="1:26" ht="13.15" x14ac:dyDescent="0.4">
      <c r="A236" s="1">
        <v>1889.12</v>
      </c>
      <c r="B236" s="11">
        <v>5.32</v>
      </c>
      <c r="C236" s="4">
        <v>0.22</v>
      </c>
      <c r="D236" s="11">
        <v>0.3</v>
      </c>
      <c r="E236" s="11">
        <v>7.8019419829999999</v>
      </c>
      <c r="F236" s="4">
        <f t="shared" si="47"/>
        <v>1889.9583333333162</v>
      </c>
      <c r="G236" s="22">
        <f>G225*1/12+G237*11/12</f>
        <v>3.4224999999999999</v>
      </c>
      <c r="H236" s="4">
        <f t="shared" si="43"/>
        <v>207.72088327896506</v>
      </c>
      <c r="I236" s="4">
        <f t="shared" si="44"/>
        <v>8.5899613386038176</v>
      </c>
      <c r="J236" s="33">
        <f t="shared" si="48"/>
        <v>606.04956750523706</v>
      </c>
      <c r="K236" s="4">
        <f t="shared" si="45"/>
        <v>11.71358364355066</v>
      </c>
      <c r="L236" s="33">
        <f t="shared" si="46"/>
        <v>34.175727490896818</v>
      </c>
      <c r="M236" s="15">
        <f t="shared" si="37"/>
        <v>16.610338076603391</v>
      </c>
      <c r="N236" s="6"/>
      <c r="O236" s="7">
        <f t="shared" si="38"/>
        <v>21.248155988127653</v>
      </c>
      <c r="P236" s="7"/>
      <c r="Q236" s="46">
        <f t="shared" si="39"/>
        <v>4.3897649033883962E-3</v>
      </c>
      <c r="R236" s="22">
        <f t="shared" si="49"/>
        <v>1.0030620838464972</v>
      </c>
      <c r="S236" s="22">
        <f t="shared" si="50"/>
        <v>4.1065665379782672</v>
      </c>
      <c r="T236" s="39">
        <f t="shared" si="40"/>
        <v>5.5603778877094223E-2</v>
      </c>
      <c r="U236" s="39">
        <f t="shared" si="41"/>
        <v>3.6620242497589439E-2</v>
      </c>
      <c r="V236" s="39">
        <f t="shared" si="42"/>
        <v>1.8983536379504784E-2</v>
      </c>
      <c r="Y236" s="37"/>
      <c r="Z236" s="37"/>
    </row>
    <row r="237" spans="1:26" ht="13.15" x14ac:dyDescent="0.4">
      <c r="A237" s="1">
        <v>1890.01</v>
      </c>
      <c r="B237" s="11">
        <v>5.38</v>
      </c>
      <c r="C237" s="4">
        <v>0.22</v>
      </c>
      <c r="D237" s="11">
        <v>0.29920000000000002</v>
      </c>
      <c r="E237" s="11">
        <v>7.6116519010000001</v>
      </c>
      <c r="F237" s="4">
        <f t="shared" si="47"/>
        <v>1890.0416666666495</v>
      </c>
      <c r="G237" s="22">
        <v>3.42</v>
      </c>
      <c r="H237" s="4">
        <f t="shared" si="43"/>
        <v>215.31515646225034</v>
      </c>
      <c r="I237" s="4">
        <f t="shared" si="44"/>
        <v>8.8047090003150696</v>
      </c>
      <c r="J237" s="33">
        <f t="shared" si="48"/>
        <v>630.34746221878527</v>
      </c>
      <c r="K237" s="4">
        <f t="shared" si="45"/>
        <v>11.974404240428495</v>
      </c>
      <c r="L237" s="33">
        <f t="shared" si="46"/>
        <v>35.055754776182262</v>
      </c>
      <c r="M237" s="15">
        <f t="shared" si="37"/>
        <v>17.220071982181899</v>
      </c>
      <c r="N237" s="6"/>
      <c r="O237" s="7">
        <f t="shared" si="38"/>
        <v>22.015486326741634</v>
      </c>
      <c r="P237" s="7"/>
      <c r="Q237" s="46">
        <f t="shared" si="39"/>
        <v>-2.9555589998916526E-3</v>
      </c>
      <c r="R237" s="22">
        <f t="shared" si="49"/>
        <v>1.0014510943480162</v>
      </c>
      <c r="S237" s="22">
        <f t="shared" si="50"/>
        <v>4.2221190609680992</v>
      </c>
      <c r="T237" s="39">
        <f t="shared" si="40"/>
        <v>5.3163830437164883E-2</v>
      </c>
      <c r="U237" s="39">
        <f t="shared" si="41"/>
        <v>3.3981739109766762E-2</v>
      </c>
      <c r="V237" s="39">
        <f t="shared" si="42"/>
        <v>1.9182091327398121E-2</v>
      </c>
      <c r="Y237" s="37"/>
      <c r="Z237" s="37"/>
    </row>
    <row r="238" spans="1:26" ht="13.15" x14ac:dyDescent="0.4">
      <c r="A238" s="1">
        <v>1890.02</v>
      </c>
      <c r="B238" s="11">
        <v>5.32</v>
      </c>
      <c r="C238" s="4">
        <v>0.22</v>
      </c>
      <c r="D238" s="11">
        <v>0.29830000000000001</v>
      </c>
      <c r="E238" s="11">
        <v>7.6116519010000001</v>
      </c>
      <c r="F238" s="4">
        <f t="shared" si="47"/>
        <v>1890.1249999999827</v>
      </c>
      <c r="G238" s="22">
        <f>G237*11/12+G249*1/12</f>
        <v>3.4366666666666665</v>
      </c>
      <c r="H238" s="4">
        <f t="shared" si="43"/>
        <v>212.91387218943714</v>
      </c>
      <c r="I238" s="4">
        <f t="shared" si="44"/>
        <v>8.8047090003150696</v>
      </c>
      <c r="J238" s="33">
        <f t="shared" si="48"/>
        <v>625.46558906033749</v>
      </c>
      <c r="K238" s="4">
        <f t="shared" si="45"/>
        <v>11.938384976336296</v>
      </c>
      <c r="L238" s="33">
        <f t="shared" si="46"/>
        <v>35.070749100883205</v>
      </c>
      <c r="M238" s="15">
        <f t="shared" si="37"/>
        <v>17.026814982671411</v>
      </c>
      <c r="N238" s="6"/>
      <c r="O238" s="7">
        <f t="shared" si="38"/>
        <v>21.755939559525409</v>
      </c>
      <c r="P238" s="7"/>
      <c r="Q238" s="46">
        <f t="shared" si="39"/>
        <v>-2.4631020800412462E-3</v>
      </c>
      <c r="R238" s="22">
        <f t="shared" si="49"/>
        <v>1.0014660798155122</v>
      </c>
      <c r="S238" s="22">
        <f t="shared" si="50"/>
        <v>4.2282457540741216</v>
      </c>
      <c r="T238" s="39">
        <f t="shared" si="40"/>
        <v>5.4922624918724683E-2</v>
      </c>
      <c r="U238" s="39">
        <f t="shared" si="41"/>
        <v>3.2901738937891167E-2</v>
      </c>
      <c r="V238" s="39">
        <f t="shared" si="42"/>
        <v>2.2020885980833516E-2</v>
      </c>
      <c r="Y238" s="37"/>
      <c r="Z238" s="37"/>
    </row>
    <row r="239" spans="1:26" ht="13.15" x14ac:dyDescent="0.4">
      <c r="A239" s="1">
        <v>1890.03</v>
      </c>
      <c r="B239" s="11">
        <v>5.28</v>
      </c>
      <c r="C239" s="4">
        <v>0.22</v>
      </c>
      <c r="D239" s="11">
        <v>0.29749999999999999</v>
      </c>
      <c r="E239" s="11">
        <v>7.6116519010000001</v>
      </c>
      <c r="F239" s="4">
        <f t="shared" si="47"/>
        <v>1890.208333333316</v>
      </c>
      <c r="G239" s="22">
        <f>G237*10/12+G249*2/12</f>
        <v>3.4533333333333336</v>
      </c>
      <c r="H239" s="4">
        <f t="shared" si="43"/>
        <v>211.31301600756166</v>
      </c>
      <c r="I239" s="4">
        <f t="shared" si="44"/>
        <v>8.8047090003150696</v>
      </c>
      <c r="J239" s="33">
        <f t="shared" si="48"/>
        <v>622.91826679912674</v>
      </c>
      <c r="K239" s="4">
        <f t="shared" si="45"/>
        <v>11.906367852698786</v>
      </c>
      <c r="L239" s="33">
        <f t="shared" si="46"/>
        <v>35.098140979685645</v>
      </c>
      <c r="M239" s="15">
        <f t="shared" si="37"/>
        <v>16.901122288589907</v>
      </c>
      <c r="N239" s="6"/>
      <c r="O239" s="7">
        <f t="shared" si="38"/>
        <v>21.582789932235613</v>
      </c>
      <c r="P239" s="7"/>
      <c r="Q239" s="46">
        <f t="shared" si="39"/>
        <v>-3.1144040035788328E-3</v>
      </c>
      <c r="R239" s="22">
        <f t="shared" si="49"/>
        <v>1.0014810640939893</v>
      </c>
      <c r="S239" s="22">
        <f t="shared" si="50"/>
        <v>4.2344446998291945</v>
      </c>
      <c r="T239" s="39">
        <f t="shared" si="40"/>
        <v>5.6526328677811932E-2</v>
      </c>
      <c r="U239" s="39">
        <f t="shared" si="41"/>
        <v>3.3057381066337488E-2</v>
      </c>
      <c r="V239" s="39">
        <f t="shared" si="42"/>
        <v>2.3468947611474444E-2</v>
      </c>
      <c r="Y239" s="37"/>
      <c r="Z239" s="37"/>
    </row>
    <row r="240" spans="1:26" ht="13.15" x14ac:dyDescent="0.4">
      <c r="A240" s="1">
        <v>1890.04</v>
      </c>
      <c r="B240" s="11">
        <v>5.39</v>
      </c>
      <c r="C240" s="4">
        <v>0.22</v>
      </c>
      <c r="D240" s="11">
        <v>0.29670000000000002</v>
      </c>
      <c r="E240" s="11">
        <v>7.6116519010000001</v>
      </c>
      <c r="F240" s="4">
        <f t="shared" si="47"/>
        <v>1890.2916666666492</v>
      </c>
      <c r="G240" s="22">
        <f>G237*9/12+G249*3/12</f>
        <v>3.4699999999999998</v>
      </c>
      <c r="H240" s="4">
        <f t="shared" si="43"/>
        <v>215.71537050771917</v>
      </c>
      <c r="I240" s="4">
        <f t="shared" si="44"/>
        <v>8.8047090003150696</v>
      </c>
      <c r="J240" s="33">
        <f t="shared" si="48"/>
        <v>638.05864133938314</v>
      </c>
      <c r="K240" s="4">
        <f t="shared" si="45"/>
        <v>11.874350729061279</v>
      </c>
      <c r="L240" s="33">
        <f t="shared" si="46"/>
        <v>35.122819830314477</v>
      </c>
      <c r="M240" s="15">
        <f t="shared" si="37"/>
        <v>17.257854542603198</v>
      </c>
      <c r="N240" s="6"/>
      <c r="O240" s="7">
        <f t="shared" si="38"/>
        <v>22.023576461344522</v>
      </c>
      <c r="P240" s="7"/>
      <c r="Q240" s="46">
        <f t="shared" si="39"/>
        <v>-7.5703300803300205E-4</v>
      </c>
      <c r="R240" s="22">
        <f t="shared" si="49"/>
        <v>1.0014960471849268</v>
      </c>
      <c r="S240" s="22">
        <f t="shared" si="50"/>
        <v>4.2407161838320944</v>
      </c>
      <c r="T240" s="39">
        <f t="shared" si="40"/>
        <v>5.566384924301615E-2</v>
      </c>
      <c r="U240" s="39">
        <f t="shared" si="41"/>
        <v>3.3211150243813048E-2</v>
      </c>
      <c r="V240" s="39">
        <f t="shared" si="42"/>
        <v>2.2452698999203102E-2</v>
      </c>
      <c r="Y240" s="37"/>
      <c r="Z240" s="37"/>
    </row>
    <row r="241" spans="1:26" ht="13.15" x14ac:dyDescent="0.4">
      <c r="A241" s="1">
        <v>1890.05</v>
      </c>
      <c r="B241" s="11">
        <v>5.62</v>
      </c>
      <c r="C241" s="4">
        <v>0.22</v>
      </c>
      <c r="D241" s="11">
        <v>0.29580000000000001</v>
      </c>
      <c r="E241" s="11">
        <v>7.7067928930000003</v>
      </c>
      <c r="F241" s="4">
        <f t="shared" si="47"/>
        <v>1890.3749999999825</v>
      </c>
      <c r="G241" s="22">
        <f>G237*8/12+G249*4/12</f>
        <v>3.4866666666666664</v>
      </c>
      <c r="H241" s="4">
        <f t="shared" si="43"/>
        <v>222.1436340342045</v>
      </c>
      <c r="I241" s="4">
        <f t="shared" si="44"/>
        <v>8.6960141436877212</v>
      </c>
      <c r="J241" s="33">
        <f t="shared" si="48"/>
        <v>659.21610296086055</v>
      </c>
      <c r="K241" s="4">
        <f t="shared" si="45"/>
        <v>11.692186289558308</v>
      </c>
      <c r="L241" s="33">
        <f t="shared" si="46"/>
        <v>34.696819084665933</v>
      </c>
      <c r="M241" s="15">
        <f t="shared" si="37"/>
        <v>17.78643048785862</v>
      </c>
      <c r="N241" s="6"/>
      <c r="O241" s="7">
        <f t="shared" si="38"/>
        <v>22.677242329476815</v>
      </c>
      <c r="P241" s="7"/>
      <c r="Q241" s="46">
        <f t="shared" si="39"/>
        <v>1.4888374225166534E-3</v>
      </c>
      <c r="R241" s="22">
        <f t="shared" si="49"/>
        <v>1.0015110290898022</v>
      </c>
      <c r="S241" s="22">
        <f t="shared" si="50"/>
        <v>4.1946301842867291</v>
      </c>
      <c r="T241" s="39">
        <f t="shared" si="40"/>
        <v>5.0021715342593698E-2</v>
      </c>
      <c r="U241" s="39">
        <f t="shared" si="41"/>
        <v>3.7143716427277651E-2</v>
      </c>
      <c r="V241" s="39">
        <f t="shared" si="42"/>
        <v>1.2877998915316047E-2</v>
      </c>
      <c r="Y241" s="37"/>
      <c r="Z241" s="37"/>
    </row>
    <row r="242" spans="1:26" ht="13.15" x14ac:dyDescent="0.4">
      <c r="A242" s="1">
        <v>1890.06</v>
      </c>
      <c r="B242" s="11">
        <v>5.58</v>
      </c>
      <c r="C242" s="4">
        <v>0.22</v>
      </c>
      <c r="D242" s="11">
        <v>0.29499999999999998</v>
      </c>
      <c r="E242" s="11">
        <v>7.7067928930000003</v>
      </c>
      <c r="F242" s="4">
        <f t="shared" si="47"/>
        <v>1890.4583333333157</v>
      </c>
      <c r="G242" s="22">
        <f>G237*7/12+G249*5/12</f>
        <v>3.5033333333333334</v>
      </c>
      <c r="H242" s="4">
        <f t="shared" si="43"/>
        <v>220.56254055353401</v>
      </c>
      <c r="I242" s="4">
        <f t="shared" si="44"/>
        <v>8.6960141436877212</v>
      </c>
      <c r="J242" s="33">
        <f t="shared" si="48"/>
        <v>656.6746411167054</v>
      </c>
      <c r="K242" s="4">
        <f t="shared" si="45"/>
        <v>11.660564419944897</v>
      </c>
      <c r="L242" s="33">
        <f t="shared" si="46"/>
        <v>34.716670094879582</v>
      </c>
      <c r="M242" s="15">
        <f t="shared" si="37"/>
        <v>17.684360844450165</v>
      </c>
      <c r="N242" s="6"/>
      <c r="O242" s="7">
        <f t="shared" si="38"/>
        <v>22.525314186078063</v>
      </c>
      <c r="P242" s="7"/>
      <c r="Q242" s="46">
        <f t="shared" si="39"/>
        <v>3.6494746472915951E-3</v>
      </c>
      <c r="R242" s="22">
        <f t="shared" si="49"/>
        <v>1.0015260098100913</v>
      </c>
      <c r="S242" s="22">
        <f t="shared" si="50"/>
        <v>4.200968392516149</v>
      </c>
      <c r="T242" s="39">
        <f t="shared" si="40"/>
        <v>4.8919622526198081E-2</v>
      </c>
      <c r="U242" s="39">
        <f t="shared" si="41"/>
        <v>3.8567883928620983E-2</v>
      </c>
      <c r="V242" s="39">
        <f t="shared" si="42"/>
        <v>1.0351738597577098E-2</v>
      </c>
      <c r="Y242" s="37"/>
      <c r="Z242" s="37"/>
    </row>
    <row r="243" spans="1:26" ht="13.15" x14ac:dyDescent="0.4">
      <c r="A243" s="1">
        <v>1890.07</v>
      </c>
      <c r="B243" s="11">
        <v>5.54</v>
      </c>
      <c r="C243" s="4">
        <v>0.22</v>
      </c>
      <c r="D243" s="11">
        <v>0.29420000000000002</v>
      </c>
      <c r="E243" s="11">
        <v>7.7067928930000003</v>
      </c>
      <c r="F243" s="4">
        <f t="shared" si="47"/>
        <v>1890.541666666649</v>
      </c>
      <c r="G243" s="22">
        <f>G237*6/12+G249*6/12</f>
        <v>3.5199999999999996</v>
      </c>
      <c r="H243" s="4">
        <f t="shared" si="43"/>
        <v>218.98144707286352</v>
      </c>
      <c r="I243" s="4">
        <f t="shared" si="44"/>
        <v>8.6960141436877212</v>
      </c>
      <c r="J243" s="33">
        <f t="shared" si="48"/>
        <v>654.1248291888329</v>
      </c>
      <c r="K243" s="4">
        <f t="shared" si="45"/>
        <v>11.628942550331489</v>
      </c>
      <c r="L243" s="33">
        <f t="shared" si="46"/>
        <v>34.737098329847406</v>
      </c>
      <c r="M243" s="15">
        <f t="shared" si="37"/>
        <v>17.589295440864859</v>
      </c>
      <c r="N243" s="6"/>
      <c r="O243" s="7">
        <f t="shared" si="38"/>
        <v>22.381223142941987</v>
      </c>
      <c r="P243" s="7"/>
      <c r="Q243" s="46">
        <f t="shared" si="39"/>
        <v>3.7884300307326063E-3</v>
      </c>
      <c r="R243" s="22">
        <f t="shared" si="49"/>
        <v>1.0015409893472669</v>
      </c>
      <c r="S243" s="22">
        <f t="shared" si="50"/>
        <v>4.2073791114950119</v>
      </c>
      <c r="T243" s="39">
        <f t="shared" si="40"/>
        <v>4.8431560238712645E-2</v>
      </c>
      <c r="U243" s="39">
        <f t="shared" si="41"/>
        <v>3.7442974683895569E-2</v>
      </c>
      <c r="V243" s="39">
        <f t="shared" si="42"/>
        <v>1.0988585554817076E-2</v>
      </c>
      <c r="Y243" s="37"/>
      <c r="Z243" s="37"/>
    </row>
    <row r="244" spans="1:26" ht="13.15" x14ac:dyDescent="0.4">
      <c r="A244" s="1">
        <v>1890.08</v>
      </c>
      <c r="B244" s="11">
        <v>5.41</v>
      </c>
      <c r="C244" s="4">
        <v>0.22</v>
      </c>
      <c r="D244" s="11">
        <v>0.29330000000000001</v>
      </c>
      <c r="E244" s="11">
        <v>7.9922320659999997</v>
      </c>
      <c r="F244" s="4">
        <f t="shared" si="47"/>
        <v>1890.6249999999823</v>
      </c>
      <c r="G244" s="22">
        <f>G237*5/12+G249*7/12</f>
        <v>3.5366666666666671</v>
      </c>
      <c r="H244" s="4">
        <f t="shared" si="43"/>
        <v>206.20558517200598</v>
      </c>
      <c r="I244" s="4">
        <f t="shared" si="44"/>
        <v>8.3854396927617962</v>
      </c>
      <c r="J244" s="33">
        <f t="shared" si="48"/>
        <v>618.0491026968765</v>
      </c>
      <c r="K244" s="4">
        <f t="shared" si="45"/>
        <v>11.179315735850158</v>
      </c>
      <c r="L244" s="33">
        <f t="shared" si="46"/>
        <v>33.507172240479463</v>
      </c>
      <c r="M244" s="15">
        <f t="shared" si="37"/>
        <v>16.596791133979099</v>
      </c>
      <c r="N244" s="6"/>
      <c r="O244" s="7">
        <f t="shared" si="38"/>
        <v>21.097417913470924</v>
      </c>
      <c r="P244" s="7"/>
      <c r="Q244" s="46">
        <f t="shared" si="39"/>
        <v>1.0599942338932966E-2</v>
      </c>
      <c r="R244" s="22">
        <f t="shared" si="49"/>
        <v>1.0015559677028012</v>
      </c>
      <c r="S244" s="22">
        <f t="shared" si="50"/>
        <v>4.0633663238947353</v>
      </c>
      <c r="T244" s="39">
        <f t="shared" si="40"/>
        <v>5.7523024341116669E-2</v>
      </c>
      <c r="U244" s="39">
        <f t="shared" si="41"/>
        <v>4.26487529392785E-2</v>
      </c>
      <c r="V244" s="39">
        <f t="shared" si="42"/>
        <v>1.4874271401838168E-2</v>
      </c>
      <c r="Y244" s="37"/>
      <c r="Z244" s="37"/>
    </row>
    <row r="245" spans="1:26" ht="13.15" x14ac:dyDescent="0.4">
      <c r="A245" s="1">
        <v>1890.09</v>
      </c>
      <c r="B245" s="11">
        <v>5.32</v>
      </c>
      <c r="C245" s="4">
        <v>0.22</v>
      </c>
      <c r="D245" s="11">
        <v>0.29249999999999998</v>
      </c>
      <c r="E245" s="11">
        <v>8.0873811569999994</v>
      </c>
      <c r="F245" s="4">
        <f t="shared" si="47"/>
        <v>1890.7083333333155</v>
      </c>
      <c r="G245" s="22">
        <f>G237*4/12+G249*8/12</f>
        <v>3.5533333333333337</v>
      </c>
      <c r="H245" s="4">
        <f t="shared" si="43"/>
        <v>200.3895016864976</v>
      </c>
      <c r="I245" s="4">
        <f t="shared" si="44"/>
        <v>8.286783904328848</v>
      </c>
      <c r="J245" s="33">
        <f t="shared" si="48"/>
        <v>602.68665799348321</v>
      </c>
      <c r="K245" s="4">
        <f t="shared" si="45"/>
        <v>11.017655872800853</v>
      </c>
      <c r="L245" s="33">
        <f t="shared" si="46"/>
        <v>33.136437493062751</v>
      </c>
      <c r="M245" s="15">
        <f t="shared" si="37"/>
        <v>16.169702000615302</v>
      </c>
      <c r="N245" s="6"/>
      <c r="O245" s="7">
        <f t="shared" si="38"/>
        <v>20.535953743709687</v>
      </c>
      <c r="P245" s="7"/>
      <c r="Q245" s="46">
        <f t="shared" si="39"/>
        <v>1.2180107583306336E-2</v>
      </c>
      <c r="R245" s="22">
        <f t="shared" si="49"/>
        <v>1.0015709448781633</v>
      </c>
      <c r="S245" s="22">
        <f t="shared" si="50"/>
        <v>4.0218083728124885</v>
      </c>
      <c r="T245" s="39">
        <f t="shared" si="40"/>
        <v>5.6785962529206424E-2</v>
      </c>
      <c r="U245" s="39">
        <f t="shared" si="41"/>
        <v>4.2748953207462304E-2</v>
      </c>
      <c r="V245" s="39">
        <f t="shared" si="42"/>
        <v>1.4037009321744121E-2</v>
      </c>
      <c r="Y245" s="37"/>
      <c r="Z245" s="37"/>
    </row>
    <row r="246" spans="1:26" ht="13.15" x14ac:dyDescent="0.4">
      <c r="A246" s="1">
        <v>1890.1</v>
      </c>
      <c r="B246" s="11">
        <v>5.08</v>
      </c>
      <c r="C246" s="4">
        <v>0.22</v>
      </c>
      <c r="D246" s="11">
        <v>0.29170000000000001</v>
      </c>
      <c r="E246" s="11">
        <v>8.0873811569999994</v>
      </c>
      <c r="F246" s="4">
        <f t="shared" si="47"/>
        <v>1890.7916666666488</v>
      </c>
      <c r="G246" s="22">
        <f>G237*3/12+G249*9/12</f>
        <v>3.57</v>
      </c>
      <c r="H246" s="4">
        <f t="shared" si="43"/>
        <v>191.34937379086611</v>
      </c>
      <c r="I246" s="4">
        <f t="shared" si="44"/>
        <v>8.286783904328848</v>
      </c>
      <c r="J246" s="33">
        <f t="shared" si="48"/>
        <v>577.57471391042145</v>
      </c>
      <c r="K246" s="4">
        <f t="shared" si="45"/>
        <v>10.987522113148749</v>
      </c>
      <c r="L246" s="33">
        <f t="shared" si="46"/>
        <v>33.165067725919279</v>
      </c>
      <c r="M246" s="15">
        <f t="shared" si="37"/>
        <v>15.482849163344433</v>
      </c>
      <c r="N246" s="6"/>
      <c r="O246" s="7">
        <f t="shared" si="38"/>
        <v>19.649063391074307</v>
      </c>
      <c r="P246" s="7"/>
      <c r="Q246" s="46">
        <f t="shared" si="39"/>
        <v>1.4756977765159704E-2</v>
      </c>
      <c r="R246" s="22">
        <f t="shared" si="49"/>
        <v>1.0015859208748206</v>
      </c>
      <c r="S246" s="22">
        <f t="shared" si="50"/>
        <v>4.0281264120767126</v>
      </c>
      <c r="T246" s="39">
        <f t="shared" si="40"/>
        <v>6.6802957605611724E-2</v>
      </c>
      <c r="U246" s="39">
        <f t="shared" si="41"/>
        <v>4.4173154154254712E-2</v>
      </c>
      <c r="V246" s="39">
        <f t="shared" si="42"/>
        <v>2.2629803451357011E-2</v>
      </c>
      <c r="Y246" s="37"/>
      <c r="Z246" s="37"/>
    </row>
    <row r="247" spans="1:26" ht="13.15" x14ac:dyDescent="0.4">
      <c r="A247" s="1">
        <v>1890.11</v>
      </c>
      <c r="B247" s="11">
        <v>4.71</v>
      </c>
      <c r="C247" s="4">
        <v>0.22</v>
      </c>
      <c r="D247" s="11">
        <v>0.2908</v>
      </c>
      <c r="E247" s="11">
        <v>7.8970910740000004</v>
      </c>
      <c r="F247" s="4">
        <f t="shared" si="47"/>
        <v>1890.874999999982</v>
      </c>
      <c r="G247" s="22">
        <f>G237*2/12+G249*10/12</f>
        <v>3.5866666666666669</v>
      </c>
      <c r="H247" s="4">
        <f t="shared" si="43"/>
        <v>181.68748170118926</v>
      </c>
      <c r="I247" s="4">
        <f t="shared" si="44"/>
        <v>8.4864641134313459</v>
      </c>
      <c r="J247" s="33">
        <f t="shared" si="48"/>
        <v>550.54561768957024</v>
      </c>
      <c r="K247" s="4">
        <f t="shared" si="45"/>
        <v>11.217562564481069</v>
      </c>
      <c r="L247" s="33">
        <f t="shared" si="46"/>
        <v>33.991224124018473</v>
      </c>
      <c r="M247" s="15">
        <f t="shared" si="37"/>
        <v>14.745043493292803</v>
      </c>
      <c r="N247" s="6"/>
      <c r="O247" s="7">
        <f t="shared" si="38"/>
        <v>18.703194594453677</v>
      </c>
      <c r="P247" s="7"/>
      <c r="Q247" s="46">
        <f t="shared" si="39"/>
        <v>1.4479293188767395E-2</v>
      </c>
      <c r="R247" s="22">
        <f t="shared" si="49"/>
        <v>1.0016008956942393</v>
      </c>
      <c r="S247" s="22">
        <f t="shared" si="50"/>
        <v>4.1317312756751186</v>
      </c>
      <c r="T247" s="39">
        <f t="shared" si="40"/>
        <v>8.0435404955261802E-2</v>
      </c>
      <c r="U247" s="39">
        <f t="shared" si="41"/>
        <v>4.1831556662647928E-2</v>
      </c>
      <c r="V247" s="39">
        <f t="shared" si="42"/>
        <v>3.8603848292613874E-2</v>
      </c>
      <c r="Y247" s="37"/>
      <c r="Z247" s="37"/>
    </row>
    <row r="248" spans="1:26" ht="13.15" x14ac:dyDescent="0.4">
      <c r="A248" s="1">
        <v>1890.12</v>
      </c>
      <c r="B248" s="11">
        <v>4.5999999999999996</v>
      </c>
      <c r="C248" s="4">
        <v>0.22</v>
      </c>
      <c r="D248" s="11">
        <v>0.28999999999999998</v>
      </c>
      <c r="E248" s="11">
        <v>7.8970910740000004</v>
      </c>
      <c r="F248" s="4">
        <f t="shared" si="47"/>
        <v>1890.9583333333153</v>
      </c>
      <c r="G248" s="22">
        <f>G237*1/12+G249*11/12</f>
        <v>3.6033333333333335</v>
      </c>
      <c r="H248" s="4">
        <f t="shared" si="43"/>
        <v>177.44424964447359</v>
      </c>
      <c r="I248" s="4">
        <f t="shared" si="44"/>
        <v>8.4864641134313459</v>
      </c>
      <c r="J248" s="33">
        <f t="shared" si="48"/>
        <v>539.83082329009176</v>
      </c>
      <c r="K248" s="4">
        <f t="shared" si="45"/>
        <v>11.186702694977681</v>
      </c>
      <c r="L248" s="33">
        <f t="shared" si="46"/>
        <v>34.032812772636213</v>
      </c>
      <c r="M248" s="15">
        <f t="shared" si="37"/>
        <v>14.442991231338439</v>
      </c>
      <c r="N248" s="6"/>
      <c r="O248" s="7">
        <f t="shared" si="38"/>
        <v>18.311029377300365</v>
      </c>
      <c r="P248" s="7"/>
      <c r="Q248" s="46">
        <f t="shared" si="39"/>
        <v>1.4743783055440995E-2</v>
      </c>
      <c r="R248" s="22">
        <f t="shared" si="49"/>
        <v>1.001615869337882</v>
      </c>
      <c r="S248" s="22">
        <f t="shared" si="50"/>
        <v>4.1383457464841005</v>
      </c>
      <c r="T248" s="39">
        <f t="shared" si="40"/>
        <v>9.0655952073073642E-2</v>
      </c>
      <c r="U248" s="39">
        <f t="shared" si="41"/>
        <v>4.3266469458853374E-2</v>
      </c>
      <c r="V248" s="39">
        <f t="shared" si="42"/>
        <v>4.7389482614220269E-2</v>
      </c>
      <c r="Y248" s="37"/>
      <c r="Z248" s="37"/>
    </row>
    <row r="249" spans="1:26" ht="13.15" x14ac:dyDescent="0.4">
      <c r="A249" s="1">
        <v>1891.01</v>
      </c>
      <c r="B249" s="11">
        <v>4.84</v>
      </c>
      <c r="C249" s="4">
        <v>0.22</v>
      </c>
      <c r="D249" s="11">
        <v>0.29420000000000002</v>
      </c>
      <c r="E249" s="11">
        <v>7.8019419829999999</v>
      </c>
      <c r="F249" s="4">
        <f t="shared" si="47"/>
        <v>1891.0416666666486</v>
      </c>
      <c r="G249" s="22">
        <v>3.62</v>
      </c>
      <c r="H249" s="4">
        <f t="shared" si="43"/>
        <v>188.97914944928399</v>
      </c>
      <c r="I249" s="4">
        <f t="shared" si="44"/>
        <v>8.5899613386038176</v>
      </c>
      <c r="J249" s="33">
        <f t="shared" si="48"/>
        <v>577.10067920204153</v>
      </c>
      <c r="K249" s="4">
        <f t="shared" si="45"/>
        <v>11.487121026442017</v>
      </c>
      <c r="L249" s="33">
        <f t="shared" si="46"/>
        <v>35.079136326702617</v>
      </c>
      <c r="M249" s="15">
        <f t="shared" si="37"/>
        <v>15.428980086469094</v>
      </c>
      <c r="N249" s="6"/>
      <c r="O249" s="7">
        <f t="shared" si="38"/>
        <v>19.546976727737356</v>
      </c>
      <c r="P249" s="7"/>
      <c r="Q249" s="46">
        <f t="shared" si="39"/>
        <v>9.9493808251887791E-3</v>
      </c>
      <c r="R249" s="22">
        <f t="shared" si="49"/>
        <v>1.0031553683529171</v>
      </c>
      <c r="S249" s="22">
        <f t="shared" si="50"/>
        <v>4.1955837893125638</v>
      </c>
      <c r="T249" s="39">
        <f t="shared" si="40"/>
        <v>8.5548769908164513E-2</v>
      </c>
      <c r="U249" s="39">
        <f t="shared" si="41"/>
        <v>4.0846766627982367E-2</v>
      </c>
      <c r="V249" s="39">
        <f t="shared" si="42"/>
        <v>4.4702003280182145E-2</v>
      </c>
      <c r="Y249" s="37"/>
      <c r="Z249" s="37"/>
    </row>
    <row r="250" spans="1:26" ht="13.15" x14ac:dyDescent="0.4">
      <c r="A250" s="1">
        <v>1891.02</v>
      </c>
      <c r="B250" s="11">
        <v>4.9000000000000004</v>
      </c>
      <c r="C250" s="4">
        <v>0.22</v>
      </c>
      <c r="D250" s="11">
        <v>0.29830000000000001</v>
      </c>
      <c r="E250" s="11">
        <v>7.8970910740000004</v>
      </c>
      <c r="F250" s="4">
        <f t="shared" si="47"/>
        <v>1891.1249999999818</v>
      </c>
      <c r="G250" s="22">
        <f>G249*11/12+G261*1/12</f>
        <v>3.6183333333333332</v>
      </c>
      <c r="H250" s="4">
        <f t="shared" si="43"/>
        <v>189.0167007082436</v>
      </c>
      <c r="I250" s="4">
        <f t="shared" si="44"/>
        <v>8.4864641134313459</v>
      </c>
      <c r="J250" s="33">
        <f t="shared" si="48"/>
        <v>579.37500175011144</v>
      </c>
      <c r="K250" s="4">
        <f t="shared" si="45"/>
        <v>11.50687384107532</v>
      </c>
      <c r="L250" s="33">
        <f t="shared" si="46"/>
        <v>35.270931228991479</v>
      </c>
      <c r="M250" s="15">
        <f t="shared" si="37"/>
        <v>15.476522332432539</v>
      </c>
      <c r="N250" s="6"/>
      <c r="O250" s="7">
        <f t="shared" si="38"/>
        <v>19.590760596774214</v>
      </c>
      <c r="P250" s="7"/>
      <c r="Q250" s="46">
        <f t="shared" si="39"/>
        <v>9.9700471158192666E-3</v>
      </c>
      <c r="R250" s="22">
        <f t="shared" si="49"/>
        <v>1.0031539903074633</v>
      </c>
      <c r="S250" s="22">
        <f t="shared" si="50"/>
        <v>4.158111877717503</v>
      </c>
      <c r="T250" s="39">
        <f t="shared" si="40"/>
        <v>8.9584708934725477E-2</v>
      </c>
      <c r="U250" s="39">
        <f t="shared" si="41"/>
        <v>4.3285854411421187E-2</v>
      </c>
      <c r="V250" s="39">
        <f t="shared" si="42"/>
        <v>4.6298854523304289E-2</v>
      </c>
      <c r="Y250" s="37"/>
      <c r="Z250" s="37"/>
    </row>
    <row r="251" spans="1:26" ht="13.15" x14ac:dyDescent="0.4">
      <c r="A251" s="1">
        <v>1891.03</v>
      </c>
      <c r="B251" s="11">
        <v>4.8099999999999996</v>
      </c>
      <c r="C251" s="4">
        <v>0.22</v>
      </c>
      <c r="D251" s="11">
        <v>0.30249999999999999</v>
      </c>
      <c r="E251" s="11">
        <v>7.9922320659999997</v>
      </c>
      <c r="F251" s="4">
        <f t="shared" si="47"/>
        <v>1891.2083333333151</v>
      </c>
      <c r="G251" s="22">
        <f>G249*10/12+G261*2/12</f>
        <v>3.6166666666666671</v>
      </c>
      <c r="H251" s="4">
        <f t="shared" si="43"/>
        <v>183.3362041917465</v>
      </c>
      <c r="I251" s="4">
        <f t="shared" si="44"/>
        <v>8.3854396927617962</v>
      </c>
      <c r="J251" s="33">
        <f t="shared" si="48"/>
        <v>564.10503800096637</v>
      </c>
      <c r="K251" s="4">
        <f t="shared" si="45"/>
        <v>11.529979577547467</v>
      </c>
      <c r="L251" s="33">
        <f t="shared" si="46"/>
        <v>35.476460290081562</v>
      </c>
      <c r="M251" s="15">
        <f t="shared" si="37"/>
        <v>15.051623357657386</v>
      </c>
      <c r="N251" s="6"/>
      <c r="O251" s="7">
        <f t="shared" si="38"/>
        <v>19.038836516513719</v>
      </c>
      <c r="P251" s="7"/>
      <c r="Q251" s="46">
        <f t="shared" si="39"/>
        <v>1.2986888034787765E-2</v>
      </c>
      <c r="R251" s="22">
        <f t="shared" si="49"/>
        <v>1.0031526122631842</v>
      </c>
      <c r="S251" s="22">
        <f t="shared" si="50"/>
        <v>4.1215714789915268</v>
      </c>
      <c r="T251" s="39">
        <f t="shared" si="40"/>
        <v>9.6725404865003473E-2</v>
      </c>
      <c r="U251" s="39">
        <f t="shared" si="41"/>
        <v>4.4417938971399895E-2</v>
      </c>
      <c r="V251" s="39">
        <f t="shared" si="42"/>
        <v>5.2307465893603577E-2</v>
      </c>
      <c r="Y251" s="37"/>
      <c r="Z251" s="37"/>
    </row>
    <row r="252" spans="1:26" ht="13.15" x14ac:dyDescent="0.4">
      <c r="A252" s="1">
        <v>1891.04</v>
      </c>
      <c r="B252" s="11">
        <v>4.97</v>
      </c>
      <c r="C252" s="4">
        <v>0.22</v>
      </c>
      <c r="D252" s="11">
        <v>0.30669999999999997</v>
      </c>
      <c r="E252" s="11">
        <v>8.0873811569999994</v>
      </c>
      <c r="F252" s="4">
        <f t="shared" si="47"/>
        <v>1891.2916666666483</v>
      </c>
      <c r="G252" s="22">
        <f>G249*9/12+G261*3/12</f>
        <v>3.6149999999999998</v>
      </c>
      <c r="H252" s="4">
        <f t="shared" si="43"/>
        <v>187.20598183870166</v>
      </c>
      <c r="I252" s="4">
        <f t="shared" si="44"/>
        <v>8.286783904328848</v>
      </c>
      <c r="J252" s="33">
        <f t="shared" si="48"/>
        <v>578.13670434333903</v>
      </c>
      <c r="K252" s="4">
        <f t="shared" si="45"/>
        <v>11.552530106625715</v>
      </c>
      <c r="L252" s="33">
        <f t="shared" si="46"/>
        <v>35.676967247907868</v>
      </c>
      <c r="M252" s="15">
        <f t="shared" si="37"/>
        <v>15.408945125474126</v>
      </c>
      <c r="N252" s="6"/>
      <c r="O252" s="7">
        <f t="shared" si="38"/>
        <v>19.474152883159583</v>
      </c>
      <c r="P252" s="7"/>
      <c r="Q252" s="46">
        <f t="shared" si="39"/>
        <v>1.164875270443929E-2</v>
      </c>
      <c r="R252" s="22">
        <f t="shared" si="49"/>
        <v>1.0031512342200799</v>
      </c>
      <c r="S252" s="22">
        <f t="shared" si="50"/>
        <v>4.0859214985900998</v>
      </c>
      <c r="T252" s="39">
        <f t="shared" si="40"/>
        <v>0.10461707356759886</v>
      </c>
      <c r="U252" s="39">
        <f t="shared" si="41"/>
        <v>4.6853315298751586E-2</v>
      </c>
      <c r="V252" s="39">
        <f t="shared" si="42"/>
        <v>5.7763758268847276E-2</v>
      </c>
      <c r="Y252" s="37"/>
      <c r="Z252" s="37"/>
    </row>
    <row r="253" spans="1:26" ht="13.15" x14ac:dyDescent="0.4">
      <c r="A253" s="1">
        <v>1891.05</v>
      </c>
      <c r="B253" s="11">
        <v>4.95</v>
      </c>
      <c r="C253" s="4">
        <v>0.22</v>
      </c>
      <c r="D253" s="11">
        <v>0.31080000000000002</v>
      </c>
      <c r="E253" s="11">
        <v>7.9922320659999997</v>
      </c>
      <c r="F253" s="4">
        <f t="shared" si="47"/>
        <v>1891.3749999999816</v>
      </c>
      <c r="G253" s="22">
        <f>G249*8/12+G261*4/12</f>
        <v>3.6133333333333333</v>
      </c>
      <c r="H253" s="4">
        <f t="shared" si="43"/>
        <v>188.67239308714039</v>
      </c>
      <c r="I253" s="4">
        <f t="shared" si="44"/>
        <v>8.3854396927617962</v>
      </c>
      <c r="J253" s="33">
        <f t="shared" si="48"/>
        <v>584.8233516384372</v>
      </c>
      <c r="K253" s="4">
        <f t="shared" si="45"/>
        <v>11.846339347774391</v>
      </c>
      <c r="L253" s="33">
        <f t="shared" si="46"/>
        <v>36.719817714995209</v>
      </c>
      <c r="M253" s="15">
        <f t="shared" si="37"/>
        <v>15.566495230713256</v>
      </c>
      <c r="N253" s="6"/>
      <c r="O253" s="7">
        <f t="shared" si="38"/>
        <v>19.657392023024801</v>
      </c>
      <c r="P253" s="7"/>
      <c r="Q253" s="46">
        <f t="shared" si="39"/>
        <v>1.0822741109611185E-2</v>
      </c>
      <c r="R253" s="22">
        <f t="shared" si="49"/>
        <v>1.0031498561781502</v>
      </c>
      <c r="S253" s="22">
        <f t="shared" si="50"/>
        <v>4.1475941791098787</v>
      </c>
      <c r="T253" s="39">
        <f t="shared" si="40"/>
        <v>9.8024292185348916E-2</v>
      </c>
      <c r="U253" s="39">
        <f t="shared" si="41"/>
        <v>4.5498409289771224E-2</v>
      </c>
      <c r="V253" s="39">
        <f t="shared" si="42"/>
        <v>5.2525882895577691E-2</v>
      </c>
      <c r="Y253" s="37"/>
      <c r="Z253" s="37"/>
    </row>
    <row r="254" spans="1:26" ht="13.15" x14ac:dyDescent="0.4">
      <c r="A254" s="1">
        <v>1891.06</v>
      </c>
      <c r="B254" s="11">
        <v>4.8499999999999996</v>
      </c>
      <c r="C254" s="4">
        <v>0.22</v>
      </c>
      <c r="D254" s="11">
        <v>0.315</v>
      </c>
      <c r="E254" s="11">
        <v>7.8019419829999999</v>
      </c>
      <c r="F254" s="4">
        <f t="shared" si="47"/>
        <v>1891.4583333333148</v>
      </c>
      <c r="G254" s="22">
        <f>G249*7/12+G261*5/12</f>
        <v>3.6116666666666668</v>
      </c>
      <c r="H254" s="4">
        <f t="shared" si="43"/>
        <v>189.36960223740235</v>
      </c>
      <c r="I254" s="4">
        <f t="shared" si="44"/>
        <v>8.5899613386038176</v>
      </c>
      <c r="J254" s="33">
        <f t="shared" si="48"/>
        <v>589.20331599659369</v>
      </c>
      <c r="K254" s="4">
        <f t="shared" si="45"/>
        <v>12.299262825728194</v>
      </c>
      <c r="L254" s="33">
        <f t="shared" si="46"/>
        <v>38.267844234830314</v>
      </c>
      <c r="M254" s="15">
        <f t="shared" si="37"/>
        <v>15.658211395638149</v>
      </c>
      <c r="N254" s="6"/>
      <c r="O254" s="7">
        <f t="shared" si="38"/>
        <v>19.757483904273567</v>
      </c>
      <c r="P254" s="7"/>
      <c r="Q254" s="46">
        <f t="shared" si="39"/>
        <v>8.097887936257743E-3</v>
      </c>
      <c r="R254" s="22">
        <f t="shared" si="49"/>
        <v>1.003148478137396</v>
      </c>
      <c r="S254" s="22">
        <f t="shared" si="50"/>
        <v>4.262137348095381</v>
      </c>
      <c r="T254" s="39">
        <f t="shared" si="40"/>
        <v>0.10800988551661428</v>
      </c>
      <c r="U254" s="39">
        <f t="shared" si="41"/>
        <v>4.2866396856341415E-2</v>
      </c>
      <c r="V254" s="39">
        <f t="shared" si="42"/>
        <v>6.5143488660272864E-2</v>
      </c>
      <c r="Y254" s="37"/>
      <c r="Z254" s="37"/>
    </row>
    <row r="255" spans="1:26" ht="13.15" x14ac:dyDescent="0.4">
      <c r="A255" s="1">
        <v>1891.07</v>
      </c>
      <c r="B255" s="11">
        <v>4.7699999999999996</v>
      </c>
      <c r="C255" s="4">
        <v>0.22</v>
      </c>
      <c r="D255" s="11">
        <v>0.31919999999999998</v>
      </c>
      <c r="E255" s="11">
        <v>7.7067928930000003</v>
      </c>
      <c r="F255" s="4">
        <f t="shared" si="47"/>
        <v>1891.5416666666481</v>
      </c>
      <c r="G255" s="22">
        <f>G249*6/12+G261*6/12</f>
        <v>3.61</v>
      </c>
      <c r="H255" s="4">
        <f t="shared" si="43"/>
        <v>188.54539756995646</v>
      </c>
      <c r="I255" s="4">
        <f t="shared" si="44"/>
        <v>8.6960141436877212</v>
      </c>
      <c r="J255" s="33">
        <f t="shared" si="48"/>
        <v>588.89361779279079</v>
      </c>
      <c r="K255" s="4">
        <f t="shared" si="45"/>
        <v>12.617125975750545</v>
      </c>
      <c r="L255" s="33">
        <f t="shared" si="46"/>
        <v>39.407723857328889</v>
      </c>
      <c r="M255" s="15">
        <f t="shared" si="37"/>
        <v>15.617919238645996</v>
      </c>
      <c r="N255" s="6"/>
      <c r="O255" s="7">
        <f t="shared" si="38"/>
        <v>19.690897636411652</v>
      </c>
      <c r="P255" s="7"/>
      <c r="Q255" s="46">
        <f t="shared" si="39"/>
        <v>6.1039371490865871E-3</v>
      </c>
      <c r="R255" s="22">
        <f t="shared" si="49"/>
        <v>1.0031471000978167</v>
      </c>
      <c r="S255" s="22">
        <f t="shared" si="50"/>
        <v>4.3283431846838383</v>
      </c>
      <c r="T255" s="39">
        <f t="shared" si="40"/>
        <v>9.9379431855061151E-2</v>
      </c>
      <c r="U255" s="39">
        <f t="shared" si="41"/>
        <v>4.0163486114168423E-2</v>
      </c>
      <c r="V255" s="39">
        <f t="shared" si="42"/>
        <v>5.9215945740892728E-2</v>
      </c>
      <c r="Y255" s="37"/>
      <c r="Z255" s="37"/>
    </row>
    <row r="256" spans="1:26" ht="13.15" x14ac:dyDescent="0.4">
      <c r="A256" s="1">
        <v>1891.08</v>
      </c>
      <c r="B256" s="11">
        <v>4.93</v>
      </c>
      <c r="C256" s="4">
        <v>0.22</v>
      </c>
      <c r="D256" s="11">
        <v>0.32329999999999998</v>
      </c>
      <c r="E256" s="11">
        <v>7.7067928930000003</v>
      </c>
      <c r="F256" s="4">
        <f t="shared" si="47"/>
        <v>1891.6249999999814</v>
      </c>
      <c r="G256" s="22">
        <f>G249*5/12+G261*7/12</f>
        <v>3.6083333333333334</v>
      </c>
      <c r="H256" s="4">
        <f t="shared" si="43"/>
        <v>194.86977149263845</v>
      </c>
      <c r="I256" s="4">
        <f t="shared" si="44"/>
        <v>8.6960141436877212</v>
      </c>
      <c r="J256" s="33">
        <f t="shared" si="48"/>
        <v>610.91025549503706</v>
      </c>
      <c r="K256" s="4">
        <f t="shared" si="45"/>
        <v>12.779188057519271</v>
      </c>
      <c r="L256" s="33">
        <f t="shared" si="46"/>
        <v>40.062329736621798</v>
      </c>
      <c r="M256" s="15">
        <f t="shared" si="37"/>
        <v>16.163998509963044</v>
      </c>
      <c r="N256" s="6"/>
      <c r="O256" s="7">
        <f t="shared" si="38"/>
        <v>20.360263494436573</v>
      </c>
      <c r="P256" s="7"/>
      <c r="Q256" s="46">
        <f t="shared" si="39"/>
        <v>2.0408967091834831E-3</v>
      </c>
      <c r="R256" s="22">
        <f t="shared" si="49"/>
        <v>1.0031457220594129</v>
      </c>
      <c r="S256" s="22">
        <f t="shared" si="50"/>
        <v>4.3419649139437411</v>
      </c>
      <c r="T256" s="39">
        <f t="shared" si="40"/>
        <v>9.5855168065711815E-2</v>
      </c>
      <c r="U256" s="39">
        <f t="shared" si="41"/>
        <v>3.87584702306214E-2</v>
      </c>
      <c r="V256" s="39">
        <f t="shared" si="42"/>
        <v>5.7096697835090415E-2</v>
      </c>
      <c r="Y256" s="37"/>
      <c r="Z256" s="37"/>
    </row>
    <row r="257" spans="1:26" ht="13.15" x14ac:dyDescent="0.4">
      <c r="A257" s="1">
        <v>1891.09</v>
      </c>
      <c r="B257" s="11">
        <v>5.33</v>
      </c>
      <c r="C257" s="4">
        <v>0.22</v>
      </c>
      <c r="D257" s="11">
        <v>0.32750000000000001</v>
      </c>
      <c r="E257" s="11">
        <v>7.6116519010000001</v>
      </c>
      <c r="F257" s="4">
        <f t="shared" si="47"/>
        <v>1891.7083333333146</v>
      </c>
      <c r="G257" s="22">
        <f>G249*4/12+G261*8/12</f>
        <v>3.6066666666666665</v>
      </c>
      <c r="H257" s="4">
        <f t="shared" si="43"/>
        <v>213.314086234906</v>
      </c>
      <c r="I257" s="4">
        <f t="shared" si="44"/>
        <v>8.8047090003150696</v>
      </c>
      <c r="J257" s="33">
        <f t="shared" si="48"/>
        <v>671.03277489504546</v>
      </c>
      <c r="K257" s="4">
        <f t="shared" si="45"/>
        <v>13.107009989105388</v>
      </c>
      <c r="L257" s="33">
        <f t="shared" si="46"/>
        <v>41.231375943363489</v>
      </c>
      <c r="M257" s="15">
        <f t="shared" ref="M257:M320" si="51">H257/AVERAGE(K137:K256)</f>
        <v>17.711261413256533</v>
      </c>
      <c r="N257" s="6"/>
      <c r="O257" s="7">
        <f t="shared" ref="O257:O320" si="52">J257/AVERAGE(L137:L256)</f>
        <v>22.282941160981032</v>
      </c>
      <c r="P257" s="7"/>
      <c r="Q257" s="46">
        <f t="shared" ref="Q257:Q320" si="53">1/M257-(G257/100-(((E257/E137)^(1/10))-1))</f>
        <v>-8.2668332111861739E-3</v>
      </c>
      <c r="R257" s="22">
        <f t="shared" si="49"/>
        <v>1.0031443440221843</v>
      </c>
      <c r="S257" s="22">
        <f t="shared" si="50"/>
        <v>4.4100661581200882</v>
      </c>
      <c r="T257" s="39">
        <f t="shared" si="40"/>
        <v>8.4099861683567978E-2</v>
      </c>
      <c r="U257" s="39">
        <f t="shared" si="41"/>
        <v>3.6083976929712769E-2</v>
      </c>
      <c r="V257" s="39">
        <f t="shared" si="42"/>
        <v>4.8015884753855209E-2</v>
      </c>
      <c r="Y257" s="37"/>
      <c r="Z257" s="37"/>
    </row>
    <row r="258" spans="1:26" ht="13.15" x14ac:dyDescent="0.4">
      <c r="A258" s="1">
        <v>1891.1</v>
      </c>
      <c r="B258" s="11">
        <v>5.33</v>
      </c>
      <c r="C258" s="4">
        <v>0.22</v>
      </c>
      <c r="D258" s="11">
        <v>0.33169999999999999</v>
      </c>
      <c r="E258" s="11">
        <v>7.6116519010000001</v>
      </c>
      <c r="F258" s="4">
        <f t="shared" si="47"/>
        <v>1891.7916666666479</v>
      </c>
      <c r="G258" s="22">
        <f>G249*3/12+G261*9/12</f>
        <v>3.6049999999999995</v>
      </c>
      <c r="H258" s="4">
        <f t="shared" si="43"/>
        <v>213.314086234906</v>
      </c>
      <c r="I258" s="4">
        <f t="shared" si="44"/>
        <v>8.8047090003150696</v>
      </c>
      <c r="J258" s="33">
        <f t="shared" si="48"/>
        <v>673.34089263233295</v>
      </c>
      <c r="K258" s="4">
        <f t="shared" si="45"/>
        <v>13.275099888202309</v>
      </c>
      <c r="L258" s="33">
        <f t="shared" si="46"/>
        <v>41.903785006781391</v>
      </c>
      <c r="M258" s="15">
        <f t="shared" si="51"/>
        <v>17.71656858982637</v>
      </c>
      <c r="N258" s="6"/>
      <c r="O258" s="7">
        <f t="shared" si="52"/>
        <v>22.26463731175371</v>
      </c>
      <c r="P258" s="7"/>
      <c r="Q258" s="46">
        <f t="shared" si="53"/>
        <v>-9.1704230003879159E-3</v>
      </c>
      <c r="R258" s="22">
        <f t="shared" si="49"/>
        <v>1.0031429659861315</v>
      </c>
      <c r="S258" s="22">
        <f t="shared" si="50"/>
        <v>4.4239329232818108</v>
      </c>
      <c r="T258" s="39">
        <f t="shared" ref="T258:T321" si="54">(($J378/$J258)^(1/10)-1)</f>
        <v>8.2862897990116258E-2</v>
      </c>
      <c r="U258" s="39">
        <f t="shared" ref="U258:U321" si="55">(($S378/$S258)^(1/10)-1)</f>
        <v>3.5972016765844606E-2</v>
      </c>
      <c r="V258" s="39">
        <f t="shared" ref="V258:V321" si="56">T258-U258</f>
        <v>4.6890881224271652E-2</v>
      </c>
      <c r="Y258" s="37"/>
      <c r="Z258" s="37"/>
    </row>
    <row r="259" spans="1:26" ht="13.15" x14ac:dyDescent="0.4">
      <c r="A259" s="1">
        <v>1891.11</v>
      </c>
      <c r="B259" s="11">
        <v>5.25</v>
      </c>
      <c r="C259" s="4">
        <v>0.22</v>
      </c>
      <c r="D259" s="11">
        <v>0.33579999999999999</v>
      </c>
      <c r="E259" s="11">
        <v>7.5165028100000004</v>
      </c>
      <c r="F259" s="4">
        <f t="shared" si="47"/>
        <v>1891.8749999999811</v>
      </c>
      <c r="G259" s="22">
        <f>G249*2/12+G261*10/12</f>
        <v>3.6033333333333335</v>
      </c>
      <c r="H259" s="4">
        <f t="shared" si="43"/>
        <v>212.77212161382803</v>
      </c>
      <c r="I259" s="4">
        <f t="shared" si="44"/>
        <v>8.9161650961985082</v>
      </c>
      <c r="J259" s="33">
        <f t="shared" si="48"/>
        <v>673.97551835123693</v>
      </c>
      <c r="K259" s="4">
        <f t="shared" si="45"/>
        <v>13.609310178652084</v>
      </c>
      <c r="L259" s="33">
        <f t="shared" si="46"/>
        <v>43.108757916637209</v>
      </c>
      <c r="M259" s="15">
        <f t="shared" si="51"/>
        <v>17.67173917476401</v>
      </c>
      <c r="N259" s="6"/>
      <c r="O259" s="7">
        <f t="shared" si="52"/>
        <v>22.185040648628018</v>
      </c>
      <c r="P259" s="7"/>
      <c r="Q259" s="46">
        <f t="shared" si="53"/>
        <v>-9.3283281651973804E-3</v>
      </c>
      <c r="R259" s="22">
        <f t="shared" si="49"/>
        <v>1.0031415879512546</v>
      </c>
      <c r="S259" s="22">
        <f t="shared" si="50"/>
        <v>4.4940144064047098</v>
      </c>
      <c r="T259" s="39">
        <f t="shared" si="54"/>
        <v>8.4106484081104771E-2</v>
      </c>
      <c r="U259" s="39">
        <f t="shared" si="55"/>
        <v>3.3305277516018306E-2</v>
      </c>
      <c r="V259" s="39">
        <f t="shared" si="56"/>
        <v>5.0801206565086465E-2</v>
      </c>
      <c r="Y259" s="37"/>
      <c r="Z259" s="37"/>
    </row>
    <row r="260" spans="1:26" ht="13.15" x14ac:dyDescent="0.4">
      <c r="A260" s="1">
        <v>1891.12</v>
      </c>
      <c r="B260" s="11">
        <v>5.41</v>
      </c>
      <c r="C260" s="4">
        <v>0.22</v>
      </c>
      <c r="D260" s="11">
        <v>0.34</v>
      </c>
      <c r="E260" s="11">
        <v>7.5165028100000004</v>
      </c>
      <c r="F260" s="4">
        <f t="shared" si="47"/>
        <v>1891.9583333333144</v>
      </c>
      <c r="G260" s="22">
        <f>G249*1/12+G261*11/12</f>
        <v>3.601666666666667</v>
      </c>
      <c r="H260" s="4">
        <f t="shared" si="43"/>
        <v>219.25660532015422</v>
      </c>
      <c r="I260" s="4">
        <f t="shared" si="44"/>
        <v>8.9161650961985082</v>
      </c>
      <c r="J260" s="33">
        <f t="shared" si="48"/>
        <v>696.86928992697733</v>
      </c>
      <c r="K260" s="4">
        <f t="shared" si="45"/>
        <v>13.779527875943149</v>
      </c>
      <c r="L260" s="33">
        <f t="shared" si="46"/>
        <v>43.7958518623239</v>
      </c>
      <c r="M260" s="15">
        <f t="shared" si="51"/>
        <v>18.20630300020995</v>
      </c>
      <c r="N260" s="6"/>
      <c r="O260" s="7">
        <f t="shared" si="52"/>
        <v>22.82874423368272</v>
      </c>
      <c r="P260" s="7"/>
      <c r="Q260" s="46">
        <f t="shared" si="53"/>
        <v>-1.0973154464467463E-2</v>
      </c>
      <c r="R260" s="22">
        <f t="shared" si="49"/>
        <v>1.0031402099175537</v>
      </c>
      <c r="S260" s="22">
        <f t="shared" si="50"/>
        <v>4.508132747916636</v>
      </c>
      <c r="T260" s="39">
        <f t="shared" si="54"/>
        <v>7.7809819283636061E-2</v>
      </c>
      <c r="U260" s="39">
        <f t="shared" si="55"/>
        <v>3.195851091253088E-2</v>
      </c>
      <c r="V260" s="39">
        <f t="shared" si="56"/>
        <v>4.5851308371105182E-2</v>
      </c>
      <c r="Y260" s="37"/>
      <c r="Z260" s="37"/>
    </row>
    <row r="261" spans="1:26" ht="13.15" x14ac:dyDescent="0.4">
      <c r="A261" s="1">
        <v>1892.01</v>
      </c>
      <c r="B261" s="11">
        <v>5.51</v>
      </c>
      <c r="C261" s="4">
        <v>0.22170000000000001</v>
      </c>
      <c r="D261" s="11">
        <v>0.34250000000000003</v>
      </c>
      <c r="E261" s="11">
        <v>7.3262127269999997</v>
      </c>
      <c r="F261" s="4">
        <f t="shared" si="47"/>
        <v>1892.0416666666476</v>
      </c>
      <c r="G261" s="22">
        <v>3.6</v>
      </c>
      <c r="H261" s="4">
        <f t="shared" si="43"/>
        <v>229.1096167347203</v>
      </c>
      <c r="I261" s="4">
        <f t="shared" si="44"/>
        <v>9.2184395698888384</v>
      </c>
      <c r="J261" s="33">
        <f t="shared" si="48"/>
        <v>730.62698832673743</v>
      </c>
      <c r="K261" s="4">
        <f t="shared" si="45"/>
        <v>14.241387247121908</v>
      </c>
      <c r="L261" s="33">
        <f t="shared" si="46"/>
        <v>45.415561434103012</v>
      </c>
      <c r="M261" s="15">
        <f t="shared" si="51"/>
        <v>19.016388404225282</v>
      </c>
      <c r="N261" s="6"/>
      <c r="O261" s="7">
        <f t="shared" si="52"/>
        <v>23.815222199457597</v>
      </c>
      <c r="P261" s="7"/>
      <c r="Q261" s="46">
        <f t="shared" si="53"/>
        <v>-1.578071542309091E-2</v>
      </c>
      <c r="R261" s="22">
        <f t="shared" si="49"/>
        <v>1.0019594526744053</v>
      </c>
      <c r="S261" s="22">
        <f t="shared" si="50"/>
        <v>4.6397505750525116</v>
      </c>
      <c r="T261" s="39">
        <f t="shared" si="54"/>
        <v>7.6637316745876705E-2</v>
      </c>
      <c r="U261" s="39">
        <f t="shared" si="55"/>
        <v>3.0439961943855121E-2</v>
      </c>
      <c r="V261" s="39">
        <f t="shared" si="56"/>
        <v>4.6197354802021584E-2</v>
      </c>
      <c r="Y261" s="37"/>
      <c r="Z261" s="37"/>
    </row>
    <row r="262" spans="1:26" ht="13.15" x14ac:dyDescent="0.4">
      <c r="A262" s="1">
        <v>1892.02</v>
      </c>
      <c r="B262" s="11">
        <v>5.52</v>
      </c>
      <c r="C262" s="4">
        <v>0.2233</v>
      </c>
      <c r="D262" s="11">
        <v>0.34499999999999997</v>
      </c>
      <c r="E262" s="11">
        <v>7.3262127269999997</v>
      </c>
      <c r="F262" s="4">
        <f t="shared" si="47"/>
        <v>1892.1249999999809</v>
      </c>
      <c r="G262" s="22">
        <f>G261*11/12+G273*1/12</f>
        <v>3.6125000000000003</v>
      </c>
      <c r="H262" s="4">
        <f t="shared" si="43"/>
        <v>229.52542366164357</v>
      </c>
      <c r="I262" s="4">
        <f t="shared" si="44"/>
        <v>9.2849686781965612</v>
      </c>
      <c r="J262" s="33">
        <f t="shared" si="48"/>
        <v>734.42045845820394</v>
      </c>
      <c r="K262" s="4">
        <f t="shared" si="45"/>
        <v>14.345338978852723</v>
      </c>
      <c r="L262" s="33">
        <f t="shared" si="46"/>
        <v>45.901278653637746</v>
      </c>
      <c r="M262" s="15">
        <f t="shared" si="51"/>
        <v>19.036425040978443</v>
      </c>
      <c r="N262" s="6"/>
      <c r="O262" s="7">
        <f t="shared" si="52"/>
        <v>23.810068229783109</v>
      </c>
      <c r="P262" s="7"/>
      <c r="Q262" s="46">
        <f t="shared" si="53"/>
        <v>-1.6860961424131328E-2</v>
      </c>
      <c r="R262" s="22">
        <f t="shared" si="49"/>
        <v>1.0019704792347714</v>
      </c>
      <c r="S262" s="22">
        <f t="shared" si="50"/>
        <v>4.6488419467253719</v>
      </c>
      <c r="T262" s="39">
        <f t="shared" si="54"/>
        <v>7.7356002643977018E-2</v>
      </c>
      <c r="U262" s="39">
        <f t="shared" si="55"/>
        <v>3.0423648145837978E-2</v>
      </c>
      <c r="V262" s="39">
        <f t="shared" si="56"/>
        <v>4.6932354498139039E-2</v>
      </c>
      <c r="Y262" s="37"/>
      <c r="Z262" s="37"/>
    </row>
    <row r="263" spans="1:26" ht="13.15" x14ac:dyDescent="0.4">
      <c r="A263" s="1">
        <v>1892.03</v>
      </c>
      <c r="B263" s="11">
        <v>5.58</v>
      </c>
      <c r="C263" s="4">
        <v>0.22500000000000001</v>
      </c>
      <c r="D263" s="11">
        <v>0.34749999999999998</v>
      </c>
      <c r="E263" s="11">
        <v>7.135922645</v>
      </c>
      <c r="F263" s="4">
        <f t="shared" si="47"/>
        <v>1892.2083333333142</v>
      </c>
      <c r="G263" s="22">
        <f>G261*10/12+G273*2/12</f>
        <v>3.625</v>
      </c>
      <c r="H263" s="4">
        <f t="shared" si="43"/>
        <v>238.20743365134953</v>
      </c>
      <c r="I263" s="4">
        <f t="shared" si="44"/>
        <v>9.6051384536834483</v>
      </c>
      <c r="J263" s="33">
        <f t="shared" si="48"/>
        <v>764.76174481669091</v>
      </c>
      <c r="K263" s="4">
        <f t="shared" si="45"/>
        <v>14.834602722911102</v>
      </c>
      <c r="L263" s="33">
        <f t="shared" si="46"/>
        <v>47.626291455878146</v>
      </c>
      <c r="M263" s="15">
        <f t="shared" si="51"/>
        <v>19.738054849323028</v>
      </c>
      <c r="N263" s="6"/>
      <c r="O263" s="7">
        <f t="shared" si="52"/>
        <v>24.656692455920009</v>
      </c>
      <c r="P263" s="7"/>
      <c r="Q263" s="46">
        <f t="shared" si="53"/>
        <v>-2.1394100412433809E-2</v>
      </c>
      <c r="R263" s="22">
        <f t="shared" si="49"/>
        <v>1.0019815052999086</v>
      </c>
      <c r="S263" s="22">
        <f t="shared" si="50"/>
        <v>4.7822150145804407</v>
      </c>
      <c r="T263" s="39">
        <f t="shared" si="54"/>
        <v>7.3485534352514481E-2</v>
      </c>
      <c r="U263" s="39">
        <f t="shared" si="55"/>
        <v>2.7698926761728471E-2</v>
      </c>
      <c r="V263" s="39">
        <f t="shared" si="56"/>
        <v>4.578660759078601E-2</v>
      </c>
      <c r="Y263" s="37"/>
      <c r="Z263" s="37"/>
    </row>
    <row r="264" spans="1:26" ht="13.15" x14ac:dyDescent="0.4">
      <c r="A264" s="1">
        <v>1892.04</v>
      </c>
      <c r="B264" s="11">
        <v>5.57</v>
      </c>
      <c r="C264" s="4">
        <v>0.22670000000000001</v>
      </c>
      <c r="D264" s="11">
        <v>0.35</v>
      </c>
      <c r="E264" s="11">
        <v>7.0407735540000003</v>
      </c>
      <c r="F264" s="4">
        <f t="shared" si="47"/>
        <v>1892.2916666666474</v>
      </c>
      <c r="G264" s="22">
        <f>G261*9/12+G273*3/12</f>
        <v>3.6374999999999997</v>
      </c>
      <c r="H264" s="4">
        <f t="shared" si="43"/>
        <v>240.9939074146227</v>
      </c>
      <c r="I264" s="4">
        <f t="shared" si="44"/>
        <v>9.8084952981858109</v>
      </c>
      <c r="J264" s="33">
        <f t="shared" si="48"/>
        <v>776.33185128382524</v>
      </c>
      <c r="K264" s="4">
        <f t="shared" si="45"/>
        <v>15.143243733414351</v>
      </c>
      <c r="L264" s="33">
        <f t="shared" si="46"/>
        <v>48.782073240455802</v>
      </c>
      <c r="M264" s="15">
        <f t="shared" si="51"/>
        <v>19.94326524163866</v>
      </c>
      <c r="N264" s="6"/>
      <c r="O264" s="7">
        <f t="shared" si="52"/>
        <v>24.881133648672161</v>
      </c>
      <c r="P264" s="7"/>
      <c r="Q264" s="46">
        <f t="shared" si="53"/>
        <v>-2.4221072749668913E-2</v>
      </c>
      <c r="R264" s="22">
        <f t="shared" si="49"/>
        <v>1.0019925308702788</v>
      </c>
      <c r="S264" s="22">
        <f t="shared" si="50"/>
        <v>4.8564459636708266</v>
      </c>
      <c r="T264" s="39">
        <f t="shared" si="54"/>
        <v>7.4533445976514345E-2</v>
      </c>
      <c r="U264" s="39">
        <f t="shared" si="55"/>
        <v>2.5075276650222245E-2</v>
      </c>
      <c r="V264" s="39">
        <f t="shared" si="56"/>
        <v>4.9458169326292101E-2</v>
      </c>
      <c r="Y264" s="37"/>
      <c r="Z264" s="37"/>
    </row>
    <row r="265" spans="1:26" ht="13.15" x14ac:dyDescent="0.4">
      <c r="A265" s="1">
        <v>1892.05</v>
      </c>
      <c r="B265" s="11">
        <v>5.57</v>
      </c>
      <c r="C265" s="4">
        <v>0.2283</v>
      </c>
      <c r="D265" s="11">
        <v>0.35249999999999998</v>
      </c>
      <c r="E265" s="11">
        <v>7.0407735540000003</v>
      </c>
      <c r="F265" s="4">
        <f t="shared" si="47"/>
        <v>1892.3749999999807</v>
      </c>
      <c r="G265" s="22">
        <f>G261*8/12+G273*4/12</f>
        <v>3.65</v>
      </c>
      <c r="H265" s="4">
        <f t="shared" si="43"/>
        <v>240.9939074146227</v>
      </c>
      <c r="I265" s="4">
        <f t="shared" si="44"/>
        <v>9.8777215552528475</v>
      </c>
      <c r="J265" s="33">
        <f t="shared" si="48"/>
        <v>778.9835054078244</v>
      </c>
      <c r="K265" s="4">
        <f t="shared" si="45"/>
        <v>15.251409760081597</v>
      </c>
      <c r="L265" s="33">
        <f t="shared" si="46"/>
        <v>49.298327765935021</v>
      </c>
      <c r="M265" s="15">
        <f t="shared" si="51"/>
        <v>19.911465213489819</v>
      </c>
      <c r="N265" s="6"/>
      <c r="O265" s="7">
        <f t="shared" si="52"/>
        <v>24.810091390835662</v>
      </c>
      <c r="P265" s="7"/>
      <c r="Q265" s="46">
        <f t="shared" si="53"/>
        <v>-2.5143580225281514E-2</v>
      </c>
      <c r="R265" s="22">
        <f t="shared" si="49"/>
        <v>1.0020035559463432</v>
      </c>
      <c r="S265" s="22">
        <f t="shared" si="50"/>
        <v>4.8661225821732819</v>
      </c>
      <c r="T265" s="39">
        <f t="shared" si="54"/>
        <v>7.2985343834107708E-2</v>
      </c>
      <c r="U265" s="39">
        <f t="shared" si="55"/>
        <v>2.384591749367071E-2</v>
      </c>
      <c r="V265" s="39">
        <f t="shared" si="56"/>
        <v>4.9139426340436998E-2</v>
      </c>
      <c r="Y265" s="37"/>
      <c r="Z265" s="37"/>
    </row>
    <row r="266" spans="1:26" ht="13.15" x14ac:dyDescent="0.4">
      <c r="A266" s="1">
        <v>1892.06</v>
      </c>
      <c r="B266" s="11">
        <v>5.54</v>
      </c>
      <c r="C266" s="4">
        <v>0.23</v>
      </c>
      <c r="D266" s="11">
        <v>0.35499999999999998</v>
      </c>
      <c r="E266" s="11">
        <v>7.0407735540000003</v>
      </c>
      <c r="F266" s="4">
        <f t="shared" si="47"/>
        <v>1892.4583333333139</v>
      </c>
      <c r="G266" s="22">
        <f>G261*7/12+G273*5/12</f>
        <v>3.6625000000000001</v>
      </c>
      <c r="H266" s="4">
        <f t="shared" ref="H266:H329" si="57">B266*$E$1838/E266</f>
        <v>239.69591509461577</v>
      </c>
      <c r="I266" s="4">
        <f t="shared" ref="I266:I329" si="58">C266*$E$1838/E266</f>
        <v>9.951274453386576</v>
      </c>
      <c r="J266" s="33">
        <f t="shared" si="48"/>
        <v>777.46842677671998</v>
      </c>
      <c r="K266" s="4">
        <f t="shared" ref="K266:K329" si="59">D266*$E$1838/E266</f>
        <v>15.359575786748842</v>
      </c>
      <c r="L266" s="33">
        <f t="shared" ref="L266:L329" si="60">K266*(J266/H266)</f>
        <v>49.819727708616519</v>
      </c>
      <c r="M266" s="15">
        <f t="shared" si="51"/>
        <v>19.769284397136765</v>
      </c>
      <c r="N266" s="6"/>
      <c r="O266" s="7">
        <f t="shared" si="52"/>
        <v>24.603632002808627</v>
      </c>
      <c r="P266" s="7"/>
      <c r="Q266" s="46">
        <f t="shared" si="53"/>
        <v>-2.5776978828835784E-2</v>
      </c>
      <c r="R266" s="22">
        <f t="shared" si="49"/>
        <v>1.0020145805285625</v>
      </c>
      <c r="S266" s="22">
        <f t="shared" si="50"/>
        <v>4.8758721310084301</v>
      </c>
      <c r="T266" s="39">
        <f t="shared" si="54"/>
        <v>7.1649221258020201E-2</v>
      </c>
      <c r="U266" s="39">
        <f t="shared" si="55"/>
        <v>2.2632157413557286E-2</v>
      </c>
      <c r="V266" s="39">
        <f t="shared" si="56"/>
        <v>4.9017063844462916E-2</v>
      </c>
      <c r="Y266" s="37"/>
      <c r="Z266" s="37"/>
    </row>
    <row r="267" spans="1:26" ht="13.15" x14ac:dyDescent="0.4">
      <c r="A267" s="1">
        <v>1892.07</v>
      </c>
      <c r="B267" s="11">
        <v>5.54</v>
      </c>
      <c r="C267" s="4">
        <v>0.23169999999999999</v>
      </c>
      <c r="D267" s="11">
        <v>0.35749999999999998</v>
      </c>
      <c r="E267" s="11">
        <v>7.2310717359999996</v>
      </c>
      <c r="F267" s="4">
        <f t="shared" ref="F267:F330" si="61">F266+1/12</f>
        <v>1892.5416666666472</v>
      </c>
      <c r="G267" s="22">
        <f>G261*6/12+G273*6/12</f>
        <v>3.6749999999999998</v>
      </c>
      <c r="H267" s="4">
        <f t="shared" si="57"/>
        <v>233.38790176814811</v>
      </c>
      <c r="I267" s="4">
        <f t="shared" si="58"/>
        <v>9.7610066497617183</v>
      </c>
      <c r="J267" s="33">
        <f t="shared" ref="J267:J330" si="62">J266*((H267+(I267/12))/H266)</f>
        <v>759.64636673723123</v>
      </c>
      <c r="K267" s="4">
        <f t="shared" si="59"/>
        <v>15.060681386662987</v>
      </c>
      <c r="L267" s="33">
        <f t="shared" si="60"/>
        <v>49.020501102628188</v>
      </c>
      <c r="M267" s="15">
        <f t="shared" si="51"/>
        <v>19.211886434505573</v>
      </c>
      <c r="N267" s="6"/>
      <c r="O267" s="7">
        <f t="shared" si="52"/>
        <v>23.882788577933091</v>
      </c>
      <c r="P267" s="7"/>
      <c r="Q267" s="46">
        <f t="shared" si="53"/>
        <v>-2.0998101755070657E-2</v>
      </c>
      <c r="R267" s="22">
        <f t="shared" ref="R267:R330" si="63">((G267/G268+G267/1200+((1+G268/1200)^(-119))*(1-G267/G268)))</f>
        <v>1.0020256046173972</v>
      </c>
      <c r="S267" s="22">
        <f t="shared" ref="S267:S330" si="64">S266*R266*E266/E267</f>
        <v>4.757119439542385</v>
      </c>
      <c r="T267" s="39">
        <f t="shared" si="54"/>
        <v>7.6879024073567059E-2</v>
      </c>
      <c r="U267" s="39">
        <f t="shared" si="55"/>
        <v>2.5345671985546492E-2</v>
      </c>
      <c r="V267" s="39">
        <f t="shared" si="56"/>
        <v>5.1533352088020568E-2</v>
      </c>
      <c r="Y267" s="37"/>
      <c r="Z267" s="37"/>
    </row>
    <row r="268" spans="1:26" ht="13.15" x14ac:dyDescent="0.4">
      <c r="A268" s="1">
        <v>1892.08</v>
      </c>
      <c r="B268" s="11">
        <v>5.62</v>
      </c>
      <c r="C268" s="4">
        <v>0.23330000000000001</v>
      </c>
      <c r="D268" s="11">
        <v>0.36</v>
      </c>
      <c r="E268" s="11">
        <v>7.3262127269999997</v>
      </c>
      <c r="F268" s="4">
        <f t="shared" si="61"/>
        <v>1892.6249999999804</v>
      </c>
      <c r="G268" s="22">
        <f>G261*5/12+G273*7/12</f>
        <v>3.6875</v>
      </c>
      <c r="H268" s="4">
        <f t="shared" si="57"/>
        <v>233.68349293087627</v>
      </c>
      <c r="I268" s="4">
        <f t="shared" si="58"/>
        <v>9.7007756051198282</v>
      </c>
      <c r="J268" s="33">
        <f t="shared" si="62"/>
        <v>763.23970351704179</v>
      </c>
      <c r="K268" s="4">
        <f t="shared" si="59"/>
        <v>14.969049369237625</v>
      </c>
      <c r="L268" s="33">
        <f t="shared" si="60"/>
        <v>48.890799513547158</v>
      </c>
      <c r="M268" s="15">
        <f t="shared" si="51"/>
        <v>19.204303803173843</v>
      </c>
      <c r="N268" s="6"/>
      <c r="O268" s="7">
        <f t="shared" si="52"/>
        <v>23.846985014935335</v>
      </c>
      <c r="P268" s="7"/>
      <c r="Q268" s="46">
        <f t="shared" si="53"/>
        <v>-2.0715090945244125E-2</v>
      </c>
      <c r="R268" s="22">
        <f t="shared" si="63"/>
        <v>1.0020366282133073</v>
      </c>
      <c r="S268" s="22">
        <f t="shared" si="64"/>
        <v>4.7048525790062872</v>
      </c>
      <c r="T268" s="39">
        <f t="shared" si="54"/>
        <v>8.081104988555432E-2</v>
      </c>
      <c r="U268" s="39">
        <f t="shared" si="55"/>
        <v>2.7870499187624853E-2</v>
      </c>
      <c r="V268" s="39">
        <f t="shared" si="56"/>
        <v>5.2940550697929467E-2</v>
      </c>
      <c r="Y268" s="37"/>
      <c r="Z268" s="37"/>
    </row>
    <row r="269" spans="1:26" ht="13.15" x14ac:dyDescent="0.4">
      <c r="A269" s="1">
        <v>1892.09</v>
      </c>
      <c r="B269" s="11">
        <v>5.48</v>
      </c>
      <c r="C269" s="4">
        <v>0.23499999999999999</v>
      </c>
      <c r="D269" s="11">
        <v>0.36249999999999999</v>
      </c>
      <c r="E269" s="11">
        <v>7.3262127269999997</v>
      </c>
      <c r="F269" s="4">
        <f t="shared" si="61"/>
        <v>1892.7083333333137</v>
      </c>
      <c r="G269" s="22">
        <f>G261*4/12+G273*8/12</f>
        <v>3.7</v>
      </c>
      <c r="H269" s="4">
        <f t="shared" si="57"/>
        <v>227.86219595395053</v>
      </c>
      <c r="I269" s="4">
        <f t="shared" si="58"/>
        <v>9.7714627826967835</v>
      </c>
      <c r="J269" s="33">
        <f t="shared" si="62"/>
        <v>746.88618377234832</v>
      </c>
      <c r="K269" s="4">
        <f t="shared" si="59"/>
        <v>15.073001100968442</v>
      </c>
      <c r="L269" s="33">
        <f t="shared" si="60"/>
        <v>49.406248470342383</v>
      </c>
      <c r="M269" s="15">
        <f t="shared" si="51"/>
        <v>18.694271809588216</v>
      </c>
      <c r="N269" s="6"/>
      <c r="O269" s="7">
        <f t="shared" si="52"/>
        <v>23.191984913721985</v>
      </c>
      <c r="P269" s="7"/>
      <c r="Q269" s="46">
        <f t="shared" si="53"/>
        <v>-1.6774511432559966E-2</v>
      </c>
      <c r="R269" s="22">
        <f t="shared" si="63"/>
        <v>1.0020476513167518</v>
      </c>
      <c r="S269" s="22">
        <f t="shared" si="64"/>
        <v>4.7144346145081428</v>
      </c>
      <c r="T269" s="39">
        <f t="shared" si="54"/>
        <v>8.2466644497334762E-2</v>
      </c>
      <c r="U269" s="39">
        <f t="shared" si="55"/>
        <v>2.6651264324677681E-2</v>
      </c>
      <c r="V269" s="39">
        <f t="shared" si="56"/>
        <v>5.5815380172657081E-2</v>
      </c>
      <c r="Y269" s="37"/>
      <c r="Z269" s="37"/>
    </row>
    <row r="270" spans="1:26" ht="13.15" x14ac:dyDescent="0.4">
      <c r="A270" s="1">
        <v>1892.1</v>
      </c>
      <c r="B270" s="11">
        <v>5.59</v>
      </c>
      <c r="C270" s="4">
        <v>0.23669999999999999</v>
      </c>
      <c r="D270" s="11">
        <v>0.36499999999999999</v>
      </c>
      <c r="E270" s="11">
        <v>7.3262127269999997</v>
      </c>
      <c r="F270" s="4">
        <f t="shared" si="61"/>
        <v>1892.791666666647</v>
      </c>
      <c r="G270" s="22">
        <f>G261*3/12+G273*9/12</f>
        <v>3.7124999999999999</v>
      </c>
      <c r="H270" s="4">
        <f t="shared" si="57"/>
        <v>232.43607215010647</v>
      </c>
      <c r="I270" s="4">
        <f t="shared" si="58"/>
        <v>9.8421499602737388</v>
      </c>
      <c r="J270" s="33">
        <f t="shared" si="62"/>
        <v>764.56680606976943</v>
      </c>
      <c r="K270" s="4">
        <f t="shared" si="59"/>
        <v>15.176952832699259</v>
      </c>
      <c r="L270" s="33">
        <f t="shared" si="60"/>
        <v>49.922519537650416</v>
      </c>
      <c r="M270" s="15">
        <f t="shared" si="51"/>
        <v>19.040214915324722</v>
      </c>
      <c r="N270" s="6"/>
      <c r="O270" s="7">
        <f t="shared" si="52"/>
        <v>23.596821279777338</v>
      </c>
      <c r="P270" s="7"/>
      <c r="Q270" s="46">
        <f t="shared" si="53"/>
        <v>-1.6971520676857123E-2</v>
      </c>
      <c r="R270" s="22">
        <f t="shared" si="63"/>
        <v>1.0020586739281898</v>
      </c>
      <c r="S270" s="22">
        <f t="shared" si="64"/>
        <v>4.7240881327542796</v>
      </c>
      <c r="T270" s="39">
        <f t="shared" si="54"/>
        <v>6.9575564911896759E-2</v>
      </c>
      <c r="U270" s="39">
        <f t="shared" si="55"/>
        <v>1.9732244460616721E-2</v>
      </c>
      <c r="V270" s="39">
        <f t="shared" si="56"/>
        <v>4.9843320451280038E-2</v>
      </c>
      <c r="Y270" s="37"/>
      <c r="Z270" s="37"/>
    </row>
    <row r="271" spans="1:26" ht="13.15" x14ac:dyDescent="0.4">
      <c r="A271" s="1">
        <v>1892.11</v>
      </c>
      <c r="B271" s="11">
        <v>5.57</v>
      </c>
      <c r="C271" s="4">
        <v>0.23830000000000001</v>
      </c>
      <c r="D271" s="11">
        <v>0.36749999999999999</v>
      </c>
      <c r="E271" s="11">
        <v>7.5165028100000004</v>
      </c>
      <c r="F271" s="4">
        <f t="shared" si="61"/>
        <v>1892.8749999999802</v>
      </c>
      <c r="G271" s="22">
        <f>G261*2/12+G273*10/12</f>
        <v>3.7250000000000001</v>
      </c>
      <c r="H271" s="4">
        <f t="shared" si="57"/>
        <v>225.74108902648041</v>
      </c>
      <c r="I271" s="4">
        <f t="shared" si="58"/>
        <v>9.6578279201095647</v>
      </c>
      <c r="J271" s="33">
        <f t="shared" si="62"/>
        <v>745.19191328888746</v>
      </c>
      <c r="K271" s="4">
        <f t="shared" si="59"/>
        <v>14.894048512967961</v>
      </c>
      <c r="L271" s="33">
        <f t="shared" si="60"/>
        <v>49.166611873189609</v>
      </c>
      <c r="M271" s="15">
        <f t="shared" si="51"/>
        <v>18.463312690800016</v>
      </c>
      <c r="N271" s="6"/>
      <c r="O271" s="7">
        <f t="shared" si="52"/>
        <v>22.858807224266293</v>
      </c>
      <c r="P271" s="7"/>
      <c r="Q271" s="46">
        <f t="shared" si="53"/>
        <v>-1.2059526892530703E-2</v>
      </c>
      <c r="R271" s="22">
        <f t="shared" si="63"/>
        <v>1.0020696960480802</v>
      </c>
      <c r="S271" s="22">
        <f t="shared" si="64"/>
        <v>4.6139708203501124</v>
      </c>
      <c r="T271" s="39">
        <f t="shared" si="54"/>
        <v>7.2025883368207255E-2</v>
      </c>
      <c r="U271" s="39">
        <f t="shared" si="55"/>
        <v>2.5727722107278694E-2</v>
      </c>
      <c r="V271" s="39">
        <f t="shared" si="56"/>
        <v>4.6298161260928561E-2</v>
      </c>
      <c r="Y271" s="37"/>
      <c r="Z271" s="37"/>
    </row>
    <row r="272" spans="1:26" ht="13.15" x14ac:dyDescent="0.4">
      <c r="A272" s="1">
        <v>1892.12</v>
      </c>
      <c r="B272" s="11">
        <v>5.51</v>
      </c>
      <c r="C272" s="4">
        <v>0.24</v>
      </c>
      <c r="D272" s="11">
        <v>0.37</v>
      </c>
      <c r="E272" s="11">
        <v>7.6116519010000001</v>
      </c>
      <c r="F272" s="4">
        <f t="shared" si="61"/>
        <v>1892.9583333333135</v>
      </c>
      <c r="G272" s="22">
        <f>G261*1/12+G273*11/12</f>
        <v>3.7374999999999998</v>
      </c>
      <c r="H272" s="4">
        <f t="shared" si="57"/>
        <v>220.51793905334557</v>
      </c>
      <c r="I272" s="4">
        <f t="shared" si="58"/>
        <v>9.6051370912528018</v>
      </c>
      <c r="J272" s="33">
        <f t="shared" si="62"/>
        <v>730.59210518327279</v>
      </c>
      <c r="K272" s="4">
        <f t="shared" si="59"/>
        <v>14.80791968234807</v>
      </c>
      <c r="L272" s="33">
        <f t="shared" si="60"/>
        <v>49.059723941526485</v>
      </c>
      <c r="M272" s="15">
        <f t="shared" si="51"/>
        <v>18.013009251275754</v>
      </c>
      <c r="N272" s="6"/>
      <c r="O272" s="7">
        <f t="shared" si="52"/>
        <v>22.281362092837369</v>
      </c>
      <c r="P272" s="7"/>
      <c r="Q272" s="46">
        <f t="shared" si="53"/>
        <v>-8.6868929989243962E-3</v>
      </c>
      <c r="R272" s="22">
        <f t="shared" si="63"/>
        <v>1.0020807176768802</v>
      </c>
      <c r="S272" s="22">
        <f t="shared" si="64"/>
        <v>4.5657242423970628</v>
      </c>
      <c r="T272" s="39">
        <f t="shared" si="54"/>
        <v>7.0814419603888235E-2</v>
      </c>
      <c r="U272" s="39">
        <f t="shared" si="55"/>
        <v>2.585311813181157E-2</v>
      </c>
      <c r="V272" s="39">
        <f t="shared" si="56"/>
        <v>4.4961301472076665E-2</v>
      </c>
      <c r="Y272" s="37"/>
      <c r="Z272" s="37"/>
    </row>
    <row r="273" spans="1:26" ht="13.15" x14ac:dyDescent="0.4">
      <c r="A273" s="1">
        <v>1893.01</v>
      </c>
      <c r="B273" s="11">
        <v>5.61</v>
      </c>
      <c r="C273" s="4">
        <v>0.24079999999999999</v>
      </c>
      <c r="D273" s="11">
        <v>0.36080000000000001</v>
      </c>
      <c r="E273" s="11">
        <v>7.8970910740000004</v>
      </c>
      <c r="F273" s="4">
        <f t="shared" si="61"/>
        <v>1893.0416666666467</v>
      </c>
      <c r="G273" s="22">
        <v>3.75</v>
      </c>
      <c r="H273" s="4">
        <f t="shared" si="57"/>
        <v>216.40483489249931</v>
      </c>
      <c r="I273" s="4">
        <f t="shared" si="58"/>
        <v>9.2888207205194</v>
      </c>
      <c r="J273" s="33">
        <f t="shared" si="62"/>
        <v>719.52963479600976</v>
      </c>
      <c r="K273" s="4">
        <f t="shared" si="59"/>
        <v>13.917801146027406</v>
      </c>
      <c r="L273" s="33">
        <f t="shared" si="60"/>
        <v>46.275631414331606</v>
      </c>
      <c r="M273" s="15">
        <f t="shared" si="51"/>
        <v>17.656643708098787</v>
      </c>
      <c r="N273" s="6"/>
      <c r="O273" s="7">
        <f t="shared" si="52"/>
        <v>21.820189744893522</v>
      </c>
      <c r="P273" s="7"/>
      <c r="Q273" s="46">
        <f t="shared" si="53"/>
        <v>-4.1021548362558183E-3</v>
      </c>
      <c r="R273" s="22">
        <f t="shared" si="63"/>
        <v>1.0034696890853201</v>
      </c>
      <c r="S273" s="22">
        <f t="shared" si="64"/>
        <v>4.4098534317855815</v>
      </c>
      <c r="T273" s="39">
        <f t="shared" si="54"/>
        <v>7.6951059063106397E-2</v>
      </c>
      <c r="U273" s="39">
        <f t="shared" si="55"/>
        <v>2.8480473837699138E-2</v>
      </c>
      <c r="V273" s="39">
        <f t="shared" si="56"/>
        <v>4.8470585225407259E-2</v>
      </c>
      <c r="Y273" s="37"/>
      <c r="Z273" s="37"/>
    </row>
    <row r="274" spans="1:26" ht="13.15" x14ac:dyDescent="0.4">
      <c r="A274" s="1">
        <v>1893.02</v>
      </c>
      <c r="B274" s="11">
        <v>5.51</v>
      </c>
      <c r="C274" s="4">
        <v>0.2417</v>
      </c>
      <c r="D274" s="11">
        <v>0.35170000000000001</v>
      </c>
      <c r="E274" s="11">
        <v>7.9922320659999997</v>
      </c>
      <c r="F274" s="4">
        <f t="shared" si="61"/>
        <v>1893.12499999998</v>
      </c>
      <c r="G274" s="22">
        <f>G273*11/12+G285*1/12</f>
        <v>3.7458333333333336</v>
      </c>
      <c r="H274" s="4">
        <f t="shared" si="57"/>
        <v>210.01714866871583</v>
      </c>
      <c r="I274" s="4">
        <f t="shared" si="58"/>
        <v>9.2125489715478448</v>
      </c>
      <c r="J274" s="33">
        <f t="shared" si="62"/>
        <v>700.84364885344678</v>
      </c>
      <c r="K274" s="4">
        <f t="shared" si="59"/>
        <v>13.405268817928743</v>
      </c>
      <c r="L274" s="33">
        <f t="shared" si="60"/>
        <v>44.734430363295331</v>
      </c>
      <c r="M274" s="15">
        <f t="shared" si="51"/>
        <v>17.125193854872464</v>
      </c>
      <c r="N274" s="6"/>
      <c r="O274" s="7">
        <f t="shared" si="52"/>
        <v>21.148920730797137</v>
      </c>
      <c r="P274" s="7"/>
      <c r="Q274" s="46">
        <f t="shared" si="53"/>
        <v>-2.058381759002012E-3</v>
      </c>
      <c r="R274" s="22">
        <f t="shared" si="63"/>
        <v>1.0034662840811108</v>
      </c>
      <c r="S274" s="22">
        <f t="shared" si="64"/>
        <v>4.372476406690109</v>
      </c>
      <c r="T274" s="39">
        <f t="shared" si="54"/>
        <v>7.9504556444095487E-2</v>
      </c>
      <c r="U274" s="39">
        <f t="shared" si="55"/>
        <v>2.9566725037911024E-2</v>
      </c>
      <c r="V274" s="39">
        <f t="shared" si="56"/>
        <v>4.9937831406184463E-2</v>
      </c>
      <c r="Y274" s="37"/>
      <c r="Z274" s="37"/>
    </row>
    <row r="275" spans="1:26" ht="13.15" x14ac:dyDescent="0.4">
      <c r="A275" s="1">
        <v>1893.03</v>
      </c>
      <c r="B275" s="11">
        <v>5.31</v>
      </c>
      <c r="C275" s="4">
        <v>0.24249999999999999</v>
      </c>
      <c r="D275" s="11">
        <v>0.34250000000000003</v>
      </c>
      <c r="E275" s="11">
        <v>7.8019419829999999</v>
      </c>
      <c r="F275" s="4">
        <f t="shared" si="61"/>
        <v>1893.2083333333132</v>
      </c>
      <c r="G275" s="22">
        <f>G273*10/12+G285*2/12</f>
        <v>3.7416666666666667</v>
      </c>
      <c r="H275" s="4">
        <f t="shared" si="57"/>
        <v>207.33043049084668</v>
      </c>
      <c r="I275" s="4">
        <f t="shared" si="58"/>
        <v>9.4684801118701181</v>
      </c>
      <c r="J275" s="33">
        <f t="shared" si="62"/>
        <v>694.51094840291512</v>
      </c>
      <c r="K275" s="4">
        <f t="shared" si="59"/>
        <v>13.373007993053671</v>
      </c>
      <c r="L275" s="33">
        <f t="shared" si="60"/>
        <v>44.796610137099513</v>
      </c>
      <c r="M275" s="15">
        <f t="shared" si="51"/>
        <v>16.899589031582334</v>
      </c>
      <c r="N275" s="6"/>
      <c r="O275" s="7">
        <f t="shared" si="52"/>
        <v>20.861750450681814</v>
      </c>
      <c r="P275" s="7"/>
      <c r="Q275" s="46">
        <f t="shared" si="53"/>
        <v>-2.6649839599118333E-3</v>
      </c>
      <c r="R275" s="22">
        <f t="shared" si="63"/>
        <v>1.0034628790950846</v>
      </c>
      <c r="S275" s="22">
        <f t="shared" si="64"/>
        <v>4.494647416243394</v>
      </c>
      <c r="T275" s="39">
        <f t="shared" si="54"/>
        <v>8.0154225703686466E-2</v>
      </c>
      <c r="U275" s="39">
        <f t="shared" si="55"/>
        <v>3.0392125950546411E-2</v>
      </c>
      <c r="V275" s="39">
        <f t="shared" si="56"/>
        <v>4.9762099753140054E-2</v>
      </c>
      <c r="Y275" s="37"/>
      <c r="Z275" s="37"/>
    </row>
    <row r="276" spans="1:26" ht="13.15" x14ac:dyDescent="0.4">
      <c r="A276" s="1">
        <v>1893.04</v>
      </c>
      <c r="B276" s="11">
        <v>5.31</v>
      </c>
      <c r="C276" s="4">
        <v>0.24329999999999999</v>
      </c>
      <c r="D276" s="11">
        <v>0.33329999999999999</v>
      </c>
      <c r="E276" s="11">
        <v>7.7067928930000003</v>
      </c>
      <c r="F276" s="4">
        <f t="shared" si="61"/>
        <v>1893.2916666666465</v>
      </c>
      <c r="G276" s="22">
        <f>G273*9/12+G285*3/12</f>
        <v>3.7375000000000003</v>
      </c>
      <c r="H276" s="4">
        <f t="shared" si="57"/>
        <v>209.89015955900814</v>
      </c>
      <c r="I276" s="4">
        <f t="shared" si="58"/>
        <v>9.6170010961782832</v>
      </c>
      <c r="J276" s="33">
        <f t="shared" si="62"/>
        <v>705.77004129116949</v>
      </c>
      <c r="K276" s="4">
        <f t="shared" si="59"/>
        <v>13.174461427686895</v>
      </c>
      <c r="L276" s="33">
        <f t="shared" si="60"/>
        <v>44.300029145451376</v>
      </c>
      <c r="M276" s="15">
        <f t="shared" si="51"/>
        <v>17.102541578254929</v>
      </c>
      <c r="N276" s="6"/>
      <c r="O276" s="7">
        <f t="shared" si="52"/>
        <v>21.104034801510583</v>
      </c>
      <c r="P276" s="7"/>
      <c r="Q276" s="46">
        <f t="shared" si="53"/>
        <v>-3.5887991634666189E-3</v>
      </c>
      <c r="R276" s="22">
        <f t="shared" si="63"/>
        <v>1.0034594741272465</v>
      </c>
      <c r="S276" s="22">
        <f t="shared" si="64"/>
        <v>4.5658955119810773</v>
      </c>
      <c r="T276" s="39">
        <f t="shared" si="54"/>
        <v>7.4319206922216052E-2</v>
      </c>
      <c r="U276" s="39">
        <f t="shared" si="55"/>
        <v>2.8984664515630643E-2</v>
      </c>
      <c r="V276" s="39">
        <f t="shared" si="56"/>
        <v>4.533454240658541E-2</v>
      </c>
      <c r="Y276" s="37"/>
      <c r="Z276" s="37"/>
    </row>
    <row r="277" spans="1:26" ht="13.15" x14ac:dyDescent="0.4">
      <c r="A277" s="1">
        <v>1893.05</v>
      </c>
      <c r="B277" s="11">
        <v>4.84</v>
      </c>
      <c r="C277" s="4">
        <v>0.2442</v>
      </c>
      <c r="D277" s="11">
        <v>0.32419999999999999</v>
      </c>
      <c r="E277" s="11">
        <v>7.6116519010000001</v>
      </c>
      <c r="F277" s="4">
        <f t="shared" si="61"/>
        <v>1893.3749999999798</v>
      </c>
      <c r="G277" s="22">
        <f>G273*8/12+G285*4/12</f>
        <v>3.7333333333333334</v>
      </c>
      <c r="H277" s="4">
        <f t="shared" si="57"/>
        <v>193.70359800693151</v>
      </c>
      <c r="I277" s="4">
        <f t="shared" si="58"/>
        <v>9.7732269903497269</v>
      </c>
      <c r="J277" s="33">
        <f t="shared" si="62"/>
        <v>654.08021455962864</v>
      </c>
      <c r="K277" s="4">
        <f t="shared" si="59"/>
        <v>12.974939354100659</v>
      </c>
      <c r="L277" s="33">
        <f t="shared" si="60"/>
        <v>43.812563132279251</v>
      </c>
      <c r="M277" s="15">
        <f t="shared" si="51"/>
        <v>15.780987310776261</v>
      </c>
      <c r="N277" s="6"/>
      <c r="O277" s="7">
        <f t="shared" si="52"/>
        <v>19.473767640169996</v>
      </c>
      <c r="P277" s="7"/>
      <c r="Q277" s="46">
        <f t="shared" si="53"/>
        <v>1.0804606415403886E-3</v>
      </c>
      <c r="R277" s="22">
        <f t="shared" si="63"/>
        <v>1.0034560691776027</v>
      </c>
      <c r="S277" s="22">
        <f t="shared" si="64"/>
        <v>4.6389594451887906</v>
      </c>
      <c r="T277" s="39">
        <f t="shared" si="54"/>
        <v>8.3296094909938834E-2</v>
      </c>
      <c r="U277" s="39">
        <f t="shared" si="55"/>
        <v>2.993018558755467E-2</v>
      </c>
      <c r="V277" s="39">
        <f t="shared" si="56"/>
        <v>5.3365909322384164E-2</v>
      </c>
      <c r="Y277" s="37"/>
      <c r="Z277" s="37"/>
    </row>
    <row r="278" spans="1:26" ht="13.15" x14ac:dyDescent="0.4">
      <c r="A278" s="1">
        <v>1893.06</v>
      </c>
      <c r="B278" s="11">
        <v>4.6100000000000003</v>
      </c>
      <c r="C278" s="4">
        <v>0.245</v>
      </c>
      <c r="D278" s="11">
        <v>0.315</v>
      </c>
      <c r="E278" s="11">
        <v>7.4213618180000003</v>
      </c>
      <c r="F278" s="4">
        <f t="shared" si="61"/>
        <v>1893.458333333313</v>
      </c>
      <c r="G278" s="22">
        <f>G273*7/12+G285*5/12</f>
        <v>3.729166666666667</v>
      </c>
      <c r="H278" s="4">
        <f t="shared" si="57"/>
        <v>189.22937924868066</v>
      </c>
      <c r="I278" s="4">
        <f t="shared" si="58"/>
        <v>10.056658983932051</v>
      </c>
      <c r="J278" s="33">
        <f t="shared" si="62"/>
        <v>641.80195617400966</v>
      </c>
      <c r="K278" s="4">
        <f t="shared" si="59"/>
        <v>12.929990122198353</v>
      </c>
      <c r="L278" s="33">
        <f t="shared" si="60"/>
        <v>43.854146680002827</v>
      </c>
      <c r="M278" s="15">
        <f t="shared" si="51"/>
        <v>15.416503863597697</v>
      </c>
      <c r="N278" s="6"/>
      <c r="O278" s="7">
        <f t="shared" si="52"/>
        <v>19.02923581901079</v>
      </c>
      <c r="P278" s="7"/>
      <c r="Q278" s="46">
        <f t="shared" si="53"/>
        <v>3.0336802960416742E-3</v>
      </c>
      <c r="R278" s="22">
        <f t="shared" si="63"/>
        <v>1.003452664246159</v>
      </c>
      <c r="S278" s="22">
        <f t="shared" si="64"/>
        <v>4.774349998094368</v>
      </c>
      <c r="T278" s="39">
        <f t="shared" si="54"/>
        <v>7.9623432575239184E-2</v>
      </c>
      <c r="U278" s="39">
        <f t="shared" si="55"/>
        <v>2.718448252896466E-2</v>
      </c>
      <c r="V278" s="39">
        <f t="shared" si="56"/>
        <v>5.2438950046274524E-2</v>
      </c>
      <c r="Y278" s="37"/>
      <c r="Z278" s="37"/>
    </row>
    <row r="279" spans="1:26" ht="13.15" x14ac:dyDescent="0.4">
      <c r="A279" s="1">
        <v>1893.07</v>
      </c>
      <c r="B279" s="11">
        <v>4.18</v>
      </c>
      <c r="C279" s="4">
        <v>0.24579999999999999</v>
      </c>
      <c r="D279" s="11">
        <v>0.30580000000000002</v>
      </c>
      <c r="E279" s="11">
        <v>7.2310717359999996</v>
      </c>
      <c r="F279" s="4">
        <f t="shared" si="61"/>
        <v>1893.5416666666463</v>
      </c>
      <c r="G279" s="22">
        <f>G273*6/12+G285*6/12</f>
        <v>3.7250000000000005</v>
      </c>
      <c r="H279" s="4">
        <f t="shared" si="57"/>
        <v>176.09412082867493</v>
      </c>
      <c r="I279" s="4">
        <f t="shared" si="58"/>
        <v>10.355008349207726</v>
      </c>
      <c r="J279" s="33">
        <f t="shared" si="62"/>
        <v>600.17833235377202</v>
      </c>
      <c r="K279" s="4">
        <f t="shared" si="59"/>
        <v>12.882675155360955</v>
      </c>
      <c r="L279" s="33">
        <f t="shared" si="60"/>
        <v>43.907783261670687</v>
      </c>
      <c r="M279" s="15">
        <f t="shared" si="51"/>
        <v>14.349854182760952</v>
      </c>
      <c r="N279" s="6"/>
      <c r="O279" s="7">
        <f t="shared" si="52"/>
        <v>17.725059871200951</v>
      </c>
      <c r="P279" s="7"/>
      <c r="Q279" s="46">
        <f t="shared" si="53"/>
        <v>7.3343907719460727E-3</v>
      </c>
      <c r="R279" s="22">
        <f t="shared" si="63"/>
        <v>1.0034492593329205</v>
      </c>
      <c r="S279" s="22">
        <f t="shared" si="64"/>
        <v>4.9169079628210657</v>
      </c>
      <c r="T279" s="39">
        <f t="shared" si="54"/>
        <v>8.2233931613144851E-2</v>
      </c>
      <c r="U279" s="39">
        <f t="shared" si="55"/>
        <v>2.4379812473846796E-2</v>
      </c>
      <c r="V279" s="39">
        <f t="shared" si="56"/>
        <v>5.7854119139298055E-2</v>
      </c>
      <c r="Y279" s="37"/>
      <c r="Z279" s="37"/>
    </row>
    <row r="280" spans="1:26" ht="13.15" x14ac:dyDescent="0.4">
      <c r="A280" s="1">
        <v>1893.08</v>
      </c>
      <c r="B280" s="11">
        <v>4.08</v>
      </c>
      <c r="C280" s="4">
        <v>0.2467</v>
      </c>
      <c r="D280" s="11">
        <v>0.29670000000000002</v>
      </c>
      <c r="E280" s="11">
        <v>6.9456325620000001</v>
      </c>
      <c r="F280" s="4">
        <f t="shared" si="61"/>
        <v>1893.6249999999795</v>
      </c>
      <c r="G280" s="22">
        <f>G273*5/12+G285*7/12</f>
        <v>3.7208333333333337</v>
      </c>
      <c r="H280" s="4">
        <f t="shared" si="57"/>
        <v>178.9450145692864</v>
      </c>
      <c r="I280" s="4">
        <f t="shared" si="58"/>
        <v>10.820033111334059</v>
      </c>
      <c r="J280" s="33">
        <f t="shared" si="62"/>
        <v>612.96812393089658</v>
      </c>
      <c r="K280" s="4">
        <f t="shared" si="59"/>
        <v>13.012986721251785</v>
      </c>
      <c r="L280" s="33">
        <f t="shared" si="60"/>
        <v>44.575402541739471</v>
      </c>
      <c r="M280" s="15">
        <f t="shared" si="51"/>
        <v>14.588056535807816</v>
      </c>
      <c r="N280" s="6"/>
      <c r="O280" s="7">
        <f t="shared" si="52"/>
        <v>18.033912740781627</v>
      </c>
      <c r="P280" s="7"/>
      <c r="Q280" s="46">
        <f t="shared" si="53"/>
        <v>2.3197397456332508E-3</v>
      </c>
      <c r="R280" s="22">
        <f t="shared" si="63"/>
        <v>1.0034458544378932</v>
      </c>
      <c r="S280" s="22">
        <f t="shared" si="64"/>
        <v>5.1366309144522324</v>
      </c>
      <c r="T280" s="39">
        <f t="shared" si="54"/>
        <v>7.6898267849162094E-2</v>
      </c>
      <c r="U280" s="39">
        <f t="shared" si="55"/>
        <v>2.0124175219046636E-2</v>
      </c>
      <c r="V280" s="39">
        <f t="shared" si="56"/>
        <v>5.6774092630115458E-2</v>
      </c>
      <c r="Y280" s="37"/>
      <c r="Z280" s="37"/>
    </row>
    <row r="281" spans="1:26" ht="13.15" x14ac:dyDescent="0.4">
      <c r="A281" s="1">
        <v>1893.09</v>
      </c>
      <c r="B281" s="11">
        <v>4.37</v>
      </c>
      <c r="C281" s="4">
        <v>0.2475</v>
      </c>
      <c r="D281" s="11">
        <v>0.28749999999999998</v>
      </c>
      <c r="E281" s="11">
        <v>7.2310717359999996</v>
      </c>
      <c r="F281" s="4">
        <f t="shared" si="61"/>
        <v>1893.7083333333128</v>
      </c>
      <c r="G281" s="22">
        <f>G273*4/12+G285*8/12</f>
        <v>3.7166666666666668</v>
      </c>
      <c r="H281" s="4">
        <f t="shared" si="57"/>
        <v>184.09839904816013</v>
      </c>
      <c r="I281" s="4">
        <f t="shared" si="58"/>
        <v>10.426625575382069</v>
      </c>
      <c r="J281" s="33">
        <f t="shared" si="62"/>
        <v>633.59713959780981</v>
      </c>
      <c r="K281" s="4">
        <f t="shared" si="59"/>
        <v>12.11173677948422</v>
      </c>
      <c r="L281" s="33">
        <f t="shared" si="60"/>
        <v>41.684022341961175</v>
      </c>
      <c r="M281" s="15">
        <f t="shared" si="51"/>
        <v>15.012069079138767</v>
      </c>
      <c r="N281" s="6"/>
      <c r="O281" s="7">
        <f t="shared" si="52"/>
        <v>18.567014551942297</v>
      </c>
      <c r="P281" s="7"/>
      <c r="Q281" s="46">
        <f t="shared" si="53"/>
        <v>5.3443003566988195E-3</v>
      </c>
      <c r="R281" s="22">
        <f t="shared" si="63"/>
        <v>1.0034424495610827</v>
      </c>
      <c r="S281" s="22">
        <f t="shared" si="64"/>
        <v>4.950869043250731</v>
      </c>
      <c r="T281" s="39">
        <f t="shared" si="54"/>
        <v>6.9957661753171863E-2</v>
      </c>
      <c r="U281" s="39">
        <f t="shared" si="55"/>
        <v>2.291964142433156E-2</v>
      </c>
      <c r="V281" s="39">
        <f t="shared" si="56"/>
        <v>4.7038020328840302E-2</v>
      </c>
      <c r="Y281" s="37"/>
      <c r="Z281" s="37"/>
    </row>
    <row r="282" spans="1:26" ht="13.15" x14ac:dyDescent="0.4">
      <c r="A282" s="1">
        <v>1893.1</v>
      </c>
      <c r="B282" s="11">
        <v>4.5</v>
      </c>
      <c r="C282" s="4">
        <v>0.24829999999999999</v>
      </c>
      <c r="D282" s="11">
        <v>0.27829999999999999</v>
      </c>
      <c r="E282" s="11">
        <v>7.3262127269999997</v>
      </c>
      <c r="F282" s="4">
        <f t="shared" si="61"/>
        <v>1893.7916666666461</v>
      </c>
      <c r="G282" s="22">
        <f>G273*3/12+G285*9/12</f>
        <v>3.7125000000000004</v>
      </c>
      <c r="H282" s="4">
        <f t="shared" si="57"/>
        <v>187.11311711547032</v>
      </c>
      <c r="I282" s="4">
        <f t="shared" si="58"/>
        <v>10.324485995504729</v>
      </c>
      <c r="J282" s="33">
        <f t="shared" si="62"/>
        <v>646.93374196036871</v>
      </c>
      <c r="K282" s="4">
        <f t="shared" si="59"/>
        <v>11.571906776274529</v>
      </c>
      <c r="L282" s="33">
        <f t="shared" si="60"/>
        <v>40.009257863904573</v>
      </c>
      <c r="M282" s="15">
        <f t="shared" si="51"/>
        <v>15.271794153520192</v>
      </c>
      <c r="N282" s="6"/>
      <c r="O282" s="7">
        <f t="shared" si="52"/>
        <v>18.897533570630848</v>
      </c>
      <c r="P282" s="7"/>
      <c r="Q282" s="46">
        <f t="shared" si="53"/>
        <v>5.5295620163698794E-3</v>
      </c>
      <c r="R282" s="22">
        <f t="shared" si="63"/>
        <v>1.0034390447024946</v>
      </c>
      <c r="S282" s="22">
        <f t="shared" si="64"/>
        <v>4.9033969592876216</v>
      </c>
      <c r="T282" s="39">
        <f t="shared" si="54"/>
        <v>6.5935928115401499E-2</v>
      </c>
      <c r="U282" s="39">
        <f t="shared" si="55"/>
        <v>2.5305820298042736E-2</v>
      </c>
      <c r="V282" s="39">
        <f t="shared" si="56"/>
        <v>4.0630107817358763E-2</v>
      </c>
      <c r="Y282" s="37"/>
      <c r="Z282" s="37"/>
    </row>
    <row r="283" spans="1:26" ht="13.15" x14ac:dyDescent="0.4">
      <c r="A283" s="1">
        <v>1893.11</v>
      </c>
      <c r="B283" s="11">
        <v>4.57</v>
      </c>
      <c r="C283" s="4">
        <v>0.2492</v>
      </c>
      <c r="D283" s="11">
        <v>0.26919999999999999</v>
      </c>
      <c r="E283" s="11">
        <v>7.135922645</v>
      </c>
      <c r="F283" s="4">
        <f t="shared" si="61"/>
        <v>1893.8749999999793</v>
      </c>
      <c r="G283" s="22">
        <f>G273*2/12+G285*10/12</f>
        <v>3.7083333333333335</v>
      </c>
      <c r="H283" s="4">
        <f t="shared" si="57"/>
        <v>195.09103437037052</v>
      </c>
      <c r="I283" s="4">
        <f t="shared" si="58"/>
        <v>10.638224456257403</v>
      </c>
      <c r="J283" s="33">
        <f t="shared" si="62"/>
        <v>677.5820621535787</v>
      </c>
      <c r="K283" s="4">
        <f t="shared" si="59"/>
        <v>11.492014541029263</v>
      </c>
      <c r="L283" s="33">
        <f t="shared" si="60"/>
        <v>39.91358668090664</v>
      </c>
      <c r="M283" s="15">
        <f t="shared" si="51"/>
        <v>15.942411400571682</v>
      </c>
      <c r="N283" s="6"/>
      <c r="O283" s="7">
        <f t="shared" si="52"/>
        <v>19.737917734430315</v>
      </c>
      <c r="P283" s="7"/>
      <c r="Q283" s="46">
        <f t="shared" si="53"/>
        <v>1.2583784971807802E-3</v>
      </c>
      <c r="R283" s="22">
        <f t="shared" si="63"/>
        <v>1.0034356398621347</v>
      </c>
      <c r="S283" s="22">
        <f t="shared" si="64"/>
        <v>5.0514660734074015</v>
      </c>
      <c r="T283" s="39">
        <f t="shared" si="54"/>
        <v>6.3083964291856143E-2</v>
      </c>
      <c r="U283" s="39">
        <f t="shared" si="55"/>
        <v>2.3672093881791145E-2</v>
      </c>
      <c r="V283" s="39">
        <f t="shared" si="56"/>
        <v>3.9411870410064997E-2</v>
      </c>
      <c r="Y283" s="37"/>
      <c r="Z283" s="37"/>
    </row>
    <row r="284" spans="1:26" ht="13.15" x14ac:dyDescent="0.4">
      <c r="A284" s="1">
        <v>1893.12</v>
      </c>
      <c r="B284" s="11">
        <v>4.41</v>
      </c>
      <c r="C284" s="4">
        <v>0.25</v>
      </c>
      <c r="D284" s="11">
        <v>0.26</v>
      </c>
      <c r="E284" s="11">
        <v>7.0407735540000003</v>
      </c>
      <c r="F284" s="4">
        <f t="shared" si="61"/>
        <v>1893.9583333333126</v>
      </c>
      <c r="G284" s="22">
        <f>G273*1/12+G285*11/12</f>
        <v>3.7041666666666671</v>
      </c>
      <c r="H284" s="4">
        <f t="shared" si="57"/>
        <v>190.80487104102085</v>
      </c>
      <c r="I284" s="4">
        <f t="shared" si="58"/>
        <v>10.816602666724538</v>
      </c>
      <c r="J284" s="33">
        <f t="shared" si="62"/>
        <v>665.82618589580125</v>
      </c>
      <c r="K284" s="4">
        <f t="shared" si="59"/>
        <v>11.249266773393519</v>
      </c>
      <c r="L284" s="33">
        <f t="shared" si="60"/>
        <v>39.255058578890775</v>
      </c>
      <c r="M284" s="15">
        <f t="shared" si="51"/>
        <v>15.612694335464941</v>
      </c>
      <c r="N284" s="6"/>
      <c r="O284" s="7">
        <f t="shared" si="52"/>
        <v>19.343520628210012</v>
      </c>
      <c r="P284" s="7"/>
      <c r="Q284" s="46">
        <f t="shared" si="53"/>
        <v>3.0749892319137384E-4</v>
      </c>
      <c r="R284" s="22">
        <f t="shared" si="63"/>
        <v>1.0034322350400087</v>
      </c>
      <c r="S284" s="22">
        <f t="shared" si="64"/>
        <v>5.1373211954152787</v>
      </c>
      <c r="T284" s="39">
        <f t="shared" si="54"/>
        <v>7.0238612216150242E-2</v>
      </c>
      <c r="U284" s="39">
        <f t="shared" si="55"/>
        <v>2.216461985327367E-2</v>
      </c>
      <c r="V284" s="39">
        <f t="shared" si="56"/>
        <v>4.8073992362876572E-2</v>
      </c>
      <c r="Y284" s="37"/>
      <c r="Z284" s="37"/>
    </row>
    <row r="285" spans="1:26" ht="13.15" x14ac:dyDescent="0.4">
      <c r="A285" s="1">
        <v>1894.01</v>
      </c>
      <c r="B285" s="11">
        <v>4.32</v>
      </c>
      <c r="C285" s="4">
        <v>0.2467</v>
      </c>
      <c r="D285" s="11">
        <v>0.25169999999999998</v>
      </c>
      <c r="E285" s="11">
        <v>6.8504834710000004</v>
      </c>
      <c r="F285" s="4">
        <f t="shared" si="61"/>
        <v>1894.0416666666458</v>
      </c>
      <c r="G285" s="22">
        <v>3.7</v>
      </c>
      <c r="H285" s="4">
        <f t="shared" si="57"/>
        <v>192.10283267903387</v>
      </c>
      <c r="I285" s="4">
        <f t="shared" si="58"/>
        <v>10.970316856925383</v>
      </c>
      <c r="J285" s="33">
        <f t="shared" si="62"/>
        <v>673.54564570178377</v>
      </c>
      <c r="K285" s="4">
        <f t="shared" si="59"/>
        <v>11.192658098452039</v>
      </c>
      <c r="L285" s="33">
        <f t="shared" si="60"/>
        <v>39.243388662763643</v>
      </c>
      <c r="M285" s="15">
        <f t="shared" si="51"/>
        <v>15.739869351948229</v>
      </c>
      <c r="N285" s="6"/>
      <c r="O285" s="7">
        <f t="shared" si="52"/>
        <v>19.517070327772888</v>
      </c>
      <c r="P285" s="7"/>
      <c r="Q285" s="46">
        <f t="shared" si="53"/>
        <v>-2.8314224593466858E-3</v>
      </c>
      <c r="R285" s="22">
        <f t="shared" si="63"/>
        <v>1.0047429489760904</v>
      </c>
      <c r="S285" s="22">
        <f t="shared" si="64"/>
        <v>5.2981460010668515</v>
      </c>
      <c r="T285" s="39">
        <f t="shared" si="54"/>
        <v>6.8755767907126453E-2</v>
      </c>
      <c r="U285" s="39">
        <f t="shared" si="55"/>
        <v>1.6867288833896321E-2</v>
      </c>
      <c r="V285" s="39">
        <f t="shared" si="56"/>
        <v>5.1888479073230132E-2</v>
      </c>
      <c r="Y285" s="37"/>
      <c r="Z285" s="37"/>
    </row>
    <row r="286" spans="1:26" ht="13.15" x14ac:dyDescent="0.4">
      <c r="A286" s="1">
        <v>1894.02</v>
      </c>
      <c r="B286" s="11">
        <v>4.38</v>
      </c>
      <c r="C286" s="4">
        <v>0.24329999999999999</v>
      </c>
      <c r="D286" s="11">
        <v>0.24329999999999999</v>
      </c>
      <c r="E286" s="11">
        <v>6.7553424790000003</v>
      </c>
      <c r="F286" s="4">
        <f t="shared" si="61"/>
        <v>1894.1249999999791</v>
      </c>
      <c r="G286" s="22">
        <f>G285*11/12+G297*1/12</f>
        <v>3.6800000000000006</v>
      </c>
      <c r="H286" s="4">
        <f t="shared" si="57"/>
        <v>197.51404523868257</v>
      </c>
      <c r="I286" s="4">
        <f t="shared" si="58"/>
        <v>10.971499362230929</v>
      </c>
      <c r="J286" s="33">
        <f t="shared" si="62"/>
        <v>695.72395371155801</v>
      </c>
      <c r="K286" s="4">
        <f t="shared" si="59"/>
        <v>10.971499362230929</v>
      </c>
      <c r="L286" s="33">
        <f t="shared" si="60"/>
        <v>38.646036058909147</v>
      </c>
      <c r="M286" s="15">
        <f t="shared" si="51"/>
        <v>16.202736596449931</v>
      </c>
      <c r="N286" s="6"/>
      <c r="O286" s="7">
        <f t="shared" si="52"/>
        <v>20.105790744253234</v>
      </c>
      <c r="P286" s="7"/>
      <c r="Q286" s="46">
        <f t="shared" si="53"/>
        <v>-5.8029214438804419E-3</v>
      </c>
      <c r="R286" s="22">
        <f t="shared" si="63"/>
        <v>1.004727838446956</v>
      </c>
      <c r="S286" s="22">
        <f t="shared" si="64"/>
        <v>5.3982468538514317</v>
      </c>
      <c r="T286" s="39">
        <f t="shared" si="54"/>
        <v>6.0447161392130244E-2</v>
      </c>
      <c r="U286" s="39">
        <f t="shared" si="55"/>
        <v>1.2891990188189428E-2</v>
      </c>
      <c r="V286" s="39">
        <f t="shared" si="56"/>
        <v>4.7555171203940816E-2</v>
      </c>
      <c r="Y286" s="37"/>
      <c r="Z286" s="37"/>
    </row>
    <row r="287" spans="1:26" ht="13.15" x14ac:dyDescent="0.4">
      <c r="A287" s="1">
        <v>1894.03</v>
      </c>
      <c r="B287" s="11">
        <v>4.51</v>
      </c>
      <c r="C287" s="4">
        <v>0.24</v>
      </c>
      <c r="D287" s="11">
        <v>0.23499999999999999</v>
      </c>
      <c r="E287" s="11">
        <v>6.5650523969999997</v>
      </c>
      <c r="F287" s="4">
        <f t="shared" si="61"/>
        <v>1894.2083333333123</v>
      </c>
      <c r="G287" s="22">
        <f>G285*10/12+G297*2/12</f>
        <v>3.66</v>
      </c>
      <c r="H287" s="4">
        <f t="shared" si="57"/>
        <v>209.27126044383346</v>
      </c>
      <c r="I287" s="4">
        <f t="shared" si="58"/>
        <v>11.136386365082046</v>
      </c>
      <c r="J287" s="33">
        <f t="shared" si="62"/>
        <v>740.40650003797998</v>
      </c>
      <c r="K287" s="4">
        <f t="shared" si="59"/>
        <v>10.904378315809504</v>
      </c>
      <c r="L287" s="33">
        <f t="shared" si="60"/>
        <v>38.579939580692972</v>
      </c>
      <c r="M287" s="15">
        <f t="shared" si="51"/>
        <v>17.187622088121937</v>
      </c>
      <c r="N287" s="6"/>
      <c r="O287" s="7">
        <f t="shared" si="52"/>
        <v>21.341016645575824</v>
      </c>
      <c r="P287" s="7"/>
      <c r="Q287" s="46">
        <f t="shared" si="53"/>
        <v>-1.1905071655421214E-2</v>
      </c>
      <c r="R287" s="22">
        <f t="shared" si="63"/>
        <v>1.0047127299409879</v>
      </c>
      <c r="S287" s="22">
        <f t="shared" si="64"/>
        <v>5.580978518168151</v>
      </c>
      <c r="T287" s="39">
        <f t="shared" si="54"/>
        <v>5.519267464560107E-2</v>
      </c>
      <c r="U287" s="39">
        <f t="shared" si="55"/>
        <v>1.089638514334057E-2</v>
      </c>
      <c r="V287" s="39">
        <f t="shared" si="56"/>
        <v>4.42962895022605E-2</v>
      </c>
      <c r="Y287" s="37"/>
      <c r="Z287" s="37"/>
    </row>
    <row r="288" spans="1:26" ht="13.15" x14ac:dyDescent="0.4">
      <c r="A288" s="1">
        <v>1894.04</v>
      </c>
      <c r="B288" s="11">
        <v>4.57</v>
      </c>
      <c r="C288" s="4">
        <v>0.23669999999999999</v>
      </c>
      <c r="D288" s="11">
        <v>0.22670000000000001</v>
      </c>
      <c r="E288" s="11">
        <v>6.5650523969999997</v>
      </c>
      <c r="F288" s="4">
        <f t="shared" si="61"/>
        <v>1894.2916666666456</v>
      </c>
      <c r="G288" s="22">
        <f>G285*9/12+G297*3/12</f>
        <v>3.64</v>
      </c>
      <c r="H288" s="4">
        <f t="shared" si="57"/>
        <v>212.05535703510401</v>
      </c>
      <c r="I288" s="4">
        <f t="shared" si="58"/>
        <v>10.983261052562169</v>
      </c>
      <c r="J288" s="33">
        <f t="shared" si="62"/>
        <v>753.49494975317475</v>
      </c>
      <c r="K288" s="4">
        <f t="shared" si="59"/>
        <v>10.519244954017084</v>
      </c>
      <c r="L288" s="33">
        <f t="shared" si="60"/>
        <v>37.377966107011972</v>
      </c>
      <c r="M288" s="15">
        <f t="shared" si="51"/>
        <v>17.434849078052462</v>
      </c>
      <c r="N288" s="6"/>
      <c r="O288" s="7">
        <f t="shared" si="52"/>
        <v>21.659778276889057</v>
      </c>
      <c r="P288" s="7"/>
      <c r="Q288" s="46">
        <f t="shared" si="53"/>
        <v>-1.0514783387850023E-2</v>
      </c>
      <c r="R288" s="22">
        <f t="shared" si="63"/>
        <v>1.0046976234612084</v>
      </c>
      <c r="S288" s="22">
        <f t="shared" si="64"/>
        <v>5.6072801627307323</v>
      </c>
      <c r="T288" s="39">
        <f t="shared" si="54"/>
        <v>5.7571252586668953E-2</v>
      </c>
      <c r="U288" s="39">
        <f t="shared" si="55"/>
        <v>1.1807735519989926E-2</v>
      </c>
      <c r="V288" s="39">
        <f t="shared" si="56"/>
        <v>4.5763517066679027E-2</v>
      </c>
      <c r="Y288" s="37"/>
      <c r="Z288" s="37"/>
    </row>
    <row r="289" spans="1:26" ht="13.15" x14ac:dyDescent="0.4">
      <c r="A289" s="1">
        <v>1894.05</v>
      </c>
      <c r="B289" s="11">
        <v>4.4000000000000004</v>
      </c>
      <c r="C289" s="4">
        <v>0.23330000000000001</v>
      </c>
      <c r="D289" s="11">
        <v>0.21829999999999999</v>
      </c>
      <c r="E289" s="11">
        <v>6.5650523969999997</v>
      </c>
      <c r="F289" s="4">
        <f t="shared" si="61"/>
        <v>1894.3749999999789</v>
      </c>
      <c r="G289" s="22">
        <f>G285*8/12+G297*4/12</f>
        <v>3.62</v>
      </c>
      <c r="H289" s="4">
        <f t="shared" si="57"/>
        <v>204.16708335983756</v>
      </c>
      <c r="I289" s="4">
        <f t="shared" si="58"/>
        <v>10.82549557905684</v>
      </c>
      <c r="J289" s="33">
        <f t="shared" si="62"/>
        <v>728.67111084509554</v>
      </c>
      <c r="K289" s="4">
        <f t="shared" si="59"/>
        <v>10.129471431239212</v>
      </c>
      <c r="L289" s="33">
        <f t="shared" si="60"/>
        <v>36.152023522155531</v>
      </c>
      <c r="M289" s="15">
        <f t="shared" si="51"/>
        <v>16.808751920918017</v>
      </c>
      <c r="N289" s="6"/>
      <c r="O289" s="7">
        <f t="shared" si="52"/>
        <v>20.89676943967871</v>
      </c>
      <c r="P289" s="7"/>
      <c r="Q289" s="46">
        <f t="shared" si="53"/>
        <v>-6.1149548233006834E-3</v>
      </c>
      <c r="R289" s="22">
        <f t="shared" si="63"/>
        <v>1.0046825190106428</v>
      </c>
      <c r="S289" s="22">
        <f t="shared" si="64"/>
        <v>5.6336210535767446</v>
      </c>
      <c r="T289" s="39">
        <f t="shared" si="54"/>
        <v>6.1779399425590631E-2</v>
      </c>
      <c r="U289" s="39">
        <f t="shared" si="55"/>
        <v>1.3920429738360163E-2</v>
      </c>
      <c r="V289" s="39">
        <f t="shared" si="56"/>
        <v>4.7858969687230468E-2</v>
      </c>
      <c r="Y289" s="37"/>
      <c r="Z289" s="37"/>
    </row>
    <row r="290" spans="1:26" ht="13.15" x14ac:dyDescent="0.4">
      <c r="A290" s="1">
        <v>1894.06</v>
      </c>
      <c r="B290" s="11">
        <v>4.34</v>
      </c>
      <c r="C290" s="4">
        <v>0.23</v>
      </c>
      <c r="D290" s="11">
        <v>0.21</v>
      </c>
      <c r="E290" s="11">
        <v>6.5650523969999997</v>
      </c>
      <c r="F290" s="4">
        <f t="shared" si="61"/>
        <v>1894.4583333333121</v>
      </c>
      <c r="G290" s="22">
        <f>G285*7/12+G297*5/12</f>
        <v>3.6000000000000005</v>
      </c>
      <c r="H290" s="4">
        <f t="shared" si="57"/>
        <v>201.38298676856701</v>
      </c>
      <c r="I290" s="4">
        <f t="shared" si="58"/>
        <v>10.672370266536962</v>
      </c>
      <c r="J290" s="33">
        <f t="shared" si="62"/>
        <v>721.90882212702547</v>
      </c>
      <c r="K290" s="4">
        <f t="shared" si="59"/>
        <v>9.7443380694467905</v>
      </c>
      <c r="L290" s="33">
        <f t="shared" si="60"/>
        <v>34.931072038404459</v>
      </c>
      <c r="M290" s="15">
        <f t="shared" si="51"/>
        <v>16.60631969529253</v>
      </c>
      <c r="N290" s="6"/>
      <c r="O290" s="7">
        <f t="shared" si="52"/>
        <v>20.661031027566583</v>
      </c>
      <c r="P290" s="7"/>
      <c r="Q290" s="46">
        <f t="shared" si="53"/>
        <v>-5.1897331275500488E-3</v>
      </c>
      <c r="R290" s="22">
        <f t="shared" si="63"/>
        <v>1.0046674165923231</v>
      </c>
      <c r="S290" s="22">
        <f t="shared" si="64"/>
        <v>5.6600005912588749</v>
      </c>
      <c r="T290" s="39">
        <f t="shared" si="54"/>
        <v>6.3381375685017449E-2</v>
      </c>
      <c r="U290" s="39">
        <f t="shared" si="55"/>
        <v>1.3679316075972281E-2</v>
      </c>
      <c r="V290" s="39">
        <f t="shared" si="56"/>
        <v>4.9702059609045168E-2</v>
      </c>
      <c r="Y290" s="37"/>
      <c r="Z290" s="37"/>
    </row>
    <row r="291" spans="1:26" ht="13.15" x14ac:dyDescent="0.4">
      <c r="A291" s="1">
        <v>1894.07</v>
      </c>
      <c r="B291" s="11">
        <v>4.25</v>
      </c>
      <c r="C291" s="4">
        <v>0.22670000000000001</v>
      </c>
      <c r="D291" s="11">
        <v>0.20169999999999999</v>
      </c>
      <c r="E291" s="11">
        <v>6.5650523969999997</v>
      </c>
      <c r="F291" s="4">
        <f t="shared" si="61"/>
        <v>1894.5416666666454</v>
      </c>
      <c r="G291" s="22">
        <f>G285*6/12+G297*6/12</f>
        <v>3.58</v>
      </c>
      <c r="H291" s="4">
        <f t="shared" si="57"/>
        <v>197.20684188166123</v>
      </c>
      <c r="I291" s="4">
        <f t="shared" si="58"/>
        <v>10.519244954017084</v>
      </c>
      <c r="J291" s="33">
        <f t="shared" si="62"/>
        <v>710.08077301179901</v>
      </c>
      <c r="K291" s="4">
        <f t="shared" si="59"/>
        <v>9.3592047076543707</v>
      </c>
      <c r="L291" s="33">
        <f t="shared" si="60"/>
        <v>33.699598097995263</v>
      </c>
      <c r="M291" s="15">
        <f t="shared" si="51"/>
        <v>16.289679714916957</v>
      </c>
      <c r="N291" s="6"/>
      <c r="O291" s="7">
        <f t="shared" si="52"/>
        <v>20.285465268221337</v>
      </c>
      <c r="P291" s="7"/>
      <c r="Q291" s="46">
        <f t="shared" si="53"/>
        <v>-2.7700206733355243E-3</v>
      </c>
      <c r="R291" s="22">
        <f t="shared" si="63"/>
        <v>1.0046523162092853</v>
      </c>
      <c r="S291" s="22">
        <f t="shared" si="64"/>
        <v>5.6864181719310745</v>
      </c>
      <c r="T291" s="39">
        <f t="shared" si="54"/>
        <v>6.9905502265855679E-2</v>
      </c>
      <c r="U291" s="39">
        <f t="shared" si="55"/>
        <v>1.34403626481856E-2</v>
      </c>
      <c r="V291" s="39">
        <f t="shared" si="56"/>
        <v>5.6465139617670079E-2</v>
      </c>
      <c r="Y291" s="37"/>
      <c r="Z291" s="37"/>
    </row>
    <row r="292" spans="1:26" ht="13.15" x14ac:dyDescent="0.4">
      <c r="A292" s="1">
        <v>1894.08</v>
      </c>
      <c r="B292" s="11">
        <v>4.41</v>
      </c>
      <c r="C292" s="4">
        <v>0.2233</v>
      </c>
      <c r="D292" s="11">
        <v>0.1933</v>
      </c>
      <c r="E292" s="11">
        <v>6.7553424790000003</v>
      </c>
      <c r="F292" s="4">
        <f t="shared" si="61"/>
        <v>1894.6249999999786</v>
      </c>
      <c r="G292" s="22">
        <f>G285*5/12+G297*7/12</f>
        <v>3.5599999999999996</v>
      </c>
      <c r="H292" s="4">
        <f t="shared" si="57"/>
        <v>198.8668811649749</v>
      </c>
      <c r="I292" s="4">
        <f t="shared" si="58"/>
        <v>10.069608744702698</v>
      </c>
      <c r="J292" s="33">
        <f t="shared" si="62"/>
        <v>719.07952236572498</v>
      </c>
      <c r="K292" s="4">
        <f t="shared" si="59"/>
        <v>8.7167728184103517</v>
      </c>
      <c r="L292" s="33">
        <f t="shared" si="60"/>
        <v>31.518837114125773</v>
      </c>
      <c r="M292" s="15">
        <f t="shared" si="51"/>
        <v>16.457777072998372</v>
      </c>
      <c r="N292" s="6"/>
      <c r="O292" s="7">
        <f t="shared" si="52"/>
        <v>20.510549550602153</v>
      </c>
      <c r="P292" s="7"/>
      <c r="Q292" s="46">
        <f t="shared" si="53"/>
        <v>-4.1677578936872434E-4</v>
      </c>
      <c r="R292" s="22">
        <f t="shared" si="63"/>
        <v>1.0046372178645702</v>
      </c>
      <c r="S292" s="22">
        <f t="shared" si="64"/>
        <v>5.5519482437876908</v>
      </c>
      <c r="T292" s="39">
        <f t="shared" si="54"/>
        <v>7.1287518782572556E-2</v>
      </c>
      <c r="U292" s="39">
        <f t="shared" si="55"/>
        <v>1.4915167923215567E-2</v>
      </c>
      <c r="V292" s="39">
        <f t="shared" si="56"/>
        <v>5.637235085935699E-2</v>
      </c>
      <c r="Y292" s="37"/>
      <c r="Z292" s="37"/>
    </row>
    <row r="293" spans="1:26" ht="13.15" x14ac:dyDescent="0.4">
      <c r="A293" s="1">
        <v>1894.09</v>
      </c>
      <c r="B293" s="11">
        <v>4.4800000000000004</v>
      </c>
      <c r="C293" s="4">
        <v>0.22</v>
      </c>
      <c r="D293" s="11">
        <v>0.185</v>
      </c>
      <c r="E293" s="11">
        <v>6.8504834710000004</v>
      </c>
      <c r="F293" s="4">
        <f t="shared" si="61"/>
        <v>1894.7083333333119</v>
      </c>
      <c r="G293" s="22">
        <f>G285*4/12+G297*8/12</f>
        <v>3.54</v>
      </c>
      <c r="H293" s="4">
        <f t="shared" si="57"/>
        <v>199.21775240788696</v>
      </c>
      <c r="I293" s="4">
        <f t="shared" si="58"/>
        <v>9.7830146271730207</v>
      </c>
      <c r="J293" s="33">
        <f t="shared" si="62"/>
        <v>723.2960856163271</v>
      </c>
      <c r="K293" s="4">
        <f t="shared" si="59"/>
        <v>8.2266259364864034</v>
      </c>
      <c r="L293" s="33">
        <f t="shared" si="60"/>
        <v>29.868253535495647</v>
      </c>
      <c r="M293" s="15">
        <f t="shared" si="51"/>
        <v>16.522315444877218</v>
      </c>
      <c r="N293" s="6"/>
      <c r="O293" s="7">
        <f t="shared" si="52"/>
        <v>20.607265065055635</v>
      </c>
      <c r="P293" s="7"/>
      <c r="Q293" s="46">
        <f t="shared" si="53"/>
        <v>1.9768623530273463E-3</v>
      </c>
      <c r="R293" s="22">
        <f t="shared" si="63"/>
        <v>1.0046221215612239</v>
      </c>
      <c r="S293" s="22">
        <f t="shared" si="64"/>
        <v>5.5002296223220073</v>
      </c>
      <c r="T293" s="39">
        <f t="shared" si="54"/>
        <v>7.4452383489478802E-2</v>
      </c>
      <c r="U293" s="39">
        <f t="shared" si="55"/>
        <v>1.4925954105185602E-2</v>
      </c>
      <c r="V293" s="39">
        <f t="shared" si="56"/>
        <v>5.95264293842932E-2</v>
      </c>
      <c r="Y293" s="37"/>
      <c r="Z293" s="37"/>
    </row>
    <row r="294" spans="1:26" ht="13.15" x14ac:dyDescent="0.4">
      <c r="A294" s="1">
        <v>1894.1</v>
      </c>
      <c r="B294" s="11">
        <v>4.34</v>
      </c>
      <c r="C294" s="4">
        <v>0.2167</v>
      </c>
      <c r="D294" s="11">
        <v>0.1767</v>
      </c>
      <c r="E294" s="11">
        <v>6.6601933879999997</v>
      </c>
      <c r="F294" s="4">
        <f t="shared" si="61"/>
        <v>1894.7916666666451</v>
      </c>
      <c r="G294" s="22">
        <f>G285*3/12+G297*9/12</f>
        <v>3.5200000000000005</v>
      </c>
      <c r="H294" s="4">
        <f t="shared" si="57"/>
        <v>198.50622691858689</v>
      </c>
      <c r="I294" s="4">
        <f t="shared" si="58"/>
        <v>9.9115897173405045</v>
      </c>
      <c r="J294" s="33">
        <f t="shared" si="62"/>
        <v>723.71158190035885</v>
      </c>
      <c r="K294" s="4">
        <f t="shared" si="59"/>
        <v>8.0820392388281803</v>
      </c>
      <c r="L294" s="33">
        <f t="shared" si="60"/>
        <v>29.465400120228896</v>
      </c>
      <c r="M294" s="15">
        <f t="shared" si="51"/>
        <v>16.502904205708429</v>
      </c>
      <c r="N294" s="6"/>
      <c r="O294" s="7">
        <f t="shared" si="52"/>
        <v>20.602914844137324</v>
      </c>
      <c r="P294" s="7"/>
      <c r="Q294" s="46">
        <f t="shared" si="53"/>
        <v>5.7724977769441771E-4</v>
      </c>
      <c r="R294" s="22">
        <f t="shared" si="63"/>
        <v>1.0046070273022971</v>
      </c>
      <c r="S294" s="22">
        <f t="shared" si="64"/>
        <v>5.6835271741193338</v>
      </c>
      <c r="T294" s="39">
        <f t="shared" si="54"/>
        <v>8.090851314592995E-2</v>
      </c>
      <c r="U294" s="39">
        <f t="shared" si="55"/>
        <v>1.1838582492177174E-2</v>
      </c>
      <c r="V294" s="39">
        <f t="shared" si="56"/>
        <v>6.9069930653752776E-2</v>
      </c>
      <c r="Y294" s="37"/>
      <c r="Z294" s="37"/>
    </row>
    <row r="295" spans="1:26" ht="13.15" x14ac:dyDescent="0.4">
      <c r="A295" s="1">
        <v>1894.11</v>
      </c>
      <c r="B295" s="11">
        <v>4.34</v>
      </c>
      <c r="C295" s="4">
        <v>0.21329999999999999</v>
      </c>
      <c r="D295" s="11">
        <v>0.16830000000000001</v>
      </c>
      <c r="E295" s="11">
        <v>6.6601933879999997</v>
      </c>
      <c r="F295" s="4">
        <f t="shared" si="61"/>
        <v>1894.8749999999784</v>
      </c>
      <c r="G295" s="22">
        <f>G285*2/12+G297*10/12</f>
        <v>3.5</v>
      </c>
      <c r="H295" s="4">
        <f t="shared" si="57"/>
        <v>198.50622691858689</v>
      </c>
      <c r="I295" s="4">
        <f t="shared" si="58"/>
        <v>9.7560779266669559</v>
      </c>
      <c r="J295" s="33">
        <f t="shared" si="62"/>
        <v>726.67563106355669</v>
      </c>
      <c r="K295" s="4">
        <f t="shared" si="59"/>
        <v>7.6978336383405939</v>
      </c>
      <c r="L295" s="33">
        <f t="shared" si="60"/>
        <v>28.179610301381704</v>
      </c>
      <c r="M295" s="15">
        <f t="shared" si="51"/>
        <v>16.542784447444557</v>
      </c>
      <c r="N295" s="6"/>
      <c r="O295" s="7">
        <f t="shared" si="52"/>
        <v>20.672276347819007</v>
      </c>
      <c r="P295" s="7"/>
      <c r="Q295" s="46">
        <f t="shared" si="53"/>
        <v>2.8246636689232343E-3</v>
      </c>
      <c r="R295" s="22">
        <f t="shared" si="63"/>
        <v>1.0045919350908457</v>
      </c>
      <c r="S295" s="22">
        <f t="shared" si="64"/>
        <v>5.7097113389838494</v>
      </c>
      <c r="T295" s="39">
        <f t="shared" si="54"/>
        <v>8.4064613379801312E-2</v>
      </c>
      <c r="U295" s="39">
        <f t="shared" si="55"/>
        <v>9.3123584917946811E-3</v>
      </c>
      <c r="V295" s="39">
        <f t="shared" si="56"/>
        <v>7.4752254888006631E-2</v>
      </c>
      <c r="Y295" s="37"/>
      <c r="Z295" s="37"/>
    </row>
    <row r="296" spans="1:26" ht="13.15" x14ac:dyDescent="0.4">
      <c r="A296" s="1">
        <v>1894.12</v>
      </c>
      <c r="B296" s="11">
        <v>4.3</v>
      </c>
      <c r="C296" s="4">
        <v>0.21</v>
      </c>
      <c r="D296" s="11">
        <v>0.16</v>
      </c>
      <c r="E296" s="11">
        <v>6.5650523969999997</v>
      </c>
      <c r="F296" s="4">
        <f t="shared" si="61"/>
        <v>1894.9583333333117</v>
      </c>
      <c r="G296" s="22">
        <f>G285*1/12+G297*11/12</f>
        <v>3.4800000000000004</v>
      </c>
      <c r="H296" s="4">
        <f t="shared" si="57"/>
        <v>199.52692237438666</v>
      </c>
      <c r="I296" s="4">
        <f t="shared" si="58"/>
        <v>9.7443380694467905</v>
      </c>
      <c r="J296" s="33">
        <f t="shared" si="62"/>
        <v>733.38471832897801</v>
      </c>
      <c r="K296" s="4">
        <f t="shared" si="59"/>
        <v>7.4242575767213648</v>
      </c>
      <c r="L296" s="33">
        <f t="shared" si="60"/>
        <v>27.288733705264299</v>
      </c>
      <c r="M296" s="15">
        <f t="shared" si="51"/>
        <v>16.672466333767737</v>
      </c>
      <c r="N296" s="6"/>
      <c r="O296" s="7">
        <f t="shared" si="52"/>
        <v>20.855013611174954</v>
      </c>
      <c r="P296" s="7"/>
      <c r="Q296" s="46">
        <f t="shared" si="53"/>
        <v>2.2655090778564563E-3</v>
      </c>
      <c r="R296" s="22">
        <f t="shared" si="63"/>
        <v>1.0045768449299304</v>
      </c>
      <c r="S296" s="22">
        <f t="shared" si="64"/>
        <v>5.81905527974076</v>
      </c>
      <c r="T296" s="39">
        <f t="shared" si="54"/>
        <v>8.4463676462939175E-2</v>
      </c>
      <c r="U296" s="39">
        <f t="shared" si="55"/>
        <v>7.634070197377163E-3</v>
      </c>
      <c r="V296" s="39">
        <f t="shared" si="56"/>
        <v>7.6829606265562012E-2</v>
      </c>
      <c r="Y296" s="37"/>
      <c r="Z296" s="37"/>
    </row>
    <row r="297" spans="1:26" ht="13.15" x14ac:dyDescent="0.4">
      <c r="A297" s="1">
        <v>1895.01</v>
      </c>
      <c r="B297" s="11">
        <v>4.25</v>
      </c>
      <c r="C297" s="4">
        <v>0.20830000000000001</v>
      </c>
      <c r="D297" s="11">
        <v>0.16750000000000001</v>
      </c>
      <c r="E297" s="11">
        <v>6.5650523969999997</v>
      </c>
      <c r="F297" s="4">
        <f t="shared" si="61"/>
        <v>1895.0416666666449</v>
      </c>
      <c r="G297" s="22">
        <v>3.46</v>
      </c>
      <c r="H297" s="4">
        <f t="shared" si="57"/>
        <v>197.20684188166123</v>
      </c>
      <c r="I297" s="4">
        <f t="shared" si="58"/>
        <v>9.6654553326941262</v>
      </c>
      <c r="J297" s="33">
        <f t="shared" si="62"/>
        <v>727.8175323954614</v>
      </c>
      <c r="K297" s="4">
        <f t="shared" si="59"/>
        <v>7.7722696506301787</v>
      </c>
      <c r="L297" s="33">
        <f t="shared" si="60"/>
        <v>28.684573335585835</v>
      </c>
      <c r="M297" s="15">
        <f t="shared" si="51"/>
        <v>16.524443935162719</v>
      </c>
      <c r="N297" s="6"/>
      <c r="O297" s="7">
        <f t="shared" si="52"/>
        <v>20.692167083108181</v>
      </c>
      <c r="P297" s="7"/>
      <c r="Q297" s="46">
        <f t="shared" si="53"/>
        <v>3.0027891519042241E-3</v>
      </c>
      <c r="R297" s="22">
        <f t="shared" si="63"/>
        <v>1.0019057103862152</v>
      </c>
      <c r="S297" s="22">
        <f t="shared" si="64"/>
        <v>5.8456881933948264</v>
      </c>
      <c r="T297" s="39">
        <f t="shared" si="54"/>
        <v>8.7969996132052364E-2</v>
      </c>
      <c r="U297" s="39">
        <f t="shared" si="55"/>
        <v>7.4090799867254642E-3</v>
      </c>
      <c r="V297" s="39">
        <f t="shared" si="56"/>
        <v>8.05609161453269E-2</v>
      </c>
      <c r="Y297" s="37"/>
      <c r="Z297" s="37"/>
    </row>
    <row r="298" spans="1:26" ht="13.15" x14ac:dyDescent="0.4">
      <c r="A298" s="1">
        <v>1895.02</v>
      </c>
      <c r="B298" s="11">
        <v>4.1900000000000004</v>
      </c>
      <c r="C298" s="4">
        <v>0.20669999999999999</v>
      </c>
      <c r="D298" s="11">
        <v>0.17499999999999999</v>
      </c>
      <c r="E298" s="11">
        <v>6.5650523969999997</v>
      </c>
      <c r="F298" s="4">
        <f t="shared" si="61"/>
        <v>1895.1249999999782</v>
      </c>
      <c r="G298" s="22">
        <f>G297*11/12+G309*1/12</f>
        <v>3.4716666666666667</v>
      </c>
      <c r="H298" s="4">
        <f t="shared" si="57"/>
        <v>194.42274529039076</v>
      </c>
      <c r="I298" s="4">
        <f t="shared" si="58"/>
        <v>9.5912127569269128</v>
      </c>
      <c r="J298" s="33">
        <f t="shared" si="62"/>
        <v>720.49226299588145</v>
      </c>
      <c r="K298" s="4">
        <f t="shared" si="59"/>
        <v>8.1202817245389909</v>
      </c>
      <c r="L298" s="33">
        <f t="shared" si="60"/>
        <v>30.092158955675227</v>
      </c>
      <c r="M298" s="15">
        <f t="shared" si="51"/>
        <v>16.33123769321141</v>
      </c>
      <c r="N298" s="6"/>
      <c r="O298" s="7">
        <f t="shared" si="52"/>
        <v>20.472046385423727</v>
      </c>
      <c r="P298" s="7"/>
      <c r="Q298" s="46">
        <f t="shared" si="53"/>
        <v>2.4857878192883973E-3</v>
      </c>
      <c r="R298" s="22">
        <f t="shared" si="63"/>
        <v>1.0019159687965034</v>
      </c>
      <c r="S298" s="22">
        <f t="shared" si="64"/>
        <v>5.8568283820995548</v>
      </c>
      <c r="T298" s="39">
        <f t="shared" si="54"/>
        <v>9.4083341934578568E-2</v>
      </c>
      <c r="U298" s="39">
        <f t="shared" si="55"/>
        <v>7.5440736829106569E-3</v>
      </c>
      <c r="V298" s="39">
        <f t="shared" si="56"/>
        <v>8.6539268251667911E-2</v>
      </c>
      <c r="Y298" s="37"/>
      <c r="Z298" s="37"/>
    </row>
    <row r="299" spans="1:26" ht="13.15" x14ac:dyDescent="0.4">
      <c r="A299" s="1">
        <v>1895.03</v>
      </c>
      <c r="B299" s="11">
        <v>4.1900000000000004</v>
      </c>
      <c r="C299" s="4">
        <v>0.20499999999999999</v>
      </c>
      <c r="D299" s="11">
        <v>0.1825</v>
      </c>
      <c r="E299" s="11">
        <v>6.5650523969999997</v>
      </c>
      <c r="F299" s="4">
        <f t="shared" si="61"/>
        <v>1895.2083333333114</v>
      </c>
      <c r="G299" s="22">
        <f>G297*10/12+G309*2/12</f>
        <v>3.4833333333333334</v>
      </c>
      <c r="H299" s="4">
        <f t="shared" si="57"/>
        <v>194.42274529039076</v>
      </c>
      <c r="I299" s="4">
        <f t="shared" si="58"/>
        <v>9.5123300201742484</v>
      </c>
      <c r="J299" s="33">
        <f t="shared" si="62"/>
        <v>723.42983089393545</v>
      </c>
      <c r="K299" s="4">
        <f t="shared" si="59"/>
        <v>8.4682937984478066</v>
      </c>
      <c r="L299" s="33">
        <f t="shared" si="60"/>
        <v>31.50977187067857</v>
      </c>
      <c r="M299" s="15">
        <f t="shared" si="51"/>
        <v>16.364625427174801</v>
      </c>
      <c r="N299" s="6"/>
      <c r="O299" s="7">
        <f t="shared" si="52"/>
        <v>20.534641990203486</v>
      </c>
      <c r="P299" s="7"/>
      <c r="Q299" s="46">
        <f t="shared" si="53"/>
        <v>4.4909440197234696E-3</v>
      </c>
      <c r="R299" s="22">
        <f t="shared" si="63"/>
        <v>1.001926226799871</v>
      </c>
      <c r="S299" s="22">
        <f t="shared" si="64"/>
        <v>5.8680498825261331</v>
      </c>
      <c r="T299" s="39">
        <f t="shared" si="54"/>
        <v>9.8263351096337104E-2</v>
      </c>
      <c r="U299" s="39">
        <f t="shared" si="55"/>
        <v>8.8162517588725731E-3</v>
      </c>
      <c r="V299" s="39">
        <f t="shared" si="56"/>
        <v>8.9447099337464531E-2</v>
      </c>
      <c r="Y299" s="37"/>
      <c r="Z299" s="37"/>
    </row>
    <row r="300" spans="1:26" ht="13.15" x14ac:dyDescent="0.4">
      <c r="A300" s="1">
        <v>1895.04</v>
      </c>
      <c r="B300" s="11">
        <v>4.37</v>
      </c>
      <c r="C300" s="4">
        <v>0.20330000000000001</v>
      </c>
      <c r="D300" s="11">
        <v>0.19</v>
      </c>
      <c r="E300" s="11">
        <v>6.8504834710000004</v>
      </c>
      <c r="F300" s="4">
        <f t="shared" si="61"/>
        <v>1895.2916666666447</v>
      </c>
      <c r="G300" s="22">
        <f>G297*9/12+G309*3/12</f>
        <v>3.4950000000000001</v>
      </c>
      <c r="H300" s="4">
        <f t="shared" si="57"/>
        <v>194.32624509430045</v>
      </c>
      <c r="I300" s="4">
        <f t="shared" si="58"/>
        <v>9.0403948804739773</v>
      </c>
      <c r="J300" s="33">
        <f t="shared" si="62"/>
        <v>725.87397131785735</v>
      </c>
      <c r="K300" s="4">
        <f t="shared" si="59"/>
        <v>8.4489671780130617</v>
      </c>
      <c r="L300" s="33">
        <f t="shared" si="60"/>
        <v>31.559737883385097</v>
      </c>
      <c r="M300" s="15">
        <f t="shared" si="51"/>
        <v>16.3875438236863</v>
      </c>
      <c r="N300" s="6"/>
      <c r="O300" s="7">
        <f t="shared" si="52"/>
        <v>20.578453397959446</v>
      </c>
      <c r="P300" s="7"/>
      <c r="Q300" s="46">
        <f t="shared" si="53"/>
        <v>7.3255558090351489E-3</v>
      </c>
      <c r="R300" s="22">
        <f t="shared" si="63"/>
        <v>1.0019364843966725</v>
      </c>
      <c r="S300" s="22">
        <f t="shared" si="64"/>
        <v>5.6343849565464277</v>
      </c>
      <c r="T300" s="39">
        <f t="shared" si="54"/>
        <v>9.6874456838603074E-2</v>
      </c>
      <c r="U300" s="39">
        <f t="shared" si="55"/>
        <v>1.3251792109497007E-2</v>
      </c>
      <c r="V300" s="39">
        <f t="shared" si="56"/>
        <v>8.3622664729106067E-2</v>
      </c>
      <c r="Y300" s="37"/>
      <c r="Z300" s="37"/>
    </row>
    <row r="301" spans="1:26" ht="13.15" x14ac:dyDescent="0.4">
      <c r="A301" s="1">
        <v>1895.05</v>
      </c>
      <c r="B301" s="11">
        <v>4.6100000000000003</v>
      </c>
      <c r="C301" s="4">
        <v>0.20169999999999999</v>
      </c>
      <c r="D301" s="11">
        <v>0.19750000000000001</v>
      </c>
      <c r="E301" s="11">
        <v>6.9456325620000001</v>
      </c>
      <c r="F301" s="4">
        <f t="shared" si="61"/>
        <v>1895.3749999999779</v>
      </c>
      <c r="G301" s="22">
        <f>G297*8/12+G309*4/12</f>
        <v>3.5066666666666668</v>
      </c>
      <c r="H301" s="4">
        <f t="shared" si="57"/>
        <v>202.19032283441433</v>
      </c>
      <c r="I301" s="4">
        <f t="shared" si="58"/>
        <v>8.8463748624081049</v>
      </c>
      <c r="J301" s="33">
        <f t="shared" si="62"/>
        <v>758.00263262160604</v>
      </c>
      <c r="K301" s="4">
        <f t="shared" si="59"/>
        <v>8.6621667591750171</v>
      </c>
      <c r="L301" s="33">
        <f t="shared" si="60"/>
        <v>32.474082417086159</v>
      </c>
      <c r="M301" s="15">
        <f t="shared" si="51"/>
        <v>17.08036955338239</v>
      </c>
      <c r="N301" s="6"/>
      <c r="O301" s="7">
        <f t="shared" si="52"/>
        <v>21.460149768676359</v>
      </c>
      <c r="P301" s="7"/>
      <c r="Q301" s="46">
        <f t="shared" si="53"/>
        <v>8.3761114079656251E-3</v>
      </c>
      <c r="R301" s="22">
        <f t="shared" si="63"/>
        <v>1.001946741587262</v>
      </c>
      <c r="S301" s="22">
        <f t="shared" si="64"/>
        <v>5.5679602396255872</v>
      </c>
      <c r="T301" s="39">
        <f t="shared" si="54"/>
        <v>8.8217918036374021E-2</v>
      </c>
      <c r="U301" s="39">
        <f t="shared" si="55"/>
        <v>1.5942896401784479E-2</v>
      </c>
      <c r="V301" s="39">
        <f t="shared" si="56"/>
        <v>7.2275021634589542E-2</v>
      </c>
      <c r="Y301" s="37"/>
      <c r="Z301" s="37"/>
    </row>
    <row r="302" spans="1:26" ht="13.15" x14ac:dyDescent="0.4">
      <c r="A302" s="1">
        <v>1895.06</v>
      </c>
      <c r="B302" s="11">
        <v>4.7</v>
      </c>
      <c r="C302" s="4">
        <v>0.2</v>
      </c>
      <c r="D302" s="11">
        <v>0.20499999999999999</v>
      </c>
      <c r="E302" s="11">
        <v>7.0407735540000003</v>
      </c>
      <c r="F302" s="4">
        <f t="shared" si="61"/>
        <v>1895.4583333333112</v>
      </c>
      <c r="G302" s="22">
        <f>G297*7/12+G309*5/12</f>
        <v>3.5183333333333331</v>
      </c>
      <c r="H302" s="4">
        <f t="shared" si="57"/>
        <v>203.35213013442134</v>
      </c>
      <c r="I302" s="4">
        <f t="shared" si="58"/>
        <v>8.6532821333796317</v>
      </c>
      <c r="J302" s="33">
        <f t="shared" si="62"/>
        <v>765.06159498186923</v>
      </c>
      <c r="K302" s="4">
        <f t="shared" si="59"/>
        <v>8.8696141867141201</v>
      </c>
      <c r="L302" s="33">
        <f t="shared" si="60"/>
        <v>33.369707866230456</v>
      </c>
      <c r="M302" s="15">
        <f t="shared" si="51"/>
        <v>17.207413539783392</v>
      </c>
      <c r="N302" s="6"/>
      <c r="O302" s="7">
        <f t="shared" si="52"/>
        <v>21.628273210067604</v>
      </c>
      <c r="P302" s="7"/>
      <c r="Q302" s="46">
        <f t="shared" si="53"/>
        <v>1.1519126998025951E-2</v>
      </c>
      <c r="R302" s="22">
        <f t="shared" si="63"/>
        <v>1.0019569983719931</v>
      </c>
      <c r="S302" s="22">
        <f t="shared" si="64"/>
        <v>5.503414077452792</v>
      </c>
      <c r="T302" s="39">
        <f t="shared" si="54"/>
        <v>8.8819055546831782E-2</v>
      </c>
      <c r="U302" s="39">
        <f t="shared" si="55"/>
        <v>1.7456801417117251E-2</v>
      </c>
      <c r="V302" s="39">
        <f t="shared" si="56"/>
        <v>7.1362254129714531E-2</v>
      </c>
      <c r="Y302" s="37"/>
      <c r="Z302" s="37"/>
    </row>
    <row r="303" spans="1:26" ht="13.15" x14ac:dyDescent="0.4">
      <c r="A303" s="1">
        <v>1895.07</v>
      </c>
      <c r="B303" s="11">
        <v>4.72</v>
      </c>
      <c r="C303" s="4">
        <v>0.1983</v>
      </c>
      <c r="D303" s="11">
        <v>0.21249999999999999</v>
      </c>
      <c r="E303" s="11">
        <v>6.9456325620000001</v>
      </c>
      <c r="F303" s="4">
        <f t="shared" si="61"/>
        <v>1895.5416666666445</v>
      </c>
      <c r="G303" s="22">
        <f>G297*6/12+G309*6/12</f>
        <v>3.53</v>
      </c>
      <c r="H303" s="4">
        <f t="shared" si="57"/>
        <v>207.01482077623328</v>
      </c>
      <c r="I303" s="4">
        <f t="shared" si="58"/>
        <v>8.6972540169336998</v>
      </c>
      <c r="J303" s="33">
        <f t="shared" si="62"/>
        <v>781.56832411215885</v>
      </c>
      <c r="K303" s="4">
        <f t="shared" si="59"/>
        <v>9.3200528421503339</v>
      </c>
      <c r="L303" s="33">
        <f t="shared" si="60"/>
        <v>35.187133235981733</v>
      </c>
      <c r="M303" s="15">
        <f t="shared" si="51"/>
        <v>17.546014648740549</v>
      </c>
      <c r="N303" s="6"/>
      <c r="O303" s="7">
        <f t="shared" si="52"/>
        <v>22.060403147384218</v>
      </c>
      <c r="P303" s="7"/>
      <c r="Q303" s="46">
        <f t="shared" si="53"/>
        <v>7.7553380580635961E-3</v>
      </c>
      <c r="R303" s="22">
        <f t="shared" si="63"/>
        <v>1.0019672547512195</v>
      </c>
      <c r="S303" s="22">
        <f t="shared" si="64"/>
        <v>5.5897173211530902</v>
      </c>
      <c r="T303" s="39">
        <f t="shared" si="54"/>
        <v>9.0190106332656672E-2</v>
      </c>
      <c r="U303" s="39">
        <f t="shared" si="55"/>
        <v>1.6202722618998022E-2</v>
      </c>
      <c r="V303" s="39">
        <f t="shared" si="56"/>
        <v>7.398738371365865E-2</v>
      </c>
      <c r="Y303" s="37"/>
      <c r="Z303" s="37"/>
    </row>
    <row r="304" spans="1:26" ht="13.15" x14ac:dyDescent="0.4">
      <c r="A304" s="1">
        <v>1895.08</v>
      </c>
      <c r="B304" s="11">
        <v>4.79</v>
      </c>
      <c r="C304" s="4">
        <v>0.19670000000000001</v>
      </c>
      <c r="D304" s="11">
        <v>0.22</v>
      </c>
      <c r="E304" s="11">
        <v>6.8504834710000004</v>
      </c>
      <c r="F304" s="4">
        <f t="shared" si="61"/>
        <v>1895.6249999999777</v>
      </c>
      <c r="G304" s="22">
        <f>G297*5/12+G309*7/12</f>
        <v>3.541666666666667</v>
      </c>
      <c r="H304" s="4">
        <f t="shared" si="57"/>
        <v>213.00290938253983</v>
      </c>
      <c r="I304" s="4">
        <f t="shared" si="58"/>
        <v>8.7469044416587867</v>
      </c>
      <c r="J304" s="33">
        <f t="shared" si="62"/>
        <v>806.92782403001149</v>
      </c>
      <c r="K304" s="4">
        <f t="shared" si="59"/>
        <v>9.7830146271730207</v>
      </c>
      <c r="L304" s="33">
        <f t="shared" si="60"/>
        <v>37.061403191357527</v>
      </c>
      <c r="M304" s="15">
        <f t="shared" si="51"/>
        <v>18.074072547241791</v>
      </c>
      <c r="N304" s="6"/>
      <c r="O304" s="7">
        <f t="shared" si="52"/>
        <v>22.728369644725085</v>
      </c>
      <c r="P304" s="7"/>
      <c r="Q304" s="46">
        <f t="shared" si="53"/>
        <v>4.6143262527669204E-3</v>
      </c>
      <c r="R304" s="22">
        <f t="shared" si="63"/>
        <v>1.0019775107252942</v>
      </c>
      <c r="S304" s="22">
        <f t="shared" si="64"/>
        <v>5.678504260695588</v>
      </c>
      <c r="T304" s="39">
        <f t="shared" si="54"/>
        <v>8.9763943369066457E-2</v>
      </c>
      <c r="U304" s="39">
        <f t="shared" si="55"/>
        <v>1.3770134429317515E-2</v>
      </c>
      <c r="V304" s="39">
        <f t="shared" si="56"/>
        <v>7.5993808939748941E-2</v>
      </c>
      <c r="Y304" s="37"/>
      <c r="Z304" s="37"/>
    </row>
    <row r="305" spans="1:26" ht="13.15" x14ac:dyDescent="0.4">
      <c r="A305" s="1">
        <v>1895.09</v>
      </c>
      <c r="B305" s="11">
        <v>4.82</v>
      </c>
      <c r="C305" s="4">
        <v>0.19500000000000001</v>
      </c>
      <c r="D305" s="11">
        <v>0.22750000000000001</v>
      </c>
      <c r="E305" s="11">
        <v>6.8504834710000004</v>
      </c>
      <c r="F305" s="4">
        <f t="shared" si="61"/>
        <v>1895.708333333311</v>
      </c>
      <c r="G305" s="22">
        <f>G297*4/12+G309*8/12</f>
        <v>3.5533333333333332</v>
      </c>
      <c r="H305" s="4">
        <f t="shared" si="57"/>
        <v>214.33695683169981</v>
      </c>
      <c r="I305" s="4">
        <f t="shared" si="58"/>
        <v>8.6713084195397219</v>
      </c>
      <c r="J305" s="33">
        <f t="shared" si="62"/>
        <v>814.71914174637641</v>
      </c>
      <c r="K305" s="4">
        <f t="shared" si="59"/>
        <v>10.116526489463009</v>
      </c>
      <c r="L305" s="33">
        <f t="shared" si="60"/>
        <v>38.454067374958633</v>
      </c>
      <c r="M305" s="15">
        <f t="shared" si="51"/>
        <v>18.20033594660546</v>
      </c>
      <c r="N305" s="6"/>
      <c r="O305" s="7">
        <f t="shared" si="52"/>
        <v>22.888669564420329</v>
      </c>
      <c r="P305" s="7"/>
      <c r="Q305" s="46">
        <f t="shared" si="53"/>
        <v>5.2937747658564557E-3</v>
      </c>
      <c r="R305" s="22">
        <f t="shared" si="63"/>
        <v>1.0019877662945698</v>
      </c>
      <c r="S305" s="22">
        <f t="shared" si="64"/>
        <v>5.6897335637747419</v>
      </c>
      <c r="T305" s="39">
        <f t="shared" si="54"/>
        <v>9.0636905533701073E-2</v>
      </c>
      <c r="U305" s="39">
        <f t="shared" si="55"/>
        <v>1.505595747176236E-2</v>
      </c>
      <c r="V305" s="39">
        <f t="shared" si="56"/>
        <v>7.5580948061938713E-2</v>
      </c>
      <c r="Y305" s="37"/>
      <c r="Z305" s="37"/>
    </row>
    <row r="306" spans="1:26" ht="13.15" x14ac:dyDescent="0.4">
      <c r="A306" s="1">
        <v>1895.1</v>
      </c>
      <c r="B306" s="11">
        <v>4.75</v>
      </c>
      <c r="C306" s="4">
        <v>0.1933</v>
      </c>
      <c r="D306" s="11">
        <v>0.23499999999999999</v>
      </c>
      <c r="E306" s="11">
        <v>6.8504834710000004</v>
      </c>
      <c r="F306" s="4">
        <f t="shared" si="61"/>
        <v>1895.7916666666442</v>
      </c>
      <c r="G306" s="22">
        <f>G297*3/12+G309*9/12</f>
        <v>3.5649999999999995</v>
      </c>
      <c r="H306" s="4">
        <f t="shared" si="57"/>
        <v>211.22417945032655</v>
      </c>
      <c r="I306" s="4">
        <f t="shared" si="58"/>
        <v>8.5957123974206571</v>
      </c>
      <c r="J306" s="33">
        <f t="shared" si="62"/>
        <v>805.60989435759029</v>
      </c>
      <c r="K306" s="4">
        <f t="shared" si="59"/>
        <v>10.450038351752999</v>
      </c>
      <c r="L306" s="33">
        <f t="shared" si="60"/>
        <v>39.856489510322895</v>
      </c>
      <c r="M306" s="15">
        <f t="shared" si="51"/>
        <v>17.94470662246647</v>
      </c>
      <c r="N306" s="6"/>
      <c r="O306" s="7">
        <f t="shared" si="52"/>
        <v>22.567892520739896</v>
      </c>
      <c r="P306" s="7"/>
      <c r="Q306" s="46">
        <f t="shared" si="53"/>
        <v>5.9598073262705706E-3</v>
      </c>
      <c r="R306" s="22">
        <f t="shared" si="63"/>
        <v>1.0019980214593986</v>
      </c>
      <c r="S306" s="22">
        <f t="shared" si="64"/>
        <v>5.7010434243778958</v>
      </c>
      <c r="T306" s="39">
        <f t="shared" si="54"/>
        <v>9.3709677696652172E-2</v>
      </c>
      <c r="U306" s="39">
        <f t="shared" si="55"/>
        <v>1.5180906399945293E-2</v>
      </c>
      <c r="V306" s="39">
        <f t="shared" si="56"/>
        <v>7.8528771296706879E-2</v>
      </c>
      <c r="Y306" s="37"/>
      <c r="Z306" s="37"/>
    </row>
    <row r="307" spans="1:26" ht="13.15" x14ac:dyDescent="0.4">
      <c r="A307" s="1">
        <v>1895.11</v>
      </c>
      <c r="B307" s="11">
        <v>4.59</v>
      </c>
      <c r="C307" s="4">
        <v>0.19170000000000001</v>
      </c>
      <c r="D307" s="11">
        <v>0.24249999999999999</v>
      </c>
      <c r="E307" s="11">
        <v>6.8504834710000004</v>
      </c>
      <c r="F307" s="4">
        <f t="shared" si="61"/>
        <v>1895.8749999999775</v>
      </c>
      <c r="G307" s="22">
        <f>G297*2/12+G309*10/12</f>
        <v>3.5766666666666667</v>
      </c>
      <c r="H307" s="4">
        <f t="shared" si="57"/>
        <v>204.10925972147345</v>
      </c>
      <c r="I307" s="4">
        <f t="shared" si="58"/>
        <v>8.5245632001321265</v>
      </c>
      <c r="J307" s="33">
        <f t="shared" si="62"/>
        <v>781.18295435025311</v>
      </c>
      <c r="K307" s="4">
        <f t="shared" si="59"/>
        <v>10.783550214042988</v>
      </c>
      <c r="L307" s="33">
        <f t="shared" si="60"/>
        <v>41.271648459681131</v>
      </c>
      <c r="M307" s="15">
        <f t="shared" si="51"/>
        <v>17.342998991921689</v>
      </c>
      <c r="N307" s="6"/>
      <c r="O307" s="7">
        <f t="shared" si="52"/>
        <v>21.812946556051376</v>
      </c>
      <c r="P307" s="7"/>
      <c r="Q307" s="46">
        <f t="shared" si="53"/>
        <v>6.5966071475565616E-3</v>
      </c>
      <c r="R307" s="22">
        <f t="shared" si="63"/>
        <v>1.0020082762201332</v>
      </c>
      <c r="S307" s="22">
        <f t="shared" si="64"/>
        <v>5.7124342314807661</v>
      </c>
      <c r="T307" s="39">
        <f t="shared" si="54"/>
        <v>9.5563696438718315E-2</v>
      </c>
      <c r="U307" s="39">
        <f t="shared" si="55"/>
        <v>1.4144552514070652E-2</v>
      </c>
      <c r="V307" s="39">
        <f t="shared" si="56"/>
        <v>8.1419143924647663E-2</v>
      </c>
      <c r="Y307" s="37"/>
      <c r="Z307" s="37"/>
    </row>
    <row r="308" spans="1:26" ht="13.15" x14ac:dyDescent="0.4">
      <c r="A308" s="1">
        <v>1895.12</v>
      </c>
      <c r="B308" s="11">
        <v>4.32</v>
      </c>
      <c r="C308" s="4">
        <v>0.19</v>
      </c>
      <c r="D308" s="11">
        <v>0.25</v>
      </c>
      <c r="E308" s="11">
        <v>6.7553424790000003</v>
      </c>
      <c r="F308" s="4">
        <f t="shared" si="61"/>
        <v>1895.9583333333107</v>
      </c>
      <c r="G308" s="22">
        <f>G297*1/12+G309*11/12</f>
        <v>3.5883333333333338</v>
      </c>
      <c r="H308" s="4">
        <f t="shared" si="57"/>
        <v>194.80837338609791</v>
      </c>
      <c r="I308" s="4">
        <f t="shared" si="58"/>
        <v>8.5679608665181934</v>
      </c>
      <c r="J308" s="33">
        <f t="shared" si="62"/>
        <v>748.31853755296447</v>
      </c>
      <c r="K308" s="4">
        <f t="shared" si="59"/>
        <v>11.273632719102887</v>
      </c>
      <c r="L308" s="33">
        <f t="shared" si="60"/>
        <v>43.305470923203956</v>
      </c>
      <c r="M308" s="15">
        <f t="shared" si="51"/>
        <v>16.548415156667957</v>
      </c>
      <c r="N308" s="6"/>
      <c r="O308" s="7">
        <f t="shared" si="52"/>
        <v>20.818648077628055</v>
      </c>
      <c r="P308" s="7"/>
      <c r="Q308" s="46">
        <f t="shared" si="53"/>
        <v>5.5613476259542133E-3</v>
      </c>
      <c r="R308" s="22">
        <f t="shared" si="63"/>
        <v>1.0020185305771252</v>
      </c>
      <c r="S308" s="22">
        <f t="shared" si="64"/>
        <v>5.8045208143313989</v>
      </c>
      <c r="T308" s="39">
        <f t="shared" si="54"/>
        <v>0.1020434556377916</v>
      </c>
      <c r="U308" s="39">
        <f t="shared" si="55"/>
        <v>1.1706016420445886E-2</v>
      </c>
      <c r="V308" s="39">
        <f t="shared" si="56"/>
        <v>9.0337439217345716E-2</v>
      </c>
      <c r="Y308" s="37"/>
      <c r="Z308" s="37"/>
    </row>
    <row r="309" spans="1:26" ht="13.15" x14ac:dyDescent="0.4">
      <c r="A309" s="1">
        <v>1896.01</v>
      </c>
      <c r="B309" s="11">
        <v>4.2699999999999996</v>
      </c>
      <c r="C309" s="4">
        <v>0.18920000000000001</v>
      </c>
      <c r="D309" s="11">
        <v>0.2467</v>
      </c>
      <c r="E309" s="11">
        <v>6.6601933879999997</v>
      </c>
      <c r="F309" s="4">
        <f t="shared" si="61"/>
        <v>1896.041666666644</v>
      </c>
      <c r="G309" s="22">
        <v>3.6</v>
      </c>
      <c r="H309" s="4">
        <f t="shared" si="57"/>
        <v>195.30451358119035</v>
      </c>
      <c r="I309" s="4">
        <f t="shared" si="58"/>
        <v>8.6537737633632812</v>
      </c>
      <c r="J309" s="33">
        <f t="shared" si="62"/>
        <v>752.9945130596758</v>
      </c>
      <c r="K309" s="4">
        <f t="shared" si="59"/>
        <v>11.283752576224744</v>
      </c>
      <c r="L309" s="33">
        <f t="shared" si="60"/>
        <v>43.504390251012182</v>
      </c>
      <c r="M309" s="15">
        <f t="shared" si="51"/>
        <v>16.576224828568183</v>
      </c>
      <c r="N309" s="6"/>
      <c r="O309" s="7">
        <f t="shared" si="52"/>
        <v>20.858552156094369</v>
      </c>
      <c r="P309" s="7"/>
      <c r="Q309" s="46">
        <f t="shared" si="53"/>
        <v>6.2604116349686684E-3</v>
      </c>
      <c r="R309" s="22">
        <f t="shared" si="63"/>
        <v>1.004389296452507</v>
      </c>
      <c r="S309" s="22">
        <f t="shared" si="64"/>
        <v>5.8993295543559379</v>
      </c>
      <c r="T309" s="39">
        <f t="shared" si="54"/>
        <v>0.1054217959988839</v>
      </c>
      <c r="U309" s="39">
        <f t="shared" si="55"/>
        <v>1.0392143209894567E-2</v>
      </c>
      <c r="V309" s="39">
        <f t="shared" si="56"/>
        <v>9.5029652788989338E-2</v>
      </c>
      <c r="Y309" s="37"/>
      <c r="Z309" s="37"/>
    </row>
    <row r="310" spans="1:26" ht="13.15" x14ac:dyDescent="0.4">
      <c r="A310" s="1">
        <v>1896.02</v>
      </c>
      <c r="B310" s="11">
        <v>4.45</v>
      </c>
      <c r="C310" s="4">
        <v>0.1883</v>
      </c>
      <c r="D310" s="11">
        <v>0.24329999999999999</v>
      </c>
      <c r="E310" s="11">
        <v>6.5650523969999997</v>
      </c>
      <c r="F310" s="4">
        <f t="shared" si="61"/>
        <v>1896.1249999999773</v>
      </c>
      <c r="G310" s="22">
        <f>G309*11/12+G321*1/12</f>
        <v>3.5833333333333335</v>
      </c>
      <c r="H310" s="4">
        <f t="shared" si="57"/>
        <v>206.48716385256293</v>
      </c>
      <c r="I310" s="4">
        <f t="shared" si="58"/>
        <v>8.7374231356039562</v>
      </c>
      <c r="J310" s="33">
        <f t="shared" si="62"/>
        <v>798.91635806965451</v>
      </c>
      <c r="K310" s="4">
        <f t="shared" si="59"/>
        <v>11.289511677601926</v>
      </c>
      <c r="L310" s="33">
        <f t="shared" si="60"/>
        <v>43.6800786333364</v>
      </c>
      <c r="M310" s="15">
        <f t="shared" si="51"/>
        <v>17.515403352637261</v>
      </c>
      <c r="N310" s="6"/>
      <c r="O310" s="7">
        <f t="shared" si="52"/>
        <v>22.040592031270297</v>
      </c>
      <c r="P310" s="7"/>
      <c r="Q310" s="46">
        <f t="shared" si="53"/>
        <v>1.7805233819333105E-3</v>
      </c>
      <c r="R310" s="22">
        <f t="shared" si="63"/>
        <v>1.0043764949070104</v>
      </c>
      <c r="S310" s="22">
        <f t="shared" si="64"/>
        <v>6.0110920261683249</v>
      </c>
      <c r="T310" s="39">
        <f t="shared" si="54"/>
        <v>9.843401141894681E-2</v>
      </c>
      <c r="U310" s="39">
        <f t="shared" si="55"/>
        <v>8.6166554887228131E-3</v>
      </c>
      <c r="V310" s="39">
        <f t="shared" si="56"/>
        <v>8.9817355930223997E-2</v>
      </c>
      <c r="Y310" s="37"/>
      <c r="Z310" s="37"/>
    </row>
    <row r="311" spans="1:26" ht="13.15" x14ac:dyDescent="0.4">
      <c r="A311" s="1">
        <v>1896.03</v>
      </c>
      <c r="B311" s="11">
        <v>4.38</v>
      </c>
      <c r="C311" s="4">
        <v>0.1875</v>
      </c>
      <c r="D311" s="11">
        <v>0.24</v>
      </c>
      <c r="E311" s="11">
        <v>6.5650523969999997</v>
      </c>
      <c r="F311" s="4">
        <f t="shared" si="61"/>
        <v>1896.2083333333105</v>
      </c>
      <c r="G311" s="22">
        <f>G309*10/12+G321*2/12</f>
        <v>3.5666666666666664</v>
      </c>
      <c r="H311" s="4">
        <f t="shared" si="57"/>
        <v>203.23905116274736</v>
      </c>
      <c r="I311" s="4">
        <f t="shared" si="58"/>
        <v>8.7003018477203486</v>
      </c>
      <c r="J311" s="33">
        <f t="shared" si="62"/>
        <v>789.15431830110685</v>
      </c>
      <c r="K311" s="4">
        <f t="shared" si="59"/>
        <v>11.136386365082046</v>
      </c>
      <c r="L311" s="33">
        <f t="shared" si="60"/>
        <v>43.241332509649688</v>
      </c>
      <c r="M311" s="15">
        <f t="shared" si="51"/>
        <v>17.232362712298603</v>
      </c>
      <c r="N311" s="6"/>
      <c r="O311" s="7">
        <f t="shared" si="52"/>
        <v>21.685007699222606</v>
      </c>
      <c r="P311" s="7"/>
      <c r="Q311" s="46">
        <f t="shared" si="53"/>
        <v>4.059869954454759E-3</v>
      </c>
      <c r="R311" s="22">
        <f t="shared" si="63"/>
        <v>1.0043636945405117</v>
      </c>
      <c r="S311" s="22">
        <f t="shared" si="64"/>
        <v>6.0373995398064215</v>
      </c>
      <c r="T311" s="39">
        <f t="shared" si="54"/>
        <v>9.7393655283083636E-2</v>
      </c>
      <c r="U311" s="39">
        <f t="shared" si="55"/>
        <v>8.2971036943131349E-3</v>
      </c>
      <c r="V311" s="39">
        <f t="shared" si="56"/>
        <v>8.9096551588770501E-2</v>
      </c>
      <c r="Y311" s="37"/>
      <c r="Z311" s="37"/>
    </row>
    <row r="312" spans="1:26" ht="13.15" x14ac:dyDescent="0.4">
      <c r="A312" s="1">
        <v>1896.04</v>
      </c>
      <c r="B312" s="11">
        <v>4.42</v>
      </c>
      <c r="C312" s="4">
        <v>0.1867</v>
      </c>
      <c r="D312" s="11">
        <v>0.23669999999999999</v>
      </c>
      <c r="E312" s="11">
        <v>6.469903306</v>
      </c>
      <c r="F312" s="4">
        <f t="shared" si="61"/>
        <v>1896.2916666666438</v>
      </c>
      <c r="G312" s="22">
        <f>G309*9/12+G321*3/12</f>
        <v>3.55</v>
      </c>
      <c r="H312" s="4">
        <f t="shared" si="57"/>
        <v>208.11132969349512</v>
      </c>
      <c r="I312" s="4">
        <f t="shared" si="58"/>
        <v>8.7905848990442408</v>
      </c>
      <c r="J312" s="33">
        <f t="shared" si="62"/>
        <v>810.9172305957178</v>
      </c>
      <c r="K312" s="4">
        <f t="shared" si="59"/>
        <v>11.144785461187851</v>
      </c>
      <c r="L312" s="33">
        <f t="shared" si="60"/>
        <v>43.426268887331773</v>
      </c>
      <c r="M312" s="15">
        <f t="shared" si="51"/>
        <v>17.643699378130002</v>
      </c>
      <c r="N312" s="6"/>
      <c r="O312" s="7">
        <f t="shared" si="52"/>
        <v>22.201842765217219</v>
      </c>
      <c r="P312" s="7"/>
      <c r="Q312" s="46">
        <f t="shared" si="53"/>
        <v>2.630457406601637E-3</v>
      </c>
      <c r="R312" s="22">
        <f t="shared" si="63"/>
        <v>1.0043508953544789</v>
      </c>
      <c r="S312" s="22">
        <f t="shared" si="64"/>
        <v>6.1529208637484656</v>
      </c>
      <c r="T312" s="39">
        <f t="shared" si="54"/>
        <v>9.3255691423889564E-2</v>
      </c>
      <c r="U312" s="39">
        <f t="shared" si="55"/>
        <v>6.5102640645871013E-3</v>
      </c>
      <c r="V312" s="39">
        <f t="shared" si="56"/>
        <v>8.6745427359302463E-2</v>
      </c>
      <c r="Y312" s="37"/>
      <c r="Z312" s="37"/>
    </row>
    <row r="313" spans="1:26" ht="13.15" x14ac:dyDescent="0.4">
      <c r="A313" s="1">
        <v>1896.05</v>
      </c>
      <c r="B313" s="11">
        <v>4.4000000000000004</v>
      </c>
      <c r="C313" s="4">
        <v>0.18579999999999999</v>
      </c>
      <c r="D313" s="11">
        <v>0.23330000000000001</v>
      </c>
      <c r="E313" s="11">
        <v>6.3747542150000003</v>
      </c>
      <c r="F313" s="4">
        <f t="shared" si="61"/>
        <v>1896.374999999977</v>
      </c>
      <c r="G313" s="22">
        <f>G309*8/12+G321*4/12</f>
        <v>3.5333333333333332</v>
      </c>
      <c r="H313" s="4">
        <f t="shared" si="57"/>
        <v>210.26184771893989</v>
      </c>
      <c r="I313" s="4">
        <f t="shared" si="58"/>
        <v>8.8787843877679613</v>
      </c>
      <c r="J313" s="33">
        <f t="shared" si="62"/>
        <v>822.17989817316618</v>
      </c>
      <c r="K313" s="4">
        <f t="shared" si="59"/>
        <v>11.148656607461062</v>
      </c>
      <c r="L313" s="33">
        <f t="shared" si="60"/>
        <v>43.594220509954461</v>
      </c>
      <c r="M313" s="15">
        <f t="shared" si="51"/>
        <v>17.828266894232826</v>
      </c>
      <c r="N313" s="6"/>
      <c r="O313" s="7">
        <f t="shared" si="52"/>
        <v>22.432252972027982</v>
      </c>
      <c r="P313" s="7"/>
      <c r="Q313" s="46">
        <f t="shared" si="53"/>
        <v>3.1802127213657536E-3</v>
      </c>
      <c r="R313" s="22">
        <f t="shared" si="63"/>
        <v>1.0043380973503815</v>
      </c>
      <c r="S313" s="22">
        <f t="shared" si="64"/>
        <v>6.2719291796456558</v>
      </c>
      <c r="T313" s="39">
        <f t="shared" si="54"/>
        <v>8.7957278337948752E-2</v>
      </c>
      <c r="U313" s="39">
        <f t="shared" si="55"/>
        <v>3.5857713301912231E-3</v>
      </c>
      <c r="V313" s="39">
        <f t="shared" si="56"/>
        <v>8.4371507007757529E-2</v>
      </c>
      <c r="Y313" s="37"/>
      <c r="Z313" s="37"/>
    </row>
    <row r="314" spans="1:26" ht="13.15" x14ac:dyDescent="0.4">
      <c r="A314" s="1">
        <v>1896.06</v>
      </c>
      <c r="B314" s="11">
        <v>4.32</v>
      </c>
      <c r="C314" s="4">
        <v>0.185</v>
      </c>
      <c r="D314" s="11">
        <v>0.23</v>
      </c>
      <c r="E314" s="11">
        <v>6.2796132230000001</v>
      </c>
      <c r="F314" s="4">
        <f t="shared" si="61"/>
        <v>1896.4583333333103</v>
      </c>
      <c r="G314" s="22">
        <f>G309*7/12+G321*5/12</f>
        <v>3.5166666666666666</v>
      </c>
      <c r="H314" s="4">
        <f t="shared" si="57"/>
        <v>209.56661394048413</v>
      </c>
      <c r="I314" s="4">
        <f t="shared" si="58"/>
        <v>8.9744961988401748</v>
      </c>
      <c r="J314" s="33">
        <f t="shared" si="62"/>
        <v>822.38573814937706</v>
      </c>
      <c r="K314" s="4">
        <f t="shared" si="59"/>
        <v>11.157481760720218</v>
      </c>
      <c r="L314" s="33">
        <f t="shared" si="60"/>
        <v>43.784425873693678</v>
      </c>
      <c r="M314" s="15">
        <f t="shared" si="51"/>
        <v>17.777578616430464</v>
      </c>
      <c r="N314" s="6"/>
      <c r="O314" s="7">
        <f t="shared" si="52"/>
        <v>22.366260400602858</v>
      </c>
      <c r="P314" s="7"/>
      <c r="Q314" s="46">
        <f t="shared" si="53"/>
        <v>3.2653672633128003E-3</v>
      </c>
      <c r="R314" s="22">
        <f t="shared" si="63"/>
        <v>1.0043253005296922</v>
      </c>
      <c r="S314" s="22">
        <f t="shared" si="64"/>
        <v>6.3945742176556077</v>
      </c>
      <c r="T314" s="39">
        <f t="shared" si="54"/>
        <v>8.9699636569060104E-2</v>
      </c>
      <c r="U314" s="39">
        <f t="shared" si="55"/>
        <v>1.769623504406681E-3</v>
      </c>
      <c r="V314" s="39">
        <f t="shared" si="56"/>
        <v>8.7930013064653423E-2</v>
      </c>
      <c r="Y314" s="37"/>
      <c r="Z314" s="37"/>
    </row>
    <row r="315" spans="1:26" ht="13.15" x14ac:dyDescent="0.4">
      <c r="A315" s="1">
        <v>1896.07</v>
      </c>
      <c r="B315" s="11">
        <v>4.04</v>
      </c>
      <c r="C315" s="4">
        <v>0.1842</v>
      </c>
      <c r="D315" s="11">
        <v>0.22670000000000001</v>
      </c>
      <c r="E315" s="11">
        <v>6.2796132230000001</v>
      </c>
      <c r="F315" s="4">
        <f t="shared" si="61"/>
        <v>1896.5416666666436</v>
      </c>
      <c r="G315" s="22">
        <f>G309*6/12+G321*6/12</f>
        <v>3.5</v>
      </c>
      <c r="H315" s="4">
        <f t="shared" si="57"/>
        <v>195.98359266656382</v>
      </c>
      <c r="I315" s="4">
        <f t="shared" si="58"/>
        <v>8.9356875666289746</v>
      </c>
      <c r="J315" s="33">
        <f t="shared" si="62"/>
        <v>772.00509333427681</v>
      </c>
      <c r="K315" s="4">
        <f t="shared" si="59"/>
        <v>10.997396152849015</v>
      </c>
      <c r="L315" s="33">
        <f t="shared" si="60"/>
        <v>43.320186796752616</v>
      </c>
      <c r="M315" s="15">
        <f t="shared" si="51"/>
        <v>16.637100103394584</v>
      </c>
      <c r="N315" s="6"/>
      <c r="O315" s="7">
        <f t="shared" si="52"/>
        <v>20.933061531248498</v>
      </c>
      <c r="P315" s="7"/>
      <c r="Q315" s="46">
        <f t="shared" si="53"/>
        <v>6.053299737138175E-3</v>
      </c>
      <c r="R315" s="22">
        <f t="shared" si="63"/>
        <v>1.0043125048938841</v>
      </c>
      <c r="S315" s="22">
        <f t="shared" si="64"/>
        <v>6.4222326729063886</v>
      </c>
      <c r="T315" s="39">
        <f t="shared" si="54"/>
        <v>9.7834695889336132E-2</v>
      </c>
      <c r="U315" s="39">
        <f t="shared" si="55"/>
        <v>4.8652627988323704E-3</v>
      </c>
      <c r="V315" s="39">
        <f t="shared" si="56"/>
        <v>9.2969433090503761E-2</v>
      </c>
      <c r="Y315" s="37"/>
      <c r="Z315" s="37"/>
    </row>
    <row r="316" spans="1:26" ht="13.15" x14ac:dyDescent="0.4">
      <c r="A316" s="1">
        <v>1896.08</v>
      </c>
      <c r="B316" s="11">
        <v>3.81</v>
      </c>
      <c r="C316" s="4">
        <v>0.18329999999999999</v>
      </c>
      <c r="D316" s="11">
        <v>0.2233</v>
      </c>
      <c r="E316" s="11">
        <v>6.2796132230000001</v>
      </c>
      <c r="F316" s="4">
        <f t="shared" si="61"/>
        <v>1896.6249999999768</v>
      </c>
      <c r="G316" s="22">
        <f>G309*5/12+G321*7/12</f>
        <v>3.4833333333333334</v>
      </c>
      <c r="H316" s="4">
        <f t="shared" si="57"/>
        <v>184.82611090584362</v>
      </c>
      <c r="I316" s="4">
        <f t="shared" si="58"/>
        <v>8.8920278553913743</v>
      </c>
      <c r="J316" s="33">
        <f t="shared" si="62"/>
        <v>730.97321371392968</v>
      </c>
      <c r="K316" s="4">
        <f t="shared" si="59"/>
        <v>10.832459465951413</v>
      </c>
      <c r="L316" s="33">
        <f t="shared" si="60"/>
        <v>42.841553444178608</v>
      </c>
      <c r="M316" s="15">
        <f t="shared" si="51"/>
        <v>15.703370546226877</v>
      </c>
      <c r="N316" s="6"/>
      <c r="O316" s="7">
        <f t="shared" si="52"/>
        <v>19.764265040091676</v>
      </c>
      <c r="P316" s="7"/>
      <c r="Q316" s="46">
        <f t="shared" si="53"/>
        <v>8.5761667136347516E-3</v>
      </c>
      <c r="R316" s="22">
        <f t="shared" si="63"/>
        <v>1.0042997104444336</v>
      </c>
      <c r="S316" s="22">
        <f t="shared" si="64"/>
        <v>6.44992858273796</v>
      </c>
      <c r="T316" s="39">
        <f t="shared" si="54"/>
        <v>0.10958433281852109</v>
      </c>
      <c r="U316" s="39">
        <f t="shared" si="55"/>
        <v>2.2823428152958236E-3</v>
      </c>
      <c r="V316" s="39">
        <f t="shared" si="56"/>
        <v>0.10730199000322527</v>
      </c>
      <c r="Y316" s="37"/>
      <c r="Z316" s="37"/>
    </row>
    <row r="317" spans="1:26" ht="13.15" x14ac:dyDescent="0.4">
      <c r="A317" s="1">
        <v>1896.09</v>
      </c>
      <c r="B317" s="11">
        <v>4.01</v>
      </c>
      <c r="C317" s="4">
        <v>0.1825</v>
      </c>
      <c r="D317" s="11">
        <v>0.22</v>
      </c>
      <c r="E317" s="11">
        <v>6.2796132230000001</v>
      </c>
      <c r="F317" s="4">
        <f t="shared" si="61"/>
        <v>1896.7083333333101</v>
      </c>
      <c r="G317" s="22">
        <f>G309*4/12+G321*8/12</f>
        <v>3.4666666666666668</v>
      </c>
      <c r="H317" s="4">
        <f t="shared" si="57"/>
        <v>194.52826895864379</v>
      </c>
      <c r="I317" s="4">
        <f t="shared" si="58"/>
        <v>8.8532192231801723</v>
      </c>
      <c r="J317" s="33">
        <f t="shared" si="62"/>
        <v>772.26232842119623</v>
      </c>
      <c r="K317" s="4">
        <f t="shared" si="59"/>
        <v>10.67237385808021</v>
      </c>
      <c r="L317" s="33">
        <f t="shared" si="60"/>
        <v>42.36850679617536</v>
      </c>
      <c r="M317" s="15">
        <f t="shared" si="51"/>
        <v>16.544339943032018</v>
      </c>
      <c r="N317" s="6"/>
      <c r="O317" s="7">
        <f t="shared" si="52"/>
        <v>20.824903901677768</v>
      </c>
      <c r="P317" s="7"/>
      <c r="Q317" s="46">
        <f t="shared" si="53"/>
        <v>5.5058693897917926E-3</v>
      </c>
      <c r="R317" s="22">
        <f t="shared" si="63"/>
        <v>1.0042869171828182</v>
      </c>
      <c r="S317" s="22">
        <f t="shared" si="64"/>
        <v>6.4776614080310093</v>
      </c>
      <c r="T317" s="39">
        <f t="shared" si="54"/>
        <v>0.10597480400938997</v>
      </c>
      <c r="U317" s="39">
        <f t="shared" si="55"/>
        <v>8.6425337500384281E-4</v>
      </c>
      <c r="V317" s="39">
        <f t="shared" si="56"/>
        <v>0.10511055063438612</v>
      </c>
      <c r="Y317" s="37"/>
      <c r="Z317" s="37"/>
    </row>
    <row r="318" spans="1:26" ht="13.15" x14ac:dyDescent="0.4">
      <c r="A318" s="1">
        <v>1896.1</v>
      </c>
      <c r="B318" s="11">
        <v>4.0999999999999996</v>
      </c>
      <c r="C318" s="4">
        <v>0.1817</v>
      </c>
      <c r="D318" s="11">
        <v>0.2167</v>
      </c>
      <c r="E318" s="11">
        <v>6.469903306</v>
      </c>
      <c r="F318" s="4">
        <f t="shared" si="61"/>
        <v>1896.7916666666433</v>
      </c>
      <c r="G318" s="22">
        <f>G309*3/12+G321*9/12</f>
        <v>3.4499999999999997</v>
      </c>
      <c r="H318" s="4">
        <f t="shared" si="57"/>
        <v>193.04444609577601</v>
      </c>
      <c r="I318" s="4">
        <f t="shared" si="58"/>
        <v>8.5551648428298783</v>
      </c>
      <c r="J318" s="33">
        <f t="shared" si="62"/>
        <v>769.2019444021164</v>
      </c>
      <c r="K318" s="4">
        <f t="shared" si="59"/>
        <v>10.203105236330407</v>
      </c>
      <c r="L318" s="33">
        <f t="shared" si="60"/>
        <v>40.655136915106986</v>
      </c>
      <c r="M318" s="15">
        <f t="shared" si="51"/>
        <v>16.43886680472589</v>
      </c>
      <c r="N318" s="6"/>
      <c r="O318" s="7">
        <f t="shared" si="52"/>
        <v>20.692151790835574</v>
      </c>
      <c r="P318" s="7"/>
      <c r="Q318" s="46">
        <f t="shared" si="53"/>
        <v>8.9894799045272256E-3</v>
      </c>
      <c r="R318" s="22">
        <f t="shared" si="63"/>
        <v>1.0042741251105176</v>
      </c>
      <c r="S318" s="22">
        <f t="shared" si="64"/>
        <v>6.3140956089749487</v>
      </c>
      <c r="T318" s="39">
        <f t="shared" si="54"/>
        <v>0.10100257251141098</v>
      </c>
      <c r="U318" s="39">
        <f t="shared" si="55"/>
        <v>1.3565299172224599E-3</v>
      </c>
      <c r="V318" s="39">
        <f t="shared" si="56"/>
        <v>9.9646042594188522E-2</v>
      </c>
      <c r="Y318" s="37"/>
      <c r="Z318" s="37"/>
    </row>
    <row r="319" spans="1:26" ht="13.15" x14ac:dyDescent="0.4">
      <c r="A319" s="1">
        <v>1896.11</v>
      </c>
      <c r="B319" s="11">
        <v>4.38</v>
      </c>
      <c r="C319" s="4">
        <v>0.18079999999999999</v>
      </c>
      <c r="D319" s="11">
        <v>0.21329999999999999</v>
      </c>
      <c r="E319" s="11">
        <v>6.6601933879999997</v>
      </c>
      <c r="F319" s="4">
        <f t="shared" si="61"/>
        <v>1896.8749999999766</v>
      </c>
      <c r="G319" s="22">
        <f>G309*2/12+G321*10/12</f>
        <v>3.4333333333333336</v>
      </c>
      <c r="H319" s="4">
        <f t="shared" si="57"/>
        <v>200.33577739709924</v>
      </c>
      <c r="I319" s="4">
        <f t="shared" si="58"/>
        <v>8.2695681628756947</v>
      </c>
      <c r="J319" s="33">
        <f t="shared" si="62"/>
        <v>801.00077103295223</v>
      </c>
      <c r="K319" s="4">
        <f t="shared" si="59"/>
        <v>9.7560779266669559</v>
      </c>
      <c r="L319" s="33">
        <f t="shared" si="60"/>
        <v>39.007640287974588</v>
      </c>
      <c r="M319" s="15">
        <f t="shared" si="51"/>
        <v>17.089425242371114</v>
      </c>
      <c r="N319" s="6"/>
      <c r="O319" s="7">
        <f t="shared" si="52"/>
        <v>21.506675169836168</v>
      </c>
      <c r="P319" s="7"/>
      <c r="Q319" s="46">
        <f t="shared" si="53"/>
        <v>9.6930200802203617E-3</v>
      </c>
      <c r="R319" s="22">
        <f t="shared" si="63"/>
        <v>1.0042613342290143</v>
      </c>
      <c r="S319" s="22">
        <f t="shared" si="64"/>
        <v>6.1599101502271729</v>
      </c>
      <c r="T319" s="39">
        <f t="shared" si="54"/>
        <v>9.796107338676685E-2</v>
      </c>
      <c r="U319" s="39">
        <f t="shared" si="55"/>
        <v>2.8859980810231889E-3</v>
      </c>
      <c r="V319" s="39">
        <f t="shared" si="56"/>
        <v>9.5075075305743662E-2</v>
      </c>
      <c r="Y319" s="37"/>
      <c r="Z319" s="37"/>
    </row>
    <row r="320" spans="1:26" ht="13.15" x14ac:dyDescent="0.4">
      <c r="A320" s="1">
        <v>1896.12</v>
      </c>
      <c r="B320" s="11">
        <v>4.22</v>
      </c>
      <c r="C320" s="4">
        <v>0.18</v>
      </c>
      <c r="D320" s="11">
        <v>0.21</v>
      </c>
      <c r="E320" s="11">
        <v>6.6601933879999997</v>
      </c>
      <c r="F320" s="4">
        <f t="shared" si="61"/>
        <v>1896.9583333333098</v>
      </c>
      <c r="G320" s="22">
        <f>G309*1/12+G321*11/12</f>
        <v>3.4166666666666665</v>
      </c>
      <c r="H320" s="4">
        <f t="shared" si="57"/>
        <v>193.01757548304994</v>
      </c>
      <c r="I320" s="4">
        <f t="shared" si="58"/>
        <v>8.2329771533054483</v>
      </c>
      <c r="J320" s="33">
        <f t="shared" si="62"/>
        <v>774.4836222202174</v>
      </c>
      <c r="K320" s="4">
        <f t="shared" si="59"/>
        <v>9.6051400121896879</v>
      </c>
      <c r="L320" s="33">
        <f t="shared" si="60"/>
        <v>38.540654186314129</v>
      </c>
      <c r="M320" s="15">
        <f t="shared" si="51"/>
        <v>16.501404180590097</v>
      </c>
      <c r="N320" s="6"/>
      <c r="O320" s="7">
        <f t="shared" si="52"/>
        <v>20.765764121097323</v>
      </c>
      <c r="P320" s="7"/>
      <c r="Q320" s="46">
        <f t="shared" si="53"/>
        <v>1.0736338168094925E-2</v>
      </c>
      <c r="R320" s="22">
        <f t="shared" si="63"/>
        <v>1.0042485445397913</v>
      </c>
      <c r="S320" s="22">
        <f t="shared" si="64"/>
        <v>6.1861595861979897</v>
      </c>
      <c r="T320" s="39">
        <f t="shared" si="54"/>
        <v>9.985613087975409E-2</v>
      </c>
      <c r="U320" s="39">
        <f t="shared" si="55"/>
        <v>1.5242332623721655E-3</v>
      </c>
      <c r="V320" s="39">
        <f t="shared" si="56"/>
        <v>9.8331897617381925E-2</v>
      </c>
      <c r="Y320" s="37"/>
      <c r="Z320" s="37"/>
    </row>
    <row r="321" spans="1:26" ht="13.15" x14ac:dyDescent="0.4">
      <c r="A321" s="1">
        <v>1897.01</v>
      </c>
      <c r="B321" s="11">
        <v>4.22</v>
      </c>
      <c r="C321" s="4">
        <v>0.18</v>
      </c>
      <c r="D321" s="11">
        <v>0.21829999999999999</v>
      </c>
      <c r="E321" s="11">
        <v>6.469903306</v>
      </c>
      <c r="F321" s="4">
        <f t="shared" si="61"/>
        <v>1897.0416666666431</v>
      </c>
      <c r="G321" s="22">
        <v>3.4</v>
      </c>
      <c r="H321" s="4">
        <f t="shared" si="57"/>
        <v>198.69452744492068</v>
      </c>
      <c r="I321" s="4">
        <f t="shared" si="58"/>
        <v>8.4751220237169971</v>
      </c>
      <c r="J321" s="33">
        <f t="shared" si="62"/>
        <v>800.0962807559398</v>
      </c>
      <c r="K321" s="4">
        <f t="shared" si="59"/>
        <v>10.278439654319001</v>
      </c>
      <c r="L321" s="33">
        <f t="shared" si="60"/>
        <v>41.388866845739734</v>
      </c>
      <c r="M321" s="15">
        <f t="shared" ref="M321:M384" si="65">H321/AVERAGE(K201:K320)</f>
        <v>17.026521282380564</v>
      </c>
      <c r="N321" s="6"/>
      <c r="O321" s="7">
        <f t="shared" ref="O321:O384" si="66">J321/AVERAGE(L201:L320)</f>
        <v>21.425908946193221</v>
      </c>
      <c r="P321" s="7"/>
      <c r="Q321" s="46">
        <f t="shared" ref="Q321:Q384" si="67">1/M321-(G321/100-(((E321/E201)^(1/10))-1))</f>
        <v>3.8227047514217613E-3</v>
      </c>
      <c r="R321" s="22">
        <f t="shared" si="63"/>
        <v>1.0031837326593216</v>
      </c>
      <c r="S321" s="22">
        <f t="shared" si="64"/>
        <v>6.3951594917623353</v>
      </c>
      <c r="T321" s="39">
        <f t="shared" si="54"/>
        <v>9.4677407581497564E-2</v>
      </c>
      <c r="U321" s="39">
        <f t="shared" si="55"/>
        <v>-5.916575122566492E-4</v>
      </c>
      <c r="V321" s="39">
        <f t="shared" si="56"/>
        <v>9.5269065093754213E-2</v>
      </c>
      <c r="Y321" s="37"/>
      <c r="Z321" s="37"/>
    </row>
    <row r="322" spans="1:26" ht="13.15" x14ac:dyDescent="0.4">
      <c r="A322" s="1">
        <v>1897.02</v>
      </c>
      <c r="B322" s="11">
        <v>4.18</v>
      </c>
      <c r="C322" s="4">
        <v>0.18</v>
      </c>
      <c r="D322" s="11">
        <v>0.22670000000000001</v>
      </c>
      <c r="E322" s="11">
        <v>6.469903306</v>
      </c>
      <c r="F322" s="4">
        <f t="shared" si="61"/>
        <v>1897.1249999999764</v>
      </c>
      <c r="G322" s="22">
        <f>G321*11/12+G333*1/12</f>
        <v>3.3958333333333335</v>
      </c>
      <c r="H322" s="4">
        <f t="shared" si="57"/>
        <v>196.81116699520581</v>
      </c>
      <c r="I322" s="4">
        <f t="shared" si="58"/>
        <v>8.4751220237169971</v>
      </c>
      <c r="J322" s="33">
        <f t="shared" si="62"/>
        <v>795.35637387942359</v>
      </c>
      <c r="K322" s="4">
        <f t="shared" si="59"/>
        <v>10.673945348759128</v>
      </c>
      <c r="L322" s="33">
        <f t="shared" si="60"/>
        <v>43.135715301068252</v>
      </c>
      <c r="M322" s="15">
        <f t="shared" si="65"/>
        <v>16.894025883254102</v>
      </c>
      <c r="N322" s="6"/>
      <c r="O322" s="7">
        <f t="shared" si="66"/>
        <v>21.257060362377874</v>
      </c>
      <c r="P322" s="7"/>
      <c r="Q322" s="46">
        <f t="shared" si="67"/>
        <v>3.1669328023881393E-3</v>
      </c>
      <c r="R322" s="22">
        <f t="shared" si="63"/>
        <v>1.003180329202354</v>
      </c>
      <c r="S322" s="22">
        <f t="shared" si="64"/>
        <v>6.4155199698978285</v>
      </c>
      <c r="T322" s="39">
        <f t="shared" ref="T322:T385" si="68">(($J442/$J322)^(1/10)-1)</f>
        <v>8.9918230363277729E-2</v>
      </c>
      <c r="U322" s="39">
        <f t="shared" ref="U322:U385" si="69">(($S442/$S322)^(1/10)-1)</f>
        <v>-2.8663324199870166E-3</v>
      </c>
      <c r="V322" s="39">
        <f t="shared" ref="V322:V385" si="70">T322-U322</f>
        <v>9.2784562783264746E-2</v>
      </c>
      <c r="Y322" s="37"/>
      <c r="Z322" s="37"/>
    </row>
    <row r="323" spans="1:26" ht="13.15" x14ac:dyDescent="0.4">
      <c r="A323" s="1">
        <v>1897.03</v>
      </c>
      <c r="B323" s="11">
        <v>4.1900000000000004</v>
      </c>
      <c r="C323" s="4">
        <v>0.18</v>
      </c>
      <c r="D323" s="11">
        <v>0.23499999999999999</v>
      </c>
      <c r="E323" s="11">
        <v>6.469903306</v>
      </c>
      <c r="F323" s="4">
        <f t="shared" si="61"/>
        <v>1897.2083333333096</v>
      </c>
      <c r="G323" s="22">
        <f>G321*10/12+G333*2/12</f>
        <v>3.3916666666666666</v>
      </c>
      <c r="H323" s="4">
        <f t="shared" si="57"/>
        <v>197.28200710763454</v>
      </c>
      <c r="I323" s="4">
        <f t="shared" si="58"/>
        <v>8.4751220237169971</v>
      </c>
      <c r="J323" s="33">
        <f t="shared" si="62"/>
        <v>800.11328999114255</v>
      </c>
      <c r="K323" s="4">
        <f t="shared" si="59"/>
        <v>11.064742642074968</v>
      </c>
      <c r="L323" s="33">
        <f t="shared" si="60"/>
        <v>44.875089056782457</v>
      </c>
      <c r="M323" s="15">
        <f t="shared" si="65"/>
        <v>16.958030716721044</v>
      </c>
      <c r="N323" s="6"/>
      <c r="O323" s="7">
        <f t="shared" si="66"/>
        <v>21.33376024719599</v>
      </c>
      <c r="P323" s="7"/>
      <c r="Q323" s="46">
        <f t="shared" si="67"/>
        <v>2.9851886508370507E-3</v>
      </c>
      <c r="R323" s="22">
        <f t="shared" si="63"/>
        <v>1.0031769257640506</v>
      </c>
      <c r="S323" s="22">
        <f t="shared" si="64"/>
        <v>6.4359234354063801</v>
      </c>
      <c r="T323" s="39">
        <f t="shared" si="68"/>
        <v>7.9641343557122823E-2</v>
      </c>
      <c r="U323" s="39">
        <f t="shared" si="69"/>
        <v>-1.9586963226663201E-3</v>
      </c>
      <c r="V323" s="39">
        <f t="shared" si="70"/>
        <v>8.1600039879789144E-2</v>
      </c>
      <c r="Y323" s="37"/>
      <c r="Z323" s="37"/>
    </row>
    <row r="324" spans="1:26" ht="13.15" x14ac:dyDescent="0.4">
      <c r="A324" s="1">
        <v>1897.04</v>
      </c>
      <c r="B324" s="11">
        <v>4.0599999999999996</v>
      </c>
      <c r="C324" s="4">
        <v>0.18</v>
      </c>
      <c r="D324" s="11">
        <v>0.24329999999999999</v>
      </c>
      <c r="E324" s="11">
        <v>6.3747542150000003</v>
      </c>
      <c r="F324" s="4">
        <f t="shared" si="61"/>
        <v>1897.2916666666429</v>
      </c>
      <c r="G324" s="22">
        <f>G321*9/12+G333*3/12</f>
        <v>3.3874999999999997</v>
      </c>
      <c r="H324" s="4">
        <f t="shared" si="57"/>
        <v>194.0143413042945</v>
      </c>
      <c r="I324" s="4">
        <f t="shared" si="58"/>
        <v>8.6016210430475404</v>
      </c>
      <c r="J324" s="33">
        <f t="shared" si="62"/>
        <v>789.76779393151332</v>
      </c>
      <c r="K324" s="4">
        <f t="shared" si="59"/>
        <v>11.626524443185925</v>
      </c>
      <c r="L324" s="33">
        <f t="shared" si="60"/>
        <v>47.327710409738224</v>
      </c>
      <c r="M324" s="15">
        <f t="shared" si="65"/>
        <v>16.696857434734667</v>
      </c>
      <c r="N324" s="6"/>
      <c r="O324" s="7">
        <f t="shared" si="66"/>
        <v>21.001906820502274</v>
      </c>
      <c r="P324" s="7"/>
      <c r="Q324" s="46">
        <f t="shared" si="67"/>
        <v>2.5014578482111804E-3</v>
      </c>
      <c r="R324" s="22">
        <f t="shared" si="63"/>
        <v>1.0031735223444171</v>
      </c>
      <c r="S324" s="22">
        <f t="shared" si="64"/>
        <v>6.5527371666161178</v>
      </c>
      <c r="T324" s="39">
        <f t="shared" si="68"/>
        <v>8.2007269588502796E-2</v>
      </c>
      <c r="U324" s="39">
        <f t="shared" si="69"/>
        <v>-3.5825129168808312E-3</v>
      </c>
      <c r="V324" s="39">
        <f t="shared" si="70"/>
        <v>8.5589782505383627E-2</v>
      </c>
      <c r="Y324" s="37"/>
      <c r="Z324" s="37"/>
    </row>
    <row r="325" spans="1:26" ht="13.15" x14ac:dyDescent="0.4">
      <c r="A325" s="1">
        <v>1897.05</v>
      </c>
      <c r="B325" s="11">
        <v>4.08</v>
      </c>
      <c r="C325" s="4">
        <v>0.18</v>
      </c>
      <c r="D325" s="11">
        <v>0.25169999999999998</v>
      </c>
      <c r="E325" s="11">
        <v>6.2796132230000001</v>
      </c>
      <c r="F325" s="4">
        <f t="shared" si="61"/>
        <v>1897.3749999999761</v>
      </c>
      <c r="G325" s="22">
        <f>G321*8/12+G333*4/12</f>
        <v>3.3833333333333333</v>
      </c>
      <c r="H325" s="4">
        <f t="shared" si="57"/>
        <v>197.92402427712386</v>
      </c>
      <c r="I325" s="4">
        <f t="shared" si="58"/>
        <v>8.7319422475201716</v>
      </c>
      <c r="J325" s="33">
        <f t="shared" si="62"/>
        <v>808.64488089803285</v>
      </c>
      <c r="K325" s="4">
        <f t="shared" si="59"/>
        <v>12.210165909449037</v>
      </c>
      <c r="L325" s="33">
        <f t="shared" si="60"/>
        <v>49.88625404951835</v>
      </c>
      <c r="M325" s="15">
        <f t="shared" si="65"/>
        <v>17.04775512922939</v>
      </c>
      <c r="N325" s="6"/>
      <c r="O325" s="7">
        <f t="shared" si="66"/>
        <v>21.436906305372041</v>
      </c>
      <c r="P325" s="7"/>
      <c r="Q325" s="46">
        <f t="shared" si="67"/>
        <v>-1.5688683077026699E-4</v>
      </c>
      <c r="R325" s="22">
        <f t="shared" si="63"/>
        <v>1.0031701189434596</v>
      </c>
      <c r="S325" s="22">
        <f t="shared" si="64"/>
        <v>6.6731265194171119</v>
      </c>
      <c r="T325" s="39">
        <f t="shared" si="68"/>
        <v>7.386058309522725E-2</v>
      </c>
      <c r="U325" s="39">
        <f t="shared" si="69"/>
        <v>-7.3164706692286918E-3</v>
      </c>
      <c r="V325" s="39">
        <f t="shared" si="70"/>
        <v>8.1177053764455942E-2</v>
      </c>
      <c r="Y325" s="37"/>
      <c r="Z325" s="37"/>
    </row>
    <row r="326" spans="1:26" ht="13.15" x14ac:dyDescent="0.4">
      <c r="A326" s="1">
        <v>1897.06</v>
      </c>
      <c r="B326" s="11">
        <v>4.2699999999999996</v>
      </c>
      <c r="C326" s="4">
        <v>0.18</v>
      </c>
      <c r="D326" s="11">
        <v>0.26</v>
      </c>
      <c r="E326" s="11">
        <v>6.2796132230000001</v>
      </c>
      <c r="F326" s="4">
        <f t="shared" si="61"/>
        <v>1897.4583333333094</v>
      </c>
      <c r="G326" s="22">
        <f>G321*7/12+G333*5/12</f>
        <v>3.3791666666666664</v>
      </c>
      <c r="H326" s="4">
        <f t="shared" si="57"/>
        <v>207.14107442728405</v>
      </c>
      <c r="I326" s="4">
        <f t="shared" si="58"/>
        <v>8.7319422475201716</v>
      </c>
      <c r="J326" s="33">
        <f t="shared" si="62"/>
        <v>849.27532221766444</v>
      </c>
      <c r="K326" s="4">
        <f t="shared" si="59"/>
        <v>12.612805468640246</v>
      </c>
      <c r="L326" s="33">
        <f t="shared" si="60"/>
        <v>51.712314701778162</v>
      </c>
      <c r="M326" s="15">
        <f t="shared" si="65"/>
        <v>17.850497280690618</v>
      </c>
      <c r="N326" s="6"/>
      <c r="O326" s="7">
        <f t="shared" si="66"/>
        <v>22.433196984133883</v>
      </c>
      <c r="P326" s="7"/>
      <c r="Q326" s="46">
        <f t="shared" si="67"/>
        <v>-1.5985160058095901E-3</v>
      </c>
      <c r="R326" s="22">
        <f t="shared" si="63"/>
        <v>1.0031667155611836</v>
      </c>
      <c r="S326" s="22">
        <f t="shared" si="64"/>
        <v>6.6942811242084179</v>
      </c>
      <c r="T326" s="39">
        <f t="shared" si="68"/>
        <v>6.4499910549714157E-2</v>
      </c>
      <c r="U326" s="39">
        <f t="shared" si="69"/>
        <v>-8.4858680042171342E-3</v>
      </c>
      <c r="V326" s="39">
        <f t="shared" si="70"/>
        <v>7.2985778553931291E-2</v>
      </c>
      <c r="Y326" s="37"/>
      <c r="Z326" s="37"/>
    </row>
    <row r="327" spans="1:26" ht="13.15" x14ac:dyDescent="0.4">
      <c r="A327" s="1">
        <v>1897.07</v>
      </c>
      <c r="B327" s="11">
        <v>4.46</v>
      </c>
      <c r="C327" s="4">
        <v>0.18</v>
      </c>
      <c r="D327" s="11">
        <v>0.26829999999999998</v>
      </c>
      <c r="E327" s="11">
        <v>6.2796132230000001</v>
      </c>
      <c r="F327" s="4">
        <f t="shared" si="61"/>
        <v>1897.5416666666426</v>
      </c>
      <c r="G327" s="22">
        <f>G321*6/12+G333*6/12</f>
        <v>3.375</v>
      </c>
      <c r="H327" s="4">
        <f t="shared" si="57"/>
        <v>216.35812457744422</v>
      </c>
      <c r="I327" s="4">
        <f t="shared" si="58"/>
        <v>8.7319422475201716</v>
      </c>
      <c r="J327" s="33">
        <f t="shared" si="62"/>
        <v>890.04849342483567</v>
      </c>
      <c r="K327" s="4">
        <f t="shared" si="59"/>
        <v>13.015445027831454</v>
      </c>
      <c r="L327" s="33">
        <f t="shared" si="60"/>
        <v>53.542603315220504</v>
      </c>
      <c r="M327" s="15">
        <f t="shared" si="65"/>
        <v>18.651975755820285</v>
      </c>
      <c r="N327" s="6"/>
      <c r="O327" s="7">
        <f t="shared" si="66"/>
        <v>23.420666317964173</v>
      </c>
      <c r="P327" s="7"/>
      <c r="Q327" s="46">
        <f t="shared" si="67"/>
        <v>-2.7943487692444272E-3</v>
      </c>
      <c r="R327" s="22">
        <f t="shared" si="63"/>
        <v>1.0031633121975951</v>
      </c>
      <c r="S327" s="22">
        <f t="shared" si="64"/>
        <v>6.7154800084153869</v>
      </c>
      <c r="T327" s="39">
        <f t="shared" si="68"/>
        <v>6.3965984520001129E-2</v>
      </c>
      <c r="U327" s="39">
        <f t="shared" si="69"/>
        <v>-8.625925653494515E-3</v>
      </c>
      <c r="V327" s="39">
        <f t="shared" si="70"/>
        <v>7.2591910173495644E-2</v>
      </c>
      <c r="Y327" s="37"/>
      <c r="Z327" s="37"/>
    </row>
    <row r="328" spans="1:26" ht="13.15" x14ac:dyDescent="0.4">
      <c r="A328" s="1">
        <v>1897.08</v>
      </c>
      <c r="B328" s="11">
        <v>4.75</v>
      </c>
      <c r="C328" s="4">
        <v>0.18</v>
      </c>
      <c r="D328" s="11">
        <v>0.2767</v>
      </c>
      <c r="E328" s="11">
        <v>6.5650523969999997</v>
      </c>
      <c r="F328" s="4">
        <f t="shared" si="61"/>
        <v>1897.6249999999759</v>
      </c>
      <c r="G328" s="22">
        <f>G321*5/12+G333*7/12</f>
        <v>3.3708333333333336</v>
      </c>
      <c r="H328" s="4">
        <f t="shared" si="57"/>
        <v>220.4076468089155</v>
      </c>
      <c r="I328" s="4">
        <f t="shared" si="58"/>
        <v>8.3522897738115347</v>
      </c>
      <c r="J328" s="33">
        <f t="shared" si="62"/>
        <v>909.57060018007292</v>
      </c>
      <c r="K328" s="4">
        <f t="shared" si="59"/>
        <v>12.83932544674251</v>
      </c>
      <c r="L328" s="33">
        <f t="shared" si="60"/>
        <v>52.984881067331834</v>
      </c>
      <c r="M328" s="15">
        <f t="shared" si="65"/>
        <v>19.006396010519445</v>
      </c>
      <c r="N328" s="6"/>
      <c r="O328" s="7">
        <f t="shared" si="66"/>
        <v>23.83814638747754</v>
      </c>
      <c r="P328" s="7"/>
      <c r="Q328" s="46">
        <f t="shared" si="67"/>
        <v>-5.7321390204544131E-4</v>
      </c>
      <c r="R328" s="22">
        <f t="shared" si="63"/>
        <v>1.0031599088526999</v>
      </c>
      <c r="S328" s="22">
        <f t="shared" si="64"/>
        <v>6.4438199924030668</v>
      </c>
      <c r="T328" s="39">
        <f t="shared" si="68"/>
        <v>5.3918740350289873E-2</v>
      </c>
      <c r="U328" s="39">
        <f t="shared" si="69"/>
        <v>-4.3480874288223115E-3</v>
      </c>
      <c r="V328" s="39">
        <f t="shared" si="70"/>
        <v>5.8266827779112185E-2</v>
      </c>
      <c r="Y328" s="37"/>
      <c r="Z328" s="37"/>
    </row>
    <row r="329" spans="1:26" ht="13.15" x14ac:dyDescent="0.4">
      <c r="A329" s="1">
        <v>1897.09</v>
      </c>
      <c r="B329" s="11">
        <v>4.9800000000000004</v>
      </c>
      <c r="C329" s="4">
        <v>0.18</v>
      </c>
      <c r="D329" s="11">
        <v>0.28499999999999998</v>
      </c>
      <c r="E329" s="11">
        <v>6.7553424790000003</v>
      </c>
      <c r="F329" s="4">
        <f t="shared" si="61"/>
        <v>1897.7083333333092</v>
      </c>
      <c r="G329" s="22">
        <f>G321*4/12+G333*8/12</f>
        <v>3.3666666666666667</v>
      </c>
      <c r="H329" s="4">
        <f t="shared" si="57"/>
        <v>224.57076376452952</v>
      </c>
      <c r="I329" s="4">
        <f t="shared" si="58"/>
        <v>8.1170155577540779</v>
      </c>
      <c r="J329" s="33">
        <f t="shared" si="62"/>
        <v>929.54222432460801</v>
      </c>
      <c r="K329" s="4">
        <f t="shared" si="59"/>
        <v>12.851941299777289</v>
      </c>
      <c r="L329" s="33">
        <f t="shared" si="60"/>
        <v>53.196693560745636</v>
      </c>
      <c r="M329" s="15">
        <f t="shared" si="65"/>
        <v>19.372370293397797</v>
      </c>
      <c r="N329" s="6"/>
      <c r="O329" s="7">
        <f t="shared" si="66"/>
        <v>24.266748911108195</v>
      </c>
      <c r="P329" s="7"/>
      <c r="Q329" s="46">
        <f t="shared" si="67"/>
        <v>2.4584612230911032E-3</v>
      </c>
      <c r="R329" s="22">
        <f t="shared" si="63"/>
        <v>1.0031565055265037</v>
      </c>
      <c r="S329" s="22">
        <f t="shared" si="64"/>
        <v>6.2820934472518903</v>
      </c>
      <c r="T329" s="39">
        <f t="shared" si="68"/>
        <v>5.1013692402144928E-2</v>
      </c>
      <c r="U329" s="39">
        <f t="shared" si="69"/>
        <v>-1.636509967011035E-3</v>
      </c>
      <c r="V329" s="39">
        <f t="shared" si="70"/>
        <v>5.2650202369155963E-2</v>
      </c>
      <c r="Y329" s="37"/>
      <c r="Z329" s="37"/>
    </row>
    <row r="330" spans="1:26" ht="13.15" x14ac:dyDescent="0.4">
      <c r="A330" s="1">
        <v>1897.1</v>
      </c>
      <c r="B330" s="11">
        <v>4.82</v>
      </c>
      <c r="C330" s="4">
        <v>0.18</v>
      </c>
      <c r="D330" s="11">
        <v>0.29330000000000001</v>
      </c>
      <c r="E330" s="11">
        <v>6.6601933879999997</v>
      </c>
      <c r="F330" s="4">
        <f t="shared" si="61"/>
        <v>1897.7916666666424</v>
      </c>
      <c r="G330" s="22">
        <f>G321*3/12+G333*9/12</f>
        <v>3.3625000000000003</v>
      </c>
      <c r="H330" s="4">
        <f t="shared" ref="H330:H393" si="71">B330*$E$1838/E330</f>
        <v>220.46083266073478</v>
      </c>
      <c r="I330" s="4">
        <f t="shared" ref="I330:I393" si="72">C330*$E$1838/E330</f>
        <v>8.2329771533054483</v>
      </c>
      <c r="J330" s="33">
        <f t="shared" si="62"/>
        <v>915.37024223441972</v>
      </c>
      <c r="K330" s="4">
        <f t="shared" ref="K330:K393" si="73">D330*$E$1838/E330</f>
        <v>13.415178883691601</v>
      </c>
      <c r="L330" s="33">
        <f t="shared" ref="L330:L393" si="74">K330*(J330/H330)</f>
        <v>55.700848972480358</v>
      </c>
      <c r="M330" s="15">
        <f t="shared" si="65"/>
        <v>19.028031223902421</v>
      </c>
      <c r="N330" s="6"/>
      <c r="O330" s="7">
        <f t="shared" si="66"/>
        <v>23.807217097742292</v>
      </c>
      <c r="P330" s="7"/>
      <c r="Q330" s="46">
        <f t="shared" si="67"/>
        <v>8.6208907337634311E-4</v>
      </c>
      <c r="R330" s="22">
        <f t="shared" si="63"/>
        <v>1.0031531022190128</v>
      </c>
      <c r="S330" s="22">
        <f t="shared" si="64"/>
        <v>6.3919536645254835</v>
      </c>
      <c r="T330" s="39">
        <f t="shared" si="68"/>
        <v>4.0080107097376194E-2</v>
      </c>
      <c r="U330" s="39">
        <f t="shared" si="69"/>
        <v>-4.2091152882934857E-3</v>
      </c>
      <c r="V330" s="39">
        <f t="shared" si="70"/>
        <v>4.428922238566968E-2</v>
      </c>
      <c r="Y330" s="37"/>
      <c r="Z330" s="37"/>
    </row>
    <row r="331" spans="1:26" ht="13.15" x14ac:dyDescent="0.4">
      <c r="A331" s="1">
        <v>1897.11</v>
      </c>
      <c r="B331" s="11">
        <v>4.6500000000000004</v>
      </c>
      <c r="C331" s="4">
        <v>0.18</v>
      </c>
      <c r="D331" s="11">
        <v>0.30170000000000002</v>
      </c>
      <c r="E331" s="11">
        <v>6.6601933879999997</v>
      </c>
      <c r="F331" s="4">
        <f t="shared" ref="F331:F394" si="75">F330+1/12</f>
        <v>1897.8749999999757</v>
      </c>
      <c r="G331" s="22">
        <f>G321*2/12+G333*10/12</f>
        <v>3.3583333333333334</v>
      </c>
      <c r="H331" s="4">
        <f t="shared" si="71"/>
        <v>212.68524312705742</v>
      </c>
      <c r="I331" s="4">
        <f t="shared" si="72"/>
        <v>8.2329771533054483</v>
      </c>
      <c r="J331" s="33">
        <f t="shared" ref="J331:J394" si="76">J330*((H331+(I331/12))/H330)</f>
        <v>885.93406224555349</v>
      </c>
      <c r="K331" s="4">
        <f t="shared" si="73"/>
        <v>13.799384484179187</v>
      </c>
      <c r="L331" s="33">
        <f t="shared" si="74"/>
        <v>57.480926146125483</v>
      </c>
      <c r="M331" s="15">
        <f t="shared" si="65"/>
        <v>18.358448098050221</v>
      </c>
      <c r="N331" s="6"/>
      <c r="O331" s="7">
        <f t="shared" si="66"/>
        <v>22.943021658320248</v>
      </c>
      <c r="P331" s="7"/>
      <c r="Q331" s="46">
        <f t="shared" si="67"/>
        <v>1.6591271266084354E-3</v>
      </c>
      <c r="R331" s="22">
        <f t="shared" ref="R331:R394" si="77">((G331/G332+G331/1200+((1+G332/1200)^(-119))*(1-G331/G332)))</f>
        <v>1.0031496989302324</v>
      </c>
      <c r="S331" s="22">
        <f t="shared" ref="S331:S394" si="78">S330*R330*E330/E331</f>
        <v>6.4121081478089259</v>
      </c>
      <c r="T331" s="39">
        <f t="shared" si="68"/>
        <v>4.2124194539456816E-2</v>
      </c>
      <c r="U331" s="39">
        <f t="shared" si="69"/>
        <v>-1.846661492059809E-4</v>
      </c>
      <c r="V331" s="39">
        <f t="shared" si="70"/>
        <v>4.2308860688662797E-2</v>
      </c>
      <c r="Y331" s="37"/>
      <c r="Z331" s="37"/>
    </row>
    <row r="332" spans="1:26" ht="13.15" x14ac:dyDescent="0.4">
      <c r="A332" s="1">
        <v>1897.12</v>
      </c>
      <c r="B332" s="11">
        <v>4.75</v>
      </c>
      <c r="C332" s="4">
        <v>0.18</v>
      </c>
      <c r="D332" s="11">
        <v>0.31</v>
      </c>
      <c r="E332" s="11">
        <v>6.6601933879999997</v>
      </c>
      <c r="F332" s="4">
        <f t="shared" si="75"/>
        <v>1897.9583333333089</v>
      </c>
      <c r="G332" s="22">
        <f>G321*1/12+G333*11/12</f>
        <v>3.3541666666666665</v>
      </c>
      <c r="H332" s="4">
        <f t="shared" si="71"/>
        <v>217.25911932333818</v>
      </c>
      <c r="I332" s="4">
        <f t="shared" si="72"/>
        <v>8.2329771533054483</v>
      </c>
      <c r="J332" s="33">
        <f t="shared" si="76"/>
        <v>907.84425948388412</v>
      </c>
      <c r="K332" s="4">
        <f t="shared" si="73"/>
        <v>14.179016208470493</v>
      </c>
      <c r="L332" s="33">
        <f t="shared" si="74"/>
        <v>59.248783250527183</v>
      </c>
      <c r="M332" s="15">
        <f t="shared" si="65"/>
        <v>18.748757662525495</v>
      </c>
      <c r="N332" s="6"/>
      <c r="O332" s="7">
        <f t="shared" si="66"/>
        <v>23.401121903654278</v>
      </c>
      <c r="P332" s="7"/>
      <c r="Q332" s="46">
        <f t="shared" si="67"/>
        <v>-1.7115718291626503E-3</v>
      </c>
      <c r="R332" s="22">
        <f t="shared" si="77"/>
        <v>1.0031462956601689</v>
      </c>
      <c r="S332" s="22">
        <f t="shared" si="78"/>
        <v>6.4323043579826136</v>
      </c>
      <c r="T332" s="39">
        <f t="shared" si="68"/>
        <v>4.7616955694373075E-2</v>
      </c>
      <c r="U332" s="39">
        <f t="shared" si="69"/>
        <v>1.8350429548992242E-3</v>
      </c>
      <c r="V332" s="39">
        <f t="shared" si="70"/>
        <v>4.5781912739473851E-2</v>
      </c>
      <c r="Y332" s="37"/>
      <c r="Z332" s="37"/>
    </row>
    <row r="333" spans="1:26" ht="13.15" x14ac:dyDescent="0.4">
      <c r="A333" s="1">
        <v>1898.01</v>
      </c>
      <c r="B333" s="11">
        <v>4.88</v>
      </c>
      <c r="C333" s="4">
        <v>0.1817</v>
      </c>
      <c r="D333" s="11">
        <v>0.31330000000000002</v>
      </c>
      <c r="E333" s="11">
        <v>6.6601933879999997</v>
      </c>
      <c r="F333" s="4">
        <f t="shared" si="75"/>
        <v>1898.0416666666422</v>
      </c>
      <c r="G333" s="22">
        <v>3.35</v>
      </c>
      <c r="H333" s="4">
        <f t="shared" si="71"/>
        <v>223.20515837850323</v>
      </c>
      <c r="I333" s="4">
        <f t="shared" si="72"/>
        <v>8.3107330486422217</v>
      </c>
      <c r="J333" s="33">
        <f t="shared" si="76"/>
        <v>935.58447609341181</v>
      </c>
      <c r="K333" s="4">
        <f t="shared" si="73"/>
        <v>14.329954122947761</v>
      </c>
      <c r="L333" s="33">
        <f t="shared" si="74"/>
        <v>60.065290237718436</v>
      </c>
      <c r="M333" s="15">
        <f t="shared" si="65"/>
        <v>19.24900002181375</v>
      </c>
      <c r="N333" s="6"/>
      <c r="O333" s="7">
        <f t="shared" si="66"/>
        <v>23.993240200753732</v>
      </c>
      <c r="P333" s="7"/>
      <c r="Q333" s="46">
        <f t="shared" si="67"/>
        <v>-4.1739014245349149E-3</v>
      </c>
      <c r="R333" s="22">
        <f t="shared" si="77"/>
        <v>1.0045491757317953</v>
      </c>
      <c r="S333" s="22">
        <f t="shared" si="78"/>
        <v>6.4525422892690196</v>
      </c>
      <c r="T333" s="39">
        <f t="shared" si="68"/>
        <v>5.0540328754758779E-2</v>
      </c>
      <c r="U333" s="39">
        <f t="shared" si="69"/>
        <v>2.8001337431431406E-3</v>
      </c>
      <c r="V333" s="39">
        <f t="shared" si="70"/>
        <v>4.7740195011615638E-2</v>
      </c>
      <c r="Y333" s="37"/>
      <c r="Z333" s="37"/>
    </row>
    <row r="334" spans="1:26" ht="13.15" x14ac:dyDescent="0.4">
      <c r="A334" s="1">
        <v>1898.02</v>
      </c>
      <c r="B334" s="11">
        <v>4.87</v>
      </c>
      <c r="C334" s="4">
        <v>0.18329999999999999</v>
      </c>
      <c r="D334" s="11">
        <v>0.31669999999999998</v>
      </c>
      <c r="E334" s="11">
        <v>6.7553424790000003</v>
      </c>
      <c r="F334" s="4">
        <f t="shared" si="75"/>
        <v>1898.1249999999754</v>
      </c>
      <c r="G334" s="22">
        <f>G333*11/12+G345*1/12</f>
        <v>3.3291666666666666</v>
      </c>
      <c r="H334" s="4">
        <f t="shared" si="71"/>
        <v>219.61036536812423</v>
      </c>
      <c r="I334" s="4">
        <f t="shared" si="72"/>
        <v>8.2658275096462361</v>
      </c>
      <c r="J334" s="33">
        <f t="shared" si="76"/>
        <v>923.40382475890419</v>
      </c>
      <c r="K334" s="4">
        <f t="shared" si="73"/>
        <v>14.281437928559535</v>
      </c>
      <c r="L334" s="33">
        <f t="shared" si="74"/>
        <v>60.04969020557391</v>
      </c>
      <c r="M334" s="15">
        <f t="shared" si="65"/>
        <v>18.91813188800214</v>
      </c>
      <c r="N334" s="6"/>
      <c r="O334" s="7">
        <f t="shared" si="66"/>
        <v>23.551290011325065</v>
      </c>
      <c r="P334" s="7"/>
      <c r="Q334" s="46">
        <f t="shared" si="67"/>
        <v>-5.501052134226983E-4</v>
      </c>
      <c r="R334" s="22">
        <f t="shared" si="77"/>
        <v>1.0045335421733654</v>
      </c>
      <c r="S334" s="22">
        <f t="shared" si="78"/>
        <v>6.3905984439118333</v>
      </c>
      <c r="T334" s="39">
        <f t="shared" si="68"/>
        <v>4.9745786122119329E-2</v>
      </c>
      <c r="U334" s="39">
        <f t="shared" si="69"/>
        <v>5.2770722320227836E-3</v>
      </c>
      <c r="V334" s="39">
        <f t="shared" si="70"/>
        <v>4.4468713890096545E-2</v>
      </c>
      <c r="Y334" s="37"/>
      <c r="Z334" s="37"/>
    </row>
    <row r="335" spans="1:26" ht="13.15" x14ac:dyDescent="0.4">
      <c r="A335" s="1">
        <v>1898.03</v>
      </c>
      <c r="B335" s="11">
        <v>4.6500000000000004</v>
      </c>
      <c r="C335" s="4">
        <v>0.185</v>
      </c>
      <c r="D335" s="11">
        <v>0.32</v>
      </c>
      <c r="E335" s="11">
        <v>6.7553424790000003</v>
      </c>
      <c r="F335" s="4">
        <f t="shared" si="75"/>
        <v>1898.2083333333087</v>
      </c>
      <c r="G335" s="22">
        <f>G333*10/12+G345*2/12</f>
        <v>3.3083333333333331</v>
      </c>
      <c r="H335" s="4">
        <f t="shared" si="71"/>
        <v>209.6895685753137</v>
      </c>
      <c r="I335" s="4">
        <f t="shared" si="72"/>
        <v>8.3424882121361357</v>
      </c>
      <c r="J335" s="33">
        <f t="shared" si="76"/>
        <v>884.61264765789269</v>
      </c>
      <c r="K335" s="4">
        <f t="shared" si="73"/>
        <v>14.430249880451695</v>
      </c>
      <c r="L335" s="33">
        <f t="shared" si="74"/>
        <v>60.876569301188319</v>
      </c>
      <c r="M335" s="15">
        <f t="shared" si="65"/>
        <v>18.042174923468679</v>
      </c>
      <c r="N335" s="6"/>
      <c r="O335" s="7">
        <f t="shared" si="66"/>
        <v>22.437784146714669</v>
      </c>
      <c r="P335" s="7"/>
      <c r="Q335" s="46">
        <f t="shared" si="67"/>
        <v>2.2245766228676314E-3</v>
      </c>
      <c r="R335" s="22">
        <f t="shared" si="77"/>
        <v>1.0045179109625422</v>
      </c>
      <c r="S335" s="22">
        <f t="shared" si="78"/>
        <v>6.4195704914703509</v>
      </c>
      <c r="T335" s="39">
        <f t="shared" si="68"/>
        <v>5.9046936241137882E-2</v>
      </c>
      <c r="U335" s="39">
        <f t="shared" si="69"/>
        <v>5.2208557343700335E-3</v>
      </c>
      <c r="V335" s="39">
        <f t="shared" si="70"/>
        <v>5.3826080506767848E-2</v>
      </c>
      <c r="Y335" s="37"/>
      <c r="Z335" s="37"/>
    </row>
    <row r="336" spans="1:26" ht="13.15" x14ac:dyDescent="0.4">
      <c r="A336" s="1">
        <v>1898.04</v>
      </c>
      <c r="B336" s="11">
        <v>4.57</v>
      </c>
      <c r="C336" s="4">
        <v>0.1867</v>
      </c>
      <c r="D336" s="11">
        <v>0.32329999999999998</v>
      </c>
      <c r="E336" s="11">
        <v>6.7553424790000003</v>
      </c>
      <c r="F336" s="4">
        <f t="shared" si="75"/>
        <v>1898.291666666642</v>
      </c>
      <c r="G336" s="22">
        <f>G333*9/12+G345*3/12</f>
        <v>3.2875000000000001</v>
      </c>
      <c r="H336" s="4">
        <f t="shared" si="71"/>
        <v>206.08200610520078</v>
      </c>
      <c r="I336" s="4">
        <f t="shared" si="72"/>
        <v>8.4191489146260352</v>
      </c>
      <c r="J336" s="33">
        <f t="shared" si="76"/>
        <v>872.35331144940074</v>
      </c>
      <c r="K336" s="4">
        <f t="shared" si="73"/>
        <v>14.57906183234385</v>
      </c>
      <c r="L336" s="33">
        <f t="shared" si="74"/>
        <v>61.713747394221258</v>
      </c>
      <c r="M336" s="15">
        <f t="shared" si="65"/>
        <v>17.705089426411774</v>
      </c>
      <c r="N336" s="6"/>
      <c r="O336" s="7">
        <f t="shared" si="66"/>
        <v>21.998739622916386</v>
      </c>
      <c r="P336" s="7"/>
      <c r="Q336" s="46">
        <f t="shared" si="67"/>
        <v>4.621868235449425E-3</v>
      </c>
      <c r="R336" s="22">
        <f t="shared" si="77"/>
        <v>1.0045022821029856</v>
      </c>
      <c r="S336" s="22">
        <f t="shared" si="78"/>
        <v>6.448573539368577</v>
      </c>
      <c r="T336" s="39">
        <f t="shared" si="68"/>
        <v>6.5447985587445912E-2</v>
      </c>
      <c r="U336" s="39">
        <f t="shared" si="69"/>
        <v>4.0551665059966879E-3</v>
      </c>
      <c r="V336" s="39">
        <f t="shared" si="70"/>
        <v>6.1392819081449224E-2</v>
      </c>
      <c r="Y336" s="37"/>
      <c r="Z336" s="37"/>
    </row>
    <row r="337" spans="1:26" ht="13.15" x14ac:dyDescent="0.4">
      <c r="A337" s="1">
        <v>1898.05</v>
      </c>
      <c r="B337" s="11">
        <v>4.87</v>
      </c>
      <c r="C337" s="4">
        <v>0.1883</v>
      </c>
      <c r="D337" s="11">
        <v>0.32669999999999999</v>
      </c>
      <c r="E337" s="11">
        <v>7.2310717359999996</v>
      </c>
      <c r="F337" s="4">
        <f t="shared" si="75"/>
        <v>1898.3749999999752</v>
      </c>
      <c r="G337" s="22">
        <f>G333*8/12+G345*4/12</f>
        <v>3.2666666666666666</v>
      </c>
      <c r="H337" s="4">
        <f t="shared" si="71"/>
        <v>205.16228909943706</v>
      </c>
      <c r="I337" s="4">
        <f t="shared" si="72"/>
        <v>7.9326609933108818</v>
      </c>
      <c r="J337" s="33">
        <f t="shared" si="76"/>
        <v>871.25838526283644</v>
      </c>
      <c r="K337" s="4">
        <f t="shared" si="73"/>
        <v>13.763145759504329</v>
      </c>
      <c r="L337" s="33">
        <f t="shared" si="74"/>
        <v>58.447662107878571</v>
      </c>
      <c r="M337" s="15">
        <f t="shared" si="65"/>
        <v>17.595635274512819</v>
      </c>
      <c r="N337" s="6"/>
      <c r="O337" s="7">
        <f t="shared" si="66"/>
        <v>21.839402613257249</v>
      </c>
      <c r="P337" s="7"/>
      <c r="Q337" s="46">
        <f t="shared" si="67"/>
        <v>1.3036233662140261E-2</v>
      </c>
      <c r="R337" s="22">
        <f t="shared" si="77"/>
        <v>1.0044866555983616</v>
      </c>
      <c r="S337" s="22">
        <f t="shared" si="78"/>
        <v>6.0514477276894061</v>
      </c>
      <c r="T337" s="39">
        <f t="shared" si="68"/>
        <v>7.1681452138368851E-2</v>
      </c>
      <c r="U337" s="39">
        <f t="shared" si="69"/>
        <v>1.085656649906297E-2</v>
      </c>
      <c r="V337" s="39">
        <f t="shared" si="70"/>
        <v>6.0824885639305881E-2</v>
      </c>
      <c r="Y337" s="37"/>
      <c r="Z337" s="37"/>
    </row>
    <row r="338" spans="1:26" ht="13.15" x14ac:dyDescent="0.4">
      <c r="A338" s="1">
        <v>1898.06</v>
      </c>
      <c r="B338" s="11">
        <v>5.0599999999999996</v>
      </c>
      <c r="C338" s="4">
        <v>0.19</v>
      </c>
      <c r="D338" s="11">
        <v>0.33</v>
      </c>
      <c r="E338" s="11">
        <v>6.7553424790000003</v>
      </c>
      <c r="F338" s="4">
        <f t="shared" si="75"/>
        <v>1898.4583333333085</v>
      </c>
      <c r="G338" s="22">
        <f>G333*7/12+G345*5/12</f>
        <v>3.2458333333333336</v>
      </c>
      <c r="H338" s="4">
        <f t="shared" si="71"/>
        <v>228.17832623464238</v>
      </c>
      <c r="I338" s="4">
        <f t="shared" si="72"/>
        <v>8.5679608665181934</v>
      </c>
      <c r="J338" s="33">
        <f t="shared" si="76"/>
        <v>972.03222184907327</v>
      </c>
      <c r="K338" s="4">
        <f t="shared" si="73"/>
        <v>14.881195189215811</v>
      </c>
      <c r="L338" s="33">
        <f t="shared" si="74"/>
        <v>63.393405772765661</v>
      </c>
      <c r="M338" s="15">
        <f t="shared" si="65"/>
        <v>19.544817480547994</v>
      </c>
      <c r="N338" s="6"/>
      <c r="O338" s="7">
        <f t="shared" si="66"/>
        <v>24.234946843797776</v>
      </c>
      <c r="P338" s="7"/>
      <c r="Q338" s="46">
        <f t="shared" si="67"/>
        <v>2.033044597252974E-3</v>
      </c>
      <c r="R338" s="22">
        <f t="shared" si="77"/>
        <v>1.0044710314523426</v>
      </c>
      <c r="S338" s="22">
        <f t="shared" si="78"/>
        <v>6.5066696275820988</v>
      </c>
      <c r="T338" s="39">
        <f t="shared" si="68"/>
        <v>6.063933623885176E-2</v>
      </c>
      <c r="U338" s="39">
        <f t="shared" si="69"/>
        <v>3.9470258323308638E-3</v>
      </c>
      <c r="V338" s="39">
        <f t="shared" si="70"/>
        <v>5.6692310406520896E-2</v>
      </c>
      <c r="Y338" s="37"/>
      <c r="Z338" s="37"/>
    </row>
    <row r="339" spans="1:26" ht="13.15" x14ac:dyDescent="0.4">
      <c r="A339" s="1">
        <v>1898.07</v>
      </c>
      <c r="B339" s="11">
        <v>5.08</v>
      </c>
      <c r="C339" s="4">
        <v>0.19170000000000001</v>
      </c>
      <c r="D339" s="11">
        <v>0.33329999999999999</v>
      </c>
      <c r="E339" s="11">
        <v>6.6601933879999997</v>
      </c>
      <c r="F339" s="4">
        <f t="shared" si="75"/>
        <v>1898.5416666666417</v>
      </c>
      <c r="G339" s="22">
        <f>G333*6/12+G345*6/12</f>
        <v>3.2250000000000001</v>
      </c>
      <c r="H339" s="4">
        <f t="shared" si="71"/>
        <v>232.35291077106487</v>
      </c>
      <c r="I339" s="4">
        <f t="shared" si="72"/>
        <v>8.7681206682703028</v>
      </c>
      <c r="J339" s="33">
        <f t="shared" si="76"/>
        <v>992.92847470008837</v>
      </c>
      <c r="K339" s="4">
        <f t="shared" si="73"/>
        <v>15.24472936220392</v>
      </c>
      <c r="L339" s="33">
        <f t="shared" si="74"/>
        <v>65.146271775106186</v>
      </c>
      <c r="M339" s="15">
        <f t="shared" si="65"/>
        <v>19.858943014167309</v>
      </c>
      <c r="N339" s="6"/>
      <c r="O339" s="7">
        <f t="shared" si="66"/>
        <v>24.597156500082132</v>
      </c>
      <c r="P339" s="7"/>
      <c r="Q339" s="46">
        <f t="shared" si="67"/>
        <v>-1.1232274275904328E-3</v>
      </c>
      <c r="R339" s="22">
        <f t="shared" si="77"/>
        <v>1.0044554096686071</v>
      </c>
      <c r="S339" s="22">
        <f t="shared" si="78"/>
        <v>6.6291325749157366</v>
      </c>
      <c r="T339" s="39">
        <f t="shared" si="68"/>
        <v>6.1505967617123236E-2</v>
      </c>
      <c r="U339" s="39">
        <f t="shared" si="69"/>
        <v>1.3759423335382159E-3</v>
      </c>
      <c r="V339" s="39">
        <f t="shared" si="70"/>
        <v>6.013002528358502E-2</v>
      </c>
      <c r="Y339" s="37"/>
      <c r="Z339" s="37"/>
    </row>
    <row r="340" spans="1:26" ht="13.15" x14ac:dyDescent="0.4">
      <c r="A340" s="1">
        <v>1898.08</v>
      </c>
      <c r="B340" s="11">
        <v>5.27</v>
      </c>
      <c r="C340" s="4">
        <v>0.1933</v>
      </c>
      <c r="D340" s="11">
        <v>0.3367</v>
      </c>
      <c r="E340" s="11">
        <v>6.6601933879999997</v>
      </c>
      <c r="F340" s="4">
        <f t="shared" si="75"/>
        <v>1898.624999999975</v>
      </c>
      <c r="G340" s="22">
        <f>G333*5/12+G345*7/12</f>
        <v>3.2041666666666666</v>
      </c>
      <c r="H340" s="4">
        <f t="shared" si="71"/>
        <v>241.04327554399836</v>
      </c>
      <c r="I340" s="4">
        <f t="shared" si="72"/>
        <v>8.8413026874107938</v>
      </c>
      <c r="J340" s="33">
        <f t="shared" si="76"/>
        <v>1033.2140717551363</v>
      </c>
      <c r="K340" s="4">
        <f t="shared" si="73"/>
        <v>15.400241152877468</v>
      </c>
      <c r="L340" s="33">
        <f t="shared" si="74"/>
        <v>66.01198822769534</v>
      </c>
      <c r="M340" s="15">
        <f t="shared" si="65"/>
        <v>20.544915179153278</v>
      </c>
      <c r="N340" s="6"/>
      <c r="O340" s="7">
        <f t="shared" si="66"/>
        <v>25.417053562570146</v>
      </c>
      <c r="P340" s="7"/>
      <c r="Q340" s="46">
        <f t="shared" si="67"/>
        <v>-2.5961971848833462E-3</v>
      </c>
      <c r="R340" s="22">
        <f t="shared" si="77"/>
        <v>1.0044397902508402</v>
      </c>
      <c r="S340" s="22">
        <f t="shared" si="78"/>
        <v>6.6586680762844948</v>
      </c>
      <c r="T340" s="39">
        <f t="shared" si="68"/>
        <v>6.2188029845567705E-2</v>
      </c>
      <c r="U340" s="39">
        <f t="shared" si="69"/>
        <v>1.3240844829440768E-3</v>
      </c>
      <c r="V340" s="39">
        <f t="shared" si="70"/>
        <v>6.0863945362623628E-2</v>
      </c>
      <c r="Y340" s="37"/>
      <c r="Z340" s="37"/>
    </row>
    <row r="341" spans="1:26" ht="13.15" x14ac:dyDescent="0.4">
      <c r="A341" s="1">
        <v>1898.09</v>
      </c>
      <c r="B341" s="11">
        <v>5.26</v>
      </c>
      <c r="C341" s="4">
        <v>0.19500000000000001</v>
      </c>
      <c r="D341" s="11">
        <v>0.34</v>
      </c>
      <c r="E341" s="11">
        <v>6.6601933879999997</v>
      </c>
      <c r="F341" s="4">
        <f t="shared" si="75"/>
        <v>1898.7083333333082</v>
      </c>
      <c r="G341" s="22">
        <f>G333*4/12+G345*8/12</f>
        <v>3.1833333333333336</v>
      </c>
      <c r="H341" s="4">
        <f t="shared" si="71"/>
        <v>240.5858879243703</v>
      </c>
      <c r="I341" s="4">
        <f t="shared" si="72"/>
        <v>8.919058582747569</v>
      </c>
      <c r="J341" s="33">
        <f t="shared" si="76"/>
        <v>1034.4394205119618</v>
      </c>
      <c r="K341" s="4">
        <f t="shared" si="73"/>
        <v>15.551179067354735</v>
      </c>
      <c r="L341" s="33">
        <f t="shared" si="74"/>
        <v>66.86490550837776</v>
      </c>
      <c r="M341" s="15">
        <f t="shared" si="65"/>
        <v>20.442732862691294</v>
      </c>
      <c r="N341" s="6"/>
      <c r="O341" s="7">
        <f t="shared" si="66"/>
        <v>25.263043091810573</v>
      </c>
      <c r="P341" s="7"/>
      <c r="Q341" s="46">
        <f t="shared" si="67"/>
        <v>-2.1445692694496421E-3</v>
      </c>
      <c r="R341" s="22">
        <f t="shared" si="77"/>
        <v>1.0044241732027328</v>
      </c>
      <c r="S341" s="22">
        <f t="shared" si="78"/>
        <v>6.6882311658931632</v>
      </c>
      <c r="T341" s="39">
        <f t="shared" si="68"/>
        <v>6.1342048655665504E-2</v>
      </c>
      <c r="U341" s="39">
        <f t="shared" si="69"/>
        <v>1.2730567834109419E-3</v>
      </c>
      <c r="V341" s="39">
        <f t="shared" si="70"/>
        <v>6.0068991872254562E-2</v>
      </c>
      <c r="Y341" s="37"/>
      <c r="Z341" s="37"/>
    </row>
    <row r="342" spans="1:26" ht="13.15" x14ac:dyDescent="0.4">
      <c r="A342" s="1">
        <v>1898.1</v>
      </c>
      <c r="B342" s="11">
        <v>5.15</v>
      </c>
      <c r="C342" s="4">
        <v>0.19670000000000001</v>
      </c>
      <c r="D342" s="11">
        <v>0.34329999999999999</v>
      </c>
      <c r="E342" s="11">
        <v>6.6601933879999997</v>
      </c>
      <c r="F342" s="4">
        <f t="shared" si="75"/>
        <v>1898.7916666666415</v>
      </c>
      <c r="G342" s="22">
        <f>G333*3/12+G345*9/12</f>
        <v>3.1625000000000001</v>
      </c>
      <c r="H342" s="4">
        <f t="shared" si="71"/>
        <v>235.55462410846144</v>
      </c>
      <c r="I342" s="4">
        <f t="shared" si="72"/>
        <v>8.9968144780843424</v>
      </c>
      <c r="J342" s="33">
        <f t="shared" si="76"/>
        <v>1016.0302665027559</v>
      </c>
      <c r="K342" s="4">
        <f t="shared" si="73"/>
        <v>15.702116981832001</v>
      </c>
      <c r="L342" s="33">
        <f t="shared" si="74"/>
        <v>67.728774852504088</v>
      </c>
      <c r="M342" s="15">
        <f t="shared" si="65"/>
        <v>19.947199825773655</v>
      </c>
      <c r="N342" s="6"/>
      <c r="O342" s="7">
        <f t="shared" si="66"/>
        <v>24.627181229803426</v>
      </c>
      <c r="P342" s="7"/>
      <c r="Q342" s="46">
        <f t="shared" si="67"/>
        <v>-1.8673158147902019E-3</v>
      </c>
      <c r="R342" s="22">
        <f t="shared" si="77"/>
        <v>1.0044085585279816</v>
      </c>
      <c r="S342" s="22">
        <f t="shared" si="78"/>
        <v>6.7178210589909906</v>
      </c>
      <c r="T342" s="39">
        <f t="shared" si="68"/>
        <v>6.3829341572826603E-2</v>
      </c>
      <c r="U342" s="39">
        <f t="shared" si="69"/>
        <v>1.4172668657530529E-4</v>
      </c>
      <c r="V342" s="39">
        <f t="shared" si="70"/>
        <v>6.3687614886251298E-2</v>
      </c>
      <c r="Y342" s="37"/>
      <c r="Z342" s="37"/>
    </row>
    <row r="343" spans="1:26" ht="13.15" x14ac:dyDescent="0.4">
      <c r="A343" s="1">
        <v>1898.11</v>
      </c>
      <c r="B343" s="11">
        <v>5.32</v>
      </c>
      <c r="C343" s="4">
        <v>0.1983</v>
      </c>
      <c r="D343" s="11">
        <v>0.34670000000000001</v>
      </c>
      <c r="E343" s="11">
        <v>6.6601933879999997</v>
      </c>
      <c r="F343" s="4">
        <f t="shared" si="75"/>
        <v>1898.8749999999748</v>
      </c>
      <c r="G343" s="22">
        <f>G333*2/12+G345*10/12</f>
        <v>3.1416666666666666</v>
      </c>
      <c r="H343" s="4">
        <f t="shared" si="71"/>
        <v>243.3302136421388</v>
      </c>
      <c r="I343" s="4">
        <f t="shared" si="72"/>
        <v>9.0699964972248353</v>
      </c>
      <c r="J343" s="33">
        <f t="shared" si="76"/>
        <v>1052.8293044560426</v>
      </c>
      <c r="K343" s="4">
        <f t="shared" si="73"/>
        <v>15.857628772505549</v>
      </c>
      <c r="L343" s="33">
        <f t="shared" si="74"/>
        <v>68.612015010321414</v>
      </c>
      <c r="M343" s="15">
        <f t="shared" si="65"/>
        <v>20.527416324811291</v>
      </c>
      <c r="N343" s="6"/>
      <c r="O343" s="7">
        <f t="shared" si="66"/>
        <v>25.31904368550375</v>
      </c>
      <c r="P343" s="7"/>
      <c r="Q343" s="46">
        <f t="shared" si="67"/>
        <v>-4.2081023515611743E-3</v>
      </c>
      <c r="R343" s="22">
        <f t="shared" si="77"/>
        <v>1.0043929462302907</v>
      </c>
      <c r="S343" s="22">
        <f t="shared" si="78"/>
        <v>6.74743696631006</v>
      </c>
      <c r="T343" s="39">
        <f t="shared" si="68"/>
        <v>6.6283648972159881E-2</v>
      </c>
      <c r="U343" s="39">
        <f t="shared" si="69"/>
        <v>-9.7686806646923863E-4</v>
      </c>
      <c r="V343" s="39">
        <f t="shared" si="70"/>
        <v>6.726051703862912E-2</v>
      </c>
      <c r="Y343" s="37"/>
      <c r="Z343" s="37"/>
    </row>
    <row r="344" spans="1:26" ht="13.15" x14ac:dyDescent="0.4">
      <c r="A344" s="1">
        <v>1898.12</v>
      </c>
      <c r="B344" s="11">
        <v>5.65</v>
      </c>
      <c r="C344" s="4">
        <v>0.2</v>
      </c>
      <c r="D344" s="11">
        <v>0.35</v>
      </c>
      <c r="E344" s="11">
        <v>6.7553424790000003</v>
      </c>
      <c r="F344" s="4">
        <f t="shared" si="75"/>
        <v>1898.958333333308</v>
      </c>
      <c r="G344" s="22">
        <f>G333*1/12+G345*11/12</f>
        <v>3.1208333333333336</v>
      </c>
      <c r="H344" s="4">
        <f t="shared" si="71"/>
        <v>254.78409945172524</v>
      </c>
      <c r="I344" s="4">
        <f t="shared" si="72"/>
        <v>9.018906175282309</v>
      </c>
      <c r="J344" s="33">
        <f t="shared" si="76"/>
        <v>1105.6392994179268</v>
      </c>
      <c r="K344" s="4">
        <f t="shared" si="73"/>
        <v>15.783085806744038</v>
      </c>
      <c r="L344" s="33">
        <f t="shared" si="74"/>
        <v>68.490930052437932</v>
      </c>
      <c r="M344" s="15">
        <f t="shared" si="65"/>
        <v>21.403631985448179</v>
      </c>
      <c r="N344" s="6"/>
      <c r="O344" s="7">
        <f t="shared" si="66"/>
        <v>26.371858460631412</v>
      </c>
      <c r="P344" s="7"/>
      <c r="Q344" s="46">
        <f t="shared" si="67"/>
        <v>-4.6050711802030977E-3</v>
      </c>
      <c r="R344" s="22">
        <f t="shared" si="77"/>
        <v>1.0043773363133697</v>
      </c>
      <c r="S344" s="22">
        <f t="shared" si="78"/>
        <v>6.6816228566601144</v>
      </c>
      <c r="T344" s="39">
        <f t="shared" si="68"/>
        <v>6.2723425576802327E-2</v>
      </c>
      <c r="U344" s="39">
        <f t="shared" si="69"/>
        <v>-6.6552271536934882E-4</v>
      </c>
      <c r="V344" s="39">
        <f t="shared" si="70"/>
        <v>6.3388948292171676E-2</v>
      </c>
      <c r="Y344" s="37"/>
      <c r="Z344" s="37"/>
    </row>
    <row r="345" spans="1:26" ht="13.15" x14ac:dyDescent="0.4">
      <c r="A345" s="1">
        <v>1899.01</v>
      </c>
      <c r="B345" s="11">
        <v>6.08</v>
      </c>
      <c r="C345" s="4">
        <v>0.20080000000000001</v>
      </c>
      <c r="D345" s="11">
        <v>0.36080000000000001</v>
      </c>
      <c r="E345" s="11">
        <v>6.7553424790000003</v>
      </c>
      <c r="F345" s="4">
        <f t="shared" si="75"/>
        <v>1899.0416666666413</v>
      </c>
      <c r="G345" s="22">
        <v>3.1</v>
      </c>
      <c r="H345" s="4">
        <f t="shared" si="71"/>
        <v>274.17474772858219</v>
      </c>
      <c r="I345" s="4">
        <f t="shared" si="72"/>
        <v>9.0549817999834392</v>
      </c>
      <c r="J345" s="33">
        <f t="shared" si="76"/>
        <v>1193.0598179477147</v>
      </c>
      <c r="K345" s="4">
        <f t="shared" si="73"/>
        <v>16.270106740209286</v>
      </c>
      <c r="L345" s="33">
        <f t="shared" si="74"/>
        <v>70.798681301897275</v>
      </c>
      <c r="M345" s="15">
        <f t="shared" si="65"/>
        <v>22.932807416487179</v>
      </c>
      <c r="N345" s="6"/>
      <c r="O345" s="7">
        <f t="shared" si="66"/>
        <v>28.222949576087544</v>
      </c>
      <c r="P345" s="7"/>
      <c r="Q345" s="46">
        <f t="shared" si="67"/>
        <v>-4.0674292764648484E-3</v>
      </c>
      <c r="R345" s="22">
        <f t="shared" si="77"/>
        <v>1.0022280750454438</v>
      </c>
      <c r="S345" s="22">
        <f t="shared" si="78"/>
        <v>6.7108705670228135</v>
      </c>
      <c r="T345" s="39">
        <f t="shared" si="68"/>
        <v>5.6525293120711639E-2</v>
      </c>
      <c r="U345" s="39">
        <f t="shared" si="69"/>
        <v>3.4508758039986098E-4</v>
      </c>
      <c r="V345" s="39">
        <f t="shared" si="70"/>
        <v>5.6180205540311778E-2</v>
      </c>
      <c r="Y345" s="37"/>
      <c r="Z345" s="37"/>
    </row>
    <row r="346" spans="1:26" ht="13.15" x14ac:dyDescent="0.4">
      <c r="A346" s="1">
        <v>1899.02</v>
      </c>
      <c r="B346" s="11">
        <v>6.31</v>
      </c>
      <c r="C346" s="4">
        <v>0.20169999999999999</v>
      </c>
      <c r="D346" s="11">
        <v>0.37169999999999997</v>
      </c>
      <c r="E346" s="11">
        <v>6.9456325620000001</v>
      </c>
      <c r="F346" s="4">
        <f t="shared" si="75"/>
        <v>1899.1249999999745</v>
      </c>
      <c r="G346" s="22">
        <f>G345*11/12+G357*1/12</f>
        <v>3.104166666666667</v>
      </c>
      <c r="H346" s="4">
        <f t="shared" si="71"/>
        <v>276.75074557161696</v>
      </c>
      <c r="I346" s="4">
        <f t="shared" si="72"/>
        <v>8.8463748624081049</v>
      </c>
      <c r="J346" s="33">
        <f t="shared" si="76"/>
        <v>1207.4770491076317</v>
      </c>
      <c r="K346" s="4">
        <f t="shared" si="73"/>
        <v>16.302417136128369</v>
      </c>
      <c r="L346" s="33">
        <f t="shared" si="74"/>
        <v>71.128243922869515</v>
      </c>
      <c r="M346" s="15">
        <f t="shared" si="65"/>
        <v>23.048117549980198</v>
      </c>
      <c r="N346" s="6"/>
      <c r="O346" s="7">
        <f t="shared" si="66"/>
        <v>28.325993069592659</v>
      </c>
      <c r="P346" s="7"/>
      <c r="Q346" s="46">
        <f t="shared" si="67"/>
        <v>-4.1025988703934091E-4</v>
      </c>
      <c r="R346" s="22">
        <f t="shared" si="77"/>
        <v>1.0022316173344918</v>
      </c>
      <c r="S346" s="22">
        <f t="shared" si="78"/>
        <v>6.5415549514418974</v>
      </c>
      <c r="T346" s="39">
        <f t="shared" si="68"/>
        <v>5.1479835829899345E-2</v>
      </c>
      <c r="U346" s="39">
        <f t="shared" si="69"/>
        <v>2.0539182052696781E-3</v>
      </c>
      <c r="V346" s="39">
        <f t="shared" si="70"/>
        <v>4.9425917624629667E-2</v>
      </c>
      <c r="Y346" s="37"/>
      <c r="Z346" s="37"/>
    </row>
    <row r="347" spans="1:26" ht="13.15" x14ac:dyDescent="0.4">
      <c r="A347" s="1">
        <v>1899.03</v>
      </c>
      <c r="B347" s="11">
        <v>6.4</v>
      </c>
      <c r="C347" s="4">
        <v>0.20250000000000001</v>
      </c>
      <c r="D347" s="11">
        <v>0.38250000000000001</v>
      </c>
      <c r="E347" s="11">
        <v>6.9456325620000001</v>
      </c>
      <c r="F347" s="4">
        <f t="shared" si="75"/>
        <v>1899.2083333333078</v>
      </c>
      <c r="G347" s="22">
        <f>G345*10/12+G357*2/12</f>
        <v>3.1083333333333334</v>
      </c>
      <c r="H347" s="4">
        <f t="shared" si="71"/>
        <v>280.6980620694689</v>
      </c>
      <c r="I347" s="4">
        <f t="shared" si="72"/>
        <v>8.8814621201667894</v>
      </c>
      <c r="J347" s="33">
        <f t="shared" si="76"/>
        <v>1227.9285720273433</v>
      </c>
      <c r="K347" s="4">
        <f t="shared" si="73"/>
        <v>16.7760951158706</v>
      </c>
      <c r="L347" s="33">
        <f t="shared" si="74"/>
        <v>73.387918562571684</v>
      </c>
      <c r="M347" s="15">
        <f t="shared" si="65"/>
        <v>23.279682245508727</v>
      </c>
      <c r="N347" s="6"/>
      <c r="O347" s="7">
        <f t="shared" si="66"/>
        <v>28.570389684667102</v>
      </c>
      <c r="P347" s="7"/>
      <c r="Q347" s="46">
        <f t="shared" si="67"/>
        <v>3.1393768145793199E-4</v>
      </c>
      <c r="R347" s="22">
        <f t="shared" si="77"/>
        <v>1.0022351596044756</v>
      </c>
      <c r="S347" s="22">
        <f t="shared" si="78"/>
        <v>6.5561531988660651</v>
      </c>
      <c r="T347" s="39">
        <f t="shared" si="68"/>
        <v>5.1539949525162276E-2</v>
      </c>
      <c r="U347" s="39">
        <f t="shared" si="69"/>
        <v>2.0419155161419678E-3</v>
      </c>
      <c r="V347" s="39">
        <f t="shared" si="70"/>
        <v>4.9498034009020309E-2</v>
      </c>
      <c r="Y347" s="37"/>
      <c r="Z347" s="37"/>
    </row>
    <row r="348" spans="1:26" ht="13.15" x14ac:dyDescent="0.4">
      <c r="A348" s="1">
        <v>1899.04</v>
      </c>
      <c r="B348" s="11">
        <v>6.48</v>
      </c>
      <c r="C348" s="4">
        <v>0.20330000000000001</v>
      </c>
      <c r="D348" s="11">
        <v>0.39329999999999998</v>
      </c>
      <c r="E348" s="11">
        <v>7.0407735540000003</v>
      </c>
      <c r="F348" s="4">
        <f t="shared" si="75"/>
        <v>1899.291666666641</v>
      </c>
      <c r="G348" s="22">
        <f>G345*9/12+G357*3/12</f>
        <v>3.1125000000000003</v>
      </c>
      <c r="H348" s="4">
        <f t="shared" si="71"/>
        <v>280.36634112150006</v>
      </c>
      <c r="I348" s="4">
        <f t="shared" si="72"/>
        <v>8.796061288580395</v>
      </c>
      <c r="J348" s="33">
        <f t="shared" si="76"/>
        <v>1229.6840108829313</v>
      </c>
      <c r="K348" s="4">
        <f t="shared" si="73"/>
        <v>17.016679315291043</v>
      </c>
      <c r="L348" s="33">
        <f t="shared" si="74"/>
        <v>74.634987882755681</v>
      </c>
      <c r="M348" s="15">
        <f t="shared" si="65"/>
        <v>23.152421525686492</v>
      </c>
      <c r="N348" s="6"/>
      <c r="O348" s="7">
        <f t="shared" si="66"/>
        <v>28.371517887505821</v>
      </c>
      <c r="P348" s="7"/>
      <c r="Q348" s="46">
        <f t="shared" si="67"/>
        <v>1.8540732642901361E-3</v>
      </c>
      <c r="R348" s="22">
        <f t="shared" si="77"/>
        <v>1.0022387018554013</v>
      </c>
      <c r="S348" s="22">
        <f t="shared" si="78"/>
        <v>6.4820168448711808</v>
      </c>
      <c r="T348" s="39">
        <f t="shared" si="68"/>
        <v>5.4203418157947603E-2</v>
      </c>
      <c r="U348" s="39">
        <f t="shared" si="69"/>
        <v>1.3069980447215634E-3</v>
      </c>
      <c r="V348" s="39">
        <f t="shared" si="70"/>
        <v>5.2896420113226039E-2</v>
      </c>
      <c r="Y348" s="37"/>
      <c r="Z348" s="37"/>
    </row>
    <row r="349" spans="1:26" ht="13.15" x14ac:dyDescent="0.4">
      <c r="A349" s="1">
        <v>1899.05</v>
      </c>
      <c r="B349" s="11">
        <v>6.21</v>
      </c>
      <c r="C349" s="4">
        <v>0.20419999999999999</v>
      </c>
      <c r="D349" s="11">
        <v>0.4042</v>
      </c>
      <c r="E349" s="11">
        <v>7.0407735540000003</v>
      </c>
      <c r="F349" s="4">
        <f t="shared" si="75"/>
        <v>1899.3749999999743</v>
      </c>
      <c r="G349" s="22">
        <f>G345*8/12+G357*4/12</f>
        <v>3.1166666666666671</v>
      </c>
      <c r="H349" s="4">
        <f t="shared" si="71"/>
        <v>268.68441024143749</v>
      </c>
      <c r="I349" s="4">
        <f t="shared" si="72"/>
        <v>8.8350010581806018</v>
      </c>
      <c r="J349" s="33">
        <f t="shared" si="76"/>
        <v>1181.6763627317168</v>
      </c>
      <c r="K349" s="4">
        <f t="shared" si="73"/>
        <v>17.488283191560232</v>
      </c>
      <c r="L349" s="33">
        <f t="shared" si="74"/>
        <v>76.913620904373587</v>
      </c>
      <c r="M349" s="15">
        <f t="shared" si="65"/>
        <v>22.091269360834186</v>
      </c>
      <c r="N349" s="6"/>
      <c r="O349" s="7">
        <f t="shared" si="66"/>
        <v>27.033363884659057</v>
      </c>
      <c r="P349" s="7"/>
      <c r="Q349" s="46">
        <f t="shared" si="67"/>
        <v>6.3341790783615765E-3</v>
      </c>
      <c r="R349" s="22">
        <f t="shared" si="77"/>
        <v>1.0022422440872751</v>
      </c>
      <c r="S349" s="22">
        <f t="shared" si="78"/>
        <v>6.4965281480085366</v>
      </c>
      <c r="T349" s="39">
        <f t="shared" si="68"/>
        <v>6.1171919402222219E-2</v>
      </c>
      <c r="U349" s="39">
        <f t="shared" si="69"/>
        <v>2.6983034043581711E-4</v>
      </c>
      <c r="V349" s="39">
        <f t="shared" si="70"/>
        <v>6.0902089061786402E-2</v>
      </c>
      <c r="Y349" s="37"/>
      <c r="Z349" s="37"/>
    </row>
    <row r="350" spans="1:26" ht="13.15" x14ac:dyDescent="0.4">
      <c r="A350" s="1">
        <v>1899.06</v>
      </c>
      <c r="B350" s="11">
        <v>6.07</v>
      </c>
      <c r="C350" s="4">
        <v>0.20499999999999999</v>
      </c>
      <c r="D350" s="11">
        <v>0.41499999999999998</v>
      </c>
      <c r="E350" s="11">
        <v>7.135922645</v>
      </c>
      <c r="F350" s="4">
        <f t="shared" si="75"/>
        <v>1899.4583333333076</v>
      </c>
      <c r="G350" s="22">
        <f>G345*7/12+G357*5/12</f>
        <v>3.1208333333333336</v>
      </c>
      <c r="H350" s="4">
        <f t="shared" si="71"/>
        <v>259.12529072826015</v>
      </c>
      <c r="I350" s="4">
        <f t="shared" si="72"/>
        <v>8.7513483689115859</v>
      </c>
      <c r="J350" s="33">
        <f t="shared" si="76"/>
        <v>1142.842647833972</v>
      </c>
      <c r="K350" s="4">
        <f t="shared" si="73"/>
        <v>17.716144259016136</v>
      </c>
      <c r="L350" s="33">
        <f t="shared" si="74"/>
        <v>78.135040996886048</v>
      </c>
      <c r="M350" s="15">
        <f t="shared" si="65"/>
        <v>21.212091925046838</v>
      </c>
      <c r="N350" s="6"/>
      <c r="O350" s="7">
        <f t="shared" si="66"/>
        <v>25.920743190931244</v>
      </c>
      <c r="P350" s="7"/>
      <c r="Q350" s="46">
        <f t="shared" si="67"/>
        <v>9.5015040646232868E-3</v>
      </c>
      <c r="R350" s="22">
        <f t="shared" si="77"/>
        <v>1.0022457863001029</v>
      </c>
      <c r="S350" s="22">
        <f t="shared" si="78"/>
        <v>6.4242771973588084</v>
      </c>
      <c r="T350" s="39">
        <f t="shared" si="68"/>
        <v>6.5886016176859963E-2</v>
      </c>
      <c r="U350" s="39">
        <f t="shared" si="69"/>
        <v>5.8712992494980298E-4</v>
      </c>
      <c r="V350" s="39">
        <f t="shared" si="70"/>
        <v>6.529888625191016E-2</v>
      </c>
      <c r="Y350" s="37"/>
      <c r="Z350" s="37"/>
    </row>
    <row r="351" spans="1:26" ht="13.15" x14ac:dyDescent="0.4">
      <c r="A351" s="1">
        <v>1899.07</v>
      </c>
      <c r="B351" s="11">
        <v>6.28</v>
      </c>
      <c r="C351" s="4">
        <v>0.20580000000000001</v>
      </c>
      <c r="D351" s="11">
        <v>0.42580000000000001</v>
      </c>
      <c r="E351" s="11">
        <v>7.2310717359999996</v>
      </c>
      <c r="F351" s="4">
        <f t="shared" si="75"/>
        <v>1899.5416666666408</v>
      </c>
      <c r="G351" s="22">
        <f>G345*6/12+G357*6/12</f>
        <v>3.125</v>
      </c>
      <c r="H351" s="4">
        <f t="shared" si="71"/>
        <v>264.56245904403789</v>
      </c>
      <c r="I351" s="4">
        <f t="shared" si="72"/>
        <v>8.6698971451055744</v>
      </c>
      <c r="J351" s="33">
        <f t="shared" si="76"/>
        <v>1170.0091271553003</v>
      </c>
      <c r="K351" s="4">
        <f t="shared" si="73"/>
        <v>17.938008767667412</v>
      </c>
      <c r="L351" s="33">
        <f t="shared" si="74"/>
        <v>79.32959973610302</v>
      </c>
      <c r="M351" s="15">
        <f t="shared" si="65"/>
        <v>21.561425634523125</v>
      </c>
      <c r="N351" s="6"/>
      <c r="O351" s="7">
        <f t="shared" si="66"/>
        <v>26.307639638375676</v>
      </c>
      <c r="P351" s="7"/>
      <c r="Q351" s="46">
        <f t="shared" si="67"/>
        <v>1.0012959005826119E-2</v>
      </c>
      <c r="R351" s="22">
        <f t="shared" si="77"/>
        <v>1.0022493284938903</v>
      </c>
      <c r="S351" s="22">
        <f t="shared" si="78"/>
        <v>6.3539819151473722</v>
      </c>
      <c r="T351" s="39">
        <f t="shared" si="68"/>
        <v>6.5271635972098618E-2</v>
      </c>
      <c r="U351" s="39">
        <f t="shared" si="69"/>
        <v>1.904345402575558E-3</v>
      </c>
      <c r="V351" s="39">
        <f t="shared" si="70"/>
        <v>6.336729056952306E-2</v>
      </c>
      <c r="Y351" s="37"/>
      <c r="Z351" s="37"/>
    </row>
    <row r="352" spans="1:26" ht="13.15" x14ac:dyDescent="0.4">
      <c r="A352" s="1">
        <v>1899.08</v>
      </c>
      <c r="B352" s="11">
        <v>6.44</v>
      </c>
      <c r="C352" s="4">
        <v>0.20669999999999999</v>
      </c>
      <c r="D352" s="11">
        <v>0.43669999999999998</v>
      </c>
      <c r="E352" s="11">
        <v>7.3262127269999997</v>
      </c>
      <c r="F352" s="4">
        <f t="shared" si="75"/>
        <v>1899.6249999999741</v>
      </c>
      <c r="G352" s="22">
        <f>G345*5/12+G357*7/12</f>
        <v>3.1291666666666669</v>
      </c>
      <c r="H352" s="4">
        <f t="shared" si="71"/>
        <v>267.77966093858419</v>
      </c>
      <c r="I352" s="4">
        <f t="shared" si="72"/>
        <v>8.5947291795039362</v>
      </c>
      <c r="J352" s="33">
        <f t="shared" si="76"/>
        <v>1187.4044455586384</v>
      </c>
      <c r="K352" s="4">
        <f t="shared" si="73"/>
        <v>18.158288498739083</v>
      </c>
      <c r="L352" s="33">
        <f t="shared" si="74"/>
        <v>80.518559219791499</v>
      </c>
      <c r="M352" s="15">
        <f t="shared" si="65"/>
        <v>21.726237373055458</v>
      </c>
      <c r="N352" s="6"/>
      <c r="O352" s="7">
        <f t="shared" si="66"/>
        <v>26.466629854714533</v>
      </c>
      <c r="P352" s="7"/>
      <c r="Q352" s="46">
        <f t="shared" si="67"/>
        <v>1.0920774676827755E-2</v>
      </c>
      <c r="R352" s="22">
        <f t="shared" si="77"/>
        <v>1.0022528706686431</v>
      </c>
      <c r="S352" s="22">
        <f t="shared" si="78"/>
        <v>6.2855732727655296</v>
      </c>
      <c r="T352" s="39">
        <f t="shared" si="68"/>
        <v>6.554163428520865E-2</v>
      </c>
      <c r="U352" s="39">
        <f t="shared" si="69"/>
        <v>2.1986043489110596E-3</v>
      </c>
      <c r="V352" s="39">
        <f t="shared" si="70"/>
        <v>6.334302993629759E-2</v>
      </c>
      <c r="Y352" s="37"/>
      <c r="Z352" s="37"/>
    </row>
    <row r="353" spans="1:26" ht="13.15" x14ac:dyDescent="0.4">
      <c r="A353" s="1">
        <v>1899.09</v>
      </c>
      <c r="B353" s="11">
        <v>6.37</v>
      </c>
      <c r="C353" s="4">
        <v>0.20749999999999999</v>
      </c>
      <c r="D353" s="11">
        <v>0.44750000000000001</v>
      </c>
      <c r="E353" s="11">
        <v>7.6116519010000001</v>
      </c>
      <c r="F353" s="4">
        <f t="shared" si="75"/>
        <v>1899.7083333333073</v>
      </c>
      <c r="G353" s="22">
        <f>G345*4/12+G357*8/12</f>
        <v>3.1333333333333337</v>
      </c>
      <c r="H353" s="4">
        <f t="shared" si="71"/>
        <v>254.93634696366811</v>
      </c>
      <c r="I353" s="4">
        <f t="shared" si="72"/>
        <v>8.3044414434789857</v>
      </c>
      <c r="J353" s="33">
        <f t="shared" si="76"/>
        <v>1133.5225319673459</v>
      </c>
      <c r="K353" s="4">
        <f t="shared" si="73"/>
        <v>17.909578534731789</v>
      </c>
      <c r="L353" s="33">
        <f t="shared" si="74"/>
        <v>79.631292473373222</v>
      </c>
      <c r="M353" s="15">
        <f t="shared" si="65"/>
        <v>20.591140514113782</v>
      </c>
      <c r="N353" s="6"/>
      <c r="O353" s="7">
        <f t="shared" si="66"/>
        <v>25.044683828420062</v>
      </c>
      <c r="P353" s="7"/>
      <c r="Q353" s="46">
        <f t="shared" si="67"/>
        <v>1.5989821882392674E-2</v>
      </c>
      <c r="R353" s="22">
        <f t="shared" si="77"/>
        <v>1.0022564128243681</v>
      </c>
      <c r="S353" s="22">
        <f t="shared" si="78"/>
        <v>6.0634919930596602</v>
      </c>
      <c r="T353" s="39">
        <f t="shared" si="68"/>
        <v>6.9918037014519818E-2</v>
      </c>
      <c r="U353" s="39">
        <f t="shared" si="69"/>
        <v>5.0290517871944829E-3</v>
      </c>
      <c r="V353" s="39">
        <f t="shared" si="70"/>
        <v>6.4888985227325335E-2</v>
      </c>
      <c r="Y353" s="37"/>
      <c r="Z353" s="37"/>
    </row>
    <row r="354" spans="1:26" ht="13.15" x14ac:dyDescent="0.4">
      <c r="A354" s="1">
        <v>1899.1</v>
      </c>
      <c r="B354" s="11">
        <v>6.34</v>
      </c>
      <c r="C354" s="4">
        <v>0.20830000000000001</v>
      </c>
      <c r="D354" s="11">
        <v>0.45829999999999999</v>
      </c>
      <c r="E354" s="11">
        <v>7.7067928930000003</v>
      </c>
      <c r="F354" s="4">
        <f t="shared" si="75"/>
        <v>1899.7916666666406</v>
      </c>
      <c r="G354" s="22">
        <f>G345*3/12+G357*9/12</f>
        <v>3.1374999999999997</v>
      </c>
      <c r="H354" s="4">
        <f t="shared" si="71"/>
        <v>250.60331668627339</v>
      </c>
      <c r="I354" s="4">
        <f t="shared" si="72"/>
        <v>8.2335443005916016</v>
      </c>
      <c r="J354" s="33">
        <f t="shared" si="76"/>
        <v>1117.3073270016002</v>
      </c>
      <c r="K354" s="4">
        <f t="shared" si="73"/>
        <v>18.115378554782193</v>
      </c>
      <c r="L354" s="33">
        <f t="shared" si="74"/>
        <v>80.766868764169317</v>
      </c>
      <c r="M354" s="15">
        <f t="shared" si="65"/>
        <v>20.153713460686614</v>
      </c>
      <c r="N354" s="6"/>
      <c r="O354" s="7">
        <f t="shared" si="66"/>
        <v>24.476723296282376</v>
      </c>
      <c r="P354" s="7"/>
      <c r="Q354" s="46">
        <f t="shared" si="67"/>
        <v>1.8243647300443019E-2</v>
      </c>
      <c r="R354" s="22">
        <f t="shared" si="77"/>
        <v>1.0022599549610702</v>
      </c>
      <c r="S354" s="22">
        <f t="shared" si="78"/>
        <v>6.0021505246741382</v>
      </c>
      <c r="T354" s="39">
        <f t="shared" si="68"/>
        <v>7.0157410592571967E-2</v>
      </c>
      <c r="U354" s="39">
        <f t="shared" si="69"/>
        <v>4.2998456729295143E-3</v>
      </c>
      <c r="V354" s="39">
        <f t="shared" si="70"/>
        <v>6.5857564919642453E-2</v>
      </c>
      <c r="Y354" s="37"/>
      <c r="Z354" s="37"/>
    </row>
    <row r="355" spans="1:26" ht="13.15" x14ac:dyDescent="0.4">
      <c r="A355" s="1">
        <v>1899.11</v>
      </c>
      <c r="B355" s="11">
        <v>6.46</v>
      </c>
      <c r="C355" s="4">
        <v>0.2092</v>
      </c>
      <c r="D355" s="11">
        <v>0.46920000000000001</v>
      </c>
      <c r="E355" s="11">
        <v>7.8019419829999999</v>
      </c>
      <c r="F355" s="4">
        <f t="shared" si="75"/>
        <v>1899.8749999999739</v>
      </c>
      <c r="G355" s="22">
        <f>G345*2/12+G357*10/12</f>
        <v>3.1416666666666666</v>
      </c>
      <c r="H355" s="4">
        <f t="shared" si="71"/>
        <v>252.23250112445754</v>
      </c>
      <c r="I355" s="4">
        <f t="shared" si="72"/>
        <v>8.1682723274359947</v>
      </c>
      <c r="J355" s="33">
        <f t="shared" si="76"/>
        <v>1127.6058296470517</v>
      </c>
      <c r="K355" s="4">
        <f t="shared" si="73"/>
        <v>18.320044818513235</v>
      </c>
      <c r="L355" s="33">
        <f t="shared" si="74"/>
        <v>81.899791837522713</v>
      </c>
      <c r="M355" s="15">
        <f t="shared" si="65"/>
        <v>20.196457520802294</v>
      </c>
      <c r="N355" s="6"/>
      <c r="O355" s="7">
        <f t="shared" si="66"/>
        <v>24.491414148182614</v>
      </c>
      <c r="P355" s="7"/>
      <c r="Q355" s="46">
        <f t="shared" si="67"/>
        <v>1.9324774289488672E-2</v>
      </c>
      <c r="R355" s="22">
        <f t="shared" si="77"/>
        <v>1.0022634970787563</v>
      </c>
      <c r="S355" s="22">
        <f t="shared" si="78"/>
        <v>5.9423500702758778</v>
      </c>
      <c r="T355" s="39">
        <f t="shared" si="68"/>
        <v>6.800107284532686E-2</v>
      </c>
      <c r="U355" s="39">
        <f t="shared" si="69"/>
        <v>4.555627479092772E-3</v>
      </c>
      <c r="V355" s="39">
        <f t="shared" si="70"/>
        <v>6.3445445366234088E-2</v>
      </c>
      <c r="Y355" s="37"/>
      <c r="Z355" s="37"/>
    </row>
    <row r="356" spans="1:26" ht="13.15" x14ac:dyDescent="0.4">
      <c r="A356" s="1">
        <v>1899.12</v>
      </c>
      <c r="B356" s="11">
        <v>6.02</v>
      </c>
      <c r="C356" s="4">
        <v>0.21</v>
      </c>
      <c r="D356" s="11">
        <v>0.48</v>
      </c>
      <c r="E356" s="11">
        <v>7.8970910740000004</v>
      </c>
      <c r="F356" s="4">
        <f t="shared" si="75"/>
        <v>1899.9583333333071</v>
      </c>
      <c r="G356" s="22">
        <f>G345*1/12+G357*11/12</f>
        <v>3.145833333333333</v>
      </c>
      <c r="H356" s="4">
        <f t="shared" si="71"/>
        <v>232.22051801298497</v>
      </c>
      <c r="I356" s="4">
        <f t="shared" si="72"/>
        <v>8.100715744639011</v>
      </c>
      <c r="J356" s="33">
        <f t="shared" si="76"/>
        <v>1041.1600800684175</v>
      </c>
      <c r="K356" s="4">
        <f t="shared" si="73"/>
        <v>18.515921702032028</v>
      </c>
      <c r="L356" s="33">
        <f t="shared" si="74"/>
        <v>83.016086118412048</v>
      </c>
      <c r="M356" s="15">
        <f t="shared" si="65"/>
        <v>18.512649643600195</v>
      </c>
      <c r="N356" s="6"/>
      <c r="O356" s="7">
        <f t="shared" si="66"/>
        <v>22.419855109110458</v>
      </c>
      <c r="P356" s="7"/>
      <c r="Q356" s="46">
        <f t="shared" si="67"/>
        <v>2.3771700547836942E-2</v>
      </c>
      <c r="R356" s="22">
        <f t="shared" si="77"/>
        <v>1.0022670391774313</v>
      </c>
      <c r="S356" s="22">
        <f t="shared" si="78"/>
        <v>5.884041353198449</v>
      </c>
      <c r="T356" s="39">
        <f t="shared" si="68"/>
        <v>7.7167551102330867E-2</v>
      </c>
      <c r="U356" s="39">
        <f t="shared" si="69"/>
        <v>4.8065722079799755E-3</v>
      </c>
      <c r="V356" s="39">
        <f t="shared" si="70"/>
        <v>7.2360978894350891E-2</v>
      </c>
      <c r="Y356" s="37"/>
      <c r="Z356" s="37"/>
    </row>
    <row r="357" spans="1:26" ht="13.15" x14ac:dyDescent="0.4">
      <c r="A357" s="1">
        <v>1900.01</v>
      </c>
      <c r="B357" s="11">
        <v>6.1</v>
      </c>
      <c r="C357" s="4">
        <v>0.2175</v>
      </c>
      <c r="D357" s="11">
        <v>0.48</v>
      </c>
      <c r="E357" s="11">
        <v>7.8970910740000004</v>
      </c>
      <c r="F357" s="4">
        <f t="shared" si="75"/>
        <v>1900.0416666666404</v>
      </c>
      <c r="G357" s="22">
        <v>3.15</v>
      </c>
      <c r="H357" s="4">
        <f t="shared" si="71"/>
        <v>235.30650496332368</v>
      </c>
      <c r="I357" s="4">
        <f t="shared" si="72"/>
        <v>8.3900270212332622</v>
      </c>
      <c r="J357" s="33">
        <f t="shared" si="76"/>
        <v>1058.1308164233533</v>
      </c>
      <c r="K357" s="4">
        <f t="shared" si="73"/>
        <v>18.515921702032028</v>
      </c>
      <c r="L357" s="33">
        <f t="shared" si="74"/>
        <v>83.262752767739272</v>
      </c>
      <c r="M357" s="15">
        <f t="shared" si="65"/>
        <v>18.674275362444781</v>
      </c>
      <c r="N357" s="6"/>
      <c r="O357" s="7">
        <f t="shared" si="66"/>
        <v>22.587334824329009</v>
      </c>
      <c r="P357" s="7"/>
      <c r="Q357" s="46">
        <f t="shared" si="67"/>
        <v>2.573781156703521E-2</v>
      </c>
      <c r="R357" s="22">
        <f t="shared" si="77"/>
        <v>1.0029795584767995</v>
      </c>
      <c r="S357" s="22">
        <f t="shared" si="78"/>
        <v>5.8973807054677758</v>
      </c>
      <c r="T357" s="39">
        <f t="shared" si="68"/>
        <v>7.4527842689818158E-2</v>
      </c>
      <c r="U357" s="39">
        <f t="shared" si="69"/>
        <v>5.7642284691359347E-3</v>
      </c>
      <c r="V357" s="39">
        <f t="shared" si="70"/>
        <v>6.8763614220682223E-2</v>
      </c>
      <c r="Y357" s="37"/>
      <c r="Z357" s="37"/>
    </row>
    <row r="358" spans="1:26" ht="13.15" x14ac:dyDescent="0.4">
      <c r="A358" s="1">
        <v>1900.02</v>
      </c>
      <c r="B358" s="11">
        <v>6.21</v>
      </c>
      <c r="C358" s="4">
        <v>0.22500000000000001</v>
      </c>
      <c r="D358" s="11">
        <v>0.48</v>
      </c>
      <c r="E358" s="11">
        <v>7.9922320659999997</v>
      </c>
      <c r="F358" s="4">
        <f t="shared" si="75"/>
        <v>1900.1249999999736</v>
      </c>
      <c r="G358" s="22">
        <f>G357*11/12+G369*1/12</f>
        <v>3.145833333333333</v>
      </c>
      <c r="H358" s="4">
        <f t="shared" si="71"/>
        <v>236.69809314568522</v>
      </c>
      <c r="I358" s="4">
        <f t="shared" si="72"/>
        <v>8.5760178675972902</v>
      </c>
      <c r="J358" s="33">
        <f t="shared" si="76"/>
        <v>1067.6022704270008</v>
      </c>
      <c r="K358" s="4">
        <f t="shared" si="73"/>
        <v>18.295504784207552</v>
      </c>
      <c r="L358" s="33">
        <f t="shared" si="74"/>
        <v>82.519982255227106</v>
      </c>
      <c r="M358" s="15">
        <f t="shared" si="65"/>
        <v>18.703797417251433</v>
      </c>
      <c r="N358" s="6"/>
      <c r="O358" s="7">
        <f t="shared" si="66"/>
        <v>22.595749104853347</v>
      </c>
      <c r="P358" s="7"/>
      <c r="Q358" s="46">
        <f t="shared" si="67"/>
        <v>2.6897652963089276E-2</v>
      </c>
      <c r="R358" s="22">
        <f t="shared" si="77"/>
        <v>1.0029761561500405</v>
      </c>
      <c r="S358" s="22">
        <f t="shared" si="78"/>
        <v>5.8445396223784236</v>
      </c>
      <c r="T358" s="39">
        <f t="shared" si="68"/>
        <v>7.0080891324745931E-2</v>
      </c>
      <c r="U358" s="39">
        <f t="shared" si="69"/>
        <v>6.9493349328253462E-3</v>
      </c>
      <c r="V358" s="39">
        <f t="shared" si="70"/>
        <v>6.3131556391920585E-2</v>
      </c>
      <c r="Y358" s="37"/>
      <c r="Z358" s="37"/>
    </row>
    <row r="359" spans="1:26" ht="13.15" x14ac:dyDescent="0.4">
      <c r="A359" s="1">
        <v>1900.03</v>
      </c>
      <c r="B359" s="11">
        <v>6.26</v>
      </c>
      <c r="C359" s="4">
        <v>0.23250000000000001</v>
      </c>
      <c r="D359" s="11">
        <v>0.48</v>
      </c>
      <c r="E359" s="11">
        <v>7.9922320659999997</v>
      </c>
      <c r="F359" s="4">
        <f t="shared" si="75"/>
        <v>1900.2083333333069</v>
      </c>
      <c r="G359" s="22">
        <f>G357*10/12+G369*2/12</f>
        <v>3.1416666666666666</v>
      </c>
      <c r="H359" s="4">
        <f t="shared" si="71"/>
        <v>238.60387489404016</v>
      </c>
      <c r="I359" s="4">
        <f t="shared" si="72"/>
        <v>8.861885129850533</v>
      </c>
      <c r="J359" s="33">
        <f t="shared" si="76"/>
        <v>1079.5289866123264</v>
      </c>
      <c r="K359" s="4">
        <f t="shared" si="73"/>
        <v>18.295504784207552</v>
      </c>
      <c r="L359" s="33">
        <f t="shared" si="74"/>
        <v>82.775385554938765</v>
      </c>
      <c r="M359" s="15">
        <f t="shared" si="65"/>
        <v>18.775793421238372</v>
      </c>
      <c r="N359" s="6"/>
      <c r="O359" s="7">
        <f t="shared" si="66"/>
        <v>22.658551692871995</v>
      </c>
      <c r="P359" s="7"/>
      <c r="Q359" s="46">
        <f t="shared" si="67"/>
        <v>2.6734307147491393E-2</v>
      </c>
      <c r="R359" s="22">
        <f t="shared" si="77"/>
        <v>1.0029727538422986</v>
      </c>
      <c r="S359" s="22">
        <f t="shared" si="78"/>
        <v>5.8619338849197211</v>
      </c>
      <c r="T359" s="39">
        <f t="shared" si="68"/>
        <v>6.9864224187603075E-2</v>
      </c>
      <c r="U359" s="39">
        <f t="shared" si="69"/>
        <v>5.014324075594212E-3</v>
      </c>
      <c r="V359" s="39">
        <f t="shared" si="70"/>
        <v>6.4849900112008863E-2</v>
      </c>
      <c r="Y359" s="37"/>
      <c r="Z359" s="37"/>
    </row>
    <row r="360" spans="1:26" ht="13.15" x14ac:dyDescent="0.4">
      <c r="A360" s="1">
        <v>1900.04</v>
      </c>
      <c r="B360" s="11">
        <v>6.34</v>
      </c>
      <c r="C360" s="4">
        <v>0.24</v>
      </c>
      <c r="D360" s="11">
        <v>0.48</v>
      </c>
      <c r="E360" s="11">
        <v>7.9922320659999997</v>
      </c>
      <c r="F360" s="4">
        <f t="shared" si="75"/>
        <v>1900.2916666666401</v>
      </c>
      <c r="G360" s="22">
        <f>G357*9/12+G369*3/12</f>
        <v>3.1374999999999997</v>
      </c>
      <c r="H360" s="4">
        <f t="shared" si="71"/>
        <v>241.65312569140809</v>
      </c>
      <c r="I360" s="4">
        <f t="shared" si="72"/>
        <v>9.1477523921037758</v>
      </c>
      <c r="J360" s="33">
        <f t="shared" si="76"/>
        <v>1096.7738586029388</v>
      </c>
      <c r="K360" s="4">
        <f t="shared" si="73"/>
        <v>18.295504784207552</v>
      </c>
      <c r="L360" s="33">
        <f t="shared" si="74"/>
        <v>83.03650664501744</v>
      </c>
      <c r="M360" s="15">
        <f t="shared" si="65"/>
        <v>18.936402033322732</v>
      </c>
      <c r="N360" s="6"/>
      <c r="O360" s="7">
        <f t="shared" si="66"/>
        <v>22.830122957226383</v>
      </c>
      <c r="P360" s="7"/>
      <c r="Q360" s="46">
        <f t="shared" si="67"/>
        <v>2.6324249917931537E-2</v>
      </c>
      <c r="R360" s="22">
        <f t="shared" si="77"/>
        <v>1.0029693515535789</v>
      </c>
      <c r="S360" s="22">
        <f t="shared" si="78"/>
        <v>5.879359971399416</v>
      </c>
      <c r="T360" s="39">
        <f t="shared" si="68"/>
        <v>6.4977501499694723E-2</v>
      </c>
      <c r="U360" s="39">
        <f t="shared" si="69"/>
        <v>4.0525486625320184E-3</v>
      </c>
      <c r="V360" s="39">
        <f t="shared" si="70"/>
        <v>6.0924952837162705E-2</v>
      </c>
      <c r="Y360" s="37"/>
      <c r="Z360" s="37"/>
    </row>
    <row r="361" spans="1:26" ht="13.15" x14ac:dyDescent="0.4">
      <c r="A361" s="1">
        <v>1900.05</v>
      </c>
      <c r="B361" s="11">
        <v>6.04</v>
      </c>
      <c r="C361" s="4">
        <v>0.2475</v>
      </c>
      <c r="D361" s="11">
        <v>0.48</v>
      </c>
      <c r="E361" s="11">
        <v>7.8019419829999999</v>
      </c>
      <c r="F361" s="4">
        <f t="shared" si="75"/>
        <v>1900.3749999999734</v>
      </c>
      <c r="G361" s="22">
        <f>G357*8/12+G369*4/12</f>
        <v>3.1333333333333337</v>
      </c>
      <c r="H361" s="4">
        <f t="shared" si="71"/>
        <v>235.83348402348665</v>
      </c>
      <c r="I361" s="4">
        <f t="shared" si="72"/>
        <v>9.6637065059292944</v>
      </c>
      <c r="J361" s="33">
        <f t="shared" si="76"/>
        <v>1074.0156629067956</v>
      </c>
      <c r="K361" s="4">
        <f t="shared" si="73"/>
        <v>18.741733829681056</v>
      </c>
      <c r="L361" s="33">
        <f t="shared" si="74"/>
        <v>85.352238111798314</v>
      </c>
      <c r="M361" s="15">
        <f t="shared" si="65"/>
        <v>18.403197016950411</v>
      </c>
      <c r="N361" s="6"/>
      <c r="O361" s="7">
        <f t="shared" si="66"/>
        <v>22.172115694151721</v>
      </c>
      <c r="P361" s="7"/>
      <c r="Q361" s="46">
        <f t="shared" si="67"/>
        <v>2.4232858651637663E-2</v>
      </c>
      <c r="R361" s="22">
        <f t="shared" si="77"/>
        <v>1.0029659492838876</v>
      </c>
      <c r="S361" s="22">
        <f t="shared" si="78"/>
        <v>6.040641788323442</v>
      </c>
      <c r="T361" s="39">
        <f t="shared" si="68"/>
        <v>6.7875138801264834E-2</v>
      </c>
      <c r="U361" s="39">
        <f t="shared" si="69"/>
        <v>3.509766605165332E-3</v>
      </c>
      <c r="V361" s="39">
        <f t="shared" si="70"/>
        <v>6.4365372196099502E-2</v>
      </c>
      <c r="Y361" s="37"/>
      <c r="Z361" s="37"/>
    </row>
    <row r="362" spans="1:26" ht="13.15" x14ac:dyDescent="0.4">
      <c r="A362" s="1">
        <v>1900.06</v>
      </c>
      <c r="B362" s="11">
        <v>5.86</v>
      </c>
      <c r="C362" s="4">
        <v>0.255</v>
      </c>
      <c r="D362" s="11">
        <v>0.48</v>
      </c>
      <c r="E362" s="11">
        <v>7.7067928930000003</v>
      </c>
      <c r="F362" s="4">
        <f t="shared" si="75"/>
        <v>1900.4583333333067</v>
      </c>
      <c r="G362" s="22">
        <f>G357*7/12+G369*5/12</f>
        <v>3.1291666666666669</v>
      </c>
      <c r="H362" s="4">
        <f t="shared" si="71"/>
        <v>231.63019491822746</v>
      </c>
      <c r="I362" s="4">
        <f t="shared" si="72"/>
        <v>10.079470939274403</v>
      </c>
      <c r="J362" s="33">
        <f t="shared" si="76"/>
        <v>1058.6986160314761</v>
      </c>
      <c r="K362" s="4">
        <f t="shared" si="73"/>
        <v>18.973121768045935</v>
      </c>
      <c r="L362" s="33">
        <f t="shared" si="74"/>
        <v>86.71934056230522</v>
      </c>
      <c r="M362" s="15">
        <f t="shared" si="65"/>
        <v>17.992711584303976</v>
      </c>
      <c r="N362" s="6"/>
      <c r="O362" s="7">
        <f t="shared" si="66"/>
        <v>21.667091326067681</v>
      </c>
      <c r="P362" s="7"/>
      <c r="Q362" s="46">
        <f t="shared" si="67"/>
        <v>2.4286393111291125E-2</v>
      </c>
      <c r="R362" s="22">
        <f t="shared" si="77"/>
        <v>1.0029625470332306</v>
      </c>
      <c r="S362" s="22">
        <f t="shared" si="78"/>
        <v>6.1333577886333934</v>
      </c>
      <c r="T362" s="39">
        <f t="shared" si="68"/>
        <v>6.5611536216921618E-2</v>
      </c>
      <c r="U362" s="39">
        <f t="shared" si="69"/>
        <v>3.2222961753032298E-3</v>
      </c>
      <c r="V362" s="39">
        <f t="shared" si="70"/>
        <v>6.2389240041618388E-2</v>
      </c>
      <c r="Y362" s="37"/>
      <c r="Z362" s="37"/>
    </row>
    <row r="363" spans="1:26" ht="13.15" x14ac:dyDescent="0.4">
      <c r="A363" s="1">
        <v>1900.07</v>
      </c>
      <c r="B363" s="11">
        <v>5.86</v>
      </c>
      <c r="C363" s="4">
        <v>0.26250000000000001</v>
      </c>
      <c r="D363" s="11">
        <v>0.48</v>
      </c>
      <c r="E363" s="11">
        <v>7.8019419829999999</v>
      </c>
      <c r="F363" s="4">
        <f t="shared" si="75"/>
        <v>1900.5416666666399</v>
      </c>
      <c r="G363" s="22">
        <f>G357*6/12+G369*6/12</f>
        <v>3.125</v>
      </c>
      <c r="H363" s="4">
        <f t="shared" si="71"/>
        <v>228.80533383735624</v>
      </c>
      <c r="I363" s="4">
        <f t="shared" si="72"/>
        <v>10.249385688106829</v>
      </c>
      <c r="J363" s="33">
        <f t="shared" si="76"/>
        <v>1049.6910440814036</v>
      </c>
      <c r="K363" s="4">
        <f t="shared" si="73"/>
        <v>18.741733829681056</v>
      </c>
      <c r="L363" s="33">
        <f t="shared" si="74"/>
        <v>85.981518969125204</v>
      </c>
      <c r="M363" s="15">
        <f t="shared" si="65"/>
        <v>17.689545468952797</v>
      </c>
      <c r="N363" s="6"/>
      <c r="O363" s="7">
        <f t="shared" si="66"/>
        <v>21.293889709957135</v>
      </c>
      <c r="P363" s="7"/>
      <c r="Q363" s="46">
        <f t="shared" si="67"/>
        <v>2.6508372245072756E-2</v>
      </c>
      <c r="R363" s="22">
        <f t="shared" si="77"/>
        <v>1.0029591448016137</v>
      </c>
      <c r="S363" s="22">
        <f t="shared" si="78"/>
        <v>6.0765067886138704</v>
      </c>
      <c r="T363" s="39">
        <f t="shared" si="68"/>
        <v>6.1471772979990735E-2</v>
      </c>
      <c r="U363" s="39">
        <f t="shared" si="69"/>
        <v>4.4382347403240097E-3</v>
      </c>
      <c r="V363" s="39">
        <f t="shared" si="70"/>
        <v>5.7033538239666726E-2</v>
      </c>
      <c r="Y363" s="37"/>
      <c r="Z363" s="37"/>
    </row>
    <row r="364" spans="1:26" ht="13.15" x14ac:dyDescent="0.4">
      <c r="A364" s="1">
        <v>1900.08</v>
      </c>
      <c r="B364" s="11">
        <v>5.94</v>
      </c>
      <c r="C364" s="4">
        <v>0.27</v>
      </c>
      <c r="D364" s="11">
        <v>0.48</v>
      </c>
      <c r="E364" s="11">
        <v>7.7067928930000003</v>
      </c>
      <c r="F364" s="4">
        <f t="shared" si="75"/>
        <v>1900.6249999999732</v>
      </c>
      <c r="G364" s="22">
        <f>G357*5/12+G369*7/12</f>
        <v>3.1208333333333336</v>
      </c>
      <c r="H364" s="4">
        <f t="shared" si="71"/>
        <v>234.79238187956844</v>
      </c>
      <c r="I364" s="4">
        <f t="shared" si="72"/>
        <v>10.67238099452584</v>
      </c>
      <c r="J364" s="33">
        <f t="shared" si="76"/>
        <v>1081.2379890400427</v>
      </c>
      <c r="K364" s="4">
        <f t="shared" si="73"/>
        <v>18.973121768045935</v>
      </c>
      <c r="L364" s="33">
        <f t="shared" si="74"/>
        <v>87.372766791114572</v>
      </c>
      <c r="M364" s="15">
        <f t="shared" si="65"/>
        <v>18.069614666784187</v>
      </c>
      <c r="N364" s="6"/>
      <c r="O364" s="7">
        <f t="shared" si="66"/>
        <v>21.745469843487943</v>
      </c>
      <c r="P364" s="7"/>
      <c r="Q364" s="46">
        <f t="shared" si="67"/>
        <v>2.0503000596817963E-2</v>
      </c>
      <c r="R364" s="22">
        <f t="shared" si="77"/>
        <v>1.002955742589043</v>
      </c>
      <c r="S364" s="22">
        <f t="shared" si="78"/>
        <v>6.1697314120995834</v>
      </c>
      <c r="T364" s="39">
        <f t="shared" si="68"/>
        <v>6.2362729619005464E-2</v>
      </c>
      <c r="U364" s="39">
        <f t="shared" si="69"/>
        <v>4.1614673758820775E-3</v>
      </c>
      <c r="V364" s="39">
        <f t="shared" si="70"/>
        <v>5.8201262243123386E-2</v>
      </c>
      <c r="Y364" s="37"/>
      <c r="Z364" s="37"/>
    </row>
    <row r="365" spans="1:26" ht="13.15" x14ac:dyDescent="0.4">
      <c r="A365" s="1">
        <v>1900.09</v>
      </c>
      <c r="B365" s="11">
        <v>5.8</v>
      </c>
      <c r="C365" s="4">
        <v>0.27750000000000002</v>
      </c>
      <c r="D365" s="11">
        <v>0.48</v>
      </c>
      <c r="E365" s="11">
        <v>7.8019419829999999</v>
      </c>
      <c r="F365" s="4">
        <f t="shared" si="75"/>
        <v>1900.7083333333064</v>
      </c>
      <c r="G365" s="22">
        <f>G357*4/12+G369*8/12</f>
        <v>3.1166666666666671</v>
      </c>
      <c r="H365" s="4">
        <f t="shared" si="71"/>
        <v>226.4626171086461</v>
      </c>
      <c r="I365" s="4">
        <f t="shared" si="72"/>
        <v>10.835064870284363</v>
      </c>
      <c r="J365" s="33">
        <f t="shared" si="76"/>
        <v>1047.0367751852757</v>
      </c>
      <c r="K365" s="4">
        <f t="shared" si="73"/>
        <v>18.741733829681056</v>
      </c>
      <c r="L365" s="33">
        <f t="shared" si="74"/>
        <v>86.651319325677989</v>
      </c>
      <c r="M365" s="15">
        <f t="shared" si="65"/>
        <v>17.341874151224708</v>
      </c>
      <c r="N365" s="6"/>
      <c r="O365" s="7">
        <f t="shared" si="66"/>
        <v>20.869225953924722</v>
      </c>
      <c r="P365" s="7"/>
      <c r="Q365" s="46">
        <f t="shared" si="67"/>
        <v>2.2910446651602426E-2</v>
      </c>
      <c r="R365" s="22">
        <f t="shared" si="77"/>
        <v>1.0029523403955243</v>
      </c>
      <c r="S365" s="22">
        <f t="shared" si="78"/>
        <v>6.1125017899833409</v>
      </c>
      <c r="T365" s="39">
        <f t="shared" si="68"/>
        <v>6.8005415438333827E-2</v>
      </c>
      <c r="U365" s="39">
        <f t="shared" si="69"/>
        <v>6.361776127812524E-3</v>
      </c>
      <c r="V365" s="39">
        <f t="shared" si="70"/>
        <v>6.1643639310521303E-2</v>
      </c>
      <c r="Y365" s="37"/>
      <c r="Z365" s="37"/>
    </row>
    <row r="366" spans="1:26" ht="13.15" x14ac:dyDescent="0.4">
      <c r="A366" s="1">
        <v>1900.1</v>
      </c>
      <c r="B366" s="11">
        <v>6.01</v>
      </c>
      <c r="C366" s="4">
        <v>0.28499999999999998</v>
      </c>
      <c r="D366" s="11">
        <v>0.48</v>
      </c>
      <c r="E366" s="11">
        <v>7.7067928930000003</v>
      </c>
      <c r="F366" s="4">
        <f t="shared" si="75"/>
        <v>1900.7916666666397</v>
      </c>
      <c r="G366" s="22">
        <f>G357*3/12+G369*9/12</f>
        <v>3.1125000000000003</v>
      </c>
      <c r="H366" s="4">
        <f t="shared" si="71"/>
        <v>237.5592954707418</v>
      </c>
      <c r="I366" s="4">
        <f t="shared" si="72"/>
        <v>11.265291049777273</v>
      </c>
      <c r="J366" s="33">
        <f t="shared" si="76"/>
        <v>1102.6819922904081</v>
      </c>
      <c r="K366" s="4">
        <f t="shared" si="73"/>
        <v>18.973121768045935</v>
      </c>
      <c r="L366" s="33">
        <f t="shared" si="74"/>
        <v>88.067779750315452</v>
      </c>
      <c r="M366" s="15">
        <f t="shared" si="65"/>
        <v>18.102398784556048</v>
      </c>
      <c r="N366" s="6"/>
      <c r="O366" s="7">
        <f t="shared" si="66"/>
        <v>21.784692525130019</v>
      </c>
      <c r="P366" s="7"/>
      <c r="Q366" s="46">
        <f t="shared" si="67"/>
        <v>1.9307613480088831E-2</v>
      </c>
      <c r="R366" s="22">
        <f t="shared" si="77"/>
        <v>1.0029489382210637</v>
      </c>
      <c r="S366" s="22">
        <f t="shared" si="78"/>
        <v>6.2062365365613328</v>
      </c>
      <c r="T366" s="39">
        <f t="shared" si="68"/>
        <v>7.0915077956436701E-2</v>
      </c>
      <c r="U366" s="39">
        <f t="shared" si="69"/>
        <v>8.1191790509469453E-3</v>
      </c>
      <c r="V366" s="39">
        <f t="shared" si="70"/>
        <v>6.2795898905489755E-2</v>
      </c>
      <c r="Y366" s="37"/>
      <c r="Z366" s="37"/>
    </row>
    <row r="367" spans="1:26" ht="13.15" x14ac:dyDescent="0.4">
      <c r="A367" s="1">
        <v>1900.11</v>
      </c>
      <c r="B367" s="11">
        <v>6.48</v>
      </c>
      <c r="C367" s="4">
        <v>0.29249999999999998</v>
      </c>
      <c r="D367" s="11">
        <v>0.48</v>
      </c>
      <c r="E367" s="11">
        <v>7.7067928930000003</v>
      </c>
      <c r="F367" s="4">
        <f t="shared" si="75"/>
        <v>1900.8749999999729</v>
      </c>
      <c r="G367" s="22">
        <f>G357*2/12+G369*10/12</f>
        <v>3.1083333333333334</v>
      </c>
      <c r="H367" s="4">
        <f t="shared" si="71"/>
        <v>256.13714386862011</v>
      </c>
      <c r="I367" s="4">
        <f t="shared" si="72"/>
        <v>11.56174607740299</v>
      </c>
      <c r="J367" s="33">
        <f t="shared" si="76"/>
        <v>1193.3872185697044</v>
      </c>
      <c r="K367" s="4">
        <f t="shared" si="73"/>
        <v>18.973121768045935</v>
      </c>
      <c r="L367" s="33">
        <f t="shared" si="74"/>
        <v>88.399053227385508</v>
      </c>
      <c r="M367" s="15">
        <f t="shared" si="65"/>
        <v>19.41958460376075</v>
      </c>
      <c r="N367" s="6"/>
      <c r="O367" s="7">
        <f t="shared" si="66"/>
        <v>23.36547649184719</v>
      </c>
      <c r="P367" s="7"/>
      <c r="Q367" s="46">
        <f t="shared" si="67"/>
        <v>1.7974812589310551E-2</v>
      </c>
      <c r="R367" s="22">
        <f t="shared" si="77"/>
        <v>1.0029455360656672</v>
      </c>
      <c r="S367" s="22">
        <f t="shared" si="78"/>
        <v>6.2245383446929603</v>
      </c>
      <c r="T367" s="39">
        <f t="shared" si="68"/>
        <v>6.4984250533232757E-2</v>
      </c>
      <c r="U367" s="39">
        <f t="shared" si="69"/>
        <v>1.0166633797672686E-2</v>
      </c>
      <c r="V367" s="39">
        <f t="shared" si="70"/>
        <v>5.4817616735560071E-2</v>
      </c>
      <c r="Y367" s="37"/>
      <c r="Z367" s="37"/>
    </row>
    <row r="368" spans="1:26" ht="13.15" x14ac:dyDescent="0.4">
      <c r="A368" s="1">
        <v>1900.12</v>
      </c>
      <c r="B368" s="11">
        <v>6.87</v>
      </c>
      <c r="C368" s="4">
        <v>0.3</v>
      </c>
      <c r="D368" s="11">
        <v>0.48</v>
      </c>
      <c r="E368" s="11">
        <v>7.6116519010000001</v>
      </c>
      <c r="F368" s="4">
        <f t="shared" si="75"/>
        <v>1900.9583333333062</v>
      </c>
      <c r="G368" s="22">
        <f>G357*1/12+G369*11/12</f>
        <v>3.104166666666667</v>
      </c>
      <c r="H368" s="4">
        <f t="shared" si="71"/>
        <v>274.94704923711146</v>
      </c>
      <c r="I368" s="4">
        <f t="shared" si="72"/>
        <v>12.006421364066002</v>
      </c>
      <c r="J368" s="33">
        <f t="shared" si="76"/>
        <v>1285.6874843904875</v>
      </c>
      <c r="K368" s="4">
        <f t="shared" si="73"/>
        <v>19.210274182505604</v>
      </c>
      <c r="L368" s="33">
        <f t="shared" si="74"/>
        <v>89.829693232523141</v>
      </c>
      <c r="M368" s="15">
        <f t="shared" si="65"/>
        <v>20.744051160870843</v>
      </c>
      <c r="N368" s="6"/>
      <c r="O368" s="7">
        <f t="shared" si="66"/>
        <v>24.951139917086596</v>
      </c>
      <c r="P368" s="7"/>
      <c r="Q368" s="46">
        <f t="shared" si="67"/>
        <v>1.3490267445614532E-2</v>
      </c>
      <c r="R368" s="22">
        <f t="shared" si="77"/>
        <v>1.0029421339293405</v>
      </c>
      <c r="S368" s="22">
        <f t="shared" si="78"/>
        <v>6.3209050393635424</v>
      </c>
      <c r="T368" s="39">
        <f t="shared" si="68"/>
        <v>5.4545251575951914E-2</v>
      </c>
      <c r="U368" s="39">
        <f t="shared" si="69"/>
        <v>8.900918904485966E-3</v>
      </c>
      <c r="V368" s="39">
        <f t="shared" si="70"/>
        <v>4.5644332671465948E-2</v>
      </c>
      <c r="Y368" s="37"/>
      <c r="Z368" s="37"/>
    </row>
    <row r="369" spans="1:26" ht="13.15" x14ac:dyDescent="0.4">
      <c r="A369" s="1">
        <v>1901.01</v>
      </c>
      <c r="B369" s="11">
        <v>7.07</v>
      </c>
      <c r="C369" s="4">
        <v>0.30170000000000002</v>
      </c>
      <c r="D369" s="11">
        <v>0.48170000000000002</v>
      </c>
      <c r="E369" s="11">
        <v>7.7067928930000003</v>
      </c>
      <c r="F369" s="4">
        <f t="shared" si="75"/>
        <v>1901.0416666666395</v>
      </c>
      <c r="G369" s="22">
        <v>3.1</v>
      </c>
      <c r="H369" s="4">
        <f t="shared" si="71"/>
        <v>279.45827270850992</v>
      </c>
      <c r="I369" s="4">
        <f t="shared" si="72"/>
        <v>11.925397577957206</v>
      </c>
      <c r="J369" s="33">
        <f t="shared" si="76"/>
        <v>1311.4295976827282</v>
      </c>
      <c r="K369" s="4">
        <f t="shared" si="73"/>
        <v>19.040318240974432</v>
      </c>
      <c r="L369" s="33">
        <f t="shared" si="74"/>
        <v>89.351575276346566</v>
      </c>
      <c r="M369" s="15">
        <f t="shared" si="65"/>
        <v>20.978581834536183</v>
      </c>
      <c r="N369" s="6"/>
      <c r="O369" s="7">
        <f t="shared" si="66"/>
        <v>25.223107928844307</v>
      </c>
      <c r="P369" s="7"/>
      <c r="Q369" s="46">
        <f t="shared" si="67"/>
        <v>1.5441362892157362E-2</v>
      </c>
      <c r="R369" s="22">
        <f t="shared" si="77"/>
        <v>1.0020149873405235</v>
      </c>
      <c r="S369" s="22">
        <f t="shared" si="78"/>
        <v>6.2612403151929579</v>
      </c>
      <c r="T369" s="39">
        <f t="shared" si="68"/>
        <v>5.5432556751338735E-2</v>
      </c>
      <c r="U369" s="39">
        <f t="shared" si="69"/>
        <v>1.0144103392990989E-2</v>
      </c>
      <c r="V369" s="39">
        <f t="shared" si="70"/>
        <v>4.5288453358347747E-2</v>
      </c>
      <c r="Y369" s="37"/>
      <c r="Z369" s="37"/>
    </row>
    <row r="370" spans="1:26" ht="13.15" x14ac:dyDescent="0.4">
      <c r="A370" s="1">
        <v>1901.02</v>
      </c>
      <c r="B370" s="11">
        <v>7.25</v>
      </c>
      <c r="C370" s="4">
        <v>0.30330000000000001</v>
      </c>
      <c r="D370" s="11">
        <v>0.48330000000000001</v>
      </c>
      <c r="E370" s="11">
        <v>7.6116519010000001</v>
      </c>
      <c r="F370" s="4">
        <f t="shared" si="75"/>
        <v>1901.1249999999727</v>
      </c>
      <c r="G370" s="22">
        <f>G369*11/12+G381*1/12</f>
        <v>3.1066666666666669</v>
      </c>
      <c r="H370" s="4">
        <f t="shared" si="71"/>
        <v>290.15518296492837</v>
      </c>
      <c r="I370" s="4">
        <f t="shared" si="72"/>
        <v>12.13849199907073</v>
      </c>
      <c r="J370" s="33">
        <f t="shared" si="76"/>
        <v>1366.3745072456918</v>
      </c>
      <c r="K370" s="4">
        <f t="shared" si="73"/>
        <v>19.34234481751033</v>
      </c>
      <c r="L370" s="33">
        <f t="shared" si="74"/>
        <v>91.085351634736952</v>
      </c>
      <c r="M370" s="15">
        <f t="shared" si="65"/>
        <v>21.67914984820618</v>
      </c>
      <c r="N370" s="6"/>
      <c r="O370" s="7">
        <f t="shared" si="66"/>
        <v>26.05325136080879</v>
      </c>
      <c r="P370" s="7"/>
      <c r="Q370" s="46">
        <f t="shared" si="67"/>
        <v>1.1385946036258705E-2</v>
      </c>
      <c r="R370" s="22">
        <f t="shared" si="77"/>
        <v>1.0020207222232298</v>
      </c>
      <c r="S370" s="22">
        <f t="shared" si="78"/>
        <v>6.3522760047961331</v>
      </c>
      <c r="T370" s="39">
        <f t="shared" si="68"/>
        <v>5.6660563453841739E-2</v>
      </c>
      <c r="U370" s="39">
        <f t="shared" si="69"/>
        <v>1.2175146255171132E-2</v>
      </c>
      <c r="V370" s="39">
        <f t="shared" si="70"/>
        <v>4.4485417198670607E-2</v>
      </c>
      <c r="Y370" s="37"/>
      <c r="Z370" s="37"/>
    </row>
    <row r="371" spans="1:26" ht="13.15" x14ac:dyDescent="0.4">
      <c r="A371" s="1">
        <v>1901.03</v>
      </c>
      <c r="B371" s="11">
        <v>7.51</v>
      </c>
      <c r="C371" s="4">
        <v>0.30499999999999999</v>
      </c>
      <c r="D371" s="11">
        <v>0.48499999999999999</v>
      </c>
      <c r="E371" s="11">
        <v>7.6116519010000001</v>
      </c>
      <c r="F371" s="4">
        <f t="shared" si="75"/>
        <v>1901.208333333306</v>
      </c>
      <c r="G371" s="22">
        <f>G369*10/12+G381*2/12</f>
        <v>3.1133333333333333</v>
      </c>
      <c r="H371" s="4">
        <f t="shared" si="71"/>
        <v>300.56074814711894</v>
      </c>
      <c r="I371" s="4">
        <f t="shared" si="72"/>
        <v>12.206528386800436</v>
      </c>
      <c r="J371" s="33">
        <f t="shared" si="76"/>
        <v>1420.1656875596748</v>
      </c>
      <c r="K371" s="4">
        <f t="shared" si="73"/>
        <v>19.410381205240039</v>
      </c>
      <c r="L371" s="33">
        <f t="shared" si="74"/>
        <v>91.715094336410431</v>
      </c>
      <c r="M371" s="15">
        <f t="shared" si="65"/>
        <v>22.347583950683841</v>
      </c>
      <c r="N371" s="6"/>
      <c r="O371" s="7">
        <f t="shared" si="66"/>
        <v>26.840868787784956</v>
      </c>
      <c r="P371" s="7"/>
      <c r="Q371" s="46">
        <f t="shared" si="67"/>
        <v>8.7471301208264102E-3</v>
      </c>
      <c r="R371" s="22">
        <f t="shared" si="77"/>
        <v>1.002026457027879</v>
      </c>
      <c r="S371" s="22">
        <f t="shared" si="78"/>
        <v>6.3651121900871139</v>
      </c>
      <c r="T371" s="39">
        <f t="shared" si="68"/>
        <v>5.0682384470588371E-2</v>
      </c>
      <c r="U371" s="39">
        <f t="shared" si="69"/>
        <v>1.1214684565742816E-2</v>
      </c>
      <c r="V371" s="39">
        <f t="shared" si="70"/>
        <v>3.9467699904845555E-2</v>
      </c>
      <c r="Y371" s="37"/>
      <c r="Z371" s="37"/>
    </row>
    <row r="372" spans="1:26" ht="13.15" x14ac:dyDescent="0.4">
      <c r="A372" s="1">
        <v>1901.04</v>
      </c>
      <c r="B372" s="11">
        <v>8.14</v>
      </c>
      <c r="C372" s="4">
        <v>0.30669999999999997</v>
      </c>
      <c r="D372" s="11">
        <v>0.48670000000000002</v>
      </c>
      <c r="E372" s="11">
        <v>7.5165028100000004</v>
      </c>
      <c r="F372" s="4">
        <f t="shared" si="75"/>
        <v>1901.2916666666392</v>
      </c>
      <c r="G372" s="22">
        <f>G369*9/12+G381*3/12</f>
        <v>3.12</v>
      </c>
      <c r="H372" s="4">
        <f t="shared" si="71"/>
        <v>329.89810855934479</v>
      </c>
      <c r="I372" s="4">
        <f t="shared" si="72"/>
        <v>12.42994470456401</v>
      </c>
      <c r="J372" s="33">
        <f t="shared" si="76"/>
        <v>1563.6806385334951</v>
      </c>
      <c r="K372" s="4">
        <f t="shared" si="73"/>
        <v>19.724988874180969</v>
      </c>
      <c r="L372" s="33">
        <f t="shared" si="74"/>
        <v>93.494271102487957</v>
      </c>
      <c r="M372" s="15">
        <f t="shared" si="65"/>
        <v>24.4097169948272</v>
      </c>
      <c r="N372" s="6"/>
      <c r="O372" s="7">
        <f t="shared" si="66"/>
        <v>29.293804989254227</v>
      </c>
      <c r="P372" s="7"/>
      <c r="Q372" s="46">
        <f t="shared" si="67"/>
        <v>2.4736219890211311E-3</v>
      </c>
      <c r="R372" s="22">
        <f t="shared" si="77"/>
        <v>1.0020321917545103</v>
      </c>
      <c r="S372" s="22">
        <f t="shared" si="78"/>
        <v>6.4587480883794521</v>
      </c>
      <c r="T372" s="39">
        <f t="shared" si="68"/>
        <v>4.3951039738485687E-2</v>
      </c>
      <c r="U372" s="39">
        <f t="shared" si="69"/>
        <v>1.3299288449727165E-2</v>
      </c>
      <c r="V372" s="39">
        <f t="shared" si="70"/>
        <v>3.0651751288758522E-2</v>
      </c>
      <c r="Y372" s="37"/>
      <c r="Z372" s="37"/>
    </row>
    <row r="373" spans="1:26" ht="13.15" x14ac:dyDescent="0.4">
      <c r="A373" s="1">
        <v>1901.05</v>
      </c>
      <c r="B373" s="11">
        <v>7.73</v>
      </c>
      <c r="C373" s="4">
        <v>0.30830000000000002</v>
      </c>
      <c r="D373" s="11">
        <v>0.48830000000000001</v>
      </c>
      <c r="E373" s="11">
        <v>7.5165028100000004</v>
      </c>
      <c r="F373" s="4">
        <f t="shared" si="75"/>
        <v>1901.3749999999725</v>
      </c>
      <c r="G373" s="22">
        <f>G369*8/12+G381*4/12</f>
        <v>3.1266666666666669</v>
      </c>
      <c r="H373" s="4">
        <f t="shared" si="71"/>
        <v>313.28161906188393</v>
      </c>
      <c r="I373" s="4">
        <f t="shared" si="72"/>
        <v>12.494789541627272</v>
      </c>
      <c r="J373" s="33">
        <f t="shared" si="76"/>
        <v>1489.8556385260738</v>
      </c>
      <c r="K373" s="4">
        <f t="shared" si="73"/>
        <v>19.789833711244231</v>
      </c>
      <c r="L373" s="33">
        <f t="shared" si="74"/>
        <v>94.113390464719501</v>
      </c>
      <c r="M373" s="15">
        <f t="shared" si="65"/>
        <v>23.064012684863552</v>
      </c>
      <c r="N373" s="6"/>
      <c r="O373" s="7">
        <f t="shared" si="66"/>
        <v>27.661102045351072</v>
      </c>
      <c r="P373" s="7"/>
      <c r="Q373" s="46">
        <f t="shared" si="67"/>
        <v>5.9728054263651145E-3</v>
      </c>
      <c r="R373" s="22">
        <f t="shared" si="77"/>
        <v>1.0020379264031627</v>
      </c>
      <c r="S373" s="22">
        <f t="shared" si="78"/>
        <v>6.4718735029891157</v>
      </c>
      <c r="T373" s="39">
        <f t="shared" si="68"/>
        <v>5.1684839948395123E-2</v>
      </c>
      <c r="U373" s="39">
        <f t="shared" si="69"/>
        <v>1.3409081904786735E-2</v>
      </c>
      <c r="V373" s="39">
        <f t="shared" si="70"/>
        <v>3.8275758043608388E-2</v>
      </c>
      <c r="Y373" s="37"/>
      <c r="Z373" s="37"/>
    </row>
    <row r="374" spans="1:26" ht="13.15" x14ac:dyDescent="0.4">
      <c r="A374" s="1">
        <v>1901.06</v>
      </c>
      <c r="B374" s="11">
        <v>8.5</v>
      </c>
      <c r="C374" s="4">
        <v>0.31</v>
      </c>
      <c r="D374" s="11">
        <v>0.49</v>
      </c>
      <c r="E374" s="11">
        <v>7.5165028100000004</v>
      </c>
      <c r="F374" s="4">
        <f t="shared" si="75"/>
        <v>1901.4583333333057</v>
      </c>
      <c r="G374" s="22">
        <f>G369*7/12+G381*5/12</f>
        <v>3.1333333333333333</v>
      </c>
      <c r="H374" s="4">
        <f t="shared" si="71"/>
        <v>344.48819689857868</v>
      </c>
      <c r="I374" s="4">
        <f t="shared" si="72"/>
        <v>12.563687181006987</v>
      </c>
      <c r="J374" s="33">
        <f t="shared" si="76"/>
        <v>1643.2420264942066</v>
      </c>
      <c r="K374" s="4">
        <f t="shared" si="73"/>
        <v>19.858731350623948</v>
      </c>
      <c r="L374" s="33">
        <f t="shared" si="74"/>
        <v>94.728069762607205</v>
      </c>
      <c r="M374" s="15">
        <f t="shared" si="65"/>
        <v>25.238466205960332</v>
      </c>
      <c r="N374" s="6"/>
      <c r="O374" s="7">
        <f t="shared" si="66"/>
        <v>30.240388110984199</v>
      </c>
      <c r="P374" s="7"/>
      <c r="Q374" s="46">
        <f t="shared" si="67"/>
        <v>4.5684933621028198E-3</v>
      </c>
      <c r="R374" s="22">
        <f t="shared" si="77"/>
        <v>1.0020436609738748</v>
      </c>
      <c r="S374" s="22">
        <f t="shared" si="78"/>
        <v>6.4850627048787866</v>
      </c>
      <c r="T374" s="39">
        <f t="shared" si="68"/>
        <v>4.3920055045181705E-2</v>
      </c>
      <c r="U374" s="39">
        <f t="shared" si="69"/>
        <v>1.3518520118390498E-2</v>
      </c>
      <c r="V374" s="39">
        <f t="shared" si="70"/>
        <v>3.0401534926791207E-2</v>
      </c>
      <c r="Y374" s="37"/>
      <c r="Z374" s="37"/>
    </row>
    <row r="375" spans="1:26" ht="13.15" x14ac:dyDescent="0.4">
      <c r="A375" s="1">
        <v>1901.07</v>
      </c>
      <c r="B375" s="11">
        <v>7.93</v>
      </c>
      <c r="C375" s="4">
        <v>0.31169999999999998</v>
      </c>
      <c r="D375" s="11">
        <v>0.49170000000000003</v>
      </c>
      <c r="E375" s="11">
        <v>7.6116519010000001</v>
      </c>
      <c r="F375" s="4">
        <f t="shared" si="75"/>
        <v>1901.541666666639</v>
      </c>
      <c r="G375" s="22">
        <f>G369*6/12+G381*6/12</f>
        <v>3.14</v>
      </c>
      <c r="H375" s="4">
        <f t="shared" si="71"/>
        <v>317.36973805681134</v>
      </c>
      <c r="I375" s="4">
        <f t="shared" si="72"/>
        <v>12.474671797264577</v>
      </c>
      <c r="J375" s="33">
        <f t="shared" si="76"/>
        <v>1518.8431368717854</v>
      </c>
      <c r="K375" s="4">
        <f t="shared" si="73"/>
        <v>19.67852461570418</v>
      </c>
      <c r="L375" s="33">
        <f t="shared" si="74"/>
        <v>94.175935737686871</v>
      </c>
      <c r="M375" s="15">
        <f t="shared" si="65"/>
        <v>23.144848553708094</v>
      </c>
      <c r="N375" s="6"/>
      <c r="O375" s="7">
        <f t="shared" si="66"/>
        <v>27.71115060076993</v>
      </c>
      <c r="P375" s="7"/>
      <c r="Q375" s="46">
        <f t="shared" si="67"/>
        <v>1.0564738337857399E-2</v>
      </c>
      <c r="R375" s="22">
        <f t="shared" si="77"/>
        <v>1.0020493954666856</v>
      </c>
      <c r="S375" s="22">
        <f t="shared" si="78"/>
        <v>6.4170840860107097</v>
      </c>
      <c r="T375" s="39">
        <f t="shared" si="68"/>
        <v>5.1025249768652969E-2</v>
      </c>
      <c r="U375" s="39">
        <f t="shared" si="69"/>
        <v>1.3807567083109928E-2</v>
      </c>
      <c r="V375" s="39">
        <f t="shared" si="70"/>
        <v>3.7217682685543041E-2</v>
      </c>
      <c r="Y375" s="37"/>
      <c r="Z375" s="37"/>
    </row>
    <row r="376" spans="1:26" ht="13.15" x14ac:dyDescent="0.4">
      <c r="A376" s="1">
        <v>1901.08</v>
      </c>
      <c r="B376" s="11">
        <v>8.0399999999999991</v>
      </c>
      <c r="C376" s="4">
        <v>0.31330000000000002</v>
      </c>
      <c r="D376" s="11">
        <v>0.49330000000000002</v>
      </c>
      <c r="E376" s="11">
        <v>7.7067928930000003</v>
      </c>
      <c r="F376" s="4">
        <f t="shared" si="75"/>
        <v>1901.6249999999723</v>
      </c>
      <c r="G376" s="22">
        <f>G369*5/12+G381*7/12</f>
        <v>3.1466666666666669</v>
      </c>
      <c r="H376" s="4">
        <f t="shared" si="71"/>
        <v>317.79978961476934</v>
      </c>
      <c r="I376" s="4">
        <f t="shared" si="72"/>
        <v>12.38391468735165</v>
      </c>
      <c r="J376" s="33">
        <f t="shared" si="76"/>
        <v>1525.8400742297999</v>
      </c>
      <c r="K376" s="4">
        <f t="shared" si="73"/>
        <v>19.498835350368875</v>
      </c>
      <c r="L376" s="33">
        <f t="shared" si="74"/>
        <v>93.619018484771203</v>
      </c>
      <c r="M376" s="15">
        <f t="shared" si="65"/>
        <v>23.077177713844367</v>
      </c>
      <c r="N376" s="6"/>
      <c r="O376" s="7">
        <f t="shared" si="66"/>
        <v>27.608909472820368</v>
      </c>
      <c r="P376" s="7"/>
      <c r="Q376" s="46">
        <f t="shared" si="67"/>
        <v>1.1866188520390453E-2</v>
      </c>
      <c r="R376" s="22">
        <f t="shared" si="77"/>
        <v>1.0020551298816345</v>
      </c>
      <c r="S376" s="22">
        <f t="shared" si="78"/>
        <v>6.3508534463798201</v>
      </c>
      <c r="T376" s="39">
        <f t="shared" si="68"/>
        <v>4.254264958651488E-2</v>
      </c>
      <c r="U376" s="39">
        <f t="shared" si="69"/>
        <v>1.1957966427019073E-2</v>
      </c>
      <c r="V376" s="39">
        <f t="shared" si="70"/>
        <v>3.0584683159495807E-2</v>
      </c>
      <c r="Y376" s="37"/>
      <c r="Z376" s="37"/>
    </row>
    <row r="377" spans="1:26" ht="13.15" x14ac:dyDescent="0.4">
      <c r="A377" s="1">
        <v>1901.09</v>
      </c>
      <c r="B377" s="11">
        <v>8</v>
      </c>
      <c r="C377" s="4">
        <v>0.315</v>
      </c>
      <c r="D377" s="11">
        <v>0.495</v>
      </c>
      <c r="E377" s="11">
        <v>7.8019419829999999</v>
      </c>
      <c r="F377" s="4">
        <f t="shared" si="75"/>
        <v>1901.7083333333055</v>
      </c>
      <c r="G377" s="22">
        <f>G369*4/12+G381*8/12</f>
        <v>3.1533333333333333</v>
      </c>
      <c r="H377" s="4">
        <f t="shared" si="71"/>
        <v>312.3622304946843</v>
      </c>
      <c r="I377" s="4">
        <f t="shared" si="72"/>
        <v>12.299262825728194</v>
      </c>
      <c r="J377" s="33">
        <f t="shared" si="76"/>
        <v>1504.653926568513</v>
      </c>
      <c r="K377" s="4">
        <f t="shared" si="73"/>
        <v>19.327413011858589</v>
      </c>
      <c r="L377" s="33">
        <f t="shared" si="74"/>
        <v>93.100461706426742</v>
      </c>
      <c r="M377" s="15">
        <f t="shared" si="65"/>
        <v>22.590468316860225</v>
      </c>
      <c r="N377" s="6"/>
      <c r="O377" s="7">
        <f t="shared" si="66"/>
        <v>27.007461920877006</v>
      </c>
      <c r="P377" s="7"/>
      <c r="Q377" s="46">
        <f t="shared" si="67"/>
        <v>1.5205420693573571E-2</v>
      </c>
      <c r="R377" s="22">
        <f t="shared" si="77"/>
        <v>1.0020608642187594</v>
      </c>
      <c r="S377" s="22">
        <f t="shared" si="78"/>
        <v>6.2862938551083998</v>
      </c>
      <c r="T377" s="39">
        <f t="shared" si="68"/>
        <v>3.7557171030512038E-2</v>
      </c>
      <c r="U377" s="39">
        <f t="shared" si="69"/>
        <v>1.2259919407023867E-2</v>
      </c>
      <c r="V377" s="39">
        <f t="shared" si="70"/>
        <v>2.5297251623488171E-2</v>
      </c>
      <c r="Y377" s="37"/>
      <c r="Z377" s="37"/>
    </row>
    <row r="378" spans="1:26" ht="13.15" x14ac:dyDescent="0.4">
      <c r="A378" s="1">
        <v>1901.1</v>
      </c>
      <c r="B378" s="11">
        <v>7.91</v>
      </c>
      <c r="C378" s="4">
        <v>0.31669999999999998</v>
      </c>
      <c r="D378" s="11">
        <v>0.49669999999999997</v>
      </c>
      <c r="E378" s="11">
        <v>7.8019419829999999</v>
      </c>
      <c r="F378" s="4">
        <f t="shared" si="75"/>
        <v>1901.7916666666388</v>
      </c>
      <c r="G378" s="22">
        <f>G369*3/12+G381*9/12</f>
        <v>3.16</v>
      </c>
      <c r="H378" s="4">
        <f t="shared" si="71"/>
        <v>308.84815540161912</v>
      </c>
      <c r="I378" s="4">
        <f t="shared" si="72"/>
        <v>12.365639799708314</v>
      </c>
      <c r="J378" s="33">
        <f t="shared" si="76"/>
        <v>1492.6903605044536</v>
      </c>
      <c r="K378" s="4">
        <f t="shared" si="73"/>
        <v>19.393789985838712</v>
      </c>
      <c r="L378" s="33">
        <f t="shared" si="74"/>
        <v>93.73189659450847</v>
      </c>
      <c r="M378" s="15">
        <f t="shared" si="65"/>
        <v>22.252901618408917</v>
      </c>
      <c r="N378" s="6"/>
      <c r="O378" s="7">
        <f t="shared" si="66"/>
        <v>26.586455006647913</v>
      </c>
      <c r="P378" s="7"/>
      <c r="Q378" s="46">
        <f t="shared" si="67"/>
        <v>1.5810256650797098E-2</v>
      </c>
      <c r="R378" s="22">
        <f t="shared" si="77"/>
        <v>1.0020665984781001</v>
      </c>
      <c r="S378" s="22">
        <f t="shared" si="78"/>
        <v>6.2992490531829999</v>
      </c>
      <c r="T378" s="39">
        <f t="shared" si="68"/>
        <v>3.9448782911181146E-2</v>
      </c>
      <c r="U378" s="39">
        <f t="shared" si="69"/>
        <v>1.2367766741104624E-2</v>
      </c>
      <c r="V378" s="39">
        <f t="shared" si="70"/>
        <v>2.7081016170076522E-2</v>
      </c>
      <c r="Y378" s="37"/>
      <c r="Z378" s="37"/>
    </row>
    <row r="379" spans="1:26" ht="13.15" x14ac:dyDescent="0.4">
      <c r="A379" s="1">
        <v>1901.11</v>
      </c>
      <c r="B379" s="11">
        <v>8.08</v>
      </c>
      <c r="C379" s="4">
        <v>0.31830000000000003</v>
      </c>
      <c r="D379" s="11">
        <v>0.49830000000000002</v>
      </c>
      <c r="E379" s="11">
        <v>7.8970910740000004</v>
      </c>
      <c r="F379" s="4">
        <f t="shared" si="75"/>
        <v>1901.874999999972</v>
      </c>
      <c r="G379" s="22">
        <f>G369*2/12+G381*10/12</f>
        <v>3.1666666666666665</v>
      </c>
      <c r="H379" s="4">
        <f t="shared" si="71"/>
        <v>311.68468198420578</v>
      </c>
      <c r="I379" s="4">
        <f t="shared" si="72"/>
        <v>12.278370578659988</v>
      </c>
      <c r="J379" s="33">
        <f t="shared" si="76"/>
        <v>1511.3447474693751</v>
      </c>
      <c r="K379" s="4">
        <f t="shared" si="73"/>
        <v>19.221841216921998</v>
      </c>
      <c r="L379" s="33">
        <f t="shared" si="74"/>
        <v>93.205827681186832</v>
      </c>
      <c r="M379" s="15">
        <f t="shared" si="65"/>
        <v>22.375074777652785</v>
      </c>
      <c r="N379" s="6"/>
      <c r="O379" s="7">
        <f t="shared" si="66"/>
        <v>26.713215249028373</v>
      </c>
      <c r="P379" s="7"/>
      <c r="Q379" s="46">
        <f t="shared" si="67"/>
        <v>1.7977489621420532E-2</v>
      </c>
      <c r="R379" s="22">
        <f t="shared" si="77"/>
        <v>1.0020723326596945</v>
      </c>
      <c r="S379" s="22">
        <f t="shared" si="78"/>
        <v>6.2362129311974339</v>
      </c>
      <c r="T379" s="39">
        <f t="shared" si="68"/>
        <v>4.3781729004302106E-2</v>
      </c>
      <c r="U379" s="39">
        <f t="shared" si="69"/>
        <v>1.4753651561353998E-2</v>
      </c>
      <c r="V379" s="39">
        <f t="shared" si="70"/>
        <v>2.9028077442948108E-2</v>
      </c>
      <c r="Y379" s="37"/>
      <c r="Z379" s="37"/>
    </row>
    <row r="380" spans="1:26" ht="13.15" x14ac:dyDescent="0.4">
      <c r="A380" s="1">
        <v>1901.12</v>
      </c>
      <c r="B380" s="11">
        <v>7.95</v>
      </c>
      <c r="C380" s="4">
        <v>0.32</v>
      </c>
      <c r="D380" s="11">
        <v>0.5</v>
      </c>
      <c r="E380" s="11">
        <v>7.9922320659999997</v>
      </c>
      <c r="F380" s="4">
        <f t="shared" si="75"/>
        <v>1901.9583333333053</v>
      </c>
      <c r="G380" s="22">
        <f>G369*1/12+G381*11/12</f>
        <v>3.1733333333333338</v>
      </c>
      <c r="H380" s="4">
        <f t="shared" si="71"/>
        <v>303.01929798843764</v>
      </c>
      <c r="I380" s="4">
        <f t="shared" si="72"/>
        <v>12.197003189471703</v>
      </c>
      <c r="J380" s="33">
        <f t="shared" si="76"/>
        <v>1474.2552565097619</v>
      </c>
      <c r="K380" s="4">
        <f t="shared" si="73"/>
        <v>19.057817483549535</v>
      </c>
      <c r="L380" s="33">
        <f t="shared" si="74"/>
        <v>92.720456384261752</v>
      </c>
      <c r="M380" s="15">
        <f t="shared" si="65"/>
        <v>21.680215141029674</v>
      </c>
      <c r="N380" s="6"/>
      <c r="O380" s="7">
        <f t="shared" si="66"/>
        <v>25.866784338435284</v>
      </c>
      <c r="P380" s="7"/>
      <c r="Q380" s="46">
        <f t="shared" si="67"/>
        <v>2.0547449641533232E-2</v>
      </c>
      <c r="R380" s="22">
        <f t="shared" si="77"/>
        <v>1.0020780667635822</v>
      </c>
      <c r="S380" s="22">
        <f t="shared" si="78"/>
        <v>6.1747455760205421</v>
      </c>
      <c r="T380" s="39">
        <f t="shared" si="68"/>
        <v>4.8385624474672984E-2</v>
      </c>
      <c r="U380" s="39">
        <f t="shared" si="69"/>
        <v>1.714185538330959E-2</v>
      </c>
      <c r="V380" s="39">
        <f t="shared" si="70"/>
        <v>3.1243769091363394E-2</v>
      </c>
      <c r="Y380" s="37"/>
      <c r="Z380" s="37"/>
    </row>
    <row r="381" spans="1:26" ht="13.15" x14ac:dyDescent="0.4">
      <c r="A381" s="1">
        <v>1902.01</v>
      </c>
      <c r="B381" s="11">
        <v>8.1199999999999992</v>
      </c>
      <c r="C381" s="4">
        <v>0.32079999999999997</v>
      </c>
      <c r="D381" s="11">
        <v>0.51080000000000003</v>
      </c>
      <c r="E381" s="11">
        <v>7.8970910740000004</v>
      </c>
      <c r="F381" s="4">
        <f t="shared" si="75"/>
        <v>1902.0416666666385</v>
      </c>
      <c r="G381" s="22">
        <v>3.18</v>
      </c>
      <c r="H381" s="4">
        <f t="shared" si="71"/>
        <v>313.22767545937512</v>
      </c>
      <c r="I381" s="4">
        <f t="shared" si="72"/>
        <v>12.37480767085807</v>
      </c>
      <c r="J381" s="33">
        <f t="shared" si="76"/>
        <v>1528.9384280493932</v>
      </c>
      <c r="K381" s="4">
        <f t="shared" si="73"/>
        <v>19.704026677912413</v>
      </c>
      <c r="L381" s="33">
        <f t="shared" si="74"/>
        <v>96.180018355619453</v>
      </c>
      <c r="M381" s="15">
        <f t="shared" si="65"/>
        <v>22.340290796033557</v>
      </c>
      <c r="N381" s="6"/>
      <c r="O381" s="7">
        <f t="shared" si="66"/>
        <v>26.635699508412834</v>
      </c>
      <c r="P381" s="7"/>
      <c r="Q381" s="46">
        <f t="shared" si="67"/>
        <v>2.0493974303292313E-2</v>
      </c>
      <c r="R381" s="22">
        <f t="shared" si="77"/>
        <v>1.0018008349940293</v>
      </c>
      <c r="S381" s="22">
        <f t="shared" si="78"/>
        <v>6.2621225616623892</v>
      </c>
      <c r="T381" s="39">
        <f t="shared" si="68"/>
        <v>4.404338172305855E-2</v>
      </c>
      <c r="U381" s="39">
        <f t="shared" si="69"/>
        <v>1.496805110298105E-2</v>
      </c>
      <c r="V381" s="39">
        <f t="shared" si="70"/>
        <v>2.90753306200775E-2</v>
      </c>
      <c r="Y381" s="37"/>
      <c r="Z381" s="37"/>
    </row>
    <row r="382" spans="1:26" ht="13.15" x14ac:dyDescent="0.4">
      <c r="A382" s="1">
        <v>1902.02</v>
      </c>
      <c r="B382" s="11">
        <v>8.19</v>
      </c>
      <c r="C382" s="4">
        <v>0.32169999999999999</v>
      </c>
      <c r="D382" s="11">
        <v>0.52170000000000005</v>
      </c>
      <c r="E382" s="11">
        <v>7.8970910740000004</v>
      </c>
      <c r="F382" s="4">
        <f t="shared" si="75"/>
        <v>1902.1249999999718</v>
      </c>
      <c r="G382" s="22">
        <f>G381*11/12+G393*1/12</f>
        <v>3.1900000000000004</v>
      </c>
      <c r="H382" s="4">
        <f t="shared" si="71"/>
        <v>315.92791404092139</v>
      </c>
      <c r="I382" s="4">
        <f t="shared" si="72"/>
        <v>12.40952502404938</v>
      </c>
      <c r="J382" s="33">
        <f t="shared" si="76"/>
        <v>1547.1667508312587</v>
      </c>
      <c r="K382" s="4">
        <f t="shared" si="73"/>
        <v>20.124492399896063</v>
      </c>
      <c r="L382" s="33">
        <f t="shared" si="74"/>
        <v>98.553955300203654</v>
      </c>
      <c r="M382" s="15">
        <f t="shared" si="65"/>
        <v>22.459957452460383</v>
      </c>
      <c r="N382" s="6"/>
      <c r="O382" s="7">
        <f t="shared" si="66"/>
        <v>26.756070389465762</v>
      </c>
      <c r="P382" s="7"/>
      <c r="Q382" s="46">
        <f t="shared" si="67"/>
        <v>2.0155481430143805E-2</v>
      </c>
      <c r="R382" s="22">
        <f t="shared" si="77"/>
        <v>1.0018095695807507</v>
      </c>
      <c r="S382" s="22">
        <f t="shared" si="78"/>
        <v>6.2733996111083314</v>
      </c>
      <c r="T382" s="39">
        <f t="shared" si="68"/>
        <v>4.1261628007891016E-2</v>
      </c>
      <c r="U382" s="39">
        <f t="shared" si="69"/>
        <v>1.377061867643703E-2</v>
      </c>
      <c r="V382" s="39">
        <f t="shared" si="70"/>
        <v>2.7491009331453986E-2</v>
      </c>
      <c r="Y382" s="37"/>
      <c r="Z382" s="37"/>
    </row>
    <row r="383" spans="1:26" ht="13.15" x14ac:dyDescent="0.4">
      <c r="A383" s="1">
        <v>1902.03</v>
      </c>
      <c r="B383" s="11">
        <v>8.1999999999999993</v>
      </c>
      <c r="C383" s="4">
        <v>0.32250000000000001</v>
      </c>
      <c r="D383" s="11">
        <v>0.53249999999999997</v>
      </c>
      <c r="E383" s="11">
        <v>7.8970910740000004</v>
      </c>
      <c r="F383" s="4">
        <f t="shared" si="75"/>
        <v>1902.2083333333051</v>
      </c>
      <c r="G383" s="22">
        <f>G381*10/12+G393*2/12</f>
        <v>3.1999999999999997</v>
      </c>
      <c r="H383" s="4">
        <f t="shared" si="71"/>
        <v>316.3136624097138</v>
      </c>
      <c r="I383" s="4">
        <f t="shared" si="72"/>
        <v>12.440384893552768</v>
      </c>
      <c r="J383" s="33">
        <f t="shared" si="76"/>
        <v>1554.1327793949833</v>
      </c>
      <c r="K383" s="4">
        <f t="shared" si="73"/>
        <v>20.541100638191779</v>
      </c>
      <c r="L383" s="33">
        <f t="shared" si="74"/>
        <v>100.92386646680835</v>
      </c>
      <c r="M383" s="15">
        <f t="shared" si="65"/>
        <v>22.410652288217328</v>
      </c>
      <c r="N383" s="6"/>
      <c r="O383" s="7">
        <f t="shared" si="66"/>
        <v>26.674136055631244</v>
      </c>
      <c r="P383" s="7"/>
      <c r="Q383" s="46">
        <f t="shared" si="67"/>
        <v>2.280846522732019E-2</v>
      </c>
      <c r="R383" s="22">
        <f t="shared" si="77"/>
        <v>1.0018183039057333</v>
      </c>
      <c r="S383" s="22">
        <f t="shared" si="78"/>
        <v>6.2847517642124862</v>
      </c>
      <c r="T383" s="39">
        <f t="shared" si="68"/>
        <v>4.2061071410629536E-2</v>
      </c>
      <c r="U383" s="39">
        <f t="shared" si="69"/>
        <v>1.1559486573487154E-2</v>
      </c>
      <c r="V383" s="39">
        <f t="shared" si="70"/>
        <v>3.0501584837142381E-2</v>
      </c>
      <c r="Y383" s="37"/>
      <c r="Z383" s="37"/>
    </row>
    <row r="384" spans="1:26" ht="13.15" x14ac:dyDescent="0.4">
      <c r="A384" s="1">
        <v>1902.04</v>
      </c>
      <c r="B384" s="11">
        <v>8.48</v>
      </c>
      <c r="C384" s="4">
        <v>0.32329999999999998</v>
      </c>
      <c r="D384" s="11">
        <v>0.54330000000000001</v>
      </c>
      <c r="E384" s="11">
        <v>7.9922320659999997</v>
      </c>
      <c r="F384" s="4">
        <f t="shared" si="75"/>
        <v>1902.2916666666383</v>
      </c>
      <c r="G384" s="22">
        <f>G381*9/12+G393*3/12</f>
        <v>3.21</v>
      </c>
      <c r="H384" s="4">
        <f t="shared" si="71"/>
        <v>323.22058452100009</v>
      </c>
      <c r="I384" s="4">
        <f t="shared" si="72"/>
        <v>12.322784784863128</v>
      </c>
      <c r="J384" s="33">
        <f t="shared" si="76"/>
        <v>1593.113741976799</v>
      </c>
      <c r="K384" s="4">
        <f t="shared" si="73"/>
        <v>20.708224477624924</v>
      </c>
      <c r="L384" s="33">
        <f t="shared" si="74"/>
        <v>102.06824245471637</v>
      </c>
      <c r="M384" s="15">
        <f t="shared" si="65"/>
        <v>22.823108698497833</v>
      </c>
      <c r="N384" s="6"/>
      <c r="O384" s="7">
        <f t="shared" si="66"/>
        <v>27.136318879518498</v>
      </c>
      <c r="P384" s="7"/>
      <c r="Q384" s="46">
        <f t="shared" si="67"/>
        <v>2.4471114945135097E-2</v>
      </c>
      <c r="R384" s="22">
        <f t="shared" si="77"/>
        <v>1.0018270379691732</v>
      </c>
      <c r="S384" s="22">
        <f t="shared" si="78"/>
        <v>6.2212284825346398</v>
      </c>
      <c r="T384" s="39">
        <f t="shared" si="68"/>
        <v>3.9998523549566123E-2</v>
      </c>
      <c r="U384" s="39">
        <f t="shared" si="69"/>
        <v>9.6121047319319697E-3</v>
      </c>
      <c r="V384" s="39">
        <f t="shared" si="70"/>
        <v>3.0386418817634153E-2</v>
      </c>
      <c r="Y384" s="37"/>
      <c r="Z384" s="37"/>
    </row>
    <row r="385" spans="1:26" ht="13.15" x14ac:dyDescent="0.4">
      <c r="A385" s="1">
        <v>1902.05</v>
      </c>
      <c r="B385" s="11">
        <v>8.4600000000000009</v>
      </c>
      <c r="C385" s="4">
        <v>0.32419999999999999</v>
      </c>
      <c r="D385" s="11">
        <v>0.55420000000000003</v>
      </c>
      <c r="E385" s="11">
        <v>8.0873811569999994</v>
      </c>
      <c r="F385" s="4">
        <f t="shared" si="75"/>
        <v>1902.3749999999716</v>
      </c>
      <c r="G385" s="22">
        <f>G381*8/12+G393*4/12</f>
        <v>3.2199999999999998</v>
      </c>
      <c r="H385" s="4">
        <f t="shared" si="71"/>
        <v>318.66450832100935</v>
      </c>
      <c r="I385" s="4">
        <f t="shared" si="72"/>
        <v>12.21170609901551</v>
      </c>
      <c r="J385" s="33">
        <f t="shared" si="76"/>
        <v>1575.6732442474365</v>
      </c>
      <c r="K385" s="4">
        <f t="shared" si="73"/>
        <v>20.875161998995669</v>
      </c>
      <c r="L385" s="33">
        <f t="shared" si="74"/>
        <v>103.21963498367957</v>
      </c>
      <c r="M385" s="15">
        <f t="shared" ref="M385:M448" si="79">H385/AVERAGE(K265:K384)</f>
        <v>22.427954493329786</v>
      </c>
      <c r="N385" s="6"/>
      <c r="O385" s="7">
        <f t="shared" ref="O385:O448" si="80">J385/AVERAGE(L265:L384)</f>
        <v>26.637764485324794</v>
      </c>
      <c r="P385" s="7"/>
      <c r="Q385" s="46">
        <f t="shared" ref="Q385:Q448" si="81">1/M385-(G385/100-(((E385/E265)^(1/10))-1))</f>
        <v>2.6342382656398593E-2</v>
      </c>
      <c r="R385" s="22">
        <f t="shared" si="77"/>
        <v>1.0018357717712656</v>
      </c>
      <c r="S385" s="22">
        <f t="shared" si="78"/>
        <v>6.1592676136607576</v>
      </c>
      <c r="T385" s="39">
        <f t="shared" si="68"/>
        <v>4.1463969050714145E-2</v>
      </c>
      <c r="U385" s="39">
        <f t="shared" si="69"/>
        <v>1.0669421674553758E-2</v>
      </c>
      <c r="V385" s="39">
        <f t="shared" si="70"/>
        <v>3.0794547376160386E-2</v>
      </c>
      <c r="Y385" s="37"/>
      <c r="Z385" s="37"/>
    </row>
    <row r="386" spans="1:26" ht="13.15" x14ac:dyDescent="0.4">
      <c r="A386" s="1">
        <v>1902.06</v>
      </c>
      <c r="B386" s="11">
        <v>8.41</v>
      </c>
      <c r="C386" s="4">
        <v>0.32500000000000001</v>
      </c>
      <c r="D386" s="11">
        <v>0.56499999999999995</v>
      </c>
      <c r="E386" s="11">
        <v>8.18251405</v>
      </c>
      <c r="F386" s="4">
        <f t="shared" si="75"/>
        <v>1902.4583333333048</v>
      </c>
      <c r="G386" s="22">
        <f>G381*7/12+G393*5/12</f>
        <v>3.2300000000000004</v>
      </c>
      <c r="H386" s="4">
        <f t="shared" si="71"/>
        <v>313.09813516299437</v>
      </c>
      <c r="I386" s="4">
        <f t="shared" si="72"/>
        <v>12.099511763135929</v>
      </c>
      <c r="J386" s="33">
        <f t="shared" si="76"/>
        <v>1553.1352918903119</v>
      </c>
      <c r="K386" s="4">
        <f t="shared" si="73"/>
        <v>21.034535834374768</v>
      </c>
      <c r="L386" s="33">
        <f t="shared" si="74"/>
        <v>104.34262067990798</v>
      </c>
      <c r="M386" s="15">
        <f t="shared" si="79"/>
        <v>21.963742295514617</v>
      </c>
      <c r="N386" s="6"/>
      <c r="O386" s="7">
        <f t="shared" si="80"/>
        <v>26.058791626617591</v>
      </c>
      <c r="P386" s="7"/>
      <c r="Q386" s="46">
        <f t="shared" si="81"/>
        <v>2.8371212083532382E-2</v>
      </c>
      <c r="R386" s="22">
        <f t="shared" si="77"/>
        <v>1.001844505312206</v>
      </c>
      <c r="S386" s="22">
        <f t="shared" si="78"/>
        <v>6.0988332719279006</v>
      </c>
      <c r="T386" s="39">
        <f t="shared" ref="T386:T449" si="82">(($J506/$J386)^(1/10)-1)</f>
        <v>4.442433297828674E-2</v>
      </c>
      <c r="U386" s="39">
        <f t="shared" ref="U386:U449" si="83">(($S506/$S386)^(1/10)-1)</f>
        <v>1.2713833691679E-2</v>
      </c>
      <c r="V386" s="39">
        <f t="shared" ref="V386:V449" si="84">T386-U386</f>
        <v>3.1710499286607741E-2</v>
      </c>
      <c r="Y386" s="37"/>
      <c r="Z386" s="37"/>
    </row>
    <row r="387" spans="1:26" ht="13.15" x14ac:dyDescent="0.4">
      <c r="A387" s="1">
        <v>1902.07</v>
      </c>
      <c r="B387" s="11">
        <v>8.6</v>
      </c>
      <c r="C387" s="4">
        <v>0.32579999999999998</v>
      </c>
      <c r="D387" s="11">
        <v>0.57579999999999998</v>
      </c>
      <c r="E387" s="11">
        <v>8.18251405</v>
      </c>
      <c r="F387" s="4">
        <f t="shared" si="75"/>
        <v>1902.5416666666381</v>
      </c>
      <c r="G387" s="22">
        <f>G381*6/12+G393*6/12</f>
        <v>3.2399999999999998</v>
      </c>
      <c r="H387" s="4">
        <f t="shared" si="71"/>
        <v>320.17169588605839</v>
      </c>
      <c r="I387" s="4">
        <f t="shared" si="72"/>
        <v>12.129295176706723</v>
      </c>
      <c r="J387" s="33">
        <f t="shared" si="76"/>
        <v>1593.2379469002976</v>
      </c>
      <c r="K387" s="4">
        <f t="shared" si="73"/>
        <v>21.436611917580514</v>
      </c>
      <c r="L387" s="33">
        <f t="shared" si="74"/>
        <v>106.67283835176644</v>
      </c>
      <c r="M387" s="15">
        <f t="shared" si="79"/>
        <v>22.385686589401356</v>
      </c>
      <c r="N387" s="6"/>
      <c r="O387" s="7">
        <f t="shared" si="80"/>
        <v>26.529400003167854</v>
      </c>
      <c r="P387" s="7"/>
      <c r="Q387" s="46">
        <f t="shared" si="81"/>
        <v>2.470933589638781E-2</v>
      </c>
      <c r="R387" s="22">
        <f t="shared" si="77"/>
        <v>1.0018532385921899</v>
      </c>
      <c r="S387" s="22">
        <f t="shared" si="78"/>
        <v>6.1100826022962309</v>
      </c>
      <c r="T387" s="39">
        <f t="shared" si="82"/>
        <v>4.2303858445507103E-2</v>
      </c>
      <c r="U387" s="39">
        <f t="shared" si="83"/>
        <v>1.2580760952309644E-2</v>
      </c>
      <c r="V387" s="39">
        <f t="shared" si="84"/>
        <v>2.9723097493197459E-2</v>
      </c>
      <c r="Y387" s="37"/>
      <c r="Z387" s="37"/>
    </row>
    <row r="388" spans="1:26" ht="13.15" x14ac:dyDescent="0.4">
      <c r="A388" s="1">
        <v>1902.08</v>
      </c>
      <c r="B388" s="11">
        <v>8.83</v>
      </c>
      <c r="C388" s="4">
        <v>0.32669999999999999</v>
      </c>
      <c r="D388" s="11">
        <v>0.5867</v>
      </c>
      <c r="E388" s="11">
        <v>8.0873811569999994</v>
      </c>
      <c r="F388" s="4">
        <f t="shared" si="75"/>
        <v>1902.6249999999714</v>
      </c>
      <c r="G388" s="22">
        <f>G381*5/12+G393*7/12</f>
        <v>3.25</v>
      </c>
      <c r="H388" s="4">
        <f t="shared" si="71"/>
        <v>332.60137216010781</v>
      </c>
      <c r="I388" s="4">
        <f t="shared" si="72"/>
        <v>12.305874097928337</v>
      </c>
      <c r="J388" s="33">
        <f t="shared" si="76"/>
        <v>1660.1935241155948</v>
      </c>
      <c r="K388" s="4">
        <f t="shared" si="73"/>
        <v>22.099345984862428</v>
      </c>
      <c r="L388" s="33">
        <f t="shared" si="74"/>
        <v>110.30980074729551</v>
      </c>
      <c r="M388" s="15">
        <f t="shared" si="79"/>
        <v>23.168671834092848</v>
      </c>
      <c r="N388" s="6"/>
      <c r="O388" s="7">
        <f t="shared" si="80"/>
        <v>27.424898531949328</v>
      </c>
      <c r="P388" s="7"/>
      <c r="Q388" s="46">
        <f t="shared" si="81"/>
        <v>2.0595372474778453E-2</v>
      </c>
      <c r="R388" s="22">
        <f t="shared" si="77"/>
        <v>1.0018619716114121</v>
      </c>
      <c r="S388" s="22">
        <f t="shared" si="78"/>
        <v>6.193412920904672</v>
      </c>
      <c r="T388" s="39">
        <f t="shared" si="82"/>
        <v>3.9774394725456297E-2</v>
      </c>
      <c r="U388" s="39">
        <f t="shared" si="83"/>
        <v>1.0271060426152445E-2</v>
      </c>
      <c r="V388" s="39">
        <f t="shared" si="84"/>
        <v>2.9503334299303852E-2</v>
      </c>
      <c r="Y388" s="37"/>
      <c r="Z388" s="37"/>
    </row>
    <row r="389" spans="1:26" ht="13.15" x14ac:dyDescent="0.4">
      <c r="A389" s="1">
        <v>1902.09</v>
      </c>
      <c r="B389" s="11">
        <v>8.85</v>
      </c>
      <c r="C389" s="4">
        <v>0.32750000000000001</v>
      </c>
      <c r="D389" s="11">
        <v>0.59750000000000003</v>
      </c>
      <c r="E389" s="11">
        <v>8.18251405</v>
      </c>
      <c r="F389" s="4">
        <f t="shared" si="75"/>
        <v>1902.7083333333046</v>
      </c>
      <c r="G389" s="22">
        <f>G381*4/12+G393*8/12</f>
        <v>3.26</v>
      </c>
      <c r="H389" s="4">
        <f t="shared" si="71"/>
        <v>329.47901262693216</v>
      </c>
      <c r="I389" s="4">
        <f t="shared" si="72"/>
        <v>12.192584930544667</v>
      </c>
      <c r="J389" s="33">
        <f t="shared" si="76"/>
        <v>1649.6797865777687</v>
      </c>
      <c r="K389" s="4">
        <f t="shared" si="73"/>
        <v>22.244487010688363</v>
      </c>
      <c r="L389" s="33">
        <f t="shared" si="74"/>
        <v>111.37668615595673</v>
      </c>
      <c r="M389" s="15">
        <f t="shared" si="79"/>
        <v>22.856566381954483</v>
      </c>
      <c r="N389" s="6"/>
      <c r="O389" s="7">
        <f t="shared" si="80"/>
        <v>27.022746801512994</v>
      </c>
      <c r="P389" s="7"/>
      <c r="Q389" s="46">
        <f t="shared" si="81"/>
        <v>2.2266499788554113E-2</v>
      </c>
      <c r="R389" s="22">
        <f t="shared" si="77"/>
        <v>1.0018707043700679</v>
      </c>
      <c r="S389" s="22">
        <f t="shared" si="78"/>
        <v>6.1328039274505954</v>
      </c>
      <c r="T389" s="39">
        <f t="shared" si="82"/>
        <v>4.0367881670050565E-2</v>
      </c>
      <c r="U389" s="39">
        <f t="shared" si="83"/>
        <v>1.0339344178422971E-2</v>
      </c>
      <c r="V389" s="39">
        <f t="shared" si="84"/>
        <v>3.0028537491627594E-2</v>
      </c>
      <c r="Y389" s="37"/>
      <c r="Z389" s="37"/>
    </row>
    <row r="390" spans="1:26" ht="13.15" x14ac:dyDescent="0.4">
      <c r="A390" s="1">
        <v>1902.1</v>
      </c>
      <c r="B390" s="11">
        <v>8.57</v>
      </c>
      <c r="C390" s="4">
        <v>0.32829999999999998</v>
      </c>
      <c r="D390" s="11">
        <v>0.60829999999999995</v>
      </c>
      <c r="E390" s="11">
        <v>8.7534247930000006</v>
      </c>
      <c r="F390" s="4">
        <f t="shared" si="75"/>
        <v>1902.7916666666379</v>
      </c>
      <c r="G390" s="22">
        <f>G381*3/12+G393*9/12</f>
        <v>3.27</v>
      </c>
      <c r="H390" s="4">
        <f t="shared" si="71"/>
        <v>298.24561148771386</v>
      </c>
      <c r="I390" s="4">
        <f t="shared" si="72"/>
        <v>11.425208197364812</v>
      </c>
      <c r="J390" s="33">
        <f t="shared" si="76"/>
        <v>1498.0633031015143</v>
      </c>
      <c r="K390" s="4">
        <f t="shared" si="73"/>
        <v>21.169522224968066</v>
      </c>
      <c r="L390" s="33">
        <f t="shared" si="74"/>
        <v>106.33277797860572</v>
      </c>
      <c r="M390" s="15">
        <f t="shared" si="79"/>
        <v>20.6044254018598</v>
      </c>
      <c r="N390" s="6"/>
      <c r="O390" s="7">
        <f t="shared" si="80"/>
        <v>24.333335259523238</v>
      </c>
      <c r="P390" s="7"/>
      <c r="Q390" s="46">
        <f t="shared" si="81"/>
        <v>3.3791235498939587E-2</v>
      </c>
      <c r="R390" s="22">
        <f t="shared" si="77"/>
        <v>1.0018794368683519</v>
      </c>
      <c r="S390" s="22">
        <f t="shared" si="78"/>
        <v>5.7435381828533387</v>
      </c>
      <c r="T390" s="39">
        <f t="shared" si="82"/>
        <v>5.0657742190309163E-2</v>
      </c>
      <c r="U390" s="39">
        <f t="shared" si="83"/>
        <v>1.7051199726382027E-2</v>
      </c>
      <c r="V390" s="39">
        <f t="shared" si="84"/>
        <v>3.3606542463927136E-2</v>
      </c>
      <c r="Y390" s="37"/>
      <c r="Z390" s="37"/>
    </row>
    <row r="391" spans="1:26" ht="13.15" x14ac:dyDescent="0.4">
      <c r="A391" s="1">
        <v>1902.11</v>
      </c>
      <c r="B391" s="11">
        <v>8.24</v>
      </c>
      <c r="C391" s="4">
        <v>0.32919999999999999</v>
      </c>
      <c r="D391" s="11">
        <v>0.61919999999999997</v>
      </c>
      <c r="E391" s="11">
        <v>8.4679289260000008</v>
      </c>
      <c r="F391" s="4">
        <f t="shared" si="75"/>
        <v>1902.8749999999711</v>
      </c>
      <c r="G391" s="22">
        <f>G381*2/12+G393*10/12</f>
        <v>3.2800000000000002</v>
      </c>
      <c r="H391" s="4">
        <f t="shared" si="71"/>
        <v>296.42938455622084</v>
      </c>
      <c r="I391" s="4">
        <f t="shared" si="72"/>
        <v>11.842785606299501</v>
      </c>
      <c r="J391" s="33">
        <f t="shared" si="76"/>
        <v>1493.8976557579181</v>
      </c>
      <c r="K391" s="4">
        <f t="shared" si="73"/>
        <v>22.275373169564553</v>
      </c>
      <c r="L391" s="33">
        <f t="shared" si="74"/>
        <v>112.25988209287655</v>
      </c>
      <c r="M391" s="15">
        <f t="shared" si="79"/>
        <v>20.408541255072173</v>
      </c>
      <c r="N391" s="6"/>
      <c r="O391" s="7">
        <f t="shared" si="80"/>
        <v>24.08179073378718</v>
      </c>
      <c r="P391" s="7"/>
      <c r="Q391" s="46">
        <f t="shared" si="81"/>
        <v>2.8188898983770708E-2</v>
      </c>
      <c r="R391" s="22">
        <f t="shared" si="77"/>
        <v>1.0018881691064587</v>
      </c>
      <c r="S391" s="22">
        <f t="shared" si="78"/>
        <v>5.9483398882093548</v>
      </c>
      <c r="T391" s="39">
        <f t="shared" si="82"/>
        <v>5.019959701026866E-2</v>
      </c>
      <c r="U391" s="39">
        <f t="shared" si="83"/>
        <v>1.3562018219297034E-2</v>
      </c>
      <c r="V391" s="39">
        <f t="shared" si="84"/>
        <v>3.6637578790971626E-2</v>
      </c>
      <c r="Y391" s="37"/>
      <c r="Z391" s="37"/>
    </row>
    <row r="392" spans="1:26" ht="13.15" x14ac:dyDescent="0.4">
      <c r="A392" s="1">
        <v>1902.12</v>
      </c>
      <c r="B392" s="11">
        <v>8.0500000000000007</v>
      </c>
      <c r="C392" s="4">
        <v>0.33</v>
      </c>
      <c r="D392" s="11">
        <v>0.63</v>
      </c>
      <c r="E392" s="11">
        <v>8.5630942149999996</v>
      </c>
      <c r="F392" s="4">
        <f t="shared" si="75"/>
        <v>1902.9583333333044</v>
      </c>
      <c r="G392" s="22">
        <f>G381*1/12+G393*11/12</f>
        <v>3.29</v>
      </c>
      <c r="H392" s="4">
        <f t="shared" si="71"/>
        <v>286.37585765486062</v>
      </c>
      <c r="I392" s="4">
        <f t="shared" si="72"/>
        <v>11.739631431814162</v>
      </c>
      <c r="J392" s="33">
        <f t="shared" si="76"/>
        <v>1448.1617841245541</v>
      </c>
      <c r="K392" s="4">
        <f t="shared" si="73"/>
        <v>22.41202364255431</v>
      </c>
      <c r="L392" s="33">
        <f t="shared" si="74"/>
        <v>113.33440049670423</v>
      </c>
      <c r="M392" s="15">
        <f t="shared" si="79"/>
        <v>19.633232126823827</v>
      </c>
      <c r="N392" s="6"/>
      <c r="O392" s="7">
        <f t="shared" si="80"/>
        <v>23.148327929237514</v>
      </c>
      <c r="P392" s="7"/>
      <c r="Q392" s="46">
        <f t="shared" si="81"/>
        <v>2.988182207148736E-2</v>
      </c>
      <c r="R392" s="22">
        <f t="shared" si="77"/>
        <v>1.0018969010845831</v>
      </c>
      <c r="S392" s="22">
        <f t="shared" si="78"/>
        <v>5.8933401218439476</v>
      </c>
      <c r="T392" s="39">
        <f t="shared" si="82"/>
        <v>5.1089803660249622E-2</v>
      </c>
      <c r="U392" s="39">
        <f t="shared" si="83"/>
        <v>1.5566176169387047E-2</v>
      </c>
      <c r="V392" s="39">
        <f t="shared" si="84"/>
        <v>3.5523627490862575E-2</v>
      </c>
      <c r="Y392" s="37"/>
      <c r="Z392" s="37"/>
    </row>
    <row r="393" spans="1:26" ht="13.15" x14ac:dyDescent="0.4">
      <c r="A393" s="1">
        <v>1903.01</v>
      </c>
      <c r="B393" s="11">
        <v>8.4600000000000009</v>
      </c>
      <c r="C393" s="4">
        <v>0.33169999999999999</v>
      </c>
      <c r="D393" s="11">
        <v>0.62170000000000003</v>
      </c>
      <c r="E393" s="11">
        <v>8.6582595040000001</v>
      </c>
      <c r="F393" s="4">
        <f t="shared" si="75"/>
        <v>1903.0416666666376</v>
      </c>
      <c r="G393" s="22">
        <v>3.3</v>
      </c>
      <c r="H393" s="4">
        <f t="shared" si="71"/>
        <v>297.65351094055177</v>
      </c>
      <c r="I393" s="4">
        <f t="shared" si="72"/>
        <v>11.670410115718795</v>
      </c>
      <c r="J393" s="33">
        <f t="shared" si="76"/>
        <v>1510.1092313573868</v>
      </c>
      <c r="K393" s="4">
        <f t="shared" si="73"/>
        <v>21.873662854815723</v>
      </c>
      <c r="L393" s="33">
        <f t="shared" si="74"/>
        <v>110.97339351476209</v>
      </c>
      <c r="M393" s="15">
        <f t="shared" si="79"/>
        <v>20.318132053828485</v>
      </c>
      <c r="N393" s="6"/>
      <c r="O393" s="7">
        <f t="shared" si="80"/>
        <v>23.933621799528503</v>
      </c>
      <c r="P393" s="7"/>
      <c r="Q393" s="46">
        <f t="shared" si="81"/>
        <v>2.5461515467494603E-2</v>
      </c>
      <c r="R393" s="22">
        <f t="shared" si="77"/>
        <v>1.0020463053528761</v>
      </c>
      <c r="S393" s="22">
        <f t="shared" si="78"/>
        <v>5.8396210259463937</v>
      </c>
      <c r="T393" s="39">
        <f t="shared" si="82"/>
        <v>4.5228650779211232E-2</v>
      </c>
      <c r="U393" s="39">
        <f t="shared" si="83"/>
        <v>1.5580471861217804E-2</v>
      </c>
      <c r="V393" s="39">
        <f t="shared" si="84"/>
        <v>2.9648178917993429E-2</v>
      </c>
      <c r="Y393" s="37"/>
      <c r="Z393" s="37"/>
    </row>
    <row r="394" spans="1:26" ht="13.15" x14ac:dyDescent="0.4">
      <c r="A394" s="1">
        <v>1903.02</v>
      </c>
      <c r="B394" s="11">
        <v>8.41</v>
      </c>
      <c r="C394" s="4">
        <v>0.33329999999999999</v>
      </c>
      <c r="D394" s="11">
        <v>0.61329999999999996</v>
      </c>
      <c r="E394" s="11">
        <v>8.6582595040000001</v>
      </c>
      <c r="F394" s="4">
        <f t="shared" si="75"/>
        <v>1903.1249999999709</v>
      </c>
      <c r="G394" s="22">
        <f>G393*11/12+G405*1/12</f>
        <v>3.3083333333333331</v>
      </c>
      <c r="H394" s="4">
        <f t="shared" ref="H394:H457" si="85">B394*$E$1838/E394</f>
        <v>295.89432943381092</v>
      </c>
      <c r="I394" s="4">
        <f t="shared" ref="I394:I457" si="86">C394*$E$1838/E394</f>
        <v>11.726703923934503</v>
      </c>
      <c r="J394" s="33">
        <f t="shared" si="76"/>
        <v>1506.1420708766636</v>
      </c>
      <c r="K394" s="4">
        <f t="shared" ref="K394:K457" si="87">D394*$E$1838/E394</f>
        <v>21.578120361683258</v>
      </c>
      <c r="L394" s="33">
        <f t="shared" ref="L394:L457" si="88">K394*(J394/H394)</f>
        <v>109.83554483575</v>
      </c>
      <c r="M394" s="15">
        <f t="shared" si="79"/>
        <v>20.107051517552804</v>
      </c>
      <c r="N394" s="6"/>
      <c r="O394" s="7">
        <f t="shared" si="80"/>
        <v>23.668501052173447</v>
      </c>
      <c r="P394" s="7"/>
      <c r="Q394" s="46">
        <f t="shared" si="81"/>
        <v>2.4686947627897804E-2</v>
      </c>
      <c r="R394" s="22">
        <f t="shared" si="77"/>
        <v>1.0020535263183528</v>
      </c>
      <c r="S394" s="22">
        <f t="shared" si="78"/>
        <v>5.8515706737105555</v>
      </c>
      <c r="T394" s="39">
        <f t="shared" si="82"/>
        <v>4.2196792368551117E-2</v>
      </c>
      <c r="U394" s="39">
        <f t="shared" si="83"/>
        <v>1.5944643441854867E-2</v>
      </c>
      <c r="V394" s="39">
        <f t="shared" si="84"/>
        <v>2.625214892669625E-2</v>
      </c>
      <c r="Y394" s="37"/>
      <c r="Z394" s="37"/>
    </row>
    <row r="395" spans="1:26" ht="13.15" x14ac:dyDescent="0.4">
      <c r="A395" s="1">
        <v>1903.03</v>
      </c>
      <c r="B395" s="11">
        <v>8.08</v>
      </c>
      <c r="C395" s="4">
        <v>0.33500000000000002</v>
      </c>
      <c r="D395" s="11">
        <v>0.60499999999999998</v>
      </c>
      <c r="E395" s="11">
        <v>8.3728446279999993</v>
      </c>
      <c r="F395" s="4">
        <f t="shared" ref="F395:F458" si="89">F394+1/12</f>
        <v>1903.2083333333042</v>
      </c>
      <c r="G395" s="22">
        <f>G393*10/12+G405*2/12</f>
        <v>3.3166666666666664</v>
      </c>
      <c r="H395" s="4">
        <f t="shared" si="85"/>
        <v>293.97444110794987</v>
      </c>
      <c r="I395" s="4">
        <f t="shared" si="86"/>
        <v>12.188296753856832</v>
      </c>
      <c r="J395" s="33">
        <f t="shared" ref="J395:J458" si="90">J394*((H395+(I395/12))/H394)</f>
        <v>1501.5395864735524</v>
      </c>
      <c r="K395" s="4">
        <f t="shared" si="87"/>
        <v>22.01170010771159</v>
      </c>
      <c r="L395" s="33">
        <f t="shared" si="88"/>
        <v>112.42963487827959</v>
      </c>
      <c r="M395" s="15">
        <f t="shared" si="79"/>
        <v>19.884560384872831</v>
      </c>
      <c r="N395" s="6"/>
      <c r="O395" s="7">
        <f t="shared" si="80"/>
        <v>23.39670956930928</v>
      </c>
      <c r="P395" s="7"/>
      <c r="Q395" s="46">
        <f t="shared" si="81"/>
        <v>2.4210704457160601E-2</v>
      </c>
      <c r="R395" s="22">
        <f t="shared" ref="R395:R458" si="91">((G395/G396+G395/1200+((1+G396/1200)^(-119))*(1-G395/G396)))</f>
        <v>1.002060747133676</v>
      </c>
      <c r="S395" s="22">
        <f t="shared" ref="S395:S458" si="92">S394*R394*E394/E395</f>
        <v>6.063465926948874</v>
      </c>
      <c r="T395" s="39">
        <f t="shared" si="82"/>
        <v>4.0994966820621981E-2</v>
      </c>
      <c r="U395" s="39">
        <f t="shared" si="83"/>
        <v>1.2905437447038093E-2</v>
      </c>
      <c r="V395" s="39">
        <f t="shared" si="84"/>
        <v>2.8089529373583888E-2</v>
      </c>
      <c r="Y395" s="37"/>
      <c r="Z395" s="37"/>
    </row>
    <row r="396" spans="1:26" ht="13.15" x14ac:dyDescent="0.4">
      <c r="A396" s="1">
        <v>1903.04</v>
      </c>
      <c r="B396" s="11">
        <v>7.75</v>
      </c>
      <c r="C396" s="4">
        <v>0.3367</v>
      </c>
      <c r="D396" s="11">
        <v>0.59670000000000001</v>
      </c>
      <c r="E396" s="11">
        <v>8.3728446279999993</v>
      </c>
      <c r="F396" s="4">
        <f t="shared" si="89"/>
        <v>1903.2916666666374</v>
      </c>
      <c r="G396" s="22">
        <f>G393*9/12+G405*3/12</f>
        <v>3.3250000000000002</v>
      </c>
      <c r="H396" s="4">
        <f t="shared" si="85"/>
        <v>281.96805923101624</v>
      </c>
      <c r="I396" s="4">
        <f t="shared" si="86"/>
        <v>12.250147812010733</v>
      </c>
      <c r="J396" s="33">
        <f t="shared" si="90"/>
        <v>1445.4285264109531</v>
      </c>
      <c r="K396" s="4">
        <f t="shared" si="87"/>
        <v>21.709721412019018</v>
      </c>
      <c r="L396" s="33">
        <f t="shared" si="88"/>
        <v>111.28867118831171</v>
      </c>
      <c r="M396" s="15">
        <f t="shared" si="79"/>
        <v>18.98002260182626</v>
      </c>
      <c r="N396" s="6"/>
      <c r="O396" s="7">
        <f t="shared" si="80"/>
        <v>22.326326741828463</v>
      </c>
      <c r="P396" s="7"/>
      <c r="Q396" s="46">
        <f t="shared" si="81"/>
        <v>2.7760581705718185E-2</v>
      </c>
      <c r="R396" s="22">
        <f t="shared" si="91"/>
        <v>1.0020679677989401</v>
      </c>
      <c r="S396" s="22">
        <f t="shared" si="92"/>
        <v>6.0759611969779757</v>
      </c>
      <c r="T396" s="39">
        <f t="shared" si="82"/>
        <v>4.5322863193172802E-2</v>
      </c>
      <c r="U396" s="39">
        <f t="shared" si="83"/>
        <v>1.3263567777560104E-2</v>
      </c>
      <c r="V396" s="39">
        <f t="shared" si="84"/>
        <v>3.2059295415612699E-2</v>
      </c>
      <c r="Y396" s="37"/>
      <c r="Z396" s="37"/>
    </row>
    <row r="397" spans="1:26" ht="13.15" x14ac:dyDescent="0.4">
      <c r="A397" s="1">
        <v>1903.05</v>
      </c>
      <c r="B397" s="11">
        <v>7.6</v>
      </c>
      <c r="C397" s="4">
        <v>0.33829999999999999</v>
      </c>
      <c r="D397" s="11">
        <v>0.58830000000000005</v>
      </c>
      <c r="E397" s="11">
        <v>8.18251405</v>
      </c>
      <c r="F397" s="4">
        <f t="shared" si="89"/>
        <v>1903.3749999999707</v>
      </c>
      <c r="G397" s="22">
        <f>G393*8/12+G405*4/12</f>
        <v>3.333333333333333</v>
      </c>
      <c r="H397" s="4">
        <f t="shared" si="85"/>
        <v>282.94242892256324</v>
      </c>
      <c r="I397" s="4">
        <f t="shared" si="86"/>
        <v>12.594661013750414</v>
      </c>
      <c r="J397" s="33">
        <f t="shared" si="90"/>
        <v>1455.8035973128008</v>
      </c>
      <c r="K397" s="4">
        <f t="shared" si="87"/>
        <v>21.901977754624209</v>
      </c>
      <c r="L397" s="33">
        <f t="shared" si="88"/>
        <v>112.69069161830538</v>
      </c>
      <c r="M397" s="15">
        <f t="shared" si="79"/>
        <v>18.954858723039866</v>
      </c>
      <c r="N397" s="6"/>
      <c r="O397" s="7">
        <f t="shared" si="80"/>
        <v>22.294345532415093</v>
      </c>
      <c r="P397" s="7"/>
      <c r="Q397" s="46">
        <f t="shared" si="81"/>
        <v>2.6681724642753764E-2</v>
      </c>
      <c r="R397" s="22">
        <f t="shared" si="91"/>
        <v>1.0020751883142376</v>
      </c>
      <c r="S397" s="22">
        <f t="shared" si="92"/>
        <v>6.2301491504801216</v>
      </c>
      <c r="T397" s="39">
        <f t="shared" si="82"/>
        <v>4.3243519709970313E-2</v>
      </c>
      <c r="U397" s="39">
        <f t="shared" si="83"/>
        <v>1.2328983172058772E-2</v>
      </c>
      <c r="V397" s="39">
        <f t="shared" si="84"/>
        <v>3.0914536537911541E-2</v>
      </c>
      <c r="Y397" s="37"/>
      <c r="Z397" s="37"/>
    </row>
    <row r="398" spans="1:26" ht="13.15" x14ac:dyDescent="0.4">
      <c r="A398" s="1">
        <v>1903.06</v>
      </c>
      <c r="B398" s="11">
        <v>7.18</v>
      </c>
      <c r="C398" s="4">
        <v>0.34</v>
      </c>
      <c r="D398" s="11">
        <v>0.57999999999999996</v>
      </c>
      <c r="E398" s="11">
        <v>8.18251405</v>
      </c>
      <c r="F398" s="4">
        <f t="shared" si="89"/>
        <v>1903.4583333333039</v>
      </c>
      <c r="G398" s="22">
        <f>G393*7/12+G405*5/12</f>
        <v>3.3416666666666668</v>
      </c>
      <c r="H398" s="4">
        <f t="shared" si="85"/>
        <v>267.30613679789531</v>
      </c>
      <c r="I398" s="4">
        <f t="shared" si="86"/>
        <v>12.657950767588357</v>
      </c>
      <c r="J398" s="33">
        <f t="shared" si="90"/>
        <v>1380.7786312232161</v>
      </c>
      <c r="K398" s="4">
        <f t="shared" si="87"/>
        <v>21.592974838827192</v>
      </c>
      <c r="L398" s="33">
        <f t="shared" si="88"/>
        <v>111.53922090661074</v>
      </c>
      <c r="M398" s="15">
        <f t="shared" si="79"/>
        <v>17.818551722968511</v>
      </c>
      <c r="N398" s="6"/>
      <c r="O398" s="7">
        <f t="shared" si="80"/>
        <v>20.961154591653784</v>
      </c>
      <c r="P398" s="7"/>
      <c r="Q398" s="46">
        <f t="shared" si="81"/>
        <v>3.2516124608077915E-2</v>
      </c>
      <c r="R398" s="22">
        <f t="shared" si="91"/>
        <v>1.0020824086796625</v>
      </c>
      <c r="S398" s="22">
        <f t="shared" si="92"/>
        <v>6.2430778831931555</v>
      </c>
      <c r="T398" s="39">
        <f t="shared" si="82"/>
        <v>4.2822850768602816E-2</v>
      </c>
      <c r="U398" s="39">
        <f t="shared" si="83"/>
        <v>1.1643707225901911E-2</v>
      </c>
      <c r="V398" s="39">
        <f t="shared" si="84"/>
        <v>3.1179143542700904E-2</v>
      </c>
      <c r="Y398" s="37"/>
      <c r="Z398" s="37"/>
    </row>
    <row r="399" spans="1:26" ht="13.15" x14ac:dyDescent="0.4">
      <c r="A399" s="1">
        <v>1903.07</v>
      </c>
      <c r="B399" s="11">
        <v>6.85</v>
      </c>
      <c r="C399" s="4">
        <v>0.3417</v>
      </c>
      <c r="D399" s="11">
        <v>0.57169999999999999</v>
      </c>
      <c r="E399" s="11">
        <v>8.18251405</v>
      </c>
      <c r="F399" s="4">
        <f t="shared" si="89"/>
        <v>1903.5416666666372</v>
      </c>
      <c r="G399" s="22">
        <f>G393*6/12+G405*6/12</f>
        <v>3.3499999999999996</v>
      </c>
      <c r="H399" s="4">
        <f t="shared" si="85"/>
        <v>255.02047869994186</v>
      </c>
      <c r="I399" s="4">
        <f t="shared" si="86"/>
        <v>12.721240521426298</v>
      </c>
      <c r="J399" s="33">
        <f t="shared" si="90"/>
        <v>1322.7926595268955</v>
      </c>
      <c r="K399" s="4">
        <f t="shared" si="87"/>
        <v>21.283971923030183</v>
      </c>
      <c r="L399" s="33">
        <f t="shared" si="88"/>
        <v>110.40008225569726</v>
      </c>
      <c r="M399" s="15">
        <f t="shared" si="79"/>
        <v>16.918178414766654</v>
      </c>
      <c r="N399" s="6"/>
      <c r="O399" s="7">
        <f t="shared" si="80"/>
        <v>19.910404565550827</v>
      </c>
      <c r="P399" s="7"/>
      <c r="Q399" s="46">
        <f t="shared" si="81"/>
        <v>3.8045952444353805E-2</v>
      </c>
      <c r="R399" s="22">
        <f t="shared" si="91"/>
        <v>1.0020896288953078</v>
      </c>
      <c r="S399" s="22">
        <f t="shared" si="92"/>
        <v>6.256078522764926</v>
      </c>
      <c r="T399" s="39">
        <f t="shared" si="82"/>
        <v>4.8160533868105038E-2</v>
      </c>
      <c r="U399" s="39">
        <f t="shared" si="83"/>
        <v>1.0966888103656869E-2</v>
      </c>
      <c r="V399" s="39">
        <f t="shared" si="84"/>
        <v>3.7193645764448169E-2</v>
      </c>
      <c r="Y399" s="37"/>
      <c r="Z399" s="37"/>
    </row>
    <row r="400" spans="1:26" ht="13.15" x14ac:dyDescent="0.4">
      <c r="A400" s="1">
        <v>1903.08</v>
      </c>
      <c r="B400" s="11">
        <v>6.63</v>
      </c>
      <c r="C400" s="4">
        <v>0.34329999999999999</v>
      </c>
      <c r="D400" s="11">
        <v>0.56330000000000002</v>
      </c>
      <c r="E400" s="11">
        <v>8.18251405</v>
      </c>
      <c r="F400" s="4">
        <f t="shared" si="89"/>
        <v>1903.6249999999704</v>
      </c>
      <c r="G400" s="22">
        <f>G393*5/12+G405*7/12</f>
        <v>3.3583333333333334</v>
      </c>
      <c r="H400" s="4">
        <f t="shared" si="85"/>
        <v>246.83003996797294</v>
      </c>
      <c r="I400" s="4">
        <f t="shared" si="86"/>
        <v>12.78080734856789</v>
      </c>
      <c r="J400" s="33">
        <f t="shared" si="90"/>
        <v>1285.8333176639344</v>
      </c>
      <c r="K400" s="4">
        <f t="shared" si="87"/>
        <v>20.971246080536829</v>
      </c>
      <c r="L400" s="33">
        <f t="shared" si="88"/>
        <v>109.24734658221635</v>
      </c>
      <c r="M400" s="15">
        <f t="shared" si="79"/>
        <v>16.299118790903496</v>
      </c>
      <c r="N400" s="6"/>
      <c r="O400" s="7">
        <f t="shared" si="80"/>
        <v>19.194017449266095</v>
      </c>
      <c r="P400" s="7"/>
      <c r="Q400" s="46">
        <f t="shared" si="81"/>
        <v>4.4293346247704923E-2</v>
      </c>
      <c r="R400" s="22">
        <f t="shared" si="91"/>
        <v>1.0020968489612667</v>
      </c>
      <c r="S400" s="22">
        <f t="shared" si="92"/>
        <v>6.2691514052174107</v>
      </c>
      <c r="T400" s="39">
        <f t="shared" si="82"/>
        <v>5.4409472760096333E-2</v>
      </c>
      <c r="U400" s="39">
        <f t="shared" si="83"/>
        <v>1.1314192453266925E-2</v>
      </c>
      <c r="V400" s="39">
        <f t="shared" si="84"/>
        <v>4.3095280306829409E-2</v>
      </c>
      <c r="Y400" s="37"/>
      <c r="Z400" s="37"/>
    </row>
    <row r="401" spans="1:26" ht="13.15" x14ac:dyDescent="0.4">
      <c r="A401" s="1">
        <v>1903.09</v>
      </c>
      <c r="B401" s="11">
        <v>6.47</v>
      </c>
      <c r="C401" s="4">
        <v>0.34499999999999997</v>
      </c>
      <c r="D401" s="11">
        <v>0.55500000000000005</v>
      </c>
      <c r="E401" s="11">
        <v>8.2776793390000005</v>
      </c>
      <c r="F401" s="4">
        <f t="shared" si="89"/>
        <v>1903.7083333333037</v>
      </c>
      <c r="G401" s="22">
        <f>G393*4/12+G405*8/12</f>
        <v>3.3666666666666663</v>
      </c>
      <c r="H401" s="4">
        <f t="shared" si="85"/>
        <v>238.10412910221575</v>
      </c>
      <c r="I401" s="4">
        <f t="shared" si="86"/>
        <v>12.696433468356171</v>
      </c>
      <c r="J401" s="33">
        <f t="shared" si="90"/>
        <v>1245.8883870468615</v>
      </c>
      <c r="K401" s="4">
        <f t="shared" si="87"/>
        <v>20.424697318659934</v>
      </c>
      <c r="L401" s="33">
        <f t="shared" si="88"/>
        <v>106.87296055811566</v>
      </c>
      <c r="M401" s="15">
        <f t="shared" si="79"/>
        <v>15.654359115196915</v>
      </c>
      <c r="N401" s="6"/>
      <c r="O401" s="7">
        <f t="shared" si="80"/>
        <v>18.449326201499169</v>
      </c>
      <c r="P401" s="7"/>
      <c r="Q401" s="46">
        <f t="shared" si="81"/>
        <v>4.3822618555605944E-2</v>
      </c>
      <c r="R401" s="22">
        <f t="shared" si="91"/>
        <v>1.0021040688776328</v>
      </c>
      <c r="S401" s="22">
        <f t="shared" si="92"/>
        <v>6.2100717230341722</v>
      </c>
      <c r="T401" s="39">
        <f t="shared" si="82"/>
        <v>5.8170825099269186E-2</v>
      </c>
      <c r="U401" s="39">
        <f t="shared" si="83"/>
        <v>1.1812143966502653E-2</v>
      </c>
      <c r="V401" s="39">
        <f t="shared" si="84"/>
        <v>4.6358681132766533E-2</v>
      </c>
      <c r="Y401" s="37"/>
      <c r="Z401" s="37"/>
    </row>
    <row r="402" spans="1:26" ht="13.15" x14ac:dyDescent="0.4">
      <c r="A402" s="1">
        <v>1903.1</v>
      </c>
      <c r="B402" s="11">
        <v>6.26</v>
      </c>
      <c r="C402" s="4">
        <v>0.34670000000000001</v>
      </c>
      <c r="D402" s="11">
        <v>0.54669999999999996</v>
      </c>
      <c r="E402" s="11">
        <v>8.18251405</v>
      </c>
      <c r="F402" s="4">
        <f t="shared" si="89"/>
        <v>1903.791666666637</v>
      </c>
      <c r="G402" s="22">
        <f>G393*3/12+G405*9/12</f>
        <v>3.3749999999999996</v>
      </c>
      <c r="H402" s="4">
        <f t="shared" si="85"/>
        <v>233.05521119147971</v>
      </c>
      <c r="I402" s="4">
        <f t="shared" si="86"/>
        <v>12.907386856243773</v>
      </c>
      <c r="J402" s="33">
        <f t="shared" si="90"/>
        <v>1225.0979401884722</v>
      </c>
      <c r="K402" s="4">
        <f t="shared" si="87"/>
        <v>20.353240248942807</v>
      </c>
      <c r="L402" s="33">
        <f t="shared" si="88"/>
        <v>106.99058209281753</v>
      </c>
      <c r="M402" s="15">
        <f t="shared" si="79"/>
        <v>15.252943825778839</v>
      </c>
      <c r="N402" s="6"/>
      <c r="O402" s="7">
        <f t="shared" si="80"/>
        <v>17.996685085169755</v>
      </c>
      <c r="P402" s="7"/>
      <c r="Q402" s="46">
        <f t="shared" si="81"/>
        <v>4.2926511072521607E-2</v>
      </c>
      <c r="R402" s="22">
        <f t="shared" si="91"/>
        <v>1.0021112886444992</v>
      </c>
      <c r="S402" s="22">
        <f t="shared" si="92"/>
        <v>6.2955152541512192</v>
      </c>
      <c r="T402" s="39">
        <f t="shared" si="82"/>
        <v>5.705971582127356E-2</v>
      </c>
      <c r="U402" s="39">
        <f t="shared" si="83"/>
        <v>1.0984966738773583E-2</v>
      </c>
      <c r="V402" s="39">
        <f t="shared" si="84"/>
        <v>4.6074749082499977E-2</v>
      </c>
      <c r="Y402" s="37"/>
      <c r="Z402" s="37"/>
    </row>
    <row r="403" spans="1:26" ht="13.15" x14ac:dyDescent="0.4">
      <c r="A403" s="1">
        <v>1903.11</v>
      </c>
      <c r="B403" s="11">
        <v>6.28</v>
      </c>
      <c r="C403" s="4">
        <v>0.3483</v>
      </c>
      <c r="D403" s="11">
        <v>0.5383</v>
      </c>
      <c r="E403" s="11">
        <v>8.0873811569999994</v>
      </c>
      <c r="F403" s="4">
        <f t="shared" si="89"/>
        <v>1903.8749999999702</v>
      </c>
      <c r="G403" s="22">
        <f>G393*2/12+G405*10/12</f>
        <v>3.3833333333333333</v>
      </c>
      <c r="H403" s="4">
        <f t="shared" si="85"/>
        <v>236.55001326902345</v>
      </c>
      <c r="I403" s="4">
        <f t="shared" si="86"/>
        <v>13.11948560853517</v>
      </c>
      <c r="J403" s="33">
        <f t="shared" si="90"/>
        <v>1249.2160995612719</v>
      </c>
      <c r="K403" s="4">
        <f t="shared" si="87"/>
        <v>20.276253525910082</v>
      </c>
      <c r="L403" s="33">
        <f t="shared" si="88"/>
        <v>107.07850738755296</v>
      </c>
      <c r="M403" s="15">
        <f t="shared" si="79"/>
        <v>15.407877534297898</v>
      </c>
      <c r="N403" s="6"/>
      <c r="O403" s="7">
        <f t="shared" si="80"/>
        <v>18.201733318104171</v>
      </c>
      <c r="P403" s="7"/>
      <c r="Q403" s="46">
        <f t="shared" si="81"/>
        <v>4.3663530682750314E-2</v>
      </c>
      <c r="R403" s="22">
        <f t="shared" si="91"/>
        <v>1.0021185082619586</v>
      </c>
      <c r="S403" s="22">
        <f t="shared" si="92"/>
        <v>6.3830182019043216</v>
      </c>
      <c r="T403" s="39">
        <f t="shared" si="82"/>
        <v>5.1762194501096426E-2</v>
      </c>
      <c r="U403" s="39">
        <f t="shared" si="83"/>
        <v>9.1380495102946213E-3</v>
      </c>
      <c r="V403" s="39">
        <f t="shared" si="84"/>
        <v>4.2624144990801804E-2</v>
      </c>
      <c r="Y403" s="37"/>
      <c r="Z403" s="37"/>
    </row>
    <row r="404" spans="1:26" ht="13.15" x14ac:dyDescent="0.4">
      <c r="A404" s="1">
        <v>1903.12</v>
      </c>
      <c r="B404" s="11">
        <v>6.57</v>
      </c>
      <c r="C404" s="4">
        <v>0.35</v>
      </c>
      <c r="D404" s="11">
        <v>0.53</v>
      </c>
      <c r="E404" s="11">
        <v>8.0873811569999994</v>
      </c>
      <c r="F404" s="4">
        <f t="shared" si="89"/>
        <v>1903.9583333333035</v>
      </c>
      <c r="G404" s="22">
        <f>G393*1/12+G405*11/12</f>
        <v>3.3916666666666666</v>
      </c>
      <c r="H404" s="4">
        <f t="shared" si="85"/>
        <v>247.47350114291149</v>
      </c>
      <c r="I404" s="4">
        <f t="shared" si="86"/>
        <v>13.183519847795893</v>
      </c>
      <c r="J404" s="33">
        <f t="shared" si="90"/>
        <v>1312.7046566382317</v>
      </c>
      <c r="K404" s="4">
        <f t="shared" si="87"/>
        <v>19.963615769519496</v>
      </c>
      <c r="L404" s="33">
        <f t="shared" si="88"/>
        <v>105.89550502561079</v>
      </c>
      <c r="M404" s="15">
        <f t="shared" si="79"/>
        <v>16.042894140050141</v>
      </c>
      <c r="N404" s="6"/>
      <c r="O404" s="7">
        <f t="shared" si="80"/>
        <v>18.972073171795238</v>
      </c>
      <c r="P404" s="7"/>
      <c r="Q404" s="46">
        <f t="shared" si="81"/>
        <v>4.2371395043465855E-2</v>
      </c>
      <c r="R404" s="22">
        <f t="shared" si="91"/>
        <v>1.0021257277301043</v>
      </c>
      <c r="S404" s="22">
        <f t="shared" si="92"/>
        <v>6.396540678701288</v>
      </c>
      <c r="T404" s="39">
        <f t="shared" si="82"/>
        <v>4.7992793357410468E-2</v>
      </c>
      <c r="U404" s="39">
        <f t="shared" si="83"/>
        <v>1.0479569279762124E-2</v>
      </c>
      <c r="V404" s="39">
        <f t="shared" si="84"/>
        <v>3.7513224077648344E-2</v>
      </c>
      <c r="Y404" s="37"/>
      <c r="Z404" s="37"/>
    </row>
    <row r="405" spans="1:26" ht="13.15" x14ac:dyDescent="0.4">
      <c r="A405" s="1">
        <v>1904.01</v>
      </c>
      <c r="B405" s="11">
        <v>6.68</v>
      </c>
      <c r="C405" s="4">
        <v>0.34670000000000001</v>
      </c>
      <c r="D405" s="11">
        <v>0.52669999999999995</v>
      </c>
      <c r="E405" s="11">
        <v>8.2776793390000005</v>
      </c>
      <c r="F405" s="4">
        <f t="shared" si="89"/>
        <v>1904.0416666666367</v>
      </c>
      <c r="G405" s="22">
        <v>3.4</v>
      </c>
      <c r="H405" s="4">
        <f t="shared" si="85"/>
        <v>245.83239295251951</v>
      </c>
      <c r="I405" s="4">
        <f t="shared" si="86"/>
        <v>12.758995604287204</v>
      </c>
      <c r="J405" s="33">
        <f t="shared" si="90"/>
        <v>1309.6394491927601</v>
      </c>
      <c r="K405" s="4">
        <f t="shared" si="87"/>
        <v>19.383221761690418</v>
      </c>
      <c r="L405" s="33">
        <f t="shared" si="88"/>
        <v>103.26154160027343</v>
      </c>
      <c r="M405" s="15">
        <f t="shared" si="79"/>
        <v>15.861833914033642</v>
      </c>
      <c r="N405" s="6"/>
      <c r="O405" s="7">
        <f t="shared" si="80"/>
        <v>18.777066213619019</v>
      </c>
      <c r="P405" s="7"/>
      <c r="Q405" s="46">
        <f t="shared" si="81"/>
        <v>4.814895543923646E-2</v>
      </c>
      <c r="R405" s="22">
        <f t="shared" si="91"/>
        <v>1.0022729803355197</v>
      </c>
      <c r="S405" s="22">
        <f t="shared" si="92"/>
        <v>6.2627732980656674</v>
      </c>
      <c r="T405" s="39">
        <f t="shared" si="82"/>
        <v>5.295949917903009E-2</v>
      </c>
      <c r="U405" s="39">
        <f t="shared" si="83"/>
        <v>1.3167700236935698E-2</v>
      </c>
      <c r="V405" s="39">
        <f t="shared" si="84"/>
        <v>3.9791798942094392E-2</v>
      </c>
      <c r="Y405" s="37"/>
      <c r="Z405" s="37"/>
    </row>
    <row r="406" spans="1:26" ht="13.15" x14ac:dyDescent="0.4">
      <c r="A406" s="1">
        <v>1904.02</v>
      </c>
      <c r="B406" s="11">
        <v>6.5</v>
      </c>
      <c r="C406" s="4">
        <v>0.34329999999999999</v>
      </c>
      <c r="D406" s="11">
        <v>0.52329999999999999</v>
      </c>
      <c r="E406" s="11">
        <v>8.4679289260000008</v>
      </c>
      <c r="F406" s="4">
        <f t="shared" si="89"/>
        <v>1904.12499999997</v>
      </c>
      <c r="G406" s="22">
        <f>G405*11/12+G417*1/12</f>
        <v>3.4066666666666667</v>
      </c>
      <c r="H406" s="4">
        <f t="shared" si="85"/>
        <v>233.83385917663048</v>
      </c>
      <c r="I406" s="4">
        <f t="shared" si="86"/>
        <v>12.350025208513424</v>
      </c>
      <c r="J406" s="33">
        <f t="shared" si="90"/>
        <v>1251.2016128474179</v>
      </c>
      <c r="K406" s="4">
        <f t="shared" si="87"/>
        <v>18.82542438571242</v>
      </c>
      <c r="L406" s="33">
        <f t="shared" si="88"/>
        <v>100.73135446200828</v>
      </c>
      <c r="M406" s="15">
        <f t="shared" si="79"/>
        <v>15.021498380331437</v>
      </c>
      <c r="N406" s="6"/>
      <c r="O406" s="7">
        <f t="shared" si="80"/>
        <v>17.803035506120384</v>
      </c>
      <c r="P406" s="7"/>
      <c r="Q406" s="46">
        <f t="shared" si="81"/>
        <v>5.5357023109160582E-2</v>
      </c>
      <c r="R406" s="22">
        <f t="shared" si="91"/>
        <v>1.0022787117439262</v>
      </c>
      <c r="S406" s="22">
        <f t="shared" si="92"/>
        <v>6.1359824441953936</v>
      </c>
      <c r="T406" s="39">
        <f t="shared" si="82"/>
        <v>6.0712674787184229E-2</v>
      </c>
      <c r="U406" s="39">
        <f t="shared" si="83"/>
        <v>1.6559863540962727E-2</v>
      </c>
      <c r="V406" s="39">
        <f t="shared" si="84"/>
        <v>4.4152811246221502E-2</v>
      </c>
      <c r="Y406" s="37"/>
      <c r="Z406" s="37"/>
    </row>
    <row r="407" spans="1:26" ht="13.15" x14ac:dyDescent="0.4">
      <c r="A407" s="1">
        <v>1904.03</v>
      </c>
      <c r="B407" s="11">
        <v>6.48</v>
      </c>
      <c r="C407" s="4">
        <v>0.34</v>
      </c>
      <c r="D407" s="11">
        <v>0.52</v>
      </c>
      <c r="E407" s="11">
        <v>8.3728446279999993</v>
      </c>
      <c r="F407" s="4">
        <f t="shared" si="89"/>
        <v>1904.2083333333032</v>
      </c>
      <c r="G407" s="22">
        <f>G405*10/12+G417*2/12</f>
        <v>3.4133333333333336</v>
      </c>
      <c r="H407" s="4">
        <f t="shared" si="85"/>
        <v>235.76168049251427</v>
      </c>
      <c r="I407" s="4">
        <f t="shared" si="86"/>
        <v>12.370211630780069</v>
      </c>
      <c r="J407" s="33">
        <f t="shared" si="90"/>
        <v>1267.0329195198494</v>
      </c>
      <c r="K407" s="4">
        <f t="shared" si="87"/>
        <v>18.919147200016575</v>
      </c>
      <c r="L407" s="33">
        <f t="shared" si="88"/>
        <v>101.67548119603728</v>
      </c>
      <c r="M407" s="15">
        <f t="shared" si="79"/>
        <v>15.081930176258869</v>
      </c>
      <c r="N407" s="6"/>
      <c r="O407" s="7">
        <f t="shared" si="80"/>
        <v>17.896547323807198</v>
      </c>
      <c r="P407" s="7"/>
      <c r="Q407" s="46">
        <f t="shared" si="81"/>
        <v>5.6792722066092094E-2</v>
      </c>
      <c r="R407" s="22">
        <f t="shared" si="91"/>
        <v>1.0022844430760081</v>
      </c>
      <c r="S407" s="22">
        <f t="shared" si="92"/>
        <v>6.2198052477957502</v>
      </c>
      <c r="T407" s="39">
        <f t="shared" si="82"/>
        <v>5.7855251797339413E-2</v>
      </c>
      <c r="U407" s="39">
        <f t="shared" si="83"/>
        <v>1.5478709372075405E-2</v>
      </c>
      <c r="V407" s="39">
        <f t="shared" si="84"/>
        <v>4.2376542425264008E-2</v>
      </c>
      <c r="Y407" s="37"/>
      <c r="Z407" s="37"/>
    </row>
    <row r="408" spans="1:26" ht="13.15" x14ac:dyDescent="0.4">
      <c r="A408" s="1">
        <v>1904.04</v>
      </c>
      <c r="B408" s="11">
        <v>6.64</v>
      </c>
      <c r="C408" s="4">
        <v>0.3367</v>
      </c>
      <c r="D408" s="11">
        <v>0.51670000000000005</v>
      </c>
      <c r="E408" s="11">
        <v>8.2776793390000005</v>
      </c>
      <c r="F408" s="4">
        <f t="shared" si="89"/>
        <v>1904.2916666666365</v>
      </c>
      <c r="G408" s="22">
        <f>G405*9/12+G417*3/12</f>
        <v>3.42</v>
      </c>
      <c r="H408" s="4">
        <f t="shared" si="85"/>
        <v>244.36034269531879</v>
      </c>
      <c r="I408" s="4">
        <f t="shared" si="86"/>
        <v>12.390983039987026</v>
      </c>
      <c r="J408" s="33">
        <f t="shared" si="90"/>
        <v>1318.7932536591011</v>
      </c>
      <c r="K408" s="4">
        <f t="shared" si="87"/>
        <v>19.015209197390249</v>
      </c>
      <c r="L408" s="33">
        <f t="shared" si="88"/>
        <v>102.62356538639423</v>
      </c>
      <c r="M408" s="15">
        <f t="shared" si="79"/>
        <v>15.565490611691487</v>
      </c>
      <c r="N408" s="6"/>
      <c r="O408" s="7">
        <f t="shared" si="80"/>
        <v>18.490327058739744</v>
      </c>
      <c r="P408" s="7"/>
      <c r="Q408" s="46">
        <f t="shared" si="81"/>
        <v>5.3495648241962658E-2</v>
      </c>
      <c r="R408" s="22">
        <f t="shared" si="91"/>
        <v>1.0022901743318027</v>
      </c>
      <c r="S408" s="22">
        <f t="shared" si="92"/>
        <v>6.3056840955359981</v>
      </c>
      <c r="T408" s="39">
        <f t="shared" si="82"/>
        <v>5.2630836776946133E-2</v>
      </c>
      <c r="U408" s="39">
        <f t="shared" si="83"/>
        <v>1.5414992283073303E-2</v>
      </c>
      <c r="V408" s="39">
        <f t="shared" si="84"/>
        <v>3.7215844493872829E-2</v>
      </c>
      <c r="Y408" s="37"/>
      <c r="Z408" s="37"/>
    </row>
    <row r="409" spans="1:26" ht="13.15" x14ac:dyDescent="0.4">
      <c r="A409" s="1">
        <v>1904.05</v>
      </c>
      <c r="B409" s="11">
        <v>6.5</v>
      </c>
      <c r="C409" s="4">
        <v>0.33329999999999999</v>
      </c>
      <c r="D409" s="11">
        <v>0.51329999999999998</v>
      </c>
      <c r="E409" s="11">
        <v>8.0873811569999994</v>
      </c>
      <c r="F409" s="4">
        <f t="shared" si="89"/>
        <v>1904.3749999999698</v>
      </c>
      <c r="G409" s="22">
        <f>G405*8/12+G417*4/12</f>
        <v>3.4266666666666667</v>
      </c>
      <c r="H409" s="4">
        <f t="shared" si="85"/>
        <v>244.83679717335229</v>
      </c>
      <c r="I409" s="4">
        <f t="shared" si="86"/>
        <v>12.554477615058202</v>
      </c>
      <c r="J409" s="33">
        <f t="shared" si="90"/>
        <v>1327.0109331769245</v>
      </c>
      <c r="K409" s="4">
        <f t="shared" si="87"/>
        <v>19.334573536781804</v>
      </c>
      <c r="L409" s="33">
        <f t="shared" si="88"/>
        <v>104.79303261534081</v>
      </c>
      <c r="M409" s="15">
        <f t="shared" si="79"/>
        <v>15.52582089625464</v>
      </c>
      <c r="N409" s="6"/>
      <c r="O409" s="7">
        <f t="shared" si="80"/>
        <v>18.464783283770846</v>
      </c>
      <c r="P409" s="7"/>
      <c r="Q409" s="46">
        <f t="shared" si="81"/>
        <v>5.1215587134438537E-2</v>
      </c>
      <c r="R409" s="22">
        <f t="shared" si="91"/>
        <v>1.0022959055113485</v>
      </c>
      <c r="S409" s="22">
        <f t="shared" si="92"/>
        <v>6.4688394013659458</v>
      </c>
      <c r="T409" s="39">
        <f t="shared" si="82"/>
        <v>5.2042026397903784E-2</v>
      </c>
      <c r="U409" s="39">
        <f t="shared" si="83"/>
        <v>1.2094047598224078E-2</v>
      </c>
      <c r="V409" s="39">
        <f t="shared" si="84"/>
        <v>3.9947978799679706E-2</v>
      </c>
      <c r="Y409" s="37"/>
      <c r="Z409" s="37"/>
    </row>
    <row r="410" spans="1:26" ht="13.15" x14ac:dyDescent="0.4">
      <c r="A410" s="1">
        <v>1904.06</v>
      </c>
      <c r="B410" s="11">
        <v>6.51</v>
      </c>
      <c r="C410" s="4">
        <v>0.33</v>
      </c>
      <c r="D410" s="11">
        <v>0.51</v>
      </c>
      <c r="E410" s="11">
        <v>8.0873811569999994</v>
      </c>
      <c r="F410" s="4">
        <f t="shared" si="89"/>
        <v>1904.458333333303</v>
      </c>
      <c r="G410" s="22">
        <f>G405*7/12+G417*5/12</f>
        <v>3.4333333333333336</v>
      </c>
      <c r="H410" s="4">
        <f t="shared" si="85"/>
        <v>245.21346916900362</v>
      </c>
      <c r="I410" s="4">
        <f t="shared" si="86"/>
        <v>12.430175856493271</v>
      </c>
      <c r="J410" s="33">
        <f t="shared" si="90"/>
        <v>1334.6667654837145</v>
      </c>
      <c r="K410" s="4">
        <f t="shared" si="87"/>
        <v>19.210271778216875</v>
      </c>
      <c r="L410" s="33">
        <f t="shared" si="88"/>
        <v>104.55914752637395</v>
      </c>
      <c r="M410" s="15">
        <f t="shared" si="79"/>
        <v>15.474433638652656</v>
      </c>
      <c r="N410" s="6"/>
      <c r="O410" s="7">
        <f t="shared" si="80"/>
        <v>18.424664376078862</v>
      </c>
      <c r="P410" s="7"/>
      <c r="Q410" s="46">
        <f t="shared" si="81"/>
        <v>5.1362808313555268E-2</v>
      </c>
      <c r="R410" s="22">
        <f t="shared" si="91"/>
        <v>1.0023016366146833</v>
      </c>
      <c r="S410" s="22">
        <f t="shared" si="92"/>
        <v>6.4836912453995703</v>
      </c>
      <c r="T410" s="39">
        <f t="shared" si="82"/>
        <v>5.140481907663319E-2</v>
      </c>
      <c r="U410" s="39">
        <f t="shared" si="83"/>
        <v>1.2159952916464434E-2</v>
      </c>
      <c r="V410" s="39">
        <f t="shared" si="84"/>
        <v>3.9244866160168757E-2</v>
      </c>
      <c r="Y410" s="37"/>
      <c r="Z410" s="37"/>
    </row>
    <row r="411" spans="1:26" ht="13.15" x14ac:dyDescent="0.4">
      <c r="A411" s="1">
        <v>1904.07</v>
      </c>
      <c r="B411" s="11">
        <v>6.78</v>
      </c>
      <c r="C411" s="4">
        <v>0.32669999999999999</v>
      </c>
      <c r="D411" s="11">
        <v>0.50670000000000004</v>
      </c>
      <c r="E411" s="11">
        <v>8.0873811569999994</v>
      </c>
      <c r="F411" s="4">
        <f t="shared" si="89"/>
        <v>1904.5416666666363</v>
      </c>
      <c r="G411" s="22">
        <f>G405*6/12+G417*6/12</f>
        <v>3.44</v>
      </c>
      <c r="H411" s="4">
        <f t="shared" si="85"/>
        <v>255.38361305158904</v>
      </c>
      <c r="I411" s="4">
        <f t="shared" si="86"/>
        <v>12.305874097928337</v>
      </c>
      <c r="J411" s="33">
        <f t="shared" si="90"/>
        <v>1395.6032216082763</v>
      </c>
      <c r="K411" s="4">
        <f t="shared" si="87"/>
        <v>19.085970019651942</v>
      </c>
      <c r="L411" s="33">
        <f t="shared" si="88"/>
        <v>104.29972749099021</v>
      </c>
      <c r="M411" s="15">
        <f t="shared" si="79"/>
        <v>16.036401629624116</v>
      </c>
      <c r="N411" s="6"/>
      <c r="O411" s="7">
        <f t="shared" si="80"/>
        <v>19.11278097097706</v>
      </c>
      <c r="P411" s="7"/>
      <c r="Q411" s="46">
        <f t="shared" si="81"/>
        <v>4.9031550047606141E-2</v>
      </c>
      <c r="R411" s="22">
        <f t="shared" si="91"/>
        <v>1.0023073676418448</v>
      </c>
      <c r="S411" s="22">
        <f t="shared" si="92"/>
        <v>6.4986143465682833</v>
      </c>
      <c r="T411" s="39">
        <f t="shared" si="82"/>
        <v>4.0233499138025319E-2</v>
      </c>
      <c r="U411" s="39">
        <f t="shared" si="83"/>
        <v>1.1209051360418165E-2</v>
      </c>
      <c r="V411" s="39">
        <f t="shared" si="84"/>
        <v>2.9024447777607154E-2</v>
      </c>
      <c r="Y411" s="37"/>
      <c r="Z411" s="37"/>
    </row>
    <row r="412" spans="1:26" ht="13.15" x14ac:dyDescent="0.4">
      <c r="A412" s="1">
        <v>1904.08</v>
      </c>
      <c r="B412" s="11">
        <v>7.01</v>
      </c>
      <c r="C412" s="4">
        <v>0.32329999999999998</v>
      </c>
      <c r="D412" s="11">
        <v>0.50329999999999997</v>
      </c>
      <c r="E412" s="11">
        <v>8.18251405</v>
      </c>
      <c r="F412" s="4">
        <f t="shared" si="89"/>
        <v>1904.6249999999695</v>
      </c>
      <c r="G412" s="22">
        <f>G405*5/12+G417*7/12</f>
        <v>3.4466666666666663</v>
      </c>
      <c r="H412" s="4">
        <f t="shared" si="85"/>
        <v>260.97716141410109</v>
      </c>
      <c r="I412" s="4">
        <f t="shared" si="86"/>
        <v>12.036222009297985</v>
      </c>
      <c r="J412" s="33">
        <f t="shared" si="90"/>
        <v>1431.6516972953123</v>
      </c>
      <c r="K412" s="4">
        <f t="shared" si="87"/>
        <v>18.737490062727115</v>
      </c>
      <c r="L412" s="33">
        <f t="shared" si="88"/>
        <v>102.78891572735102</v>
      </c>
      <c r="M412" s="15">
        <f t="shared" si="79"/>
        <v>16.304651978851037</v>
      </c>
      <c r="N412" s="6"/>
      <c r="O412" s="7">
        <f t="shared" si="80"/>
        <v>19.449753427953677</v>
      </c>
      <c r="P412" s="7"/>
      <c r="Q412" s="46">
        <f t="shared" si="81"/>
        <v>4.6216957947900678E-2</v>
      </c>
      <c r="R412" s="22">
        <f t="shared" si="91"/>
        <v>1.0023130985928717</v>
      </c>
      <c r="S412" s="22">
        <f t="shared" si="92"/>
        <v>6.4378794444359091</v>
      </c>
      <c r="T412" s="39">
        <f t="shared" si="82"/>
        <v>3.6024747280043234E-2</v>
      </c>
      <c r="U412" s="39">
        <f t="shared" si="83"/>
        <v>1.0455272278984129E-2</v>
      </c>
      <c r="V412" s="39">
        <f t="shared" si="84"/>
        <v>2.5569475001059105E-2</v>
      </c>
      <c r="Y412" s="37"/>
      <c r="Z412" s="37"/>
    </row>
    <row r="413" spans="1:26" ht="13.15" x14ac:dyDescent="0.4">
      <c r="A413" s="1">
        <v>1904.09</v>
      </c>
      <c r="B413" s="11">
        <v>7.32</v>
      </c>
      <c r="C413" s="4">
        <v>0.32</v>
      </c>
      <c r="D413" s="11">
        <v>0.5</v>
      </c>
      <c r="E413" s="11">
        <v>8.2776793390000005</v>
      </c>
      <c r="F413" s="4">
        <f t="shared" si="89"/>
        <v>1904.7083333333028</v>
      </c>
      <c r="G413" s="22">
        <f>G405*4/12+G417*8/12</f>
        <v>3.4533333333333331</v>
      </c>
      <c r="H413" s="4">
        <f t="shared" si="85"/>
        <v>269.38519706773099</v>
      </c>
      <c r="I413" s="4">
        <f t="shared" si="86"/>
        <v>11.776402057605726</v>
      </c>
      <c r="J413" s="33">
        <f t="shared" si="90"/>
        <v>1483.1594765242883</v>
      </c>
      <c r="K413" s="4">
        <f t="shared" si="87"/>
        <v>18.400628215008947</v>
      </c>
      <c r="L413" s="33">
        <f t="shared" si="88"/>
        <v>101.30870741286121</v>
      </c>
      <c r="M413" s="15">
        <f t="shared" si="79"/>
        <v>16.742600049163695</v>
      </c>
      <c r="N413" s="6"/>
      <c r="O413" s="7">
        <f t="shared" si="80"/>
        <v>19.988235376712062</v>
      </c>
      <c r="P413" s="7"/>
      <c r="Q413" s="46">
        <f t="shared" si="81"/>
        <v>4.4299089228069813E-2</v>
      </c>
      <c r="R413" s="22">
        <f t="shared" si="91"/>
        <v>1.0023188294678009</v>
      </c>
      <c r="S413" s="22">
        <f t="shared" si="92"/>
        <v>6.3785858743571877</v>
      </c>
      <c r="T413" s="39">
        <f t="shared" si="82"/>
        <v>3.2855552495609341E-2</v>
      </c>
      <c r="U413" s="39">
        <f t="shared" si="83"/>
        <v>1.1690229927997953E-2</v>
      </c>
      <c r="V413" s="39">
        <f t="shared" si="84"/>
        <v>2.1165322567611389E-2</v>
      </c>
      <c r="Y413" s="37"/>
      <c r="Z413" s="37"/>
    </row>
    <row r="414" spans="1:26" ht="13.15" x14ac:dyDescent="0.4">
      <c r="A414" s="1">
        <v>1904.1</v>
      </c>
      <c r="B414" s="11">
        <v>7.75</v>
      </c>
      <c r="C414" s="4">
        <v>0.31669999999999998</v>
      </c>
      <c r="D414" s="11">
        <v>0.49669999999999997</v>
      </c>
      <c r="E414" s="11">
        <v>8.2776793390000005</v>
      </c>
      <c r="F414" s="4">
        <f t="shared" si="89"/>
        <v>1904.791666666636</v>
      </c>
      <c r="G414" s="22">
        <f>G405*3/12+G417*9/12</f>
        <v>3.46</v>
      </c>
      <c r="H414" s="4">
        <f t="shared" si="85"/>
        <v>285.20973733263861</v>
      </c>
      <c r="I414" s="4">
        <f t="shared" si="86"/>
        <v>11.654957911386665</v>
      </c>
      <c r="J414" s="33">
        <f t="shared" si="90"/>
        <v>1575.6323761722906</v>
      </c>
      <c r="K414" s="4">
        <f t="shared" si="87"/>
        <v>18.279184068789888</v>
      </c>
      <c r="L414" s="33">
        <f t="shared" si="88"/>
        <v>100.98278725739057</v>
      </c>
      <c r="M414" s="15">
        <f t="shared" si="79"/>
        <v>17.633197370821403</v>
      </c>
      <c r="N414" s="6"/>
      <c r="O414" s="7">
        <f t="shared" si="80"/>
        <v>21.065460476613325</v>
      </c>
      <c r="P414" s="7"/>
      <c r="Q414" s="46">
        <f t="shared" si="81"/>
        <v>4.4090692490658778E-2</v>
      </c>
      <c r="R414" s="22">
        <f t="shared" si="91"/>
        <v>1.002324560266671</v>
      </c>
      <c r="S414" s="22">
        <f t="shared" si="92"/>
        <v>6.3933767272455455</v>
      </c>
      <c r="T414" s="39">
        <f t="shared" si="82"/>
        <v>2.8117912245603671E-2</v>
      </c>
      <c r="U414" s="39">
        <f t="shared" si="83"/>
        <v>1.2753407351731472E-2</v>
      </c>
      <c r="V414" s="39">
        <f t="shared" si="84"/>
        <v>1.53645048938722E-2</v>
      </c>
      <c r="Y414" s="37"/>
      <c r="Z414" s="37"/>
    </row>
    <row r="415" spans="1:26" ht="13.15" x14ac:dyDescent="0.4">
      <c r="A415" s="1">
        <v>1904.11</v>
      </c>
      <c r="B415" s="11">
        <v>8.17</v>
      </c>
      <c r="C415" s="4">
        <v>0.31330000000000002</v>
      </c>
      <c r="D415" s="11">
        <v>0.49330000000000002</v>
      </c>
      <c r="E415" s="11">
        <v>8.4679289260000008</v>
      </c>
      <c r="F415" s="4">
        <f t="shared" si="89"/>
        <v>1904.8749999999693</v>
      </c>
      <c r="G415" s="22">
        <f>G405*2/12+G417*10/12</f>
        <v>3.4666666666666668</v>
      </c>
      <c r="H415" s="4">
        <f t="shared" si="85"/>
        <v>293.91117376508782</v>
      </c>
      <c r="I415" s="4">
        <f t="shared" si="86"/>
        <v>11.27079201231359</v>
      </c>
      <c r="J415" s="33">
        <f t="shared" si="90"/>
        <v>1628.891954559095</v>
      </c>
      <c r="K415" s="4">
        <f t="shared" si="87"/>
        <v>17.74619118951259</v>
      </c>
      <c r="L415" s="33">
        <f t="shared" si="88"/>
        <v>98.351579092289086</v>
      </c>
      <c r="M415" s="15">
        <f t="shared" si="79"/>
        <v>18.076200223770066</v>
      </c>
      <c r="N415" s="6"/>
      <c r="O415" s="7">
        <f t="shared" si="80"/>
        <v>21.605365463826743</v>
      </c>
      <c r="P415" s="7"/>
      <c r="Q415" s="46">
        <f t="shared" si="81"/>
        <v>4.4959090131715312E-2</v>
      </c>
      <c r="R415" s="22">
        <f t="shared" si="91"/>
        <v>1.0023302909895195</v>
      </c>
      <c r="S415" s="22">
        <f t="shared" si="92"/>
        <v>6.2642641468872791</v>
      </c>
      <c r="T415" s="39">
        <f t="shared" si="82"/>
        <v>2.4167815805477888E-2</v>
      </c>
      <c r="U415" s="39">
        <f t="shared" si="83"/>
        <v>1.4123789299223866E-2</v>
      </c>
      <c r="V415" s="39">
        <f t="shared" si="84"/>
        <v>1.0044026506254022E-2</v>
      </c>
      <c r="Y415" s="37"/>
      <c r="Z415" s="37"/>
    </row>
    <row r="416" spans="1:26" ht="13.15" x14ac:dyDescent="0.4">
      <c r="A416" s="1">
        <v>1904.12</v>
      </c>
      <c r="B416" s="11">
        <v>8.25</v>
      </c>
      <c r="C416" s="4">
        <v>0.31</v>
      </c>
      <c r="D416" s="11">
        <v>0.49</v>
      </c>
      <c r="E416" s="11">
        <v>8.4679289260000008</v>
      </c>
      <c r="F416" s="4">
        <f t="shared" si="89"/>
        <v>1904.9583333333026</v>
      </c>
      <c r="G416" s="22">
        <f>G405*1/12+G417*11/12</f>
        <v>3.4733333333333332</v>
      </c>
      <c r="H416" s="4">
        <f t="shared" si="85"/>
        <v>296.78912895495409</v>
      </c>
      <c r="I416" s="4">
        <f t="shared" si="86"/>
        <v>11.152076360731607</v>
      </c>
      <c r="J416" s="33">
        <f t="shared" si="90"/>
        <v>1649.9924521344735</v>
      </c>
      <c r="K416" s="4">
        <f t="shared" si="87"/>
        <v>17.627475537930607</v>
      </c>
      <c r="L416" s="33">
        <f t="shared" si="88"/>
        <v>97.999551702532372</v>
      </c>
      <c r="M416" s="15">
        <f t="shared" si="79"/>
        <v>18.159679118703203</v>
      </c>
      <c r="N416" s="6"/>
      <c r="O416" s="7">
        <f t="shared" si="80"/>
        <v>21.716798230078183</v>
      </c>
      <c r="P416" s="7"/>
      <c r="Q416" s="46">
        <f t="shared" si="81"/>
        <v>4.6112947895593566E-2</v>
      </c>
      <c r="R416" s="22">
        <f t="shared" si="91"/>
        <v>1.0023360216363848</v>
      </c>
      <c r="S416" s="22">
        <f t="shared" si="92"/>
        <v>6.2788617051847408</v>
      </c>
      <c r="T416" s="39">
        <f t="shared" si="82"/>
        <v>1.9856255223533736E-2</v>
      </c>
      <c r="U416" s="39">
        <f t="shared" si="83"/>
        <v>1.5189521670460282E-2</v>
      </c>
      <c r="V416" s="39">
        <f t="shared" si="84"/>
        <v>4.6667335530734544E-3</v>
      </c>
      <c r="Y416" s="37"/>
      <c r="Z416" s="37"/>
    </row>
    <row r="417" spans="1:26" ht="13.15" x14ac:dyDescent="0.4">
      <c r="A417" s="1">
        <v>1905.01</v>
      </c>
      <c r="B417" s="11">
        <v>8.43</v>
      </c>
      <c r="C417" s="4">
        <v>0.31169999999999998</v>
      </c>
      <c r="D417" s="11">
        <v>0.505</v>
      </c>
      <c r="E417" s="11">
        <v>8.4679289260000008</v>
      </c>
      <c r="F417" s="4">
        <f t="shared" si="89"/>
        <v>1905.0416666666358</v>
      </c>
      <c r="G417" s="22">
        <v>3.48</v>
      </c>
      <c r="H417" s="4">
        <f t="shared" si="85"/>
        <v>303.26452813215303</v>
      </c>
      <c r="I417" s="4">
        <f t="shared" si="86"/>
        <v>11.213232908516265</v>
      </c>
      <c r="J417" s="33">
        <f t="shared" si="90"/>
        <v>1691.1872636894307</v>
      </c>
      <c r="K417" s="4">
        <f t="shared" si="87"/>
        <v>18.167092136030522</v>
      </c>
      <c r="L417" s="33">
        <f t="shared" si="88"/>
        <v>101.31074355434906</v>
      </c>
      <c r="M417" s="15">
        <f t="shared" si="79"/>
        <v>18.459852032455846</v>
      </c>
      <c r="N417" s="6"/>
      <c r="O417" s="7">
        <f t="shared" si="80"/>
        <v>22.087689801665356</v>
      </c>
      <c r="P417" s="7"/>
      <c r="Q417" s="46">
        <f t="shared" si="81"/>
        <v>4.5150844065334227E-2</v>
      </c>
      <c r="R417" s="22">
        <f t="shared" si="91"/>
        <v>1.003249082644516</v>
      </c>
      <c r="S417" s="22">
        <f t="shared" si="92"/>
        <v>6.2935292619799208</v>
      </c>
      <c r="T417" s="39">
        <f t="shared" si="82"/>
        <v>1.9606368980848554E-2</v>
      </c>
      <c r="U417" s="39">
        <f t="shared" si="83"/>
        <v>1.5255619939742227E-2</v>
      </c>
      <c r="V417" s="39">
        <f t="shared" si="84"/>
        <v>4.3507490411063277E-3</v>
      </c>
      <c r="Y417" s="37"/>
      <c r="Z417" s="37"/>
    </row>
    <row r="418" spans="1:26" ht="13.15" x14ac:dyDescent="0.4">
      <c r="A418" s="1">
        <v>1905.02</v>
      </c>
      <c r="B418" s="11">
        <v>8.8000000000000007</v>
      </c>
      <c r="C418" s="4">
        <v>0.31330000000000002</v>
      </c>
      <c r="D418" s="11">
        <v>0.52</v>
      </c>
      <c r="E418" s="11">
        <v>8.4679289260000008</v>
      </c>
      <c r="F418" s="4">
        <f t="shared" si="89"/>
        <v>1905.1249999999691</v>
      </c>
      <c r="G418" s="22">
        <f>G417*11/12+G429*1/12</f>
        <v>3.4758333333333331</v>
      </c>
      <c r="H418" s="4">
        <f t="shared" si="85"/>
        <v>316.57507088528439</v>
      </c>
      <c r="I418" s="4">
        <f t="shared" si="86"/>
        <v>11.27079201231359</v>
      </c>
      <c r="J418" s="33">
        <f t="shared" si="90"/>
        <v>1770.6526691905676</v>
      </c>
      <c r="K418" s="4">
        <f t="shared" si="87"/>
        <v>18.706708734130441</v>
      </c>
      <c r="L418" s="33">
        <f t="shared" si="88"/>
        <v>104.62947590671537</v>
      </c>
      <c r="M418" s="15">
        <f t="shared" si="79"/>
        <v>19.168996375829835</v>
      </c>
      <c r="N418" s="6"/>
      <c r="O418" s="7">
        <f t="shared" si="80"/>
        <v>22.944184172180933</v>
      </c>
      <c r="P418" s="7"/>
      <c r="Q418" s="46">
        <f t="shared" si="81"/>
        <v>4.3188467656359641E-2</v>
      </c>
      <c r="R418" s="22">
        <f t="shared" si="91"/>
        <v>1.0032456788303199</v>
      </c>
      <c r="S418" s="22">
        <f t="shared" si="92"/>
        <v>6.3139774586777735</v>
      </c>
      <c r="T418" s="39">
        <f t="shared" si="82"/>
        <v>1.5061356791899794E-2</v>
      </c>
      <c r="U418" s="39">
        <f t="shared" si="83"/>
        <v>1.6424775274883618E-2</v>
      </c>
      <c r="V418" s="39">
        <f t="shared" si="84"/>
        <v>-1.3634184829838247E-3</v>
      </c>
      <c r="Y418" s="37"/>
      <c r="Z418" s="37"/>
    </row>
    <row r="419" spans="1:26" ht="13.15" x14ac:dyDescent="0.4">
      <c r="A419" s="1">
        <v>1905.03</v>
      </c>
      <c r="B419" s="11">
        <v>9.0500000000000007</v>
      </c>
      <c r="C419" s="4">
        <v>0.315</v>
      </c>
      <c r="D419" s="11">
        <v>0.53500000000000003</v>
      </c>
      <c r="E419" s="11">
        <v>8.3728446279999993</v>
      </c>
      <c r="F419" s="4">
        <f t="shared" si="89"/>
        <v>1905.2083333333023</v>
      </c>
      <c r="G419" s="22">
        <f>G417*10/12+G429*2/12</f>
        <v>3.4716666666666667</v>
      </c>
      <c r="H419" s="4">
        <f t="shared" si="85"/>
        <v>329.26592723105773</v>
      </c>
      <c r="I419" s="4">
        <f t="shared" si="86"/>
        <v>11.460637246163888</v>
      </c>
      <c r="J419" s="33">
        <f t="shared" si="90"/>
        <v>1846.9763226069117</v>
      </c>
      <c r="K419" s="4">
        <f t="shared" si="87"/>
        <v>19.464891830786282</v>
      </c>
      <c r="L419" s="33">
        <f t="shared" si="88"/>
        <v>109.18589310438647</v>
      </c>
      <c r="M419" s="15">
        <f t="shared" si="79"/>
        <v>19.831506074218421</v>
      </c>
      <c r="N419" s="6"/>
      <c r="O419" s="7">
        <f t="shared" si="80"/>
        <v>23.742093324670741</v>
      </c>
      <c r="P419" s="7"/>
      <c r="Q419" s="46">
        <f t="shared" si="81"/>
        <v>4.032969182358466E-2</v>
      </c>
      <c r="R419" s="22">
        <f t="shared" si="91"/>
        <v>1.0032422750346768</v>
      </c>
      <c r="S419" s="22">
        <f t="shared" si="92"/>
        <v>6.4064065705021793</v>
      </c>
      <c r="T419" s="39">
        <f t="shared" si="82"/>
        <v>1.484906402641295E-2</v>
      </c>
      <c r="U419" s="39">
        <f t="shared" si="83"/>
        <v>1.6456099531714674E-2</v>
      </c>
      <c r="V419" s="39">
        <f t="shared" si="84"/>
        <v>-1.6070355053017238E-3</v>
      </c>
      <c r="Y419" s="37"/>
      <c r="Z419" s="37"/>
    </row>
    <row r="420" spans="1:26" ht="13.15" x14ac:dyDescent="0.4">
      <c r="A420" s="1">
        <v>1905.04</v>
      </c>
      <c r="B420" s="11">
        <v>8.94</v>
      </c>
      <c r="C420" s="4">
        <v>0.31669999999999998</v>
      </c>
      <c r="D420" s="11">
        <v>0.55000000000000004</v>
      </c>
      <c r="E420" s="11">
        <v>8.3728446279999993</v>
      </c>
      <c r="F420" s="4">
        <f t="shared" si="89"/>
        <v>1905.2916666666356</v>
      </c>
      <c r="G420" s="22">
        <f>G417*9/12+G429*3/12</f>
        <v>3.4674999999999998</v>
      </c>
      <c r="H420" s="4">
        <f t="shared" si="85"/>
        <v>325.2637999387465</v>
      </c>
      <c r="I420" s="4">
        <f t="shared" si="86"/>
        <v>11.522488304317786</v>
      </c>
      <c r="J420" s="33">
        <f t="shared" si="90"/>
        <v>1829.913050558371</v>
      </c>
      <c r="K420" s="4">
        <f t="shared" si="87"/>
        <v>20.010636461555997</v>
      </c>
      <c r="L420" s="33">
        <f t="shared" si="88"/>
        <v>112.57854337887072</v>
      </c>
      <c r="M420" s="15">
        <f t="shared" si="79"/>
        <v>19.48292752471129</v>
      </c>
      <c r="N420" s="6"/>
      <c r="O420" s="7">
        <f t="shared" si="80"/>
        <v>23.328639790056261</v>
      </c>
      <c r="P420" s="7"/>
      <c r="Q420" s="46">
        <f t="shared" si="81"/>
        <v>3.6922139219511027E-2</v>
      </c>
      <c r="R420" s="22">
        <f t="shared" si="91"/>
        <v>1.0032388712575924</v>
      </c>
      <c r="S420" s="22">
        <f t="shared" si="92"/>
        <v>6.427177902587708</v>
      </c>
      <c r="T420" s="39">
        <f t="shared" si="82"/>
        <v>2.2606882657141059E-2</v>
      </c>
      <c r="U420" s="39">
        <f t="shared" si="83"/>
        <v>1.5591562541891868E-2</v>
      </c>
      <c r="V420" s="39">
        <f t="shared" si="84"/>
        <v>7.0153201152491906E-3</v>
      </c>
      <c r="Y420" s="37"/>
      <c r="Z420" s="37"/>
    </row>
    <row r="421" spans="1:26" ht="13.15" x14ac:dyDescent="0.4">
      <c r="A421" s="1">
        <v>1905.05</v>
      </c>
      <c r="B421" s="11">
        <v>8.5</v>
      </c>
      <c r="C421" s="4">
        <v>0.31830000000000003</v>
      </c>
      <c r="D421" s="11">
        <v>0.56499999999999995</v>
      </c>
      <c r="E421" s="11">
        <v>8.2776793390000005</v>
      </c>
      <c r="F421" s="4">
        <f t="shared" si="89"/>
        <v>1905.3749999999688</v>
      </c>
      <c r="G421" s="22">
        <f>G417*8/12+G429*4/12</f>
        <v>3.4633333333333329</v>
      </c>
      <c r="H421" s="4">
        <f t="shared" si="85"/>
        <v>312.81067965515206</v>
      </c>
      <c r="I421" s="4">
        <f t="shared" si="86"/>
        <v>11.713839921674696</v>
      </c>
      <c r="J421" s="33">
        <f t="shared" si="90"/>
        <v>1765.3443785481168</v>
      </c>
      <c r="K421" s="4">
        <f t="shared" si="87"/>
        <v>20.792709882960107</v>
      </c>
      <c r="L421" s="33">
        <f t="shared" si="88"/>
        <v>117.34347927996305</v>
      </c>
      <c r="M421" s="15">
        <f t="shared" si="79"/>
        <v>18.629487509845127</v>
      </c>
      <c r="N421" s="6"/>
      <c r="O421" s="7">
        <f t="shared" si="80"/>
        <v>22.313429429486124</v>
      </c>
      <c r="P421" s="7"/>
      <c r="Q421" s="46">
        <f t="shared" si="81"/>
        <v>3.6744785710864265E-2</v>
      </c>
      <c r="R421" s="22">
        <f t="shared" si="91"/>
        <v>1.0032354674990727</v>
      </c>
      <c r="S421" s="22">
        <f t="shared" si="92"/>
        <v>6.5221248143114563</v>
      </c>
      <c r="T421" s="39">
        <f t="shared" si="82"/>
        <v>2.3301547076080675E-2</v>
      </c>
      <c r="U421" s="39">
        <f t="shared" si="83"/>
        <v>1.3577729460267252E-2</v>
      </c>
      <c r="V421" s="39">
        <f t="shared" si="84"/>
        <v>9.7238176158134237E-3</v>
      </c>
      <c r="Y421" s="37"/>
      <c r="Z421" s="37"/>
    </row>
    <row r="422" spans="1:26" ht="13.15" x14ac:dyDescent="0.4">
      <c r="A422" s="1">
        <v>1905.06</v>
      </c>
      <c r="B422" s="11">
        <v>8.6</v>
      </c>
      <c r="C422" s="4">
        <v>0.32</v>
      </c>
      <c r="D422" s="11">
        <v>0.57999999999999996</v>
      </c>
      <c r="E422" s="11">
        <v>8.2776793390000005</v>
      </c>
      <c r="F422" s="4">
        <f t="shared" si="89"/>
        <v>1905.4583333333021</v>
      </c>
      <c r="G422" s="22">
        <f>G417*7/12+G429*5/12</f>
        <v>3.4591666666666665</v>
      </c>
      <c r="H422" s="4">
        <f t="shared" si="85"/>
        <v>316.49080529815387</v>
      </c>
      <c r="I422" s="4">
        <f t="shared" si="86"/>
        <v>11.776402057605726</v>
      </c>
      <c r="J422" s="33">
        <f t="shared" si="90"/>
        <v>1791.6514712480496</v>
      </c>
      <c r="K422" s="4">
        <f t="shared" si="87"/>
        <v>21.344728729410377</v>
      </c>
      <c r="L422" s="33">
        <f t="shared" si="88"/>
        <v>120.83230852603126</v>
      </c>
      <c r="M422" s="15">
        <f t="shared" si="79"/>
        <v>18.735862386183545</v>
      </c>
      <c r="N422" s="6"/>
      <c r="O422" s="7">
        <f t="shared" si="80"/>
        <v>22.445296542536894</v>
      </c>
      <c r="P422" s="7"/>
      <c r="Q422" s="46">
        <f t="shared" si="81"/>
        <v>3.5098049687541703E-2</v>
      </c>
      <c r="R422" s="22">
        <f t="shared" si="91"/>
        <v>1.003232063759123</v>
      </c>
      <c r="S422" s="22">
        <f t="shared" si="92"/>
        <v>6.5432269371730563</v>
      </c>
      <c r="T422" s="39">
        <f t="shared" si="82"/>
        <v>2.3389608135557349E-2</v>
      </c>
      <c r="U422" s="39">
        <f t="shared" si="83"/>
        <v>1.3732181416571843E-2</v>
      </c>
      <c r="V422" s="39">
        <f t="shared" si="84"/>
        <v>9.6574267189855068E-3</v>
      </c>
      <c r="Y422" s="37"/>
      <c r="Z422" s="37"/>
    </row>
    <row r="423" spans="1:26" ht="13.15" x14ac:dyDescent="0.4">
      <c r="A423" s="1">
        <v>1905.07</v>
      </c>
      <c r="B423" s="11">
        <v>8.8699999999999992</v>
      </c>
      <c r="C423" s="4">
        <v>0.32169999999999999</v>
      </c>
      <c r="D423" s="11">
        <v>0.59499999999999997</v>
      </c>
      <c r="E423" s="11">
        <v>8.2776793390000005</v>
      </c>
      <c r="F423" s="4">
        <f t="shared" si="89"/>
        <v>1905.5416666666354</v>
      </c>
      <c r="G423" s="22">
        <f>G417*6/12+G429*6/12</f>
        <v>3.4550000000000001</v>
      </c>
      <c r="H423" s="4">
        <f t="shared" si="85"/>
        <v>326.42714453425867</v>
      </c>
      <c r="I423" s="4">
        <f t="shared" si="86"/>
        <v>11.838964193536755</v>
      </c>
      <c r="J423" s="33">
        <f t="shared" si="90"/>
        <v>1853.4860162591365</v>
      </c>
      <c r="K423" s="4">
        <f t="shared" si="87"/>
        <v>21.896747575860644</v>
      </c>
      <c r="L423" s="33">
        <f t="shared" si="88"/>
        <v>124.33192555515063</v>
      </c>
      <c r="M423" s="15">
        <f t="shared" si="79"/>
        <v>19.205883309548057</v>
      </c>
      <c r="N423" s="6"/>
      <c r="O423" s="7">
        <f t="shared" si="80"/>
        <v>23.009841754484825</v>
      </c>
      <c r="P423" s="7"/>
      <c r="Q423" s="46">
        <f t="shared" si="81"/>
        <v>3.5217155866494536E-2</v>
      </c>
      <c r="R423" s="22">
        <f t="shared" si="91"/>
        <v>1.0032286600377496</v>
      </c>
      <c r="S423" s="22">
        <f t="shared" si="92"/>
        <v>6.5643750638244107</v>
      </c>
      <c r="T423" s="39">
        <f t="shared" si="82"/>
        <v>1.9992629211455393E-2</v>
      </c>
      <c r="U423" s="39">
        <f t="shared" si="83"/>
        <v>1.388576484920101E-2</v>
      </c>
      <c r="V423" s="39">
        <f t="shared" si="84"/>
        <v>6.1068643622543828E-3</v>
      </c>
      <c r="Y423" s="37"/>
      <c r="Z423" s="37"/>
    </row>
    <row r="424" spans="1:26" ht="13.15" x14ac:dyDescent="0.4">
      <c r="A424" s="1">
        <v>1905.08</v>
      </c>
      <c r="B424" s="11">
        <v>9.1999999999999993</v>
      </c>
      <c r="C424" s="4">
        <v>0.32329999999999998</v>
      </c>
      <c r="D424" s="11">
        <v>0.61</v>
      </c>
      <c r="E424" s="11">
        <v>8.3728446279999993</v>
      </c>
      <c r="F424" s="4">
        <f t="shared" si="89"/>
        <v>1905.6249999999686</v>
      </c>
      <c r="G424" s="22">
        <f>G417*5/12+G429*7/12</f>
        <v>3.4508333333333336</v>
      </c>
      <c r="H424" s="4">
        <f t="shared" si="85"/>
        <v>334.7233735387548</v>
      </c>
      <c r="I424" s="4">
        <f t="shared" si="86"/>
        <v>11.762615941856458</v>
      </c>
      <c r="J424" s="33">
        <f t="shared" si="90"/>
        <v>1906.1586113000715</v>
      </c>
      <c r="K424" s="4">
        <f t="shared" si="87"/>
        <v>22.193614984634827</v>
      </c>
      <c r="L424" s="33">
        <f t="shared" si="88"/>
        <v>126.38660357533082</v>
      </c>
      <c r="M424" s="15">
        <f t="shared" si="79"/>
        <v>19.573308430803724</v>
      </c>
      <c r="N424" s="6"/>
      <c r="O424" s="7">
        <f t="shared" si="80"/>
        <v>23.447498517743696</v>
      </c>
      <c r="P424" s="7"/>
      <c r="Q424" s="46">
        <f t="shared" si="81"/>
        <v>3.6851800488857687E-2</v>
      </c>
      <c r="R424" s="22">
        <f t="shared" si="91"/>
        <v>1.003225256334958</v>
      </c>
      <c r="S424" s="22">
        <f t="shared" si="92"/>
        <v>6.5107179839474183</v>
      </c>
      <c r="T424" s="39">
        <f t="shared" si="82"/>
        <v>2.1809669392637732E-2</v>
      </c>
      <c r="U424" s="39">
        <f t="shared" si="83"/>
        <v>1.5198292703166416E-2</v>
      </c>
      <c r="V424" s="39">
        <f t="shared" si="84"/>
        <v>6.6113766894713155E-3</v>
      </c>
      <c r="Y424" s="37"/>
      <c r="Z424" s="37"/>
    </row>
    <row r="425" spans="1:26" ht="13.15" x14ac:dyDescent="0.4">
      <c r="A425" s="1">
        <v>1905.09</v>
      </c>
      <c r="B425" s="11">
        <v>9.23</v>
      </c>
      <c r="C425" s="4">
        <v>0.32500000000000001</v>
      </c>
      <c r="D425" s="11">
        <v>0.625</v>
      </c>
      <c r="E425" s="11">
        <v>8.2776793390000005</v>
      </c>
      <c r="F425" s="4">
        <f t="shared" si="89"/>
        <v>1905.7083333333019</v>
      </c>
      <c r="G425" s="22">
        <f>G417*4/12+G429*8/12</f>
        <v>3.4466666666666663</v>
      </c>
      <c r="H425" s="4">
        <f t="shared" si="85"/>
        <v>339.67559684906513</v>
      </c>
      <c r="I425" s="4">
        <f t="shared" si="86"/>
        <v>11.960408339755816</v>
      </c>
      <c r="J425" s="33">
        <f t="shared" si="90"/>
        <v>1940.0361161805015</v>
      </c>
      <c r="K425" s="4">
        <f t="shared" si="87"/>
        <v>23.000785268761181</v>
      </c>
      <c r="L425" s="33">
        <f t="shared" si="88"/>
        <v>131.3675593296656</v>
      </c>
      <c r="M425" s="15">
        <f t="shared" si="79"/>
        <v>19.743492419697777</v>
      </c>
      <c r="N425" s="6"/>
      <c r="O425" s="7">
        <f t="shared" si="80"/>
        <v>23.647692425098629</v>
      </c>
      <c r="P425" s="7"/>
      <c r="Q425" s="46">
        <f t="shared" si="81"/>
        <v>3.5287476611482196E-2</v>
      </c>
      <c r="R425" s="22">
        <f t="shared" si="91"/>
        <v>1.0032218526507541</v>
      </c>
      <c r="S425" s="22">
        <f t="shared" si="92"/>
        <v>6.6068093480450161</v>
      </c>
      <c r="T425" s="39">
        <f t="shared" si="82"/>
        <v>2.4156587650627781E-2</v>
      </c>
      <c r="U425" s="39">
        <f t="shared" si="83"/>
        <v>1.4190324866121928E-2</v>
      </c>
      <c r="V425" s="39">
        <f t="shared" si="84"/>
        <v>9.9662627845058527E-3</v>
      </c>
      <c r="Y425" s="37"/>
      <c r="Z425" s="37"/>
    </row>
    <row r="426" spans="1:26" ht="13.15" x14ac:dyDescent="0.4">
      <c r="A426" s="1">
        <v>1905.1</v>
      </c>
      <c r="B426" s="11">
        <v>9.36</v>
      </c>
      <c r="C426" s="4">
        <v>0.32669999999999999</v>
      </c>
      <c r="D426" s="11">
        <v>0.64</v>
      </c>
      <c r="E426" s="11">
        <v>8.2776793390000005</v>
      </c>
      <c r="F426" s="4">
        <f t="shared" si="89"/>
        <v>1905.7916666666351</v>
      </c>
      <c r="G426" s="22">
        <f>G417*3/12+G429*9/12</f>
        <v>3.4425000000000003</v>
      </c>
      <c r="H426" s="4">
        <f t="shared" si="85"/>
        <v>344.45976018496742</v>
      </c>
      <c r="I426" s="4">
        <f t="shared" si="86"/>
        <v>12.022970475686844</v>
      </c>
      <c r="J426" s="33">
        <f t="shared" si="90"/>
        <v>1973.082939405472</v>
      </c>
      <c r="K426" s="4">
        <f t="shared" si="87"/>
        <v>23.552804115211451</v>
      </c>
      <c r="L426" s="33">
        <f t="shared" si="88"/>
        <v>134.91165397644255</v>
      </c>
      <c r="M426" s="15">
        <f t="shared" si="79"/>
        <v>19.897394814329527</v>
      </c>
      <c r="N426" s="6"/>
      <c r="O426" s="7">
        <f t="shared" si="80"/>
        <v>23.825645601554918</v>
      </c>
      <c r="P426" s="7"/>
      <c r="Q426" s="46">
        <f t="shared" si="81"/>
        <v>3.4937378685382083E-2</v>
      </c>
      <c r="R426" s="22">
        <f t="shared" si="91"/>
        <v>1.0032184489851437</v>
      </c>
      <c r="S426" s="22">
        <f t="shared" si="92"/>
        <v>6.6280955142560423</v>
      </c>
      <c r="T426" s="39">
        <f t="shared" si="82"/>
        <v>2.7346681301730458E-2</v>
      </c>
      <c r="U426" s="39">
        <f t="shared" si="83"/>
        <v>1.3342433836232459E-2</v>
      </c>
      <c r="V426" s="39">
        <f t="shared" si="84"/>
        <v>1.4004247465497999E-2</v>
      </c>
      <c r="Y426" s="37"/>
      <c r="Z426" s="37"/>
    </row>
    <row r="427" spans="1:26" ht="13.15" x14ac:dyDescent="0.4">
      <c r="A427" s="1">
        <v>1905.11</v>
      </c>
      <c r="B427" s="11">
        <v>9.31</v>
      </c>
      <c r="C427" s="4">
        <v>0.32829999999999998</v>
      </c>
      <c r="D427" s="11">
        <v>0.65500000000000003</v>
      </c>
      <c r="E427" s="11">
        <v>8.3728446279999993</v>
      </c>
      <c r="F427" s="4">
        <f t="shared" si="89"/>
        <v>1905.8749999999684</v>
      </c>
      <c r="G427" s="22">
        <f>G417*2/12+G429*10/12</f>
        <v>3.4383333333333339</v>
      </c>
      <c r="H427" s="4">
        <f t="shared" si="85"/>
        <v>338.72550083106603</v>
      </c>
      <c r="I427" s="4">
        <f t="shared" si="86"/>
        <v>11.944530818779695</v>
      </c>
      <c r="J427" s="33">
        <f t="shared" si="90"/>
        <v>1945.9383847029328</v>
      </c>
      <c r="K427" s="4">
        <f t="shared" si="87"/>
        <v>23.830848876943957</v>
      </c>
      <c r="L427" s="33">
        <f t="shared" si="88"/>
        <v>136.90543952528691</v>
      </c>
      <c r="M427" s="15">
        <f t="shared" si="79"/>
        <v>19.443525693264981</v>
      </c>
      <c r="N427" s="6"/>
      <c r="O427" s="7">
        <f t="shared" si="80"/>
        <v>23.275233759234009</v>
      </c>
      <c r="P427" s="7"/>
      <c r="Q427" s="46">
        <f t="shared" si="81"/>
        <v>3.7317818779079963E-2</v>
      </c>
      <c r="R427" s="22">
        <f t="shared" si="91"/>
        <v>1.0032150453381325</v>
      </c>
      <c r="S427" s="22">
        <f t="shared" si="92"/>
        <v>6.573850674013709</v>
      </c>
      <c r="T427" s="39">
        <f t="shared" si="82"/>
        <v>3.169975301138872E-2</v>
      </c>
      <c r="U427" s="39">
        <f t="shared" si="83"/>
        <v>1.3662151754186169E-2</v>
      </c>
      <c r="V427" s="39">
        <f t="shared" si="84"/>
        <v>1.8037601257202551E-2</v>
      </c>
      <c r="Y427" s="37"/>
      <c r="Z427" s="37"/>
    </row>
    <row r="428" spans="1:26" ht="13.15" x14ac:dyDescent="0.4">
      <c r="A428" s="1">
        <v>1905.12</v>
      </c>
      <c r="B428" s="11">
        <v>9.5399999999999991</v>
      </c>
      <c r="C428" s="4">
        <v>0.33</v>
      </c>
      <c r="D428" s="11">
        <v>0.67</v>
      </c>
      <c r="E428" s="11">
        <v>8.4679289260000008</v>
      </c>
      <c r="F428" s="4">
        <f t="shared" si="89"/>
        <v>1905.9583333333017</v>
      </c>
      <c r="G428" s="22">
        <f>G417*1/12+G429*11/12</f>
        <v>3.434166666666667</v>
      </c>
      <c r="H428" s="4">
        <f t="shared" si="85"/>
        <v>343.19615639154688</v>
      </c>
      <c r="I428" s="4">
        <f t="shared" si="86"/>
        <v>11.871565158198164</v>
      </c>
      <c r="J428" s="33">
        <f t="shared" si="90"/>
        <v>1977.3051741175</v>
      </c>
      <c r="K428" s="4">
        <f t="shared" si="87"/>
        <v>24.102874715129605</v>
      </c>
      <c r="L428" s="33">
        <f t="shared" si="88"/>
        <v>138.86734451349318</v>
      </c>
      <c r="M428" s="15">
        <f t="shared" si="79"/>
        <v>19.577960809096115</v>
      </c>
      <c r="N428" s="6"/>
      <c r="O428" s="7">
        <f t="shared" si="80"/>
        <v>23.427096972362239</v>
      </c>
      <c r="P428" s="7"/>
      <c r="Q428" s="46">
        <f t="shared" si="81"/>
        <v>3.9588610620698385E-2</v>
      </c>
      <c r="R428" s="22">
        <f t="shared" si="91"/>
        <v>1.0032116417097265</v>
      </c>
      <c r="S428" s="22">
        <f t="shared" si="92"/>
        <v>6.5209324220421516</v>
      </c>
      <c r="T428" s="39">
        <f t="shared" si="82"/>
        <v>3.0657656387352628E-2</v>
      </c>
      <c r="U428" s="39">
        <f t="shared" si="83"/>
        <v>1.4956735840993218E-2</v>
      </c>
      <c r="V428" s="39">
        <f t="shared" si="84"/>
        <v>1.5700920546359409E-2</v>
      </c>
      <c r="Y428" s="37"/>
      <c r="Z428" s="37"/>
    </row>
    <row r="429" spans="1:26" ht="13.15" x14ac:dyDescent="0.4">
      <c r="A429" s="1">
        <v>1906.01</v>
      </c>
      <c r="B429" s="11">
        <v>9.8699999999999992</v>
      </c>
      <c r="C429" s="4">
        <v>0.33579999999999999</v>
      </c>
      <c r="D429" s="11">
        <v>0.67749999999999999</v>
      </c>
      <c r="E429" s="11">
        <v>8.4679289260000008</v>
      </c>
      <c r="F429" s="4">
        <f t="shared" si="89"/>
        <v>1906.0416666666349</v>
      </c>
      <c r="G429" s="22">
        <v>3.43</v>
      </c>
      <c r="H429" s="4">
        <f t="shared" si="85"/>
        <v>355.06772154974504</v>
      </c>
      <c r="I429" s="4">
        <f t="shared" si="86"/>
        <v>12.080216909463463</v>
      </c>
      <c r="J429" s="33">
        <f t="shared" si="90"/>
        <v>2051.5024799086773</v>
      </c>
      <c r="K429" s="4">
        <f t="shared" si="87"/>
        <v>24.372683014179565</v>
      </c>
      <c r="L429" s="33">
        <f t="shared" si="88"/>
        <v>140.81995239494722</v>
      </c>
      <c r="M429" s="15">
        <f t="shared" si="79"/>
        <v>20.132402260807901</v>
      </c>
      <c r="N429" s="6"/>
      <c r="O429" s="7">
        <f t="shared" si="80"/>
        <v>24.078997473407551</v>
      </c>
      <c r="P429" s="7"/>
      <c r="Q429" s="46">
        <f t="shared" si="81"/>
        <v>3.9675566924175919E-2</v>
      </c>
      <c r="R429" s="22">
        <f t="shared" si="91"/>
        <v>1.0011806993806183</v>
      </c>
      <c r="S429" s="22">
        <f t="shared" si="92"/>
        <v>6.5418753205950901</v>
      </c>
      <c r="T429" s="39">
        <f t="shared" si="82"/>
        <v>2.4643925931032262E-2</v>
      </c>
      <c r="U429" s="39">
        <f t="shared" si="83"/>
        <v>1.4124835827980409E-2</v>
      </c>
      <c r="V429" s="39">
        <f t="shared" si="84"/>
        <v>1.0519090103051854E-2</v>
      </c>
      <c r="Y429" s="37"/>
      <c r="Z429" s="37"/>
    </row>
    <row r="430" spans="1:26" ht="13.15" x14ac:dyDescent="0.4">
      <c r="A430" s="1">
        <v>1906.02</v>
      </c>
      <c r="B430" s="11">
        <v>9.8000000000000007</v>
      </c>
      <c r="C430" s="4">
        <v>0.3417</v>
      </c>
      <c r="D430" s="11">
        <v>0.68500000000000005</v>
      </c>
      <c r="E430" s="11">
        <v>8.4679289260000008</v>
      </c>
      <c r="F430" s="4">
        <f t="shared" si="89"/>
        <v>1906.1249999999682</v>
      </c>
      <c r="G430" s="22">
        <f>G429*11/12+G441*1/12</f>
        <v>3.45</v>
      </c>
      <c r="H430" s="4">
        <f t="shared" si="85"/>
        <v>352.54951075861214</v>
      </c>
      <c r="I430" s="4">
        <f t="shared" si="86"/>
        <v>12.2924661047161</v>
      </c>
      <c r="J430" s="33">
        <f t="shared" si="90"/>
        <v>2042.8714119777549</v>
      </c>
      <c r="K430" s="4">
        <f t="shared" si="87"/>
        <v>24.642491313229524</v>
      </c>
      <c r="L430" s="33">
        <f t="shared" si="88"/>
        <v>142.79254257191451</v>
      </c>
      <c r="M430" s="15">
        <f t="shared" si="79"/>
        <v>19.866752563675895</v>
      </c>
      <c r="N430" s="6"/>
      <c r="O430" s="7">
        <f t="shared" si="80"/>
        <v>23.751613317696663</v>
      </c>
      <c r="P430" s="7"/>
      <c r="Q430" s="46">
        <f t="shared" si="81"/>
        <v>4.1614581752952733E-2</v>
      </c>
      <c r="R430" s="22">
        <f t="shared" si="91"/>
        <v>1.0011989435794537</v>
      </c>
      <c r="S430" s="22">
        <f t="shared" si="92"/>
        <v>6.5495993087341988</v>
      </c>
      <c r="T430" s="39">
        <f t="shared" si="82"/>
        <v>2.4056735147999664E-2</v>
      </c>
      <c r="U430" s="39">
        <f t="shared" si="83"/>
        <v>1.422322553881572E-2</v>
      </c>
      <c r="V430" s="39">
        <f t="shared" si="84"/>
        <v>9.8335096091839436E-3</v>
      </c>
      <c r="Y430" s="37"/>
      <c r="Z430" s="37"/>
    </row>
    <row r="431" spans="1:26" ht="13.15" x14ac:dyDescent="0.4">
      <c r="A431" s="1">
        <v>1906.03</v>
      </c>
      <c r="B431" s="11">
        <v>9.56</v>
      </c>
      <c r="C431" s="4">
        <v>0.34749999999999998</v>
      </c>
      <c r="D431" s="11">
        <v>0.6925</v>
      </c>
      <c r="E431" s="11">
        <v>8.4679289260000008</v>
      </c>
      <c r="F431" s="4">
        <f t="shared" si="89"/>
        <v>1906.2083333333014</v>
      </c>
      <c r="G431" s="22">
        <f>G429*10/12+G441*2/12</f>
        <v>3.4700000000000006</v>
      </c>
      <c r="H431" s="4">
        <f t="shared" si="85"/>
        <v>343.9156451890135</v>
      </c>
      <c r="I431" s="4">
        <f t="shared" si="86"/>
        <v>12.501117855981398</v>
      </c>
      <c r="J431" s="33">
        <f t="shared" si="90"/>
        <v>1998.8784540625027</v>
      </c>
      <c r="K431" s="4">
        <f t="shared" si="87"/>
        <v>24.91229961227948</v>
      </c>
      <c r="L431" s="33">
        <f t="shared" si="88"/>
        <v>144.79323529689154</v>
      </c>
      <c r="M431" s="15">
        <f t="shared" si="79"/>
        <v>19.259453020854114</v>
      </c>
      <c r="N431" s="6"/>
      <c r="O431" s="7">
        <f t="shared" si="80"/>
        <v>23.019077336408856</v>
      </c>
      <c r="P431" s="7"/>
      <c r="Q431" s="46">
        <f t="shared" si="81"/>
        <v>4.3001783462784944E-2</v>
      </c>
      <c r="R431" s="22">
        <f t="shared" si="91"/>
        <v>1.0012171857262209</v>
      </c>
      <c r="S431" s="22">
        <f t="shared" si="92"/>
        <v>6.5574519087734</v>
      </c>
      <c r="T431" s="39">
        <f t="shared" si="82"/>
        <v>2.5402069708233777E-2</v>
      </c>
      <c r="U431" s="39">
        <f t="shared" si="83"/>
        <v>1.3350942575860891E-2</v>
      </c>
      <c r="V431" s="39">
        <f t="shared" si="84"/>
        <v>1.2051127132372885E-2</v>
      </c>
      <c r="Y431" s="37"/>
      <c r="Z431" s="37"/>
    </row>
    <row r="432" spans="1:26" ht="13.15" x14ac:dyDescent="0.4">
      <c r="A432" s="1">
        <v>1906.04</v>
      </c>
      <c r="B432" s="11">
        <v>9.43</v>
      </c>
      <c r="C432" s="4">
        <v>0.3533</v>
      </c>
      <c r="D432" s="11">
        <v>0.7</v>
      </c>
      <c r="E432" s="11">
        <v>8.4679289260000008</v>
      </c>
      <c r="F432" s="4">
        <f t="shared" si="89"/>
        <v>1906.2916666666347</v>
      </c>
      <c r="G432" s="22">
        <f>G429*9/12+G441*3/12</f>
        <v>3.49</v>
      </c>
      <c r="H432" s="4">
        <f t="shared" si="85"/>
        <v>339.23896800548084</v>
      </c>
      <c r="I432" s="4">
        <f t="shared" si="86"/>
        <v>12.709769607246701</v>
      </c>
      <c r="J432" s="33">
        <f t="shared" si="90"/>
        <v>1977.8529429875616</v>
      </c>
      <c r="K432" s="4">
        <f t="shared" si="87"/>
        <v>25.182107911329435</v>
      </c>
      <c r="L432" s="33">
        <f t="shared" si="88"/>
        <v>146.81835207754963</v>
      </c>
      <c r="M432" s="15">
        <f t="shared" si="79"/>
        <v>18.876204996115877</v>
      </c>
      <c r="N432" s="6"/>
      <c r="O432" s="7">
        <f t="shared" si="80"/>
        <v>22.557115123058136</v>
      </c>
      <c r="P432" s="7"/>
      <c r="Q432" s="46">
        <f t="shared" si="81"/>
        <v>4.5354641484752115E-2</v>
      </c>
      <c r="R432" s="22">
        <f t="shared" si="91"/>
        <v>1.0012354258239826</v>
      </c>
      <c r="S432" s="22">
        <f t="shared" si="92"/>
        <v>6.5654335456371387</v>
      </c>
      <c r="T432" s="39">
        <f t="shared" si="82"/>
        <v>2.4835154259549519E-2</v>
      </c>
      <c r="U432" s="39">
        <f t="shared" si="83"/>
        <v>1.2488097936725229E-2</v>
      </c>
      <c r="V432" s="39">
        <f t="shared" si="84"/>
        <v>1.234705632282429E-2</v>
      </c>
      <c r="Y432" s="37"/>
      <c r="Z432" s="37"/>
    </row>
    <row r="433" spans="1:26" ht="13.15" x14ac:dyDescent="0.4">
      <c r="A433" s="1">
        <v>1906.05</v>
      </c>
      <c r="B433" s="11">
        <v>9.18</v>
      </c>
      <c r="C433" s="4">
        <v>0.35920000000000002</v>
      </c>
      <c r="D433" s="11">
        <v>0.70750000000000002</v>
      </c>
      <c r="E433" s="11">
        <v>8.5630942149999996</v>
      </c>
      <c r="F433" s="4">
        <f t="shared" si="89"/>
        <v>1906.3749999999679</v>
      </c>
      <c r="G433" s="22">
        <f>G429*8/12+G441*4/12</f>
        <v>3.51</v>
      </c>
      <c r="H433" s="4">
        <f t="shared" si="85"/>
        <v>326.57520164864849</v>
      </c>
      <c r="I433" s="4">
        <f t="shared" si="86"/>
        <v>12.778410940326202</v>
      </c>
      <c r="J433" s="33">
        <f t="shared" si="90"/>
        <v>1910.2282941469698</v>
      </c>
      <c r="K433" s="4">
        <f t="shared" si="87"/>
        <v>25.169058296995512</v>
      </c>
      <c r="L433" s="33">
        <f t="shared" si="88"/>
        <v>147.22075360664283</v>
      </c>
      <c r="M433" s="15">
        <f t="shared" si="79"/>
        <v>18.054044460926391</v>
      </c>
      <c r="N433" s="6"/>
      <c r="O433" s="7">
        <f t="shared" si="80"/>
        <v>21.573872118633176</v>
      </c>
      <c r="P433" s="7"/>
      <c r="Q433" s="46">
        <f t="shared" si="81"/>
        <v>5.0240640291034394E-2</v>
      </c>
      <c r="R433" s="22">
        <f t="shared" si="91"/>
        <v>1.0012536638757978</v>
      </c>
      <c r="S433" s="22">
        <f t="shared" si="92"/>
        <v>6.5004900688463723</v>
      </c>
      <c r="T433" s="39">
        <f t="shared" si="82"/>
        <v>3.013221172330649E-2</v>
      </c>
      <c r="U433" s="39">
        <f t="shared" si="83"/>
        <v>1.2765694718924969E-2</v>
      </c>
      <c r="V433" s="39">
        <f t="shared" si="84"/>
        <v>1.7366517004381521E-2</v>
      </c>
      <c r="Y433" s="37"/>
      <c r="Z433" s="37"/>
    </row>
    <row r="434" spans="1:26" ht="13.15" x14ac:dyDescent="0.4">
      <c r="A434" s="1">
        <v>1906.06</v>
      </c>
      <c r="B434" s="11">
        <v>9.3000000000000007</v>
      </c>
      <c r="C434" s="4">
        <v>0.36499999999999999</v>
      </c>
      <c r="D434" s="11">
        <v>0.71499999999999997</v>
      </c>
      <c r="E434" s="11">
        <v>8.5630942149999996</v>
      </c>
      <c r="F434" s="4">
        <f t="shared" si="89"/>
        <v>1906.4583333333012</v>
      </c>
      <c r="G434" s="22">
        <f>G429*7/12+G441*5/12</f>
        <v>3.5300000000000002</v>
      </c>
      <c r="H434" s="4">
        <f t="shared" si="85"/>
        <v>330.84415853294456</v>
      </c>
      <c r="I434" s="4">
        <f t="shared" si="86"/>
        <v>12.984743856400511</v>
      </c>
      <c r="J434" s="33">
        <f t="shared" si="90"/>
        <v>1941.5278772164622</v>
      </c>
      <c r="K434" s="4">
        <f t="shared" si="87"/>
        <v>25.435868102264017</v>
      </c>
      <c r="L434" s="33">
        <f t="shared" si="88"/>
        <v>149.26800346341616</v>
      </c>
      <c r="M434" s="15">
        <f t="shared" si="79"/>
        <v>18.172666376497499</v>
      </c>
      <c r="N434" s="6"/>
      <c r="O434" s="7">
        <f t="shared" si="80"/>
        <v>21.71557632675157</v>
      </c>
      <c r="P434" s="7"/>
      <c r="Q434" s="46">
        <f t="shared" si="81"/>
        <v>5.1229005412075111E-2</v>
      </c>
      <c r="R434" s="22">
        <f t="shared" si="91"/>
        <v>1.0012718998847194</v>
      </c>
      <c r="S434" s="22">
        <f t="shared" si="92"/>
        <v>6.5086394984206679</v>
      </c>
      <c r="T434" s="39">
        <f t="shared" si="82"/>
        <v>2.8948695273894431E-2</v>
      </c>
      <c r="U434" s="39">
        <f t="shared" si="83"/>
        <v>1.1920202925411294E-2</v>
      </c>
      <c r="V434" s="39">
        <f t="shared" si="84"/>
        <v>1.7028492348483137E-2</v>
      </c>
      <c r="Y434" s="37"/>
      <c r="Z434" s="37"/>
    </row>
    <row r="435" spans="1:26" ht="13.15" x14ac:dyDescent="0.4">
      <c r="A435" s="1">
        <v>1906.07</v>
      </c>
      <c r="B435" s="11">
        <v>9.06</v>
      </c>
      <c r="C435" s="4">
        <v>0.37080000000000002</v>
      </c>
      <c r="D435" s="11">
        <v>0.72250000000000003</v>
      </c>
      <c r="E435" s="11">
        <v>8.2776793390000005</v>
      </c>
      <c r="F435" s="4">
        <f t="shared" si="89"/>
        <v>1906.5416666666345</v>
      </c>
      <c r="G435" s="22">
        <f>G429*6/12+G441*6/12</f>
        <v>3.55</v>
      </c>
      <c r="H435" s="4">
        <f t="shared" si="85"/>
        <v>333.41938325596215</v>
      </c>
      <c r="I435" s="4">
        <f t="shared" si="86"/>
        <v>13.645905884250634</v>
      </c>
      <c r="J435" s="33">
        <f t="shared" si="90"/>
        <v>1963.3136514577507</v>
      </c>
      <c r="K435" s="4">
        <f t="shared" si="87"/>
        <v>26.588907770687928</v>
      </c>
      <c r="L435" s="33">
        <f t="shared" si="88"/>
        <v>156.56667915874445</v>
      </c>
      <c r="M435" s="15">
        <f t="shared" si="79"/>
        <v>18.195200143513745</v>
      </c>
      <c r="N435" s="6"/>
      <c r="O435" s="7">
        <f t="shared" si="80"/>
        <v>21.745449504726235</v>
      </c>
      <c r="P435" s="7"/>
      <c r="Q435" s="46">
        <f t="shared" si="81"/>
        <v>4.7470096242974616E-2</v>
      </c>
      <c r="R435" s="22">
        <f t="shared" si="91"/>
        <v>1.0012901338537958</v>
      </c>
      <c r="S435" s="22">
        <f t="shared" si="92"/>
        <v>6.7416215508959922</v>
      </c>
      <c r="T435" s="39">
        <f t="shared" si="82"/>
        <v>2.6832427406096038E-2</v>
      </c>
      <c r="U435" s="39">
        <f t="shared" si="83"/>
        <v>8.5910827324675587E-3</v>
      </c>
      <c r="V435" s="39">
        <f t="shared" si="84"/>
        <v>1.8241344673628479E-2</v>
      </c>
      <c r="Y435" s="37"/>
      <c r="Z435" s="37"/>
    </row>
    <row r="436" spans="1:26" ht="13.15" x14ac:dyDescent="0.4">
      <c r="A436" s="1">
        <v>1906.08</v>
      </c>
      <c r="B436" s="11">
        <v>9.73</v>
      </c>
      <c r="C436" s="4">
        <v>0.37669999999999998</v>
      </c>
      <c r="D436" s="11">
        <v>0.73</v>
      </c>
      <c r="E436" s="11">
        <v>8.4679289260000008</v>
      </c>
      <c r="F436" s="4">
        <f t="shared" si="89"/>
        <v>1906.6249999999677</v>
      </c>
      <c r="G436" s="22">
        <f>G429*5/12+G441*7/12</f>
        <v>3.5700000000000003</v>
      </c>
      <c r="H436" s="4">
        <f t="shared" si="85"/>
        <v>350.03129996747919</v>
      </c>
      <c r="I436" s="4">
        <f t="shared" si="86"/>
        <v>13.551571500282568</v>
      </c>
      <c r="J436" s="33">
        <f t="shared" si="90"/>
        <v>2067.7813880369054</v>
      </c>
      <c r="K436" s="4">
        <f t="shared" si="87"/>
        <v>26.261341107529272</v>
      </c>
      <c r="L436" s="33">
        <f t="shared" si="88"/>
        <v>155.13673312096003</v>
      </c>
      <c r="M436" s="15">
        <f t="shared" si="79"/>
        <v>18.967251477549294</v>
      </c>
      <c r="N436" s="6"/>
      <c r="O436" s="7">
        <f t="shared" si="80"/>
        <v>22.665609452316453</v>
      </c>
      <c r="P436" s="7"/>
      <c r="Q436" s="46">
        <f t="shared" si="81"/>
        <v>4.7371634291944076E-2</v>
      </c>
      <c r="R436" s="22">
        <f t="shared" si="91"/>
        <v>1.0013083657860706</v>
      </c>
      <c r="S436" s="22">
        <f t="shared" si="92"/>
        <v>6.5986592243810982</v>
      </c>
      <c r="T436" s="39">
        <f t="shared" si="82"/>
        <v>2.1825045749794381E-2</v>
      </c>
      <c r="U436" s="39">
        <f t="shared" si="83"/>
        <v>1.004929021590395E-2</v>
      </c>
      <c r="V436" s="39">
        <f t="shared" si="84"/>
        <v>1.1775755533890431E-2</v>
      </c>
      <c r="Y436" s="37"/>
      <c r="Z436" s="37"/>
    </row>
    <row r="437" spans="1:26" ht="13.15" x14ac:dyDescent="0.4">
      <c r="A437" s="1">
        <v>1906.09</v>
      </c>
      <c r="B437" s="11">
        <v>10.029999999999999</v>
      </c>
      <c r="C437" s="4">
        <v>0.38250000000000001</v>
      </c>
      <c r="D437" s="11">
        <v>0.73750000000000004</v>
      </c>
      <c r="E437" s="11">
        <v>8.5630942149999996</v>
      </c>
      <c r="F437" s="4">
        <f t="shared" si="89"/>
        <v>1906.708333333301</v>
      </c>
      <c r="G437" s="22">
        <f>G429*4/12+G441*8/12</f>
        <v>3.59</v>
      </c>
      <c r="H437" s="4">
        <f t="shared" si="85"/>
        <v>356.81364624574559</v>
      </c>
      <c r="I437" s="4">
        <f t="shared" si="86"/>
        <v>13.607300068693688</v>
      </c>
      <c r="J437" s="33">
        <f t="shared" si="90"/>
        <v>2114.5462141774001</v>
      </c>
      <c r="K437" s="4">
        <f t="shared" si="87"/>
        <v>26.236297518069527</v>
      </c>
      <c r="L437" s="33">
        <f t="shared" si="88"/>
        <v>155.48133927775001</v>
      </c>
      <c r="M437" s="15">
        <f t="shared" si="79"/>
        <v>19.200993682001354</v>
      </c>
      <c r="N437" s="6"/>
      <c r="O437" s="7">
        <f t="shared" si="80"/>
        <v>22.942876422324737</v>
      </c>
      <c r="P437" s="7"/>
      <c r="Q437" s="46">
        <f t="shared" si="81"/>
        <v>4.7681945197023012E-2</v>
      </c>
      <c r="R437" s="22">
        <f t="shared" si="91"/>
        <v>1.0013265956845823</v>
      </c>
      <c r="S437" s="22">
        <f t="shared" si="92"/>
        <v>6.5338630452411293</v>
      </c>
      <c r="T437" s="39">
        <f t="shared" si="82"/>
        <v>2.2237134609137676E-2</v>
      </c>
      <c r="U437" s="39">
        <f t="shared" si="83"/>
        <v>9.4362960896721138E-3</v>
      </c>
      <c r="V437" s="39">
        <f t="shared" si="84"/>
        <v>1.2800838519465563E-2</v>
      </c>
      <c r="Y437" s="37"/>
      <c r="Z437" s="37"/>
    </row>
    <row r="438" spans="1:26" ht="13.15" x14ac:dyDescent="0.4">
      <c r="A438" s="1">
        <v>1906.1</v>
      </c>
      <c r="B438" s="11">
        <v>9.73</v>
      </c>
      <c r="C438" s="4">
        <v>0.38829999999999998</v>
      </c>
      <c r="D438" s="11">
        <v>0.745</v>
      </c>
      <c r="E438" s="11">
        <v>8.7534247930000006</v>
      </c>
      <c r="F438" s="4">
        <f t="shared" si="89"/>
        <v>1906.7916666666342</v>
      </c>
      <c r="G438" s="22">
        <f>G429*3/12+G441*9/12</f>
        <v>3.61</v>
      </c>
      <c r="H438" s="4">
        <f t="shared" si="85"/>
        <v>338.61491245921303</v>
      </c>
      <c r="I438" s="4">
        <f t="shared" si="86"/>
        <v>13.513275488994083</v>
      </c>
      <c r="J438" s="33">
        <f t="shared" si="90"/>
        <v>2013.3705438601121</v>
      </c>
      <c r="K438" s="4">
        <f t="shared" si="87"/>
        <v>25.926835537730085</v>
      </c>
      <c r="L438" s="33">
        <f t="shared" si="88"/>
        <v>154.15838182690479</v>
      </c>
      <c r="M438" s="15">
        <f t="shared" si="79"/>
        <v>18.095380908869096</v>
      </c>
      <c r="N438" s="6"/>
      <c r="O438" s="7">
        <f t="shared" si="80"/>
        <v>21.623963085973951</v>
      </c>
      <c r="P438" s="7"/>
      <c r="Q438" s="46">
        <f t="shared" si="81"/>
        <v>4.9852624506333092E-2</v>
      </c>
      <c r="R438" s="22">
        <f t="shared" si="91"/>
        <v>1.0013448235523643</v>
      </c>
      <c r="S438" s="22">
        <f t="shared" si="92"/>
        <v>6.4002729571875658</v>
      </c>
      <c r="T438" s="39">
        <f t="shared" si="82"/>
        <v>2.9024565722618911E-2</v>
      </c>
      <c r="U438" s="39">
        <f t="shared" si="83"/>
        <v>9.9468778719973283E-3</v>
      </c>
      <c r="V438" s="39">
        <f t="shared" si="84"/>
        <v>1.9077687850621583E-2</v>
      </c>
      <c r="Y438" s="37"/>
      <c r="Z438" s="37"/>
    </row>
    <row r="439" spans="1:26" ht="13.15" x14ac:dyDescent="0.4">
      <c r="A439" s="1">
        <v>1906.11</v>
      </c>
      <c r="B439" s="11">
        <v>9.93</v>
      </c>
      <c r="C439" s="4">
        <v>0.39419999999999999</v>
      </c>
      <c r="D439" s="11">
        <v>0.75249999999999995</v>
      </c>
      <c r="E439" s="11">
        <v>8.8485090910000004</v>
      </c>
      <c r="F439" s="4">
        <f t="shared" si="89"/>
        <v>1906.8749999999675</v>
      </c>
      <c r="G439" s="22">
        <f>G429*2/12+G441*10/12</f>
        <v>3.6300000000000003</v>
      </c>
      <c r="H439" s="4">
        <f t="shared" si="85"/>
        <v>341.86165588921131</v>
      </c>
      <c r="I439" s="4">
        <f t="shared" si="86"/>
        <v>13.571184768532436</v>
      </c>
      <c r="J439" s="33">
        <f t="shared" si="90"/>
        <v>2039.3997663366781</v>
      </c>
      <c r="K439" s="4">
        <f t="shared" si="87"/>
        <v>25.906434648200552</v>
      </c>
      <c r="L439" s="33">
        <f t="shared" si="88"/>
        <v>154.54665903004533</v>
      </c>
      <c r="M439" s="15">
        <f t="shared" si="79"/>
        <v>18.141851654007958</v>
      </c>
      <c r="N439" s="6"/>
      <c r="O439" s="7">
        <f t="shared" si="80"/>
        <v>21.683247782770632</v>
      </c>
      <c r="P439" s="7"/>
      <c r="Q439" s="46">
        <f t="shared" si="81"/>
        <v>4.7638625427103377E-2</v>
      </c>
      <c r="R439" s="22">
        <f t="shared" si="91"/>
        <v>1.0013630493924461</v>
      </c>
      <c r="S439" s="22">
        <f t="shared" si="92"/>
        <v>6.3400116581624895</v>
      </c>
      <c r="T439" s="39">
        <f t="shared" si="82"/>
        <v>2.8702266216475758E-2</v>
      </c>
      <c r="U439" s="39">
        <f t="shared" si="83"/>
        <v>9.3598403168082545E-3</v>
      </c>
      <c r="V439" s="39">
        <f t="shared" si="84"/>
        <v>1.9342425899667504E-2</v>
      </c>
      <c r="Y439" s="37"/>
      <c r="Z439" s="37"/>
    </row>
    <row r="440" spans="1:26" ht="13.15" x14ac:dyDescent="0.4">
      <c r="A440" s="1">
        <v>1906.12</v>
      </c>
      <c r="B440" s="11">
        <v>9.84</v>
      </c>
      <c r="C440" s="4">
        <v>0.4</v>
      </c>
      <c r="D440" s="11">
        <v>0.76</v>
      </c>
      <c r="E440" s="11">
        <v>8.9436743799999991</v>
      </c>
      <c r="F440" s="4">
        <f t="shared" si="89"/>
        <v>1906.9583333333007</v>
      </c>
      <c r="G440" s="22">
        <f>G429*1/12+G441*11/12</f>
        <v>3.6499999999999995</v>
      </c>
      <c r="H440" s="4">
        <f t="shared" si="85"/>
        <v>335.15859731020311</v>
      </c>
      <c r="I440" s="4">
        <f t="shared" si="86"/>
        <v>13.624333223991998</v>
      </c>
      <c r="J440" s="33">
        <f t="shared" si="90"/>
        <v>2006.1852752171328</v>
      </c>
      <c r="K440" s="4">
        <f t="shared" si="87"/>
        <v>25.886233125584791</v>
      </c>
      <c r="L440" s="33">
        <f t="shared" si="88"/>
        <v>154.94926922408749</v>
      </c>
      <c r="M440" s="15">
        <f t="shared" si="79"/>
        <v>17.660003667768656</v>
      </c>
      <c r="N440" s="6"/>
      <c r="O440" s="7">
        <f t="shared" si="80"/>
        <v>21.113963621900105</v>
      </c>
      <c r="P440" s="7"/>
      <c r="Q440" s="46">
        <f t="shared" si="81"/>
        <v>5.004375945682997E-2</v>
      </c>
      <c r="R440" s="22">
        <f t="shared" si="91"/>
        <v>1.0013812732078506</v>
      </c>
      <c r="S440" s="22">
        <f t="shared" si="92"/>
        <v>6.2811004741910548</v>
      </c>
      <c r="T440" s="39">
        <f t="shared" si="82"/>
        <v>2.5777488223577727E-2</v>
      </c>
      <c r="U440" s="39">
        <f t="shared" si="83"/>
        <v>9.6587246075026112E-3</v>
      </c>
      <c r="V440" s="39">
        <f t="shared" si="84"/>
        <v>1.6118763616075116E-2</v>
      </c>
      <c r="Y440" s="37"/>
      <c r="Z440" s="37"/>
    </row>
    <row r="441" spans="1:26" ht="13.15" x14ac:dyDescent="0.4">
      <c r="A441" s="1">
        <v>1907.01</v>
      </c>
      <c r="B441" s="11">
        <v>9.56</v>
      </c>
      <c r="C441" s="4">
        <v>0.40329999999999999</v>
      </c>
      <c r="D441" s="11">
        <v>0.75170000000000003</v>
      </c>
      <c r="E441" s="11">
        <v>8.8485090910000004</v>
      </c>
      <c r="F441" s="4">
        <f t="shared" si="89"/>
        <v>1907.041666666634</v>
      </c>
      <c r="G441" s="22">
        <v>3.67</v>
      </c>
      <c r="H441" s="4">
        <f t="shared" si="85"/>
        <v>329.12360828810279</v>
      </c>
      <c r="I441" s="4">
        <f t="shared" si="86"/>
        <v>13.884471885208351</v>
      </c>
      <c r="J441" s="33">
        <f t="shared" si="90"/>
        <v>1976.9869466151426</v>
      </c>
      <c r="K441" s="4">
        <f t="shared" si="87"/>
        <v>25.87889292365762</v>
      </c>
      <c r="L441" s="33">
        <f t="shared" si="88"/>
        <v>155.44990457851492</v>
      </c>
      <c r="M441" s="15">
        <f t="shared" si="79"/>
        <v>17.218913853705985</v>
      </c>
      <c r="N441" s="6"/>
      <c r="O441" s="7">
        <f t="shared" si="80"/>
        <v>20.596389814753078</v>
      </c>
      <c r="P441" s="7"/>
      <c r="Q441" s="46">
        <f t="shared" si="81"/>
        <v>5.3179729321433264E-2</v>
      </c>
      <c r="R441" s="22">
        <f t="shared" si="91"/>
        <v>1.0016757521839021</v>
      </c>
      <c r="S441" s="22">
        <f t="shared" si="92"/>
        <v>6.3574226320585465</v>
      </c>
      <c r="T441" s="39">
        <f t="shared" si="82"/>
        <v>2.4474170310737176E-2</v>
      </c>
      <c r="U441" s="39">
        <f t="shared" si="83"/>
        <v>7.8061945999430282E-3</v>
      </c>
      <c r="V441" s="39">
        <f t="shared" si="84"/>
        <v>1.6667975710794147E-2</v>
      </c>
      <c r="Y441" s="37"/>
      <c r="Z441" s="37"/>
    </row>
    <row r="442" spans="1:26" ht="13.15" x14ac:dyDescent="0.4">
      <c r="A442" s="1">
        <v>1907.02</v>
      </c>
      <c r="B442" s="11">
        <v>9.26</v>
      </c>
      <c r="C442" s="4">
        <v>0.40670000000000001</v>
      </c>
      <c r="D442" s="11">
        <v>0.74329999999999996</v>
      </c>
      <c r="E442" s="11">
        <v>9.0388396689999997</v>
      </c>
      <c r="F442" s="4">
        <f t="shared" si="89"/>
        <v>1907.1249999999673</v>
      </c>
      <c r="G442" s="22">
        <f>G441*11/12+G453*1/12</f>
        <v>3.6866666666666665</v>
      </c>
      <c r="H442" s="4">
        <f t="shared" si="85"/>
        <v>312.08259503424546</v>
      </c>
      <c r="I442" s="4">
        <f t="shared" si="86"/>
        <v>13.706694535683329</v>
      </c>
      <c r="J442" s="33">
        <f t="shared" si="90"/>
        <v>1881.4857520681985</v>
      </c>
      <c r="K442" s="4">
        <f t="shared" si="87"/>
        <v>25.050863162954066</v>
      </c>
      <c r="L442" s="33">
        <f t="shared" si="88"/>
        <v>151.026820681673</v>
      </c>
      <c r="M442" s="15">
        <f t="shared" si="79"/>
        <v>16.217071288766157</v>
      </c>
      <c r="N442" s="6"/>
      <c r="O442" s="7">
        <f t="shared" si="80"/>
        <v>19.409252150981242</v>
      </c>
      <c r="P442" s="7"/>
      <c r="Q442" s="46">
        <f t="shared" si="81"/>
        <v>5.8799011605750996E-2</v>
      </c>
      <c r="R442" s="22">
        <f t="shared" si="91"/>
        <v>1.0016907199705527</v>
      </c>
      <c r="S442" s="22">
        <f t="shared" si="92"/>
        <v>6.2339837079989433</v>
      </c>
      <c r="T442" s="39">
        <f t="shared" si="82"/>
        <v>2.1555245006928958E-2</v>
      </c>
      <c r="U442" s="39">
        <f t="shared" si="83"/>
        <v>7.3553338125846857E-3</v>
      </c>
      <c r="V442" s="39">
        <f t="shared" si="84"/>
        <v>1.4199911194344272E-2</v>
      </c>
      <c r="Y442" s="37"/>
      <c r="Z442" s="37"/>
    </row>
    <row r="443" spans="1:26" ht="13.15" x14ac:dyDescent="0.4">
      <c r="A443" s="1">
        <v>1907.03</v>
      </c>
      <c r="B443" s="11">
        <v>8.35</v>
      </c>
      <c r="C443" s="4">
        <v>0.41</v>
      </c>
      <c r="D443" s="11">
        <v>0.73499999999999999</v>
      </c>
      <c r="E443" s="11">
        <v>8.9436743799999991</v>
      </c>
      <c r="F443" s="4">
        <f t="shared" si="89"/>
        <v>1907.2083333333005</v>
      </c>
      <c r="G443" s="22">
        <f>G441*10/12+G453*2/12</f>
        <v>3.7033333333333336</v>
      </c>
      <c r="H443" s="4">
        <f t="shared" si="85"/>
        <v>284.40795605083292</v>
      </c>
      <c r="I443" s="4">
        <f t="shared" si="86"/>
        <v>13.964941554591796</v>
      </c>
      <c r="J443" s="33">
        <f t="shared" si="90"/>
        <v>1721.6566880501857</v>
      </c>
      <c r="K443" s="4">
        <f t="shared" si="87"/>
        <v>25.034712299085292</v>
      </c>
      <c r="L443" s="33">
        <f t="shared" si="88"/>
        <v>151.54702583435767</v>
      </c>
      <c r="M443" s="15">
        <f t="shared" si="79"/>
        <v>14.68754525597865</v>
      </c>
      <c r="N443" s="6"/>
      <c r="O443" s="7">
        <f t="shared" si="80"/>
        <v>17.597254765750467</v>
      </c>
      <c r="P443" s="7"/>
      <c r="Q443" s="46">
        <f t="shared" si="81"/>
        <v>6.3959986130681698E-2</v>
      </c>
      <c r="R443" s="22">
        <f t="shared" si="91"/>
        <v>1.0017056865901681</v>
      </c>
      <c r="S443" s="22">
        <f t="shared" si="92"/>
        <v>6.3109685674351166</v>
      </c>
      <c r="T443" s="39">
        <f t="shared" si="82"/>
        <v>3.4363544609519181E-2</v>
      </c>
      <c r="U443" s="39">
        <f t="shared" si="83"/>
        <v>6.2467078890704464E-3</v>
      </c>
      <c r="V443" s="39">
        <f t="shared" si="84"/>
        <v>2.8116836720448735E-2</v>
      </c>
      <c r="Y443" s="37"/>
      <c r="Z443" s="37"/>
    </row>
    <row r="444" spans="1:26" ht="13.15" x14ac:dyDescent="0.4">
      <c r="A444" s="1">
        <v>1907.04</v>
      </c>
      <c r="B444" s="11">
        <v>8.39</v>
      </c>
      <c r="C444" s="4">
        <v>0.4133</v>
      </c>
      <c r="D444" s="11">
        <v>0.72670000000000001</v>
      </c>
      <c r="E444" s="11">
        <v>8.9436743799999991</v>
      </c>
      <c r="F444" s="4">
        <f t="shared" si="89"/>
        <v>1907.2916666666338</v>
      </c>
      <c r="G444" s="22">
        <f>G441*9/12+G453*3/12</f>
        <v>3.7199999999999998</v>
      </c>
      <c r="H444" s="4">
        <f t="shared" si="85"/>
        <v>285.77038937323215</v>
      </c>
      <c r="I444" s="4">
        <f t="shared" si="86"/>
        <v>14.077342303689729</v>
      </c>
      <c r="J444" s="33">
        <f t="shared" si="90"/>
        <v>1737.0055495215956</v>
      </c>
      <c r="K444" s="4">
        <f t="shared" si="87"/>
        <v>24.75200738468746</v>
      </c>
      <c r="L444" s="33">
        <f t="shared" si="88"/>
        <v>150.45076672673937</v>
      </c>
      <c r="M444" s="15">
        <f t="shared" si="79"/>
        <v>14.669709905602744</v>
      </c>
      <c r="N444" s="6"/>
      <c r="O444" s="7">
        <f t="shared" si="80"/>
        <v>17.594277669579984</v>
      </c>
      <c r="P444" s="7"/>
      <c r="Q444" s="46">
        <f t="shared" si="81"/>
        <v>6.540754954524769E-2</v>
      </c>
      <c r="R444" s="22">
        <f t="shared" si="91"/>
        <v>1.0017206520441981</v>
      </c>
      <c r="S444" s="22">
        <f t="shared" si="92"/>
        <v>6.3217331018915628</v>
      </c>
      <c r="T444" s="39">
        <f t="shared" si="82"/>
        <v>2.7420507283378415E-2</v>
      </c>
      <c r="U444" s="39">
        <f t="shared" si="83"/>
        <v>1.3075721906814497E-3</v>
      </c>
      <c r="V444" s="39">
        <f t="shared" si="84"/>
        <v>2.6112935092696965E-2</v>
      </c>
      <c r="Y444" s="37"/>
      <c r="Z444" s="37"/>
    </row>
    <row r="445" spans="1:26" ht="13.15" x14ac:dyDescent="0.4">
      <c r="A445" s="1">
        <v>1907.05</v>
      </c>
      <c r="B445" s="11">
        <v>8.1</v>
      </c>
      <c r="C445" s="4">
        <v>0.41670000000000001</v>
      </c>
      <c r="D445" s="11">
        <v>0.71830000000000005</v>
      </c>
      <c r="E445" s="11">
        <v>9.1340049590000003</v>
      </c>
      <c r="F445" s="4">
        <f t="shared" si="89"/>
        <v>1907.374999999967</v>
      </c>
      <c r="G445" s="22">
        <f>G441*8/12+G453*4/12</f>
        <v>3.7366666666666668</v>
      </c>
      <c r="H445" s="4">
        <f t="shared" si="85"/>
        <v>270.14380997994817</v>
      </c>
      <c r="I445" s="4">
        <f t="shared" si="86"/>
        <v>13.897398224524</v>
      </c>
      <c r="J445" s="33">
        <f t="shared" si="90"/>
        <v>1649.0615173869085</v>
      </c>
      <c r="K445" s="4">
        <f t="shared" si="87"/>
        <v>23.956086260320586</v>
      </c>
      <c r="L445" s="33">
        <f t="shared" si="88"/>
        <v>146.23714665913781</v>
      </c>
      <c r="M445" s="15">
        <f t="shared" si="79"/>
        <v>13.790107153424247</v>
      </c>
      <c r="N445" s="6"/>
      <c r="O445" s="7">
        <f t="shared" si="80"/>
        <v>16.559343931780731</v>
      </c>
      <c r="P445" s="7"/>
      <c r="Q445" s="46">
        <f t="shared" si="81"/>
        <v>7.3329508221195577E-2</v>
      </c>
      <c r="R445" s="22">
        <f t="shared" si="91"/>
        <v>1.0017356163340905</v>
      </c>
      <c r="S445" s="22">
        <f t="shared" si="92"/>
        <v>6.2006543109593721</v>
      </c>
      <c r="T445" s="39">
        <f t="shared" si="82"/>
        <v>2.8199354106526409E-2</v>
      </c>
      <c r="U445" s="39">
        <f t="shared" si="83"/>
        <v>1.7988926007985739E-3</v>
      </c>
      <c r="V445" s="39">
        <f t="shared" si="84"/>
        <v>2.6400461505727835E-2</v>
      </c>
      <c r="Y445" s="37"/>
      <c r="Z445" s="37"/>
    </row>
    <row r="446" spans="1:26" ht="13.15" x14ac:dyDescent="0.4">
      <c r="A446" s="1">
        <v>1907.06</v>
      </c>
      <c r="B446" s="11">
        <v>7.84</v>
      </c>
      <c r="C446" s="4">
        <v>0.42</v>
      </c>
      <c r="D446" s="11">
        <v>0.71</v>
      </c>
      <c r="E446" s="11">
        <v>9.229089256</v>
      </c>
      <c r="F446" s="4">
        <f t="shared" si="89"/>
        <v>1907.4583333333003</v>
      </c>
      <c r="G446" s="22">
        <f>G441*7/12+G453*5/12</f>
        <v>3.753333333333333</v>
      </c>
      <c r="H446" s="4">
        <f t="shared" si="85"/>
        <v>258.77866100897529</v>
      </c>
      <c r="I446" s="4">
        <f t="shared" si="86"/>
        <v>13.863142554052247</v>
      </c>
      <c r="J446" s="33">
        <f t="shared" si="90"/>
        <v>1586.7364472671975</v>
      </c>
      <c r="K446" s="4">
        <f t="shared" si="87"/>
        <v>23.43531241280261</v>
      </c>
      <c r="L446" s="33">
        <f t="shared" si="88"/>
        <v>143.69679560710588</v>
      </c>
      <c r="M446" s="15">
        <f t="shared" si="79"/>
        <v>13.144269952673206</v>
      </c>
      <c r="N446" s="6"/>
      <c r="O446" s="7">
        <f t="shared" si="80"/>
        <v>15.806056111254946</v>
      </c>
      <c r="P446" s="7"/>
      <c r="Q446" s="46">
        <f t="shared" si="81"/>
        <v>7.7801575557402358E-2</v>
      </c>
      <c r="R446" s="22">
        <f t="shared" si="91"/>
        <v>1.0017505794612918</v>
      </c>
      <c r="S446" s="22">
        <f t="shared" si="92"/>
        <v>6.1474220715976005</v>
      </c>
      <c r="T446" s="39">
        <f t="shared" si="82"/>
        <v>3.3237507219772366E-2</v>
      </c>
      <c r="U446" s="39">
        <f t="shared" si="83"/>
        <v>1.2440241796076723E-3</v>
      </c>
      <c r="V446" s="39">
        <f t="shared" si="84"/>
        <v>3.1993483040164694E-2</v>
      </c>
      <c r="Y446" s="37"/>
      <c r="Z446" s="37"/>
    </row>
    <row r="447" spans="1:26" ht="13.15" x14ac:dyDescent="0.4">
      <c r="A447" s="1">
        <v>1907.07</v>
      </c>
      <c r="B447" s="11">
        <v>8.14</v>
      </c>
      <c r="C447" s="4">
        <v>0.42330000000000001</v>
      </c>
      <c r="D447" s="11">
        <v>0.70169999999999999</v>
      </c>
      <c r="E447" s="11">
        <v>9.229089256</v>
      </c>
      <c r="F447" s="4">
        <f t="shared" si="89"/>
        <v>1907.5416666666335</v>
      </c>
      <c r="G447" s="22">
        <f>G441*6/12+G453*6/12</f>
        <v>3.7699999999999996</v>
      </c>
      <c r="H447" s="4">
        <f t="shared" si="85"/>
        <v>268.68090569044119</v>
      </c>
      <c r="I447" s="4">
        <f t="shared" si="86"/>
        <v>13.972067245548374</v>
      </c>
      <c r="J447" s="33">
        <f t="shared" si="90"/>
        <v>1654.5927052209613</v>
      </c>
      <c r="K447" s="4">
        <f t="shared" si="87"/>
        <v>23.161350309948723</v>
      </c>
      <c r="L447" s="33">
        <f t="shared" si="88"/>
        <v>142.63239573139418</v>
      </c>
      <c r="M447" s="15">
        <f t="shared" si="79"/>
        <v>13.585007357961841</v>
      </c>
      <c r="N447" s="6"/>
      <c r="O447" s="7">
        <f t="shared" si="80"/>
        <v>16.357098050767238</v>
      </c>
      <c r="P447" s="7"/>
      <c r="Q447" s="46">
        <f t="shared" si="81"/>
        <v>7.5166690620855195E-2</v>
      </c>
      <c r="R447" s="22">
        <f t="shared" si="91"/>
        <v>1.0017655414272453</v>
      </c>
      <c r="S447" s="22">
        <f t="shared" si="92"/>
        <v>6.1581836224160309</v>
      </c>
      <c r="T447" s="39">
        <f t="shared" si="82"/>
        <v>2.8248081950838611E-2</v>
      </c>
      <c r="U447" s="39">
        <f t="shared" si="83"/>
        <v>2.7594135998711966E-3</v>
      </c>
      <c r="V447" s="39">
        <f t="shared" si="84"/>
        <v>2.5488668350967414E-2</v>
      </c>
      <c r="Y447" s="37"/>
      <c r="Z447" s="37"/>
    </row>
    <row r="448" spans="1:26" ht="13.15" x14ac:dyDescent="0.4">
      <c r="A448" s="1">
        <v>1907.08</v>
      </c>
      <c r="B448" s="11">
        <v>7.53</v>
      </c>
      <c r="C448" s="4">
        <v>0.42670000000000002</v>
      </c>
      <c r="D448" s="11">
        <v>0.69330000000000003</v>
      </c>
      <c r="E448" s="11">
        <v>9.229089256</v>
      </c>
      <c r="F448" s="4">
        <f t="shared" si="89"/>
        <v>1907.6249999999668</v>
      </c>
      <c r="G448" s="22">
        <f>G441*5/12+G453*7/12</f>
        <v>3.7866666666666666</v>
      </c>
      <c r="H448" s="4">
        <f t="shared" si="85"/>
        <v>248.54634150479393</v>
      </c>
      <c r="I448" s="4">
        <f t="shared" si="86"/>
        <v>14.084292685271654</v>
      </c>
      <c r="J448" s="33">
        <f t="shared" si="90"/>
        <v>1537.8277185819397</v>
      </c>
      <c r="K448" s="4">
        <f t="shared" si="87"/>
        <v>22.884087458867675</v>
      </c>
      <c r="L448" s="33">
        <f t="shared" si="88"/>
        <v>141.59043257541282</v>
      </c>
      <c r="M448" s="15">
        <f t="shared" si="79"/>
        <v>12.513471604446609</v>
      </c>
      <c r="N448" s="6"/>
      <c r="O448" s="7">
        <f t="shared" si="80"/>
        <v>15.092007281741029</v>
      </c>
      <c r="P448" s="7"/>
      <c r="Q448" s="46">
        <f t="shared" si="81"/>
        <v>7.6693879394750697E-2</v>
      </c>
      <c r="R448" s="22">
        <f t="shared" si="91"/>
        <v>1.0017805022333937</v>
      </c>
      <c r="S448" s="22">
        <f t="shared" si="92"/>
        <v>6.1690561507179895</v>
      </c>
      <c r="T448" s="39">
        <f t="shared" si="82"/>
        <v>3.1745176431770883E-2</v>
      </c>
      <c r="U448" s="39">
        <f t="shared" si="83"/>
        <v>1.1689827046155177E-3</v>
      </c>
      <c r="V448" s="39">
        <f t="shared" si="84"/>
        <v>3.0576193727155365E-2</v>
      </c>
      <c r="Y448" s="37"/>
      <c r="Z448" s="37"/>
    </row>
    <row r="449" spans="1:26" ht="13.15" x14ac:dyDescent="0.4">
      <c r="A449" s="1">
        <v>1907.09</v>
      </c>
      <c r="B449" s="11">
        <v>7.45</v>
      </c>
      <c r="C449" s="4">
        <v>0.43</v>
      </c>
      <c r="D449" s="11">
        <v>0.68500000000000005</v>
      </c>
      <c r="E449" s="11">
        <v>9.229089256</v>
      </c>
      <c r="F449" s="4">
        <f t="shared" si="89"/>
        <v>1907.7083333333001</v>
      </c>
      <c r="G449" s="22">
        <f>G441*4/12+G453*8/12</f>
        <v>3.8033333333333337</v>
      </c>
      <c r="H449" s="4">
        <f t="shared" si="85"/>
        <v>245.90574292306962</v>
      </c>
      <c r="I449" s="4">
        <f t="shared" si="86"/>
        <v>14.193217376767779</v>
      </c>
      <c r="J449" s="33">
        <f t="shared" si="90"/>
        <v>1528.8077020829526</v>
      </c>
      <c r="K449" s="4">
        <f t="shared" si="87"/>
        <v>22.610125356013789</v>
      </c>
      <c r="L449" s="33">
        <f t="shared" si="88"/>
        <v>140.5682249566205</v>
      </c>
      <c r="M449" s="15">
        <f t="shared" ref="M449:M512" si="93">H449/AVERAGE(K329:K448)</f>
        <v>12.328569657736626</v>
      </c>
      <c r="N449" s="6"/>
      <c r="O449" s="7">
        <f t="shared" ref="O449:O512" si="94">J449/AVERAGE(L329:L448)</f>
        <v>14.895547932371382</v>
      </c>
      <c r="P449" s="7"/>
      <c r="Q449" s="46">
        <f t="shared" ref="Q449:Q512" si="95">1/M449-(G449/100-(((E449/E329)^(1/10))-1))</f>
        <v>7.477365329913245E-2</v>
      </c>
      <c r="R449" s="22">
        <f t="shared" si="91"/>
        <v>1.0017954618811766</v>
      </c>
      <c r="S449" s="22">
        <f t="shared" si="92"/>
        <v>6.1800401689722735</v>
      </c>
      <c r="T449" s="39">
        <f t="shared" si="82"/>
        <v>2.5627995423637362E-2</v>
      </c>
      <c r="U449" s="39">
        <f t="shared" si="83"/>
        <v>-1.1482418265564842E-3</v>
      </c>
      <c r="V449" s="39">
        <f t="shared" si="84"/>
        <v>2.6776237250193846E-2</v>
      </c>
      <c r="Y449" s="37"/>
      <c r="Z449" s="37"/>
    </row>
    <row r="450" spans="1:26" ht="13.15" x14ac:dyDescent="0.4">
      <c r="A450" s="1">
        <v>1907.1</v>
      </c>
      <c r="B450" s="11">
        <v>6.64</v>
      </c>
      <c r="C450" s="4">
        <v>0.43330000000000002</v>
      </c>
      <c r="D450" s="11">
        <v>0.67669999999999997</v>
      </c>
      <c r="E450" s="11">
        <v>9.3242545450000005</v>
      </c>
      <c r="F450" s="4">
        <f t="shared" si="89"/>
        <v>1907.7916666666333</v>
      </c>
      <c r="G450" s="22">
        <f>G441*3/12+G453*9/12</f>
        <v>3.82</v>
      </c>
      <c r="H450" s="4">
        <f t="shared" si="85"/>
        <v>216.93279073817905</v>
      </c>
      <c r="I450" s="4">
        <f t="shared" si="86"/>
        <v>14.156171419706777</v>
      </c>
      <c r="J450" s="33">
        <f t="shared" si="90"/>
        <v>1356.0156126327945</v>
      </c>
      <c r="K450" s="4">
        <f t="shared" si="87"/>
        <v>22.108195706705686</v>
      </c>
      <c r="L450" s="33">
        <f t="shared" si="88"/>
        <v>138.19514534165845</v>
      </c>
      <c r="M450" s="15">
        <f t="shared" si="93"/>
        <v>10.831840153050607</v>
      </c>
      <c r="N450" s="6"/>
      <c r="O450" s="7">
        <f t="shared" si="94"/>
        <v>13.118926370609225</v>
      </c>
      <c r="P450" s="7"/>
      <c r="Q450" s="46">
        <f t="shared" si="95"/>
        <v>8.833993148156212E-2</v>
      </c>
      <c r="R450" s="22">
        <f t="shared" si="91"/>
        <v>1.0018104203720324</v>
      </c>
      <c r="S450" s="22">
        <f t="shared" si="92"/>
        <v>6.1279481666600653</v>
      </c>
      <c r="T450" s="39">
        <f t="shared" ref="T450:T513" si="96">(($J570/$J450)^(1/10)-1)</f>
        <v>3.1441932710293052E-2</v>
      </c>
      <c r="U450" s="39">
        <f t="shared" ref="U450:U513" si="97">(($S570/$S450)^(1/10)-1)</f>
        <v>-1.6488140824669761E-3</v>
      </c>
      <c r="V450" s="39">
        <f t="shared" ref="V450:V513" si="98">T450-U450</f>
        <v>3.3090746792760029E-2</v>
      </c>
      <c r="Y450" s="37"/>
      <c r="Z450" s="37"/>
    </row>
    <row r="451" spans="1:26" ht="13.15" x14ac:dyDescent="0.4">
      <c r="A451" s="1">
        <v>1907.11</v>
      </c>
      <c r="B451" s="11">
        <v>6.25</v>
      </c>
      <c r="C451" s="4">
        <v>0.43669999999999998</v>
      </c>
      <c r="D451" s="11">
        <v>0.66830000000000001</v>
      </c>
      <c r="E451" s="11">
        <v>8.9436743799999991</v>
      </c>
      <c r="F451" s="4">
        <f t="shared" si="89"/>
        <v>1907.8749999999666</v>
      </c>
      <c r="G451" s="22">
        <f>G441*2/12+G453*10/12</f>
        <v>3.8366666666666669</v>
      </c>
      <c r="H451" s="4">
        <f t="shared" si="85"/>
        <v>212.88020662487494</v>
      </c>
      <c r="I451" s="4">
        <f t="shared" si="86"/>
        <v>14.87436579729326</v>
      </c>
      <c r="J451" s="33">
        <f t="shared" si="90"/>
        <v>1338.4316197807252</v>
      </c>
      <c r="K451" s="4">
        <f t="shared" si="87"/>
        <v>22.762854733984629</v>
      </c>
      <c r="L451" s="33">
        <f t="shared" si="88"/>
        <v>143.11581623991339</v>
      </c>
      <c r="M451" s="15">
        <f t="shared" si="93"/>
        <v>10.591177559189786</v>
      </c>
      <c r="N451" s="6"/>
      <c r="O451" s="7">
        <f t="shared" si="94"/>
        <v>12.863256624926688</v>
      </c>
      <c r="P451" s="7"/>
      <c r="Q451" s="46">
        <f t="shared" si="95"/>
        <v>8.5970170444900434E-2</v>
      </c>
      <c r="R451" s="22">
        <f t="shared" si="91"/>
        <v>1.0018253777073978</v>
      </c>
      <c r="S451" s="22">
        <f t="shared" si="92"/>
        <v>6.4002769896032232</v>
      </c>
      <c r="T451" s="39">
        <f t="shared" si="96"/>
        <v>2.4661796576703088E-2</v>
      </c>
      <c r="U451" s="39">
        <f t="shared" si="97"/>
        <v>-5.8337563498442879E-3</v>
      </c>
      <c r="V451" s="39">
        <f t="shared" si="98"/>
        <v>3.0495552926547376E-2</v>
      </c>
      <c r="Y451" s="37"/>
      <c r="Z451" s="37"/>
    </row>
    <row r="452" spans="1:26" ht="13.15" x14ac:dyDescent="0.4">
      <c r="A452" s="1">
        <v>1907.12</v>
      </c>
      <c r="B452" s="11">
        <v>6.57</v>
      </c>
      <c r="C452" s="4">
        <v>0.44</v>
      </c>
      <c r="D452" s="11">
        <v>0.66</v>
      </c>
      <c r="E452" s="11">
        <v>8.7534247930000006</v>
      </c>
      <c r="F452" s="4">
        <f t="shared" si="89"/>
        <v>1907.9583333332998</v>
      </c>
      <c r="G452" s="22">
        <f>G441*1/12+G453*11/12</f>
        <v>3.8533333333333331</v>
      </c>
      <c r="H452" s="4">
        <f t="shared" si="85"/>
        <v>228.6433684334049</v>
      </c>
      <c r="I452" s="4">
        <f t="shared" si="86"/>
        <v>15.312493471947969</v>
      </c>
      <c r="J452" s="33">
        <f t="shared" si="90"/>
        <v>1445.5613916864581</v>
      </c>
      <c r="K452" s="4">
        <f t="shared" si="87"/>
        <v>22.968740207921954</v>
      </c>
      <c r="L452" s="33">
        <f t="shared" si="88"/>
        <v>145.21621286347983</v>
      </c>
      <c r="M452" s="15">
        <f t="shared" si="93"/>
        <v>11.333306235811177</v>
      </c>
      <c r="N452" s="6"/>
      <c r="O452" s="7">
        <f t="shared" si="94"/>
        <v>13.798214088041608</v>
      </c>
      <c r="P452" s="7"/>
      <c r="Q452" s="46">
        <f t="shared" si="95"/>
        <v>7.7408702893090126E-2</v>
      </c>
      <c r="R452" s="22">
        <f t="shared" si="91"/>
        <v>1.0018403338887065</v>
      </c>
      <c r="S452" s="22">
        <f t="shared" si="92"/>
        <v>6.5513193922955884</v>
      </c>
      <c r="T452" s="39">
        <f t="shared" si="96"/>
        <v>1.2644818624587773E-2</v>
      </c>
      <c r="U452" s="39">
        <f t="shared" si="97"/>
        <v>-9.4588366136464375E-3</v>
      </c>
      <c r="V452" s="39">
        <f t="shared" si="98"/>
        <v>2.210365523823421E-2</v>
      </c>
      <c r="Y452" s="37"/>
      <c r="Z452" s="37"/>
    </row>
    <row r="453" spans="1:26" ht="13.15" x14ac:dyDescent="0.4">
      <c r="A453" s="1">
        <v>1908.01</v>
      </c>
      <c r="B453" s="11">
        <v>6.85</v>
      </c>
      <c r="C453" s="4">
        <v>0.43669999999999998</v>
      </c>
      <c r="D453" s="11">
        <v>0.65329999999999999</v>
      </c>
      <c r="E453" s="11">
        <v>8.6582595040000001</v>
      </c>
      <c r="F453" s="4">
        <f t="shared" si="89"/>
        <v>1908.0416666666331</v>
      </c>
      <c r="G453" s="22">
        <v>3.87</v>
      </c>
      <c r="H453" s="4">
        <f t="shared" si="85"/>
        <v>241.00786642349638</v>
      </c>
      <c r="I453" s="4">
        <f t="shared" si="86"/>
        <v>15.364691279874577</v>
      </c>
      <c r="J453" s="33">
        <f t="shared" si="90"/>
        <v>1531.8290353374487</v>
      </c>
      <c r="K453" s="4">
        <f t="shared" si="87"/>
        <v>22.985465567075941</v>
      </c>
      <c r="L453" s="33">
        <f t="shared" si="88"/>
        <v>146.09400128262121</v>
      </c>
      <c r="M453" s="15">
        <f t="shared" si="93"/>
        <v>11.902968628266978</v>
      </c>
      <c r="N453" s="6"/>
      <c r="O453" s="7">
        <f t="shared" si="94"/>
        <v>14.522352358595423</v>
      </c>
      <c r="P453" s="7"/>
      <c r="Q453" s="46">
        <f t="shared" si="95"/>
        <v>7.1896382604064835E-2</v>
      </c>
      <c r="R453" s="22">
        <f t="shared" si="91"/>
        <v>1.0039792502497789</v>
      </c>
      <c r="S453" s="22">
        <f t="shared" si="92"/>
        <v>6.6355158611633094</v>
      </c>
      <c r="T453" s="39">
        <f t="shared" si="96"/>
        <v>1.1303836993540317E-2</v>
      </c>
      <c r="U453" s="39">
        <f t="shared" si="97"/>
        <v>-1.271273213252555E-2</v>
      </c>
      <c r="V453" s="39">
        <f t="shared" si="98"/>
        <v>2.4016569126065868E-2</v>
      </c>
      <c r="Y453" s="37"/>
      <c r="Z453" s="37"/>
    </row>
    <row r="454" spans="1:26" ht="13.15" x14ac:dyDescent="0.4">
      <c r="A454" s="1">
        <v>1908.02</v>
      </c>
      <c r="B454" s="11">
        <v>6.6</v>
      </c>
      <c r="C454" s="4">
        <v>0.43330000000000002</v>
      </c>
      <c r="D454" s="11">
        <v>0.64670000000000005</v>
      </c>
      <c r="E454" s="11">
        <v>8.5630942149999996</v>
      </c>
      <c r="F454" s="4">
        <f t="shared" si="89"/>
        <v>1908.1249999999663</v>
      </c>
      <c r="G454" s="22">
        <f>G453*11/12+G465*1/12</f>
        <v>3.8608333333333333</v>
      </c>
      <c r="H454" s="4">
        <f t="shared" si="85"/>
        <v>234.79262863628321</v>
      </c>
      <c r="I454" s="4">
        <f t="shared" si="86"/>
        <v>15.414491816379019</v>
      </c>
      <c r="J454" s="33">
        <f t="shared" si="90"/>
        <v>1500.4898735141335</v>
      </c>
      <c r="K454" s="4">
        <f t="shared" si="87"/>
        <v>23.006120142285511</v>
      </c>
      <c r="L454" s="33">
        <f t="shared" si="88"/>
        <v>147.02527290933185</v>
      </c>
      <c r="M454" s="15">
        <f t="shared" si="93"/>
        <v>11.554846295144793</v>
      </c>
      <c r="N454" s="6"/>
      <c r="O454" s="7">
        <f t="shared" si="94"/>
        <v>14.129214575724506</v>
      </c>
      <c r="P454" s="7"/>
      <c r="Q454" s="46">
        <f t="shared" si="95"/>
        <v>7.1931616729456221E-2</v>
      </c>
      <c r="R454" s="22">
        <f t="shared" si="91"/>
        <v>1.0039719343302449</v>
      </c>
      <c r="S454" s="22">
        <f t="shared" si="92"/>
        <v>6.7359569775452517</v>
      </c>
      <c r="T454" s="39">
        <f t="shared" si="96"/>
        <v>1.6484496270795956E-2</v>
      </c>
      <c r="U454" s="39">
        <f t="shared" si="97"/>
        <v>-1.447614349951587E-2</v>
      </c>
      <c r="V454" s="39">
        <f t="shared" si="98"/>
        <v>3.0960639770311826E-2</v>
      </c>
      <c r="Y454" s="37"/>
      <c r="Z454" s="37"/>
    </row>
    <row r="455" spans="1:26" ht="13.15" x14ac:dyDescent="0.4">
      <c r="A455" s="1">
        <v>1908.03</v>
      </c>
      <c r="B455" s="11">
        <v>6.87</v>
      </c>
      <c r="C455" s="4">
        <v>0.43</v>
      </c>
      <c r="D455" s="11">
        <v>0.64</v>
      </c>
      <c r="E455" s="11">
        <v>8.5630942149999996</v>
      </c>
      <c r="F455" s="4">
        <f t="shared" si="89"/>
        <v>1908.2083333332996</v>
      </c>
      <c r="G455" s="22">
        <f>G453*10/12+G465*2/12</f>
        <v>3.8516666666666666</v>
      </c>
      <c r="H455" s="4">
        <f t="shared" si="85"/>
        <v>244.39778162594934</v>
      </c>
      <c r="I455" s="4">
        <f t="shared" si="86"/>
        <v>15.297095502060877</v>
      </c>
      <c r="J455" s="33">
        <f t="shared" si="90"/>
        <v>1570.0201492186393</v>
      </c>
      <c r="K455" s="4">
        <f t="shared" si="87"/>
        <v>22.767770049578981</v>
      </c>
      <c r="L455" s="33">
        <f t="shared" si="88"/>
        <v>146.26097459969859</v>
      </c>
      <c r="M455" s="15">
        <f t="shared" si="93"/>
        <v>11.984662664464295</v>
      </c>
      <c r="N455" s="6"/>
      <c r="O455" s="7">
        <f t="shared" si="94"/>
        <v>14.683723501046025</v>
      </c>
      <c r="P455" s="7"/>
      <c r="Q455" s="46">
        <f t="shared" si="95"/>
        <v>6.8919488860364531E-2</v>
      </c>
      <c r="R455" s="22">
        <f t="shared" si="91"/>
        <v>1.0039646186027411</v>
      </c>
      <c r="S455" s="22">
        <f t="shared" si="92"/>
        <v>6.7627117563114165</v>
      </c>
      <c r="T455" s="39">
        <f t="shared" si="96"/>
        <v>1.130878867335583E-2</v>
      </c>
      <c r="U455" s="39">
        <f t="shared" si="97"/>
        <v>-1.3745354989635472E-2</v>
      </c>
      <c r="V455" s="39">
        <f t="shared" si="98"/>
        <v>2.5054143662991302E-2</v>
      </c>
      <c r="Y455" s="37"/>
      <c r="Z455" s="37"/>
    </row>
    <row r="456" spans="1:26" ht="13.15" x14ac:dyDescent="0.4">
      <c r="A456" s="1">
        <v>1908.04</v>
      </c>
      <c r="B456" s="11">
        <v>7.24</v>
      </c>
      <c r="C456" s="4">
        <v>0.42670000000000002</v>
      </c>
      <c r="D456" s="11">
        <v>0.63329999999999997</v>
      </c>
      <c r="E456" s="11">
        <v>8.6582595040000001</v>
      </c>
      <c r="F456" s="4">
        <f t="shared" si="89"/>
        <v>1908.2916666666329</v>
      </c>
      <c r="G456" s="22">
        <f>G453*9/12+G465*3/12</f>
        <v>3.8424999999999998</v>
      </c>
      <c r="H456" s="4">
        <f t="shared" si="85"/>
        <v>254.72948217607504</v>
      </c>
      <c r="I456" s="4">
        <f t="shared" si="86"/>
        <v>15.012854978526411</v>
      </c>
      <c r="J456" s="33">
        <f t="shared" si="90"/>
        <v>1644.4282923130875</v>
      </c>
      <c r="K456" s="4">
        <f t="shared" si="87"/>
        <v>22.281792964379598</v>
      </c>
      <c r="L456" s="33">
        <f t="shared" si="88"/>
        <v>143.84204938147488</v>
      </c>
      <c r="M456" s="15">
        <f t="shared" si="93"/>
        <v>12.448889158370372</v>
      </c>
      <c r="N456" s="6"/>
      <c r="O456" s="7">
        <f t="shared" si="94"/>
        <v>15.277960676657012</v>
      </c>
      <c r="P456" s="7"/>
      <c r="Q456" s="46">
        <f t="shared" si="95"/>
        <v>6.7031987776984214E-2</v>
      </c>
      <c r="R456" s="22">
        <f t="shared" si="91"/>
        <v>1.0039573030673983</v>
      </c>
      <c r="S456" s="22">
        <f t="shared" si="92"/>
        <v>6.7148978285478131</v>
      </c>
      <c r="T456" s="39">
        <f t="shared" si="96"/>
        <v>4.9911126784352167E-3</v>
      </c>
      <c r="U456" s="39">
        <f t="shared" si="97"/>
        <v>-1.4024911459982747E-2</v>
      </c>
      <c r="V456" s="39">
        <f t="shared" si="98"/>
        <v>1.9016024138417964E-2</v>
      </c>
      <c r="Y456" s="37"/>
      <c r="Z456" s="37"/>
    </row>
    <row r="457" spans="1:26" ht="13.15" x14ac:dyDescent="0.4">
      <c r="A457" s="1">
        <v>1908.05</v>
      </c>
      <c r="B457" s="11">
        <v>7.63</v>
      </c>
      <c r="C457" s="4">
        <v>0.42330000000000001</v>
      </c>
      <c r="D457" s="11">
        <v>0.62670000000000003</v>
      </c>
      <c r="E457" s="11">
        <v>8.6582595040000001</v>
      </c>
      <c r="F457" s="4">
        <f t="shared" si="89"/>
        <v>1908.3749999999661</v>
      </c>
      <c r="G457" s="22">
        <f>G453*8/12+G465*4/12</f>
        <v>3.833333333333333</v>
      </c>
      <c r="H457" s="4">
        <f t="shared" si="85"/>
        <v>268.45109792865361</v>
      </c>
      <c r="I457" s="4">
        <f t="shared" si="86"/>
        <v>14.893230636068033</v>
      </c>
      <c r="J457" s="33">
        <f t="shared" si="90"/>
        <v>1741.0214196630106</v>
      </c>
      <c r="K457" s="4">
        <f t="shared" si="87"/>
        <v>22.049581005489809</v>
      </c>
      <c r="L457" s="33">
        <f t="shared" si="88"/>
        <v>143.00106470547954</v>
      </c>
      <c r="M457" s="15">
        <f t="shared" si="93"/>
        <v>13.078451355438338</v>
      </c>
      <c r="N457" s="6"/>
      <c r="O457" s="7">
        <f t="shared" si="94"/>
        <v>16.073179553710752</v>
      </c>
      <c r="P457" s="7"/>
      <c r="Q457" s="46">
        <f t="shared" si="95"/>
        <v>5.630417127224624E-2</v>
      </c>
      <c r="R457" s="22">
        <f t="shared" si="91"/>
        <v>1.0039499877243483</v>
      </c>
      <c r="S457" s="22">
        <f t="shared" si="92"/>
        <v>6.7414707143219914</v>
      </c>
      <c r="T457" s="39">
        <f t="shared" si="96"/>
        <v>1.0351254982812197E-3</v>
      </c>
      <c r="U457" s="39">
        <f t="shared" si="97"/>
        <v>-1.6054572047676796E-2</v>
      </c>
      <c r="V457" s="39">
        <f t="shared" si="98"/>
        <v>1.7089697545958016E-2</v>
      </c>
      <c r="Y457" s="37"/>
      <c r="Z457" s="37"/>
    </row>
    <row r="458" spans="1:26" ht="13.15" x14ac:dyDescent="0.4">
      <c r="A458" s="1">
        <v>1908.06</v>
      </c>
      <c r="B458" s="11">
        <v>7.64</v>
      </c>
      <c r="C458" s="4">
        <v>0.42</v>
      </c>
      <c r="D458" s="11">
        <v>0.62</v>
      </c>
      <c r="E458" s="11">
        <v>8.6582595040000001</v>
      </c>
      <c r="F458" s="4">
        <f t="shared" si="89"/>
        <v>1908.4583333332994</v>
      </c>
      <c r="G458" s="22">
        <f>G453*7/12+G465*5/12</f>
        <v>3.8241666666666663</v>
      </c>
      <c r="H458" s="4">
        <f t="shared" ref="H458:H521" si="99">B458*$E$1838/E458</f>
        <v>268.80293423000182</v>
      </c>
      <c r="I458" s="4">
        <f t="shared" ref="I458:I521" si="100">C458*$E$1838/E458</f>
        <v>14.777124656623135</v>
      </c>
      <c r="J458" s="33">
        <f t="shared" si="90"/>
        <v>1751.2895669611544</v>
      </c>
      <c r="K458" s="4">
        <f t="shared" ref="K458:K521" si="101">D458*$E$1838/E458</f>
        <v>21.813850683586534</v>
      </c>
      <c r="L458" s="33">
        <f t="shared" ref="L458:L521" si="102">K458*(J458/H458)</f>
        <v>142.12035752826122</v>
      </c>
      <c r="M458" s="15">
        <f t="shared" si="93"/>
        <v>13.051684129229992</v>
      </c>
      <c r="N458" s="6"/>
      <c r="O458" s="7">
        <f t="shared" si="94"/>
        <v>16.063482493706541</v>
      </c>
      <c r="P458" s="7"/>
      <c r="Q458" s="46">
        <f t="shared" si="95"/>
        <v>6.3505333446276291E-2</v>
      </c>
      <c r="R458" s="22">
        <f t="shared" si="91"/>
        <v>1.0039426725737219</v>
      </c>
      <c r="S458" s="22">
        <f t="shared" si="92"/>
        <v>6.7680994408876165</v>
      </c>
      <c r="T458" s="39">
        <f t="shared" si="96"/>
        <v>-8.6790412958559493E-5</v>
      </c>
      <c r="U458" s="39">
        <f t="shared" si="97"/>
        <v>-1.7371794560152476E-2</v>
      </c>
      <c r="V458" s="39">
        <f t="shared" si="98"/>
        <v>1.7285004147193916E-2</v>
      </c>
      <c r="Y458" s="37"/>
      <c r="Z458" s="37"/>
    </row>
    <row r="459" spans="1:26" ht="13.15" x14ac:dyDescent="0.4">
      <c r="A459" s="1">
        <v>1908.07</v>
      </c>
      <c r="B459" s="11">
        <v>7.92</v>
      </c>
      <c r="C459" s="4">
        <v>0.41670000000000001</v>
      </c>
      <c r="D459" s="11">
        <v>0.61329999999999996</v>
      </c>
      <c r="E459" s="11">
        <v>8.7534247930000006</v>
      </c>
      <c r="F459" s="4">
        <f t="shared" ref="F459:F522" si="103">F458+1/12</f>
        <v>1908.5416666666326</v>
      </c>
      <c r="G459" s="22">
        <f>G453*6/12+G465*6/12</f>
        <v>3.8149999999999995</v>
      </c>
      <c r="H459" s="4">
        <f t="shared" si="99"/>
        <v>275.62488249506345</v>
      </c>
      <c r="I459" s="4">
        <f t="shared" si="100"/>
        <v>14.501627340365271</v>
      </c>
      <c r="J459" s="33">
        <f t="shared" ref="J459:J522" si="104">J458*((H459+(I459/12))/H458)</f>
        <v>1803.608883782101</v>
      </c>
      <c r="K459" s="4">
        <f t="shared" si="101"/>
        <v>21.343527832603836</v>
      </c>
      <c r="L459" s="33">
        <f t="shared" si="102"/>
        <v>139.66582429590434</v>
      </c>
      <c r="M459" s="15">
        <f t="shared" si="93"/>
        <v>13.345487104834399</v>
      </c>
      <c r="N459" s="6"/>
      <c r="O459" s="7">
        <f t="shared" si="94"/>
        <v>16.444418748089593</v>
      </c>
      <c r="P459" s="7"/>
      <c r="Q459" s="46">
        <f t="shared" si="95"/>
        <v>6.4488228436870271E-2</v>
      </c>
      <c r="R459" s="22">
        <f t="shared" ref="R459:R522" si="105">((G459/G460+G459/1200+((1+G460/1200)^(-119))*(1-G459/G460)))</f>
        <v>1.0039353576156511</v>
      </c>
      <c r="S459" s="22">
        <f t="shared" ref="S459:S522" si="106">S458*R458*E458/E459</f>
        <v>6.7209124610745752</v>
      </c>
      <c r="T459" s="39">
        <f t="shared" si="96"/>
        <v>-4.2185548874096312E-3</v>
      </c>
      <c r="U459" s="39">
        <f t="shared" si="97"/>
        <v>-1.8904544061945416E-2</v>
      </c>
      <c r="V459" s="39">
        <f t="shared" si="98"/>
        <v>1.4685989174535785E-2</v>
      </c>
      <c r="Y459" s="37"/>
      <c r="Z459" s="37"/>
    </row>
    <row r="460" spans="1:26" ht="13.15" x14ac:dyDescent="0.4">
      <c r="A460" s="1">
        <v>1908.08</v>
      </c>
      <c r="B460" s="11">
        <v>8.26</v>
      </c>
      <c r="C460" s="4">
        <v>0.4133</v>
      </c>
      <c r="D460" s="11">
        <v>0.60670000000000002</v>
      </c>
      <c r="E460" s="11">
        <v>8.7534247930000006</v>
      </c>
      <c r="F460" s="4">
        <f t="shared" si="103"/>
        <v>1908.6249999999659</v>
      </c>
      <c r="G460" s="22">
        <f>G453*5/12+G465*7/12</f>
        <v>3.8058333333333332</v>
      </c>
      <c r="H460" s="4">
        <f t="shared" si="99"/>
        <v>287.45726381429597</v>
      </c>
      <c r="I460" s="4">
        <f t="shared" si="100"/>
        <v>14.383303527172943</v>
      </c>
      <c r="J460" s="33">
        <f t="shared" si="104"/>
        <v>1888.8798833349013</v>
      </c>
      <c r="K460" s="4">
        <f t="shared" si="101"/>
        <v>21.113840430524622</v>
      </c>
      <c r="L460" s="33">
        <f t="shared" si="102"/>
        <v>138.73891346480443</v>
      </c>
      <c r="M460" s="15">
        <f t="shared" si="93"/>
        <v>13.88423289520861</v>
      </c>
      <c r="N460" s="6"/>
      <c r="O460" s="7">
        <f t="shared" si="94"/>
        <v>17.124917552510816</v>
      </c>
      <c r="P460" s="7"/>
      <c r="Q460" s="46">
        <f t="shared" si="95"/>
        <v>6.1672342573396197E-2</v>
      </c>
      <c r="R460" s="22">
        <f t="shared" si="105"/>
        <v>1.0039280428502675</v>
      </c>
      <c r="S460" s="22">
        <f t="shared" si="106"/>
        <v>6.7473616551123898</v>
      </c>
      <c r="T460" s="39">
        <f t="shared" si="96"/>
        <v>-9.175680242368367E-3</v>
      </c>
      <c r="U460" s="39">
        <f t="shared" si="97"/>
        <v>-2.0802587165439479E-2</v>
      </c>
      <c r="V460" s="39">
        <f t="shared" si="98"/>
        <v>1.1626906923071112E-2</v>
      </c>
      <c r="Y460" s="37"/>
      <c r="Z460" s="37"/>
    </row>
    <row r="461" spans="1:26" ht="13.15" x14ac:dyDescent="0.4">
      <c r="A461" s="1">
        <v>1908.09</v>
      </c>
      <c r="B461" s="11">
        <v>8.17</v>
      </c>
      <c r="C461" s="4">
        <v>0.41</v>
      </c>
      <c r="D461" s="11">
        <v>0.6</v>
      </c>
      <c r="E461" s="11">
        <v>8.7534247930000006</v>
      </c>
      <c r="F461" s="4">
        <f t="shared" si="103"/>
        <v>1908.7083333332992</v>
      </c>
      <c r="G461" s="22">
        <f>G453*4/12+G465*8/12</f>
        <v>3.7966666666666664</v>
      </c>
      <c r="H461" s="4">
        <f t="shared" si="99"/>
        <v>284.325162876852</v>
      </c>
      <c r="I461" s="4">
        <f t="shared" si="100"/>
        <v>14.268459826133334</v>
      </c>
      <c r="J461" s="33">
        <f t="shared" si="104"/>
        <v>1876.1120310161521</v>
      </c>
      <c r="K461" s="4">
        <f t="shared" si="101"/>
        <v>20.880672916292681</v>
      </c>
      <c r="L461" s="33">
        <f t="shared" si="102"/>
        <v>137.7805653133037</v>
      </c>
      <c r="M461" s="15">
        <f t="shared" si="93"/>
        <v>13.701442268825103</v>
      </c>
      <c r="N461" s="6"/>
      <c r="O461" s="7">
        <f t="shared" si="94"/>
        <v>16.916213689856768</v>
      </c>
      <c r="P461" s="7"/>
      <c r="Q461" s="46">
        <f t="shared" si="95"/>
        <v>6.2724881699916621E-2</v>
      </c>
      <c r="R461" s="22">
        <f t="shared" si="105"/>
        <v>1.0039207282777027</v>
      </c>
      <c r="S461" s="22">
        <f t="shared" si="106"/>
        <v>6.7738655808199226</v>
      </c>
      <c r="T461" s="39">
        <f t="shared" si="96"/>
        <v>-1.0284027999792555E-2</v>
      </c>
      <c r="U461" s="39">
        <f t="shared" si="97"/>
        <v>-2.2659611603715102E-2</v>
      </c>
      <c r="V461" s="39">
        <f t="shared" si="98"/>
        <v>1.2375583603922546E-2</v>
      </c>
      <c r="Y461" s="37"/>
      <c r="Z461" s="37"/>
    </row>
    <row r="462" spans="1:26" ht="13.15" x14ac:dyDescent="0.4">
      <c r="A462" s="1">
        <v>1908.1</v>
      </c>
      <c r="B462" s="11">
        <v>8.27</v>
      </c>
      <c r="C462" s="4">
        <v>0.40670000000000001</v>
      </c>
      <c r="D462" s="11">
        <v>0.59330000000000005</v>
      </c>
      <c r="E462" s="11">
        <v>8.8485090910000004</v>
      </c>
      <c r="F462" s="4">
        <f t="shared" si="103"/>
        <v>1908.7916666666324</v>
      </c>
      <c r="G462" s="22">
        <f>G453*3/12+G465*9/12</f>
        <v>3.7874999999999996</v>
      </c>
      <c r="H462" s="4">
        <f t="shared" si="99"/>
        <v>284.71257746261603</v>
      </c>
      <c r="I462" s="4">
        <f t="shared" si="100"/>
        <v>14.001524214515834</v>
      </c>
      <c r="J462" s="33">
        <f t="shared" si="104"/>
        <v>1886.3674329831272</v>
      </c>
      <c r="K462" s="4">
        <f t="shared" si="101"/>
        <v>20.425631464156002</v>
      </c>
      <c r="L462" s="33">
        <f t="shared" si="102"/>
        <v>135.33032623807614</v>
      </c>
      <c r="M462" s="15">
        <f t="shared" si="93"/>
        <v>13.690810359178702</v>
      </c>
      <c r="N462" s="6"/>
      <c r="O462" s="7">
        <f t="shared" si="94"/>
        <v>16.918532418224832</v>
      </c>
      <c r="P462" s="7"/>
      <c r="Q462" s="46">
        <f t="shared" si="95"/>
        <v>6.398415573784294E-2</v>
      </c>
      <c r="R462" s="22">
        <f t="shared" si="105"/>
        <v>1.0039134138980883</v>
      </c>
      <c r="S462" s="22">
        <f t="shared" si="106"/>
        <v>6.7273480786574948</v>
      </c>
      <c r="T462" s="39">
        <f t="shared" si="96"/>
        <v>-7.9633161687906462E-3</v>
      </c>
      <c r="U462" s="39">
        <f t="shared" si="97"/>
        <v>-2.3422719124162161E-2</v>
      </c>
      <c r="V462" s="39">
        <f t="shared" si="98"/>
        <v>1.5459402955371515E-2</v>
      </c>
      <c r="Y462" s="37"/>
      <c r="Z462" s="37"/>
    </row>
    <row r="463" spans="1:26" ht="13.15" x14ac:dyDescent="0.4">
      <c r="A463" s="1">
        <v>1908.11</v>
      </c>
      <c r="B463" s="11">
        <v>8.83</v>
      </c>
      <c r="C463" s="4">
        <v>0.40329999999999999</v>
      </c>
      <c r="D463" s="11">
        <v>0.5867</v>
      </c>
      <c r="E463" s="11">
        <v>8.9436743799999991</v>
      </c>
      <c r="F463" s="4">
        <f t="shared" si="103"/>
        <v>1908.8749999999657</v>
      </c>
      <c r="G463" s="22">
        <f>G453*2/12+G465*10/12</f>
        <v>3.7783333333333329</v>
      </c>
      <c r="H463" s="4">
        <f t="shared" si="99"/>
        <v>300.75715591962336</v>
      </c>
      <c r="I463" s="4">
        <f t="shared" si="100"/>
        <v>13.73673397308993</v>
      </c>
      <c r="J463" s="33">
        <f t="shared" si="104"/>
        <v>2000.2554384461034</v>
      </c>
      <c r="K463" s="4">
        <f t="shared" si="101"/>
        <v>19.983490756290259</v>
      </c>
      <c r="L463" s="33">
        <f t="shared" si="102"/>
        <v>132.9048545567756</v>
      </c>
      <c r="M463" s="15">
        <f t="shared" si="93"/>
        <v>14.43501409125626</v>
      </c>
      <c r="N463" s="6"/>
      <c r="O463" s="7">
        <f t="shared" si="94"/>
        <v>17.849788804262829</v>
      </c>
      <c r="P463" s="7"/>
      <c r="Q463" s="46">
        <f t="shared" si="95"/>
        <v>6.1411293814185981E-2</v>
      </c>
      <c r="R463" s="22">
        <f t="shared" si="105"/>
        <v>1.0039060997115568</v>
      </c>
      <c r="S463" s="22">
        <f t="shared" si="106"/>
        <v>6.6818124055974719</v>
      </c>
      <c r="T463" s="39">
        <f t="shared" si="96"/>
        <v>-1.25253451214411E-2</v>
      </c>
      <c r="U463" s="39">
        <f t="shared" si="97"/>
        <v>-2.4161052630999991E-2</v>
      </c>
      <c r="V463" s="39">
        <f t="shared" si="98"/>
        <v>1.163570750955889E-2</v>
      </c>
      <c r="Y463" s="37"/>
      <c r="Z463" s="37"/>
    </row>
    <row r="464" spans="1:26" ht="13.15" x14ac:dyDescent="0.4">
      <c r="A464" s="1">
        <v>1908.12</v>
      </c>
      <c r="B464" s="11">
        <v>9.0299999999999994</v>
      </c>
      <c r="C464" s="4">
        <v>0.4</v>
      </c>
      <c r="D464" s="11">
        <v>0.57999999999999996</v>
      </c>
      <c r="E464" s="11">
        <v>9.0388396689999997</v>
      </c>
      <c r="F464" s="4">
        <f t="shared" si="103"/>
        <v>1908.9583333332989</v>
      </c>
      <c r="G464" s="22">
        <f>G453*1/12+G465*11/12</f>
        <v>3.769166666666667</v>
      </c>
      <c r="H464" s="4">
        <f t="shared" si="99"/>
        <v>304.33108349451794</v>
      </c>
      <c r="I464" s="4">
        <f t="shared" si="100"/>
        <v>13.48088963430866</v>
      </c>
      <c r="J464" s="33">
        <f t="shared" si="104"/>
        <v>2031.4961580229178</v>
      </c>
      <c r="K464" s="4">
        <f t="shared" si="101"/>
        <v>19.547289969747556</v>
      </c>
      <c r="L464" s="33">
        <f t="shared" si="102"/>
        <v>130.48369564266807</v>
      </c>
      <c r="M464" s="15">
        <f t="shared" si="93"/>
        <v>14.582482908962435</v>
      </c>
      <c r="N464" s="6"/>
      <c r="O464" s="7">
        <f t="shared" si="94"/>
        <v>18.042310998691587</v>
      </c>
      <c r="P464" s="7"/>
      <c r="Q464" s="46">
        <f t="shared" si="95"/>
        <v>6.0431599334800114E-2</v>
      </c>
      <c r="R464" s="22">
        <f t="shared" si="105"/>
        <v>1.0038987857182395</v>
      </c>
      <c r="S464" s="22">
        <f t="shared" si="106"/>
        <v>6.6372880769643556</v>
      </c>
      <c r="T464" s="39">
        <f t="shared" si="96"/>
        <v>-1.6639366110551279E-2</v>
      </c>
      <c r="U464" s="39">
        <f t="shared" si="97"/>
        <v>-2.4287203342074681E-2</v>
      </c>
      <c r="V464" s="39">
        <f t="shared" si="98"/>
        <v>7.6478372315234022E-3</v>
      </c>
      <c r="Y464" s="37"/>
      <c r="Z464" s="37"/>
    </row>
    <row r="465" spans="1:26" ht="13.15" x14ac:dyDescent="0.4">
      <c r="A465" s="1">
        <v>1909.01</v>
      </c>
      <c r="B465" s="11">
        <v>9.06</v>
      </c>
      <c r="C465" s="4">
        <v>0.40329999999999999</v>
      </c>
      <c r="D465" s="11">
        <v>0.59499999999999997</v>
      </c>
      <c r="E465" s="11">
        <v>8.9436743799999991</v>
      </c>
      <c r="F465" s="4">
        <f t="shared" si="103"/>
        <v>1909.0416666666322</v>
      </c>
      <c r="G465" s="22">
        <v>3.76</v>
      </c>
      <c r="H465" s="4">
        <f t="shared" si="99"/>
        <v>308.59114752341878</v>
      </c>
      <c r="I465" s="4">
        <f t="shared" si="100"/>
        <v>13.73673397308993</v>
      </c>
      <c r="J465" s="33">
        <f t="shared" si="104"/>
        <v>2067.5746741324447</v>
      </c>
      <c r="K465" s="4">
        <f t="shared" si="101"/>
        <v>20.266195670688095</v>
      </c>
      <c r="L465" s="33">
        <f t="shared" si="102"/>
        <v>135.784429482208</v>
      </c>
      <c r="M465" s="15">
        <f t="shared" si="93"/>
        <v>14.764418456441355</v>
      </c>
      <c r="N465" s="6"/>
      <c r="O465" s="7">
        <f t="shared" si="94"/>
        <v>18.278868975062483</v>
      </c>
      <c r="P465" s="7"/>
      <c r="Q465" s="46">
        <f t="shared" si="95"/>
        <v>5.8589112632355819E-2</v>
      </c>
      <c r="R465" s="22">
        <f t="shared" si="105"/>
        <v>1.0021005553726343</v>
      </c>
      <c r="S465" s="22">
        <f t="shared" si="106"/>
        <v>6.7340649435134994</v>
      </c>
      <c r="T465" s="39">
        <f t="shared" si="96"/>
        <v>-1.8403410663703434E-2</v>
      </c>
      <c r="U465" s="39">
        <f t="shared" si="97"/>
        <v>-2.5288120751928433E-2</v>
      </c>
      <c r="V465" s="39">
        <f t="shared" si="98"/>
        <v>6.884710088224999E-3</v>
      </c>
      <c r="Y465" s="37"/>
      <c r="Z465" s="37"/>
    </row>
    <row r="466" spans="1:26" ht="13.15" x14ac:dyDescent="0.4">
      <c r="A466" s="1">
        <v>1909.02</v>
      </c>
      <c r="B466" s="11">
        <v>8.8000000000000007</v>
      </c>
      <c r="C466" s="4">
        <v>0.40670000000000001</v>
      </c>
      <c r="D466" s="11">
        <v>0.61</v>
      </c>
      <c r="E466" s="11">
        <v>9.0388396689999997</v>
      </c>
      <c r="F466" s="4">
        <f t="shared" si="103"/>
        <v>1909.1249999999654</v>
      </c>
      <c r="G466" s="22">
        <f>G465*11/12+G477*1/12</f>
        <v>3.7725</v>
      </c>
      <c r="H466" s="4">
        <f t="shared" si="99"/>
        <v>296.57957195479054</v>
      </c>
      <c r="I466" s="4">
        <f t="shared" si="100"/>
        <v>13.706694535683329</v>
      </c>
      <c r="J466" s="33">
        <f t="shared" si="104"/>
        <v>1994.7495296595378</v>
      </c>
      <c r="K466" s="4">
        <f t="shared" si="101"/>
        <v>20.558356692320704</v>
      </c>
      <c r="L466" s="33">
        <f t="shared" si="102"/>
        <v>138.27241057867249</v>
      </c>
      <c r="M466" s="15">
        <f t="shared" si="93"/>
        <v>14.167157516701364</v>
      </c>
      <c r="N466" s="6"/>
      <c r="O466" s="7">
        <f t="shared" si="94"/>
        <v>17.551012942214438</v>
      </c>
      <c r="P466" s="7"/>
      <c r="Q466" s="46">
        <f t="shared" si="95"/>
        <v>5.9552576468414282E-2</v>
      </c>
      <c r="R466" s="22">
        <f t="shared" si="105"/>
        <v>1.0021115756288155</v>
      </c>
      <c r="S466" s="22">
        <f t="shared" si="106"/>
        <v>6.6771617888923567</v>
      </c>
      <c r="T466" s="39">
        <f t="shared" si="96"/>
        <v>-1.2104931460708457E-2</v>
      </c>
      <c r="U466" s="39">
        <f t="shared" si="97"/>
        <v>-2.2607681822931602E-2</v>
      </c>
      <c r="V466" s="39">
        <f t="shared" si="98"/>
        <v>1.0502750362223146E-2</v>
      </c>
      <c r="Y466" s="37"/>
      <c r="Z466" s="37"/>
    </row>
    <row r="467" spans="1:26" ht="13.15" x14ac:dyDescent="0.4">
      <c r="A467" s="1">
        <v>1909.03</v>
      </c>
      <c r="B467" s="11">
        <v>8.92</v>
      </c>
      <c r="C467" s="4">
        <v>0.41</v>
      </c>
      <c r="D467" s="11">
        <v>0.625</v>
      </c>
      <c r="E467" s="11">
        <v>9.0388396689999997</v>
      </c>
      <c r="F467" s="4">
        <f t="shared" si="103"/>
        <v>1909.2083333332987</v>
      </c>
      <c r="G467" s="22">
        <f>G465*10/12+G477*2/12</f>
        <v>3.7849999999999997</v>
      </c>
      <c r="H467" s="4">
        <f t="shared" si="99"/>
        <v>300.62383884508307</v>
      </c>
      <c r="I467" s="4">
        <f t="shared" si="100"/>
        <v>13.817911875166375</v>
      </c>
      <c r="J467" s="33">
        <f t="shared" si="104"/>
        <v>2029.695425775732</v>
      </c>
      <c r="K467" s="4">
        <f t="shared" si="101"/>
        <v>21.063890053607278</v>
      </c>
      <c r="L467" s="33">
        <f t="shared" si="102"/>
        <v>142.21520640244759</v>
      </c>
      <c r="M467" s="15">
        <f t="shared" si="93"/>
        <v>14.336058380586216</v>
      </c>
      <c r="N467" s="6"/>
      <c r="O467" s="7">
        <f t="shared" si="94"/>
        <v>17.770999224836938</v>
      </c>
      <c r="P467" s="7"/>
      <c r="Q467" s="46">
        <f t="shared" si="95"/>
        <v>5.8595967072828339E-2</v>
      </c>
      <c r="R467" s="22">
        <f t="shared" si="105"/>
        <v>1.002122595395643</v>
      </c>
      <c r="S467" s="22">
        <f t="shared" si="106"/>
        <v>6.6912611209954393</v>
      </c>
      <c r="T467" s="39">
        <f t="shared" si="96"/>
        <v>-1.150256848983966E-2</v>
      </c>
      <c r="U467" s="39">
        <f t="shared" si="97"/>
        <v>-2.3947180086188236E-2</v>
      </c>
      <c r="V467" s="39">
        <f t="shared" si="98"/>
        <v>1.2444611596348576E-2</v>
      </c>
      <c r="Y467" s="37"/>
      <c r="Z467" s="37"/>
    </row>
    <row r="468" spans="1:26" ht="13.15" x14ac:dyDescent="0.4">
      <c r="A468" s="1">
        <v>1909.04</v>
      </c>
      <c r="B468" s="11">
        <v>9.32</v>
      </c>
      <c r="C468" s="4">
        <v>0.4133</v>
      </c>
      <c r="D468" s="11">
        <v>0.64</v>
      </c>
      <c r="E468" s="11">
        <v>9.229089256</v>
      </c>
      <c r="F468" s="4">
        <f t="shared" si="103"/>
        <v>1909.291666666632</v>
      </c>
      <c r="G468" s="22">
        <f>G465*9/12+G477*3/12</f>
        <v>3.7974999999999999</v>
      </c>
      <c r="H468" s="4">
        <f t="shared" si="99"/>
        <v>307.62973477087377</v>
      </c>
      <c r="I468" s="4">
        <f t="shared" si="100"/>
        <v>13.641992422832843</v>
      </c>
      <c r="J468" s="33">
        <f t="shared" si="104"/>
        <v>2084.6719675977502</v>
      </c>
      <c r="K468" s="4">
        <f t="shared" si="101"/>
        <v>21.124788653793903</v>
      </c>
      <c r="L468" s="33">
        <f t="shared" si="102"/>
        <v>143.1534398350386</v>
      </c>
      <c r="M468" s="15">
        <f t="shared" si="93"/>
        <v>14.645198603086122</v>
      </c>
      <c r="N468" s="6"/>
      <c r="O468" s="7">
        <f t="shared" si="94"/>
        <v>18.161144521921884</v>
      </c>
      <c r="P468" s="7"/>
      <c r="Q468" s="46">
        <f t="shared" si="95"/>
        <v>5.7740559903484777E-2</v>
      </c>
      <c r="R468" s="22">
        <f t="shared" si="105"/>
        <v>1.0021336146735726</v>
      </c>
      <c r="S468" s="22">
        <f t="shared" si="106"/>
        <v>6.5672366978910794</v>
      </c>
      <c r="T468" s="39">
        <f t="shared" si="96"/>
        <v>-1.2157588476801484E-2</v>
      </c>
      <c r="U468" s="39">
        <f t="shared" si="97"/>
        <v>-2.3821721065581003E-2</v>
      </c>
      <c r="V468" s="39">
        <f t="shared" si="98"/>
        <v>1.1664132588779519E-2</v>
      </c>
      <c r="Y468" s="37"/>
      <c r="Z468" s="37"/>
    </row>
    <row r="469" spans="1:26" ht="13.15" x14ac:dyDescent="0.4">
      <c r="A469" s="1">
        <v>1909.05</v>
      </c>
      <c r="B469" s="11">
        <v>9.6300000000000008</v>
      </c>
      <c r="C469" s="4">
        <v>0.41670000000000001</v>
      </c>
      <c r="D469" s="11">
        <v>0.65500000000000003</v>
      </c>
      <c r="E469" s="11">
        <v>9.3242545450000005</v>
      </c>
      <c r="F469" s="4">
        <f t="shared" si="103"/>
        <v>1909.3749999999652</v>
      </c>
      <c r="G469" s="22">
        <f>G465*8/12+G477*4/12</f>
        <v>3.8099999999999996</v>
      </c>
      <c r="H469" s="4">
        <f t="shared" si="99"/>
        <v>314.61788777238922</v>
      </c>
      <c r="I469" s="4">
        <f t="shared" si="100"/>
        <v>13.613839442861329</v>
      </c>
      <c r="J469" s="33">
        <f t="shared" si="104"/>
        <v>2139.7155385158248</v>
      </c>
      <c r="K469" s="4">
        <f t="shared" si="101"/>
        <v>21.399243664684832</v>
      </c>
      <c r="L469" s="33">
        <f t="shared" si="102"/>
        <v>145.53620744837644</v>
      </c>
      <c r="M469" s="15">
        <f t="shared" si="93"/>
        <v>14.95350978658278</v>
      </c>
      <c r="N469" s="6"/>
      <c r="O469" s="7">
        <f t="shared" si="94"/>
        <v>18.54840515207686</v>
      </c>
      <c r="P469" s="7"/>
      <c r="Q469" s="46">
        <f t="shared" si="95"/>
        <v>5.7262276887974667E-2</v>
      </c>
      <c r="R469" s="22">
        <f t="shared" si="105"/>
        <v>1.0021446334630597</v>
      </c>
      <c r="S469" s="22">
        <f t="shared" si="106"/>
        <v>6.5140790524352781</v>
      </c>
      <c r="T469" s="39">
        <f t="shared" si="96"/>
        <v>-8.7926145105476916E-3</v>
      </c>
      <c r="U469" s="39">
        <f t="shared" si="97"/>
        <v>-2.4118035898860413E-2</v>
      </c>
      <c r="V469" s="39">
        <f t="shared" si="98"/>
        <v>1.5325421388312721E-2</v>
      </c>
      <c r="Y469" s="37"/>
      <c r="Z469" s="37"/>
    </row>
    <row r="470" spans="1:26" ht="13.15" x14ac:dyDescent="0.4">
      <c r="A470" s="1">
        <v>1909.06</v>
      </c>
      <c r="B470" s="11">
        <v>9.8000000000000007</v>
      </c>
      <c r="C470" s="4">
        <v>0.42</v>
      </c>
      <c r="D470" s="11">
        <v>0.67</v>
      </c>
      <c r="E470" s="11">
        <v>9.4194198349999994</v>
      </c>
      <c r="F470" s="4">
        <f t="shared" si="103"/>
        <v>1909.4583333332985</v>
      </c>
      <c r="G470" s="22">
        <f>G465*7/12+G477*5/12</f>
        <v>3.8224999999999998</v>
      </c>
      <c r="H470" s="4">
        <f t="shared" si="99"/>
        <v>316.93716304131596</v>
      </c>
      <c r="I470" s="4">
        <f t="shared" si="100"/>
        <v>13.583021273199254</v>
      </c>
      <c r="J470" s="33">
        <f t="shared" si="104"/>
        <v>2163.1870990697762</v>
      </c>
      <c r="K470" s="4">
        <f t="shared" si="101"/>
        <v>21.668152983436908</v>
      </c>
      <c r="L470" s="33">
        <f t="shared" si="102"/>
        <v>147.89136289558675</v>
      </c>
      <c r="M470" s="15">
        <f t="shared" si="93"/>
        <v>15.040444676080995</v>
      </c>
      <c r="N470" s="6"/>
      <c r="O470" s="7">
        <f t="shared" si="94"/>
        <v>18.659373227262567</v>
      </c>
      <c r="P470" s="7"/>
      <c r="Q470" s="46">
        <f t="shared" si="95"/>
        <v>5.6414579208054955E-2</v>
      </c>
      <c r="R470" s="22">
        <f t="shared" si="105"/>
        <v>1.0021556517645591</v>
      </c>
      <c r="S470" s="22">
        <f t="shared" si="106"/>
        <v>6.4620958638420092</v>
      </c>
      <c r="T470" s="39">
        <f t="shared" si="96"/>
        <v>-6.7626712988283488E-3</v>
      </c>
      <c r="U470" s="39">
        <f t="shared" si="97"/>
        <v>-2.3259661419105626E-2</v>
      </c>
      <c r="V470" s="39">
        <f t="shared" si="98"/>
        <v>1.6496990120277277E-2</v>
      </c>
      <c r="Y470" s="37"/>
      <c r="Z470" s="37"/>
    </row>
    <row r="471" spans="1:26" ht="13.15" x14ac:dyDescent="0.4">
      <c r="A471" s="1">
        <v>1909.07</v>
      </c>
      <c r="B471" s="11">
        <v>9.94</v>
      </c>
      <c r="C471" s="4">
        <v>0.42330000000000001</v>
      </c>
      <c r="D471" s="11">
        <v>0.68500000000000005</v>
      </c>
      <c r="E471" s="11">
        <v>9.4194198349999994</v>
      </c>
      <c r="F471" s="4">
        <f t="shared" si="103"/>
        <v>1909.5416666666317</v>
      </c>
      <c r="G471" s="22">
        <f>G465*6/12+G477*6/12</f>
        <v>3.835</v>
      </c>
      <c r="H471" s="4">
        <f t="shared" si="99"/>
        <v>321.46483679904901</v>
      </c>
      <c r="I471" s="4">
        <f t="shared" si="100"/>
        <v>13.689745011774393</v>
      </c>
      <c r="J471" s="33">
        <f t="shared" si="104"/>
        <v>2201.8761418033937</v>
      </c>
      <c r="K471" s="4">
        <f t="shared" si="101"/>
        <v>22.153260886051168</v>
      </c>
      <c r="L471" s="33">
        <f t="shared" si="102"/>
        <v>151.73894940999244</v>
      </c>
      <c r="M471" s="15">
        <f t="shared" si="93"/>
        <v>15.23150324049768</v>
      </c>
      <c r="N471" s="6"/>
      <c r="O471" s="7">
        <f t="shared" si="94"/>
        <v>18.898339079013802</v>
      </c>
      <c r="P471" s="7"/>
      <c r="Q471" s="46">
        <f t="shared" si="95"/>
        <v>5.4094626464790692E-2</v>
      </c>
      <c r="R471" s="22">
        <f t="shared" si="105"/>
        <v>1.0021666695785254</v>
      </c>
      <c r="S471" s="22">
        <f t="shared" si="106"/>
        <v>6.4760258921936504</v>
      </c>
      <c r="T471" s="39">
        <f t="shared" si="96"/>
        <v>-7.7604300006464122E-3</v>
      </c>
      <c r="U471" s="39">
        <f t="shared" si="97"/>
        <v>-2.6233387551507059E-2</v>
      </c>
      <c r="V471" s="39">
        <f t="shared" si="98"/>
        <v>1.8472957550860647E-2</v>
      </c>
      <c r="Y471" s="37"/>
      <c r="Z471" s="37"/>
    </row>
    <row r="472" spans="1:26" ht="13.15" x14ac:dyDescent="0.4">
      <c r="A472" s="1">
        <v>1909.08</v>
      </c>
      <c r="B472" s="11">
        <v>10.18</v>
      </c>
      <c r="C472" s="4">
        <v>0.42670000000000002</v>
      </c>
      <c r="D472" s="11">
        <v>0.7</v>
      </c>
      <c r="E472" s="11">
        <v>9.5145851239999999</v>
      </c>
      <c r="F472" s="4">
        <f t="shared" si="103"/>
        <v>1909.624999999965</v>
      </c>
      <c r="G472" s="22">
        <f>G465*5/12+G477*7/12</f>
        <v>3.8474999999999997</v>
      </c>
      <c r="H472" s="4">
        <f t="shared" si="99"/>
        <v>325.93362501719525</v>
      </c>
      <c r="I472" s="4">
        <f t="shared" si="100"/>
        <v>13.661677582989904</v>
      </c>
      <c r="J472" s="33">
        <f t="shared" si="104"/>
        <v>2240.2831262515119</v>
      </c>
      <c r="K472" s="4">
        <f t="shared" si="101"/>
        <v>22.411938851870005</v>
      </c>
      <c r="L472" s="33">
        <f t="shared" si="102"/>
        <v>154.0469733178839</v>
      </c>
      <c r="M472" s="15">
        <f t="shared" si="93"/>
        <v>15.417580706254755</v>
      </c>
      <c r="N472" s="6"/>
      <c r="O472" s="7">
        <f t="shared" si="94"/>
        <v>19.128911647815688</v>
      </c>
      <c r="P472" s="7"/>
      <c r="Q472" s="46">
        <f t="shared" si="95"/>
        <v>5.2867298335827678E-2</v>
      </c>
      <c r="R472" s="22">
        <f t="shared" si="105"/>
        <v>1.0021776869054124</v>
      </c>
      <c r="S472" s="22">
        <f t="shared" si="106"/>
        <v>6.4251434686586792</v>
      </c>
      <c r="T472" s="39">
        <f t="shared" si="96"/>
        <v>-1.7531666746307573E-2</v>
      </c>
      <c r="U472" s="39">
        <f t="shared" si="97"/>
        <v>-2.7046155414689355E-2</v>
      </c>
      <c r="V472" s="39">
        <f t="shared" si="98"/>
        <v>9.514488668381782E-3</v>
      </c>
      <c r="Y472" s="37"/>
      <c r="Z472" s="37"/>
    </row>
    <row r="473" spans="1:26" ht="13.15" x14ac:dyDescent="0.4">
      <c r="A473" s="1">
        <v>1909.09</v>
      </c>
      <c r="B473" s="11">
        <v>10.19</v>
      </c>
      <c r="C473" s="4">
        <v>0.43</v>
      </c>
      <c r="D473" s="11">
        <v>0.71499999999999997</v>
      </c>
      <c r="E473" s="11">
        <v>9.6096694209999995</v>
      </c>
      <c r="F473" s="4">
        <f t="shared" si="103"/>
        <v>1909.7083333332982</v>
      </c>
      <c r="G473" s="22">
        <f>G465*4/12+G477*8/12</f>
        <v>3.8600000000000003</v>
      </c>
      <c r="H473" s="4">
        <f t="shared" si="99"/>
        <v>323.02562908318805</v>
      </c>
      <c r="I473" s="4">
        <f t="shared" si="100"/>
        <v>13.631110942666425</v>
      </c>
      <c r="J473" s="33">
        <f t="shared" si="104"/>
        <v>2228.1029206379353</v>
      </c>
      <c r="K473" s="4">
        <f t="shared" si="101"/>
        <v>22.665684474433704</v>
      </c>
      <c r="L473" s="33">
        <f t="shared" si="102"/>
        <v>156.33891935781389</v>
      </c>
      <c r="M473" s="15">
        <f t="shared" si="93"/>
        <v>15.254446436821173</v>
      </c>
      <c r="N473" s="6"/>
      <c r="O473" s="7">
        <f t="shared" si="94"/>
        <v>18.925890785476799</v>
      </c>
      <c r="P473" s="7"/>
      <c r="Q473" s="46">
        <f t="shared" si="95"/>
        <v>5.0537394058907413E-2</v>
      </c>
      <c r="R473" s="22">
        <f t="shared" si="105"/>
        <v>1.0021887037456738</v>
      </c>
      <c r="S473" s="22">
        <f t="shared" si="106"/>
        <v>6.3754224405983759</v>
      </c>
      <c r="T473" s="39">
        <f t="shared" si="96"/>
        <v>-1.5519457540474457E-2</v>
      </c>
      <c r="U473" s="39">
        <f t="shared" si="97"/>
        <v>-2.6751385623001833E-2</v>
      </c>
      <c r="V473" s="39">
        <f t="shared" si="98"/>
        <v>1.1231928082527376E-2</v>
      </c>
      <c r="Y473" s="37"/>
      <c r="Z473" s="37"/>
    </row>
    <row r="474" spans="1:26" ht="13.15" x14ac:dyDescent="0.4">
      <c r="A474" s="1">
        <v>1909.1</v>
      </c>
      <c r="B474" s="11">
        <v>10.23</v>
      </c>
      <c r="C474" s="4">
        <v>0.43330000000000002</v>
      </c>
      <c r="D474" s="11">
        <v>0.73</v>
      </c>
      <c r="E474" s="11">
        <v>9.8000000000000007</v>
      </c>
      <c r="F474" s="4">
        <f t="shared" si="103"/>
        <v>1909.7916666666315</v>
      </c>
      <c r="G474" s="22">
        <f>G465*3/12+G477*9/12</f>
        <v>3.8724999999999996</v>
      </c>
      <c r="H474" s="4">
        <f t="shared" si="99"/>
        <v>317.99537448979589</v>
      </c>
      <c r="I474" s="4">
        <f t="shared" si="100"/>
        <v>13.468953642857143</v>
      </c>
      <c r="J474" s="33">
        <f t="shared" si="104"/>
        <v>2201.1481748798265</v>
      </c>
      <c r="K474" s="4">
        <f t="shared" si="101"/>
        <v>22.691752040816326</v>
      </c>
      <c r="L474" s="33">
        <f t="shared" si="102"/>
        <v>157.07117963463082</v>
      </c>
      <c r="M474" s="15">
        <f t="shared" si="93"/>
        <v>14.98884529612176</v>
      </c>
      <c r="N474" s="6"/>
      <c r="O474" s="7">
        <f t="shared" si="94"/>
        <v>18.595961438316657</v>
      </c>
      <c r="P474" s="7"/>
      <c r="Q474" s="46">
        <f t="shared" si="95"/>
        <v>5.2310304239140515E-2</v>
      </c>
      <c r="R474" s="22">
        <f t="shared" si="105"/>
        <v>1.0021997200997625</v>
      </c>
      <c r="S474" s="22">
        <f t="shared" si="106"/>
        <v>6.265285157651503</v>
      </c>
      <c r="T474" s="39">
        <f t="shared" si="96"/>
        <v>-1.0588345651889597E-2</v>
      </c>
      <c r="U474" s="39">
        <f t="shared" si="97"/>
        <v>-2.659124381084832E-2</v>
      </c>
      <c r="V474" s="39">
        <f t="shared" si="98"/>
        <v>1.6002898158958723E-2</v>
      </c>
      <c r="Y474" s="37"/>
      <c r="Z474" s="37"/>
    </row>
    <row r="475" spans="1:26" ht="13.15" x14ac:dyDescent="0.4">
      <c r="A475" s="1">
        <v>1909.11</v>
      </c>
      <c r="B475" s="11">
        <v>10.18</v>
      </c>
      <c r="C475" s="4">
        <v>0.43669999999999998</v>
      </c>
      <c r="D475" s="11">
        <v>0.745</v>
      </c>
      <c r="E475" s="11">
        <v>9.8951652889999995</v>
      </c>
      <c r="F475" s="4">
        <f t="shared" si="103"/>
        <v>1909.8749999999648</v>
      </c>
      <c r="G475" s="22">
        <f>G465*2/12+G477*10/12</f>
        <v>3.8849999999999998</v>
      </c>
      <c r="H475" s="4">
        <f t="shared" si="99"/>
        <v>313.39781897805955</v>
      </c>
      <c r="I475" s="4">
        <f t="shared" si="100"/>
        <v>13.444089150070589</v>
      </c>
      <c r="J475" s="33">
        <f t="shared" si="104"/>
        <v>2177.0790672356852</v>
      </c>
      <c r="K475" s="4">
        <f t="shared" si="101"/>
        <v>22.935302076488643</v>
      </c>
      <c r="L475" s="33">
        <f t="shared" si="102"/>
        <v>159.32454863365282</v>
      </c>
      <c r="M475" s="15">
        <f t="shared" si="93"/>
        <v>14.745631176824581</v>
      </c>
      <c r="N475" s="6"/>
      <c r="O475" s="7">
        <f t="shared" si="94"/>
        <v>18.294340914901582</v>
      </c>
      <c r="P475" s="7"/>
      <c r="Q475" s="46">
        <f t="shared" si="95"/>
        <v>5.3018752451290466E-2</v>
      </c>
      <c r="R475" s="22">
        <f t="shared" si="105"/>
        <v>1.0022107359681312</v>
      </c>
      <c r="S475" s="22">
        <f t="shared" si="106"/>
        <v>6.2186790326354728</v>
      </c>
      <c r="T475" s="39">
        <f t="shared" si="96"/>
        <v>-1.4149002264422617E-2</v>
      </c>
      <c r="U475" s="39">
        <f t="shared" si="97"/>
        <v>-2.7896832418933037E-2</v>
      </c>
      <c r="V475" s="39">
        <f t="shared" si="98"/>
        <v>1.3747830154510421E-2</v>
      </c>
      <c r="Y475" s="37"/>
      <c r="Z475" s="37"/>
    </row>
    <row r="476" spans="1:26" ht="13.15" x14ac:dyDescent="0.4">
      <c r="A476" s="1">
        <v>1909.12</v>
      </c>
      <c r="B476" s="11">
        <v>10.3</v>
      </c>
      <c r="C476" s="4">
        <v>0.44</v>
      </c>
      <c r="D476" s="11">
        <v>0.76</v>
      </c>
      <c r="E476" s="11">
        <v>9.9903305790000001</v>
      </c>
      <c r="F476" s="4">
        <f t="shared" si="103"/>
        <v>1909.958333333298</v>
      </c>
      <c r="G476" s="22">
        <f>G465*1/12+G477*11/12</f>
        <v>3.8975000000000004</v>
      </c>
      <c r="H476" s="4">
        <f t="shared" si="99"/>
        <v>314.07155901282215</v>
      </c>
      <c r="I476" s="4">
        <f t="shared" si="100"/>
        <v>13.416649122877841</v>
      </c>
      <c r="J476" s="33">
        <f t="shared" si="104"/>
        <v>2189.5261145773538</v>
      </c>
      <c r="K476" s="4">
        <f t="shared" si="101"/>
        <v>23.174212121334449</v>
      </c>
      <c r="L476" s="33">
        <f t="shared" si="102"/>
        <v>161.55726670667855</v>
      </c>
      <c r="M476" s="15">
        <f t="shared" si="93"/>
        <v>14.750638489265031</v>
      </c>
      <c r="N476" s="6"/>
      <c r="O476" s="7">
        <f t="shared" si="94"/>
        <v>18.299718545945854</v>
      </c>
      <c r="P476" s="7"/>
      <c r="Q476" s="46">
        <f t="shared" si="95"/>
        <v>5.2609590345711839E-2</v>
      </c>
      <c r="R476" s="22">
        <f t="shared" si="105"/>
        <v>1.0022217513512319</v>
      </c>
      <c r="S476" s="22">
        <f t="shared" si="106"/>
        <v>6.1730584129277295</v>
      </c>
      <c r="T476" s="39">
        <f t="shared" si="96"/>
        <v>-1.9259474915083064E-2</v>
      </c>
      <c r="U476" s="39">
        <f t="shared" si="97"/>
        <v>-2.9161621238060542E-2</v>
      </c>
      <c r="V476" s="39">
        <f t="shared" si="98"/>
        <v>9.9021463229774787E-3</v>
      </c>
      <c r="Y476" s="37"/>
      <c r="Z476" s="37"/>
    </row>
    <row r="477" spans="1:26" ht="13.15" x14ac:dyDescent="0.4">
      <c r="A477" s="1">
        <v>1910.01</v>
      </c>
      <c r="B477" s="11">
        <v>10.08</v>
      </c>
      <c r="C477" s="4">
        <v>0.4425</v>
      </c>
      <c r="D477" s="11">
        <v>0.75749999999999995</v>
      </c>
      <c r="E477" s="11">
        <v>9.8951652889999995</v>
      </c>
      <c r="F477" s="4">
        <f t="shared" si="103"/>
        <v>1910.0416666666313</v>
      </c>
      <c r="G477" s="22">
        <v>3.91</v>
      </c>
      <c r="H477" s="4">
        <f t="shared" si="99"/>
        <v>310.31925494094702</v>
      </c>
      <c r="I477" s="4">
        <f t="shared" si="100"/>
        <v>13.62264586422312</v>
      </c>
      <c r="J477" s="33">
        <f t="shared" si="104"/>
        <v>2171.2813143559115</v>
      </c>
      <c r="K477" s="4">
        <f t="shared" si="101"/>
        <v>23.320122581127713</v>
      </c>
      <c r="L477" s="33">
        <f t="shared" si="102"/>
        <v>163.16920591513917</v>
      </c>
      <c r="M477" s="15">
        <f t="shared" si="93"/>
        <v>14.547885040564147</v>
      </c>
      <c r="N477" s="6"/>
      <c r="O477" s="7">
        <f t="shared" si="94"/>
        <v>18.048500786602411</v>
      </c>
      <c r="P477" s="7"/>
      <c r="Q477" s="46">
        <f t="shared" si="95"/>
        <v>5.2449986402138195E-2</v>
      </c>
      <c r="R477" s="22">
        <f t="shared" si="105"/>
        <v>1.0027795864958251</v>
      </c>
      <c r="S477" s="22">
        <f t="shared" si="106"/>
        <v>6.2462737929115999</v>
      </c>
      <c r="T477" s="39">
        <f t="shared" si="96"/>
        <v>-2.099805769894969E-2</v>
      </c>
      <c r="U477" s="39">
        <f t="shared" si="97"/>
        <v>-3.2233048184648228E-2</v>
      </c>
      <c r="V477" s="39">
        <f t="shared" si="98"/>
        <v>1.1234990485698537E-2</v>
      </c>
      <c r="Y477" s="37"/>
      <c r="Z477" s="37"/>
    </row>
    <row r="478" spans="1:26" ht="13.15" x14ac:dyDescent="0.4">
      <c r="A478" s="1">
        <v>1910.02</v>
      </c>
      <c r="B478" s="11">
        <v>9.7200000000000006</v>
      </c>
      <c r="C478" s="4">
        <v>0.44500000000000001</v>
      </c>
      <c r="D478" s="11">
        <v>0.755</v>
      </c>
      <c r="E478" s="11">
        <v>9.8951652889999995</v>
      </c>
      <c r="F478" s="4">
        <f t="shared" si="103"/>
        <v>1910.1249999999645</v>
      </c>
      <c r="G478" s="22">
        <f>G477*11/12+G489*1/12</f>
        <v>3.9158333333333335</v>
      </c>
      <c r="H478" s="4">
        <f t="shared" si="99"/>
        <v>299.23642440734176</v>
      </c>
      <c r="I478" s="4">
        <f t="shared" si="100"/>
        <v>13.699609965150934</v>
      </c>
      <c r="J478" s="33">
        <f t="shared" si="104"/>
        <v>2101.7234845516032</v>
      </c>
      <c r="K478" s="4">
        <f t="shared" si="101"/>
        <v>23.243158480199899</v>
      </c>
      <c r="L478" s="33">
        <f t="shared" si="102"/>
        <v>163.25115543584982</v>
      </c>
      <c r="M478" s="15">
        <f t="shared" si="93"/>
        <v>14.002037903032697</v>
      </c>
      <c r="N478" s="6"/>
      <c r="O478" s="7">
        <f t="shared" si="94"/>
        <v>17.37414248591352</v>
      </c>
      <c r="P478" s="7"/>
      <c r="Q478" s="46">
        <f t="shared" si="95"/>
        <v>5.3847169033190145E-2</v>
      </c>
      <c r="R478" s="22">
        <f t="shared" si="105"/>
        <v>1.002784577867381</v>
      </c>
      <c r="S478" s="22">
        <f t="shared" si="106"/>
        <v>6.2636358511956036</v>
      </c>
      <c r="T478" s="39">
        <f t="shared" si="96"/>
        <v>-2.6721783232240059E-2</v>
      </c>
      <c r="U478" s="39">
        <f t="shared" si="97"/>
        <v>-3.3174266110591377E-2</v>
      </c>
      <c r="V478" s="39">
        <f t="shared" si="98"/>
        <v>6.4524828783513177E-3</v>
      </c>
      <c r="Y478" s="37"/>
      <c r="Z478" s="37"/>
    </row>
    <row r="479" spans="1:26" ht="13.15" x14ac:dyDescent="0.4">
      <c r="A479" s="1">
        <v>1910.03</v>
      </c>
      <c r="B479" s="11">
        <v>9.9600000000000009</v>
      </c>
      <c r="C479" s="4">
        <v>0.44750000000000001</v>
      </c>
      <c r="D479" s="11">
        <v>0.75249999999999995</v>
      </c>
      <c r="E479" s="11">
        <v>10.08541488</v>
      </c>
      <c r="F479" s="4">
        <f t="shared" si="103"/>
        <v>1910.2083333332978</v>
      </c>
      <c r="G479" s="22">
        <f>G477*10/12+G489*2/12</f>
        <v>3.9216666666666669</v>
      </c>
      <c r="H479" s="4">
        <f t="shared" si="99"/>
        <v>300.84085544332117</v>
      </c>
      <c r="I479" s="4">
        <f t="shared" si="100"/>
        <v>13.516695061333959</v>
      </c>
      <c r="J479" s="33">
        <f t="shared" si="104"/>
        <v>2120.903747625156</v>
      </c>
      <c r="K479" s="4">
        <f t="shared" si="101"/>
        <v>22.729191136656539</v>
      </c>
      <c r="L479" s="33">
        <f t="shared" si="102"/>
        <v>160.23896286023387</v>
      </c>
      <c r="M479" s="15">
        <f t="shared" si="93"/>
        <v>14.050006965077822</v>
      </c>
      <c r="N479" s="6"/>
      <c r="O479" s="7">
        <f t="shared" si="94"/>
        <v>17.435730474563609</v>
      </c>
      <c r="P479" s="7"/>
      <c r="Q479" s="46">
        <f t="shared" si="95"/>
        <v>5.5492369388224765E-2</v>
      </c>
      <c r="R479" s="22">
        <f t="shared" si="105"/>
        <v>1.0027895691897077</v>
      </c>
      <c r="S479" s="22">
        <f t="shared" si="106"/>
        <v>6.1625922316156796</v>
      </c>
      <c r="T479" s="39">
        <f t="shared" si="96"/>
        <v>-2.147638434197674E-2</v>
      </c>
      <c r="U479" s="39">
        <f t="shared" si="97"/>
        <v>-3.226284431330062E-2</v>
      </c>
      <c r="V479" s="39">
        <f t="shared" si="98"/>
        <v>1.0786459971323881E-2</v>
      </c>
      <c r="Y479" s="37"/>
      <c r="Z479" s="37"/>
    </row>
    <row r="480" spans="1:26" ht="13.15" x14ac:dyDescent="0.4">
      <c r="A480" s="1">
        <v>1910.04</v>
      </c>
      <c r="B480" s="11">
        <v>9.7200000000000006</v>
      </c>
      <c r="C480" s="4">
        <v>0.45</v>
      </c>
      <c r="D480" s="11">
        <v>0.75</v>
      </c>
      <c r="E480" s="11">
        <v>10.180580170000001</v>
      </c>
      <c r="F480" s="4">
        <f t="shared" si="103"/>
        <v>1910.291666666631</v>
      </c>
      <c r="G480" s="22">
        <f>G477*9/12+G489*3/12</f>
        <v>3.9274999999999998</v>
      </c>
      <c r="H480" s="4">
        <f t="shared" si="99"/>
        <v>290.8472631771437</v>
      </c>
      <c r="I480" s="4">
        <f t="shared" si="100"/>
        <v>13.46515107301591</v>
      </c>
      <c r="J480" s="33">
        <f t="shared" si="104"/>
        <v>2058.3604144927972</v>
      </c>
      <c r="K480" s="4">
        <f t="shared" si="101"/>
        <v>22.441918455026517</v>
      </c>
      <c r="L480" s="33">
        <f t="shared" si="102"/>
        <v>158.82410605654297</v>
      </c>
      <c r="M480" s="15">
        <f t="shared" si="93"/>
        <v>13.559883620820079</v>
      </c>
      <c r="N480" s="6"/>
      <c r="O480" s="7">
        <f t="shared" si="94"/>
        <v>16.832242284802895</v>
      </c>
      <c r="P480" s="7"/>
      <c r="Q480" s="46">
        <f t="shared" si="95"/>
        <v>5.8968363511062584E-2</v>
      </c>
      <c r="R480" s="22">
        <f t="shared" si="105"/>
        <v>1.0027945604628268</v>
      </c>
      <c r="S480" s="22">
        <f t="shared" si="106"/>
        <v>6.122016279113776</v>
      </c>
      <c r="T480" s="39">
        <f t="shared" si="96"/>
        <v>-2.1781476735930339E-2</v>
      </c>
      <c r="U480" s="39">
        <f t="shared" si="97"/>
        <v>-3.4198723678286691E-2</v>
      </c>
      <c r="V480" s="39">
        <f t="shared" si="98"/>
        <v>1.2417246942356353E-2</v>
      </c>
      <c r="Y480" s="37"/>
      <c r="Z480" s="37"/>
    </row>
    <row r="481" spans="1:26" ht="13.15" x14ac:dyDescent="0.4">
      <c r="A481" s="1">
        <v>1910.05</v>
      </c>
      <c r="B481" s="11">
        <v>9.56</v>
      </c>
      <c r="C481" s="4">
        <v>0.45250000000000001</v>
      </c>
      <c r="D481" s="11">
        <v>0.74750000000000005</v>
      </c>
      <c r="E481" s="11">
        <v>9.9903305790000001</v>
      </c>
      <c r="F481" s="4">
        <f t="shared" si="103"/>
        <v>1910.3749999999643</v>
      </c>
      <c r="G481" s="22">
        <f>G477*8/12+G489*4/12</f>
        <v>3.9333333333333336</v>
      </c>
      <c r="H481" s="4">
        <f t="shared" si="99"/>
        <v>291.50719457889124</v>
      </c>
      <c r="I481" s="4">
        <f t="shared" si="100"/>
        <v>13.797803927505051</v>
      </c>
      <c r="J481" s="33">
        <f t="shared" si="104"/>
        <v>2071.168217520481</v>
      </c>
      <c r="K481" s="4">
        <f t="shared" si="101"/>
        <v>22.793057316707241</v>
      </c>
      <c r="L481" s="33">
        <f t="shared" si="102"/>
        <v>161.94542286574892</v>
      </c>
      <c r="M481" s="15">
        <f t="shared" si="93"/>
        <v>13.568792287251449</v>
      </c>
      <c r="N481" s="6"/>
      <c r="O481" s="7">
        <f t="shared" si="94"/>
        <v>16.849954664554481</v>
      </c>
      <c r="P481" s="7"/>
      <c r="Q481" s="46">
        <f t="shared" si="95"/>
        <v>5.9397879275674519E-2</v>
      </c>
      <c r="R481" s="22">
        <f t="shared" si="105"/>
        <v>1.0027995516867598</v>
      </c>
      <c r="S481" s="22">
        <f t="shared" si="106"/>
        <v>6.2560342634895605</v>
      </c>
      <c r="T481" s="39">
        <f t="shared" si="96"/>
        <v>-2.96092382705333E-2</v>
      </c>
      <c r="U481" s="39">
        <f t="shared" si="97"/>
        <v>-3.7375270968179275E-2</v>
      </c>
      <c r="V481" s="39">
        <f t="shared" si="98"/>
        <v>7.7660326976459748E-3</v>
      </c>
      <c r="Y481" s="37"/>
      <c r="Z481" s="37"/>
    </row>
    <row r="482" spans="1:26" ht="13.15" x14ac:dyDescent="0.4">
      <c r="A482" s="1">
        <v>1910.06</v>
      </c>
      <c r="B482" s="11">
        <v>9.1</v>
      </c>
      <c r="C482" s="4">
        <v>0.45500000000000002</v>
      </c>
      <c r="D482" s="11">
        <v>0.745</v>
      </c>
      <c r="E482" s="11">
        <v>9.8951652889999995</v>
      </c>
      <c r="F482" s="4">
        <f t="shared" si="103"/>
        <v>1910.4583333332976</v>
      </c>
      <c r="G482" s="22">
        <f>G477*7/12+G489*5/12</f>
        <v>3.9391666666666665</v>
      </c>
      <c r="H482" s="4">
        <f t="shared" si="99"/>
        <v>280.14932737724382</v>
      </c>
      <c r="I482" s="4">
        <f t="shared" si="100"/>
        <v>14.007466368862191</v>
      </c>
      <c r="J482" s="33">
        <f t="shared" si="104"/>
        <v>1998.7638228315973</v>
      </c>
      <c r="K482" s="4">
        <f t="shared" si="101"/>
        <v>22.935302076488643</v>
      </c>
      <c r="L482" s="33">
        <f t="shared" si="102"/>
        <v>163.63506022082856</v>
      </c>
      <c r="M482" s="15">
        <f t="shared" si="93"/>
        <v>13.019657302315936</v>
      </c>
      <c r="N482" s="6"/>
      <c r="O482" s="7">
        <f t="shared" si="94"/>
        <v>16.176908272404535</v>
      </c>
      <c r="P482" s="7"/>
      <c r="Q482" s="46">
        <f t="shared" si="95"/>
        <v>6.2724664562796406E-2</v>
      </c>
      <c r="R482" s="22">
        <f t="shared" si="105"/>
        <v>1.0028045428615282</v>
      </c>
      <c r="S482" s="22">
        <f t="shared" si="106"/>
        <v>6.3338832790504309</v>
      </c>
      <c r="T482" s="39">
        <f t="shared" si="96"/>
        <v>-2.872967202437493E-2</v>
      </c>
      <c r="U482" s="39">
        <f t="shared" si="97"/>
        <v>-3.9628615463258243E-2</v>
      </c>
      <c r="V482" s="39">
        <f t="shared" si="98"/>
        <v>1.0898943438883313E-2</v>
      </c>
      <c r="Y482" s="37"/>
      <c r="Z482" s="37"/>
    </row>
    <row r="483" spans="1:26" ht="13.15" x14ac:dyDescent="0.4">
      <c r="A483" s="1">
        <v>1910.07</v>
      </c>
      <c r="B483" s="11">
        <v>8.64</v>
      </c>
      <c r="C483" s="4">
        <v>0.45750000000000002</v>
      </c>
      <c r="D483" s="11">
        <v>0.74250000000000005</v>
      </c>
      <c r="E483" s="11">
        <v>9.8951652889999995</v>
      </c>
      <c r="F483" s="4">
        <f t="shared" si="103"/>
        <v>1910.5416666666308</v>
      </c>
      <c r="G483" s="22">
        <f>G477*6/12+G489*6/12</f>
        <v>3.9450000000000003</v>
      </c>
      <c r="H483" s="4">
        <f t="shared" si="99"/>
        <v>265.98793280652603</v>
      </c>
      <c r="I483" s="4">
        <f t="shared" si="100"/>
        <v>14.084430469790005</v>
      </c>
      <c r="J483" s="33">
        <f t="shared" si="104"/>
        <v>1906.1013516495009</v>
      </c>
      <c r="K483" s="4">
        <f t="shared" si="101"/>
        <v>22.858337975560826</v>
      </c>
      <c r="L483" s="33">
        <f t="shared" si="102"/>
        <v>163.80558490737894</v>
      </c>
      <c r="M483" s="15">
        <f t="shared" si="93"/>
        <v>12.34258125998522</v>
      </c>
      <c r="N483" s="6"/>
      <c r="O483" s="7">
        <f t="shared" si="94"/>
        <v>15.347332499645299</v>
      </c>
      <c r="P483" s="7"/>
      <c r="Q483" s="46">
        <f t="shared" si="95"/>
        <v>6.5622385013548029E-2</v>
      </c>
      <c r="R483" s="22">
        <f t="shared" si="105"/>
        <v>1.0028095339871532</v>
      </c>
      <c r="S483" s="22">
        <f t="shared" si="106"/>
        <v>6.3516469261864446</v>
      </c>
      <c r="T483" s="39">
        <f t="shared" si="96"/>
        <v>-2.3231619699657591E-2</v>
      </c>
      <c r="U483" s="39">
        <f t="shared" si="97"/>
        <v>-3.9110493662960266E-2</v>
      </c>
      <c r="V483" s="39">
        <f t="shared" si="98"/>
        <v>1.5878873963302675E-2</v>
      </c>
      <c r="Y483" s="37"/>
      <c r="Z483" s="37"/>
    </row>
    <row r="484" spans="1:26" ht="13.15" x14ac:dyDescent="0.4">
      <c r="A484" s="1">
        <v>1910.08</v>
      </c>
      <c r="B484" s="11">
        <v>8.85</v>
      </c>
      <c r="C484" s="4">
        <v>0.46</v>
      </c>
      <c r="D484" s="11">
        <v>0.74</v>
      </c>
      <c r="E484" s="11">
        <v>9.8000000000000007</v>
      </c>
      <c r="F484" s="4">
        <f t="shared" si="103"/>
        <v>1910.6249999999641</v>
      </c>
      <c r="G484" s="22">
        <f>G477*5/12+G489*7/12</f>
        <v>3.9508333333333336</v>
      </c>
      <c r="H484" s="4">
        <f t="shared" si="99"/>
        <v>275.098637755102</v>
      </c>
      <c r="I484" s="4">
        <f t="shared" si="100"/>
        <v>14.298912244897959</v>
      </c>
      <c r="J484" s="33">
        <f t="shared" si="104"/>
        <v>1979.9287297296082</v>
      </c>
      <c r="K484" s="4">
        <f t="shared" si="101"/>
        <v>23.002597959183674</v>
      </c>
      <c r="L484" s="33">
        <f t="shared" si="102"/>
        <v>165.55336271185428</v>
      </c>
      <c r="M484" s="15">
        <f t="shared" si="93"/>
        <v>12.745055150886252</v>
      </c>
      <c r="N484" s="6"/>
      <c r="O484" s="7">
        <f t="shared" si="94"/>
        <v>15.858955310848541</v>
      </c>
      <c r="P484" s="7"/>
      <c r="Q484" s="46">
        <f t="shared" si="95"/>
        <v>6.3272493374758348E-2</v>
      </c>
      <c r="R484" s="22">
        <f t="shared" si="105"/>
        <v>1.002814525063656</v>
      </c>
      <c r="S484" s="22">
        <f t="shared" si="106"/>
        <v>6.4313445998059047</v>
      </c>
      <c r="T484" s="39">
        <f t="shared" si="96"/>
        <v>-2.7908749373704911E-2</v>
      </c>
      <c r="U484" s="39">
        <f t="shared" si="97"/>
        <v>-3.7642164421283653E-2</v>
      </c>
      <c r="V484" s="39">
        <f t="shared" si="98"/>
        <v>9.7334150475787418E-3</v>
      </c>
      <c r="Y484" s="37"/>
      <c r="Z484" s="37"/>
    </row>
    <row r="485" spans="1:26" ht="13.15" x14ac:dyDescent="0.4">
      <c r="A485" s="1">
        <v>1910.09</v>
      </c>
      <c r="B485" s="11">
        <v>8.91</v>
      </c>
      <c r="C485" s="4">
        <v>0.46250000000000002</v>
      </c>
      <c r="D485" s="11">
        <v>0.73750000000000004</v>
      </c>
      <c r="E485" s="11">
        <v>9.7048347110000002</v>
      </c>
      <c r="F485" s="4">
        <f t="shared" si="103"/>
        <v>1910.7083333332973</v>
      </c>
      <c r="G485" s="22">
        <f>G477*4/12+G489*8/12</f>
        <v>3.956666666666667</v>
      </c>
      <c r="H485" s="4">
        <f t="shared" si="99"/>
        <v>279.67961030016562</v>
      </c>
      <c r="I485" s="4">
        <f t="shared" si="100"/>
        <v>14.517600422427227</v>
      </c>
      <c r="J485" s="33">
        <f t="shared" si="104"/>
        <v>2021.6058426828374</v>
      </c>
      <c r="K485" s="4">
        <f t="shared" si="101"/>
        <v>23.149687160086657</v>
      </c>
      <c r="L485" s="33">
        <f t="shared" si="102"/>
        <v>167.33269461039197</v>
      </c>
      <c r="M485" s="15">
        <f t="shared" si="93"/>
        <v>12.937161101070849</v>
      </c>
      <c r="N485" s="6"/>
      <c r="O485" s="7">
        <f t="shared" si="94"/>
        <v>16.108720433280791</v>
      </c>
      <c r="P485" s="7"/>
      <c r="Q485" s="46">
        <f t="shared" si="95"/>
        <v>5.9795105936958429E-2</v>
      </c>
      <c r="R485" s="22">
        <f t="shared" si="105"/>
        <v>1.0028195160910582</v>
      </c>
      <c r="S485" s="22">
        <f t="shared" si="106"/>
        <v>6.5126888329211914</v>
      </c>
      <c r="T485" s="39">
        <f t="shared" si="96"/>
        <v>-2.4558461455944314E-2</v>
      </c>
      <c r="U485" s="39">
        <f t="shared" si="97"/>
        <v>-3.7090077978878422E-2</v>
      </c>
      <c r="V485" s="39">
        <f t="shared" si="98"/>
        <v>1.2531616522934108E-2</v>
      </c>
      <c r="Y485" s="37"/>
      <c r="Z485" s="37"/>
    </row>
    <row r="486" spans="1:26" ht="13.15" x14ac:dyDescent="0.4">
      <c r="A486" s="1">
        <v>1910.1</v>
      </c>
      <c r="B486" s="11">
        <v>9.32</v>
      </c>
      <c r="C486" s="4">
        <v>0.46500000000000002</v>
      </c>
      <c r="D486" s="11">
        <v>0.73499999999999999</v>
      </c>
      <c r="E486" s="11">
        <v>9.4194198349999994</v>
      </c>
      <c r="F486" s="4">
        <f t="shared" si="103"/>
        <v>1910.7916666666306</v>
      </c>
      <c r="G486" s="22">
        <f>G477*3/12+G489*9/12</f>
        <v>3.9624999999999999</v>
      </c>
      <c r="H486" s="4">
        <f t="shared" si="99"/>
        <v>301.41371015765969</v>
      </c>
      <c r="I486" s="4">
        <f t="shared" si="100"/>
        <v>15.038344981042032</v>
      </c>
      <c r="J486" s="33">
        <f t="shared" si="104"/>
        <v>2187.7647213392042</v>
      </c>
      <c r="K486" s="4">
        <f t="shared" si="101"/>
        <v>23.770287228098695</v>
      </c>
      <c r="L486" s="33">
        <f t="shared" si="102"/>
        <v>172.53294744466896</v>
      </c>
      <c r="M486" s="15">
        <f t="shared" si="93"/>
        <v>13.918866656445818</v>
      </c>
      <c r="N486" s="6"/>
      <c r="O486" s="7">
        <f t="shared" si="94"/>
        <v>17.339823908583178</v>
      </c>
      <c r="P486" s="7"/>
      <c r="Q486" s="46">
        <f t="shared" si="95"/>
        <v>5.2489764947584512E-2</v>
      </c>
      <c r="R486" s="22">
        <f t="shared" si="105"/>
        <v>1.0028245070693811</v>
      </c>
      <c r="S486" s="22">
        <f t="shared" si="106"/>
        <v>6.7289467988774678</v>
      </c>
      <c r="T486" s="39">
        <f t="shared" si="96"/>
        <v>-3.1100384277508608E-2</v>
      </c>
      <c r="U486" s="39">
        <f t="shared" si="97"/>
        <v>-3.9420356493717557E-2</v>
      </c>
      <c r="V486" s="39">
        <f t="shared" si="98"/>
        <v>8.3199722162089484E-3</v>
      </c>
      <c r="Y486" s="37"/>
      <c r="Z486" s="37"/>
    </row>
    <row r="487" spans="1:26" ht="13.15" x14ac:dyDescent="0.4">
      <c r="A487" s="1">
        <v>1910.11</v>
      </c>
      <c r="B487" s="11">
        <v>9.31</v>
      </c>
      <c r="C487" s="4">
        <v>0.46750000000000003</v>
      </c>
      <c r="D487" s="11">
        <v>0.73250000000000004</v>
      </c>
      <c r="E487" s="11">
        <v>9.229089256</v>
      </c>
      <c r="F487" s="4">
        <f t="shared" si="103"/>
        <v>1910.8749999999638</v>
      </c>
      <c r="G487" s="22">
        <f>G477*2/12+G489*10/12</f>
        <v>3.9683333333333333</v>
      </c>
      <c r="H487" s="4">
        <f t="shared" si="99"/>
        <v>307.29965994815819</v>
      </c>
      <c r="I487" s="4">
        <f t="shared" si="100"/>
        <v>15.430997961951016</v>
      </c>
      <c r="J487" s="33">
        <f t="shared" si="104"/>
        <v>2239.8206017481298</v>
      </c>
      <c r="K487" s="4">
        <f t="shared" si="101"/>
        <v>24.177980763912554</v>
      </c>
      <c r="L487" s="33">
        <f t="shared" si="102"/>
        <v>176.22648665741195</v>
      </c>
      <c r="M487" s="15">
        <f t="shared" si="93"/>
        <v>14.164523175780351</v>
      </c>
      <c r="N487" s="6"/>
      <c r="O487" s="7">
        <f t="shared" si="94"/>
        <v>17.653921691005714</v>
      </c>
      <c r="P487" s="7"/>
      <c r="Q487" s="46">
        <f t="shared" si="95"/>
        <v>4.9104853476430482E-2</v>
      </c>
      <c r="R487" s="22">
        <f t="shared" si="105"/>
        <v>1.0028294979986456</v>
      </c>
      <c r="S487" s="22">
        <f t="shared" si="106"/>
        <v>6.8871151073325532</v>
      </c>
      <c r="T487" s="39">
        <f t="shared" si="96"/>
        <v>-3.7367043454424098E-2</v>
      </c>
      <c r="U487" s="39">
        <f t="shared" si="97"/>
        <v>-4.0837434525953231E-2</v>
      </c>
      <c r="V487" s="39">
        <f t="shared" si="98"/>
        <v>3.4703910715291331E-3</v>
      </c>
      <c r="Y487" s="37"/>
      <c r="Z487" s="37"/>
    </row>
    <row r="488" spans="1:26" ht="13.15" x14ac:dyDescent="0.4">
      <c r="A488" s="1">
        <v>1910.12</v>
      </c>
      <c r="B488" s="11">
        <v>9.0500000000000007</v>
      </c>
      <c r="C488" s="4">
        <v>0.47</v>
      </c>
      <c r="D488" s="11">
        <v>0.73</v>
      </c>
      <c r="E488" s="11">
        <v>9.229089256</v>
      </c>
      <c r="F488" s="4">
        <f t="shared" si="103"/>
        <v>1910.9583333332971</v>
      </c>
      <c r="G488" s="22">
        <f>G477*1/12+G489*11/12</f>
        <v>3.9741666666666666</v>
      </c>
      <c r="H488" s="4">
        <f t="shared" si="99"/>
        <v>298.71771455755442</v>
      </c>
      <c r="I488" s="4">
        <f t="shared" si="100"/>
        <v>15.513516667629897</v>
      </c>
      <c r="J488" s="33">
        <f t="shared" si="104"/>
        <v>2186.6920249970326</v>
      </c>
      <c r="K488" s="4">
        <f t="shared" si="101"/>
        <v>24.095462058233672</v>
      </c>
      <c r="L488" s="33">
        <f t="shared" si="102"/>
        <v>176.38510256882142</v>
      </c>
      <c r="M488" s="15">
        <f t="shared" si="93"/>
        <v>13.741478417781547</v>
      </c>
      <c r="N488" s="6"/>
      <c r="O488" s="7">
        <f t="shared" si="94"/>
        <v>17.136316385812243</v>
      </c>
      <c r="P488" s="7"/>
      <c r="Q488" s="46">
        <f t="shared" si="95"/>
        <v>5.2485548384874438E-2</v>
      </c>
      <c r="R488" s="22">
        <f t="shared" si="105"/>
        <v>1.0028344888788736</v>
      </c>
      <c r="S488" s="22">
        <f t="shared" si="106"/>
        <v>6.9066021857451929</v>
      </c>
      <c r="T488" s="39">
        <f t="shared" si="96"/>
        <v>-4.151708031343182E-2</v>
      </c>
      <c r="U488" s="39">
        <f t="shared" si="97"/>
        <v>-3.8818705303104939E-2</v>
      </c>
      <c r="V488" s="39">
        <f t="shared" si="98"/>
        <v>-2.6983750103268811E-3</v>
      </c>
      <c r="Y488" s="37"/>
      <c r="Z488" s="37"/>
    </row>
    <row r="489" spans="1:26" ht="13.15" x14ac:dyDescent="0.4">
      <c r="A489" s="1">
        <v>1911.01</v>
      </c>
      <c r="B489" s="11">
        <v>9.27</v>
      </c>
      <c r="C489" s="4">
        <v>0.47</v>
      </c>
      <c r="D489" s="11">
        <v>0.71830000000000005</v>
      </c>
      <c r="E489" s="11">
        <v>9.229089256</v>
      </c>
      <c r="F489" s="4">
        <f t="shared" si="103"/>
        <v>1911.0416666666304</v>
      </c>
      <c r="G489" s="22">
        <v>3.98</v>
      </c>
      <c r="H489" s="4">
        <f t="shared" si="99"/>
        <v>305.97936065729607</v>
      </c>
      <c r="I489" s="4">
        <f t="shared" si="100"/>
        <v>15.513516667629897</v>
      </c>
      <c r="J489" s="33">
        <f t="shared" si="104"/>
        <v>2249.3127634661005</v>
      </c>
      <c r="K489" s="4">
        <f t="shared" si="101"/>
        <v>23.709274515656499</v>
      </c>
      <c r="L489" s="33">
        <f t="shared" si="102"/>
        <v>174.29140862974108</v>
      </c>
      <c r="M489" s="15">
        <f t="shared" si="93"/>
        <v>14.049215181401205</v>
      </c>
      <c r="N489" s="6"/>
      <c r="O489" s="7">
        <f t="shared" si="94"/>
        <v>17.527975125717894</v>
      </c>
      <c r="P489" s="7"/>
      <c r="Q489" s="46">
        <f t="shared" si="95"/>
        <v>4.9567622703641553E-2</v>
      </c>
      <c r="R489" s="22">
        <f t="shared" si="105"/>
        <v>1.0031121262053728</v>
      </c>
      <c r="S489" s="22">
        <f t="shared" si="106"/>
        <v>6.9261788728314917</v>
      </c>
      <c r="T489" s="39">
        <f t="shared" si="96"/>
        <v>-3.7519546179585306E-2</v>
      </c>
      <c r="U489" s="39">
        <f t="shared" si="97"/>
        <v>-3.6754414872576135E-2</v>
      </c>
      <c r="V489" s="39">
        <f t="shared" si="98"/>
        <v>-7.6513130700917031E-4</v>
      </c>
      <c r="Y489" s="37"/>
      <c r="Z489" s="37"/>
    </row>
    <row r="490" spans="1:26" ht="13.15" x14ac:dyDescent="0.4">
      <c r="A490" s="1">
        <v>1911.02</v>
      </c>
      <c r="B490" s="11">
        <v>9.43</v>
      </c>
      <c r="C490" s="4">
        <v>0.47</v>
      </c>
      <c r="D490" s="11">
        <v>0.70669999999999999</v>
      </c>
      <c r="E490" s="11">
        <v>8.9436743799999991</v>
      </c>
      <c r="F490" s="4">
        <f t="shared" si="103"/>
        <v>1911.1249999999636</v>
      </c>
      <c r="G490" s="22">
        <f>G489*11/12+G501*1/12</f>
        <v>3.9824999999999999</v>
      </c>
      <c r="H490" s="4">
        <f t="shared" si="99"/>
        <v>321.1936557556113</v>
      </c>
      <c r="I490" s="4">
        <f t="shared" si="100"/>
        <v>16.008591538190597</v>
      </c>
      <c r="J490" s="33">
        <f t="shared" si="104"/>
        <v>2370.962806063148</v>
      </c>
      <c r="K490" s="4">
        <f t="shared" si="101"/>
        <v>24.07079072348786</v>
      </c>
      <c r="L490" s="33">
        <f t="shared" si="102"/>
        <v>177.68392524335385</v>
      </c>
      <c r="M490" s="15">
        <f t="shared" si="93"/>
        <v>14.721488469928303</v>
      </c>
      <c r="N490" s="6"/>
      <c r="O490" s="7">
        <f t="shared" si="94"/>
        <v>18.374592785196672</v>
      </c>
      <c r="P490" s="7"/>
      <c r="Q490" s="46">
        <f t="shared" si="95"/>
        <v>4.4360278841051676E-2</v>
      </c>
      <c r="R490" s="22">
        <f t="shared" si="105"/>
        <v>1.0031142333635612</v>
      </c>
      <c r="S490" s="22">
        <f t="shared" si="106"/>
        <v>7.1694534743295701</v>
      </c>
      <c r="T490" s="39">
        <f t="shared" si="96"/>
        <v>-3.9609309376002821E-2</v>
      </c>
      <c r="U490" s="39">
        <f t="shared" si="97"/>
        <v>-3.6089686175194036E-2</v>
      </c>
      <c r="V490" s="39">
        <f t="shared" si="98"/>
        <v>-3.5196232008087858E-3</v>
      </c>
      <c r="Y490" s="37"/>
      <c r="Z490" s="37"/>
    </row>
    <row r="491" spans="1:26" ht="13.15" x14ac:dyDescent="0.4">
      <c r="A491" s="1">
        <v>1911.03</v>
      </c>
      <c r="B491" s="11">
        <v>9.32</v>
      </c>
      <c r="C491" s="4">
        <v>0.47</v>
      </c>
      <c r="D491" s="11">
        <v>0.69499999999999995</v>
      </c>
      <c r="E491" s="11">
        <v>9.0388396689999997</v>
      </c>
      <c r="F491" s="4">
        <f t="shared" si="103"/>
        <v>1911.2083333332969</v>
      </c>
      <c r="G491" s="22">
        <f>G489*10/12+G501*2/12</f>
        <v>3.9849999999999999</v>
      </c>
      <c r="H491" s="4">
        <f t="shared" si="99"/>
        <v>314.10472847939178</v>
      </c>
      <c r="I491" s="4">
        <f t="shared" si="100"/>
        <v>15.840045320312674</v>
      </c>
      <c r="J491" s="33">
        <f t="shared" si="104"/>
        <v>2328.3782070111388</v>
      </c>
      <c r="K491" s="4">
        <f t="shared" si="101"/>
        <v>23.423045739611293</v>
      </c>
      <c r="L491" s="33">
        <f t="shared" si="102"/>
        <v>173.62906157432846</v>
      </c>
      <c r="M491" s="15">
        <f t="shared" si="93"/>
        <v>14.37062322197953</v>
      </c>
      <c r="N491" s="6"/>
      <c r="O491" s="7">
        <f t="shared" si="94"/>
        <v>17.944211955514476</v>
      </c>
      <c r="P491" s="7"/>
      <c r="Q491" s="46">
        <f t="shared" si="95"/>
        <v>4.7069976401038327E-2</v>
      </c>
      <c r="R491" s="22">
        <f t="shared" si="105"/>
        <v>1.0031163405178931</v>
      </c>
      <c r="S491" s="22">
        <f t="shared" si="106"/>
        <v>7.1160622680957433</v>
      </c>
      <c r="T491" s="39">
        <f t="shared" si="96"/>
        <v>-3.9248597113910377E-2</v>
      </c>
      <c r="U491" s="39">
        <f t="shared" si="97"/>
        <v>-3.3945796918963711E-2</v>
      </c>
      <c r="V491" s="39">
        <f t="shared" si="98"/>
        <v>-5.3028001949466663E-3</v>
      </c>
      <c r="Y491" s="37"/>
      <c r="Z491" s="37"/>
    </row>
    <row r="492" spans="1:26" ht="13.15" x14ac:dyDescent="0.4">
      <c r="A492" s="1">
        <v>1911.04</v>
      </c>
      <c r="B492" s="11">
        <v>9.2799999999999994</v>
      </c>
      <c r="C492" s="4">
        <v>0.47</v>
      </c>
      <c r="D492" s="11">
        <v>0.68330000000000002</v>
      </c>
      <c r="E492" s="11">
        <v>8.7534247930000006</v>
      </c>
      <c r="F492" s="4">
        <f t="shared" si="103"/>
        <v>1911.2916666666301</v>
      </c>
      <c r="G492" s="22">
        <f>G489*9/12+G501*3/12</f>
        <v>3.9874999999999998</v>
      </c>
      <c r="H492" s="4">
        <f t="shared" si="99"/>
        <v>322.95440777199349</v>
      </c>
      <c r="I492" s="4">
        <f t="shared" si="100"/>
        <v>16.356527117762603</v>
      </c>
      <c r="J492" s="33">
        <f t="shared" si="104"/>
        <v>2404.082518412828</v>
      </c>
      <c r="K492" s="4">
        <f t="shared" si="101"/>
        <v>23.779606339504653</v>
      </c>
      <c r="L492" s="33">
        <f t="shared" si="102"/>
        <v>177.016119055117</v>
      </c>
      <c r="M492" s="15">
        <f t="shared" si="93"/>
        <v>14.752935420329351</v>
      </c>
      <c r="N492" s="6"/>
      <c r="O492" s="7">
        <f t="shared" si="94"/>
        <v>18.430686396998269</v>
      </c>
      <c r="P492" s="7"/>
      <c r="Q492" s="46">
        <f t="shared" si="95"/>
        <v>4.3259160708309839E-2</v>
      </c>
      <c r="R492" s="22">
        <f t="shared" si="105"/>
        <v>1.0031184476683683</v>
      </c>
      <c r="S492" s="22">
        <f t="shared" si="106"/>
        <v>7.3709883173317348</v>
      </c>
      <c r="T492" s="39">
        <f t="shared" si="96"/>
        <v>-4.0278429128642768E-2</v>
      </c>
      <c r="U492" s="39">
        <f t="shared" si="97"/>
        <v>-3.5389425301738942E-2</v>
      </c>
      <c r="V492" s="39">
        <f t="shared" si="98"/>
        <v>-4.8890038269038261E-3</v>
      </c>
      <c r="Y492" s="37"/>
      <c r="Z492" s="37"/>
    </row>
    <row r="493" spans="1:26" ht="13.15" x14ac:dyDescent="0.4">
      <c r="A493" s="1">
        <v>1911.05</v>
      </c>
      <c r="B493" s="11">
        <v>9.48</v>
      </c>
      <c r="C493" s="4">
        <v>0.47</v>
      </c>
      <c r="D493" s="11">
        <v>0.67169999999999996</v>
      </c>
      <c r="E493" s="11">
        <v>8.7534247930000006</v>
      </c>
      <c r="F493" s="4">
        <f t="shared" si="103"/>
        <v>1911.3749999999634</v>
      </c>
      <c r="G493" s="22">
        <f>G489*8/12+G501*4/12</f>
        <v>3.99</v>
      </c>
      <c r="H493" s="4">
        <f t="shared" si="99"/>
        <v>329.91463207742447</v>
      </c>
      <c r="I493" s="4">
        <f t="shared" si="100"/>
        <v>16.356527117762603</v>
      </c>
      <c r="J493" s="33">
        <f t="shared" si="104"/>
        <v>2466.0411824559751</v>
      </c>
      <c r="K493" s="4">
        <f t="shared" si="101"/>
        <v>23.375913329789658</v>
      </c>
      <c r="L493" s="33">
        <f t="shared" si="102"/>
        <v>174.72994327591539</v>
      </c>
      <c r="M493" s="15">
        <f t="shared" si="93"/>
        <v>15.047660591685037</v>
      </c>
      <c r="N493" s="6"/>
      <c r="O493" s="7">
        <f t="shared" si="94"/>
        <v>18.805342832580806</v>
      </c>
      <c r="P493" s="7"/>
      <c r="Q493" s="46">
        <f t="shared" si="95"/>
        <v>4.1906552892054902E-2</v>
      </c>
      <c r="R493" s="22">
        <f t="shared" si="105"/>
        <v>1.0031205548149882</v>
      </c>
      <c r="S493" s="22">
        <f t="shared" si="106"/>
        <v>7.3939743586634883</v>
      </c>
      <c r="T493" s="39">
        <f t="shared" si="96"/>
        <v>-3.7149546920214549E-2</v>
      </c>
      <c r="U493" s="39">
        <f t="shared" si="97"/>
        <v>-3.264137087186314E-2</v>
      </c>
      <c r="V493" s="39">
        <f t="shared" si="98"/>
        <v>-4.5081760483514088E-3</v>
      </c>
      <c r="Y493" s="37"/>
      <c r="Z493" s="37"/>
    </row>
    <row r="494" spans="1:26" ht="13.15" x14ac:dyDescent="0.4">
      <c r="A494" s="1">
        <v>1911.06</v>
      </c>
      <c r="B494" s="11">
        <v>9.67</v>
      </c>
      <c r="C494" s="4">
        <v>0.47</v>
      </c>
      <c r="D494" s="11">
        <v>0.66</v>
      </c>
      <c r="E494" s="11">
        <v>8.7534247930000006</v>
      </c>
      <c r="F494" s="4">
        <f t="shared" si="103"/>
        <v>1911.4583333332967</v>
      </c>
      <c r="G494" s="22">
        <f>G489*7/12+G501*5/12</f>
        <v>3.9924999999999997</v>
      </c>
      <c r="H494" s="4">
        <f t="shared" si="99"/>
        <v>336.52684516758376</v>
      </c>
      <c r="I494" s="4">
        <f t="shared" si="100"/>
        <v>16.356527117762603</v>
      </c>
      <c r="J494" s="33">
        <f t="shared" si="104"/>
        <v>2525.6545197604219</v>
      </c>
      <c r="K494" s="4">
        <f t="shared" si="101"/>
        <v>22.968740207921954</v>
      </c>
      <c r="L494" s="33">
        <f t="shared" si="102"/>
        <v>172.38179762584059</v>
      </c>
      <c r="M494" s="15">
        <f t="shared" si="93"/>
        <v>15.328355684719281</v>
      </c>
      <c r="N494" s="6"/>
      <c r="O494" s="7">
        <f t="shared" si="94"/>
        <v>19.161771874042579</v>
      </c>
      <c r="P494" s="7"/>
      <c r="Q494" s="46">
        <f t="shared" si="95"/>
        <v>4.066460981532017E-2</v>
      </c>
      <c r="R494" s="22">
        <f t="shared" si="105"/>
        <v>1.0031226619577531</v>
      </c>
      <c r="S494" s="22">
        <f t="shared" si="106"/>
        <v>7.4170476609503142</v>
      </c>
      <c r="T494" s="39">
        <f t="shared" si="96"/>
        <v>-4.6302102945966483E-2</v>
      </c>
      <c r="U494" s="39">
        <f t="shared" si="97"/>
        <v>-3.1506404362893425E-2</v>
      </c>
      <c r="V494" s="39">
        <f t="shared" si="98"/>
        <v>-1.4795698583073058E-2</v>
      </c>
      <c r="Y494" s="37"/>
      <c r="Z494" s="37"/>
    </row>
    <row r="495" spans="1:26" ht="13.15" x14ac:dyDescent="0.4">
      <c r="A495" s="1">
        <v>1911.07</v>
      </c>
      <c r="B495" s="11">
        <v>9.6300000000000008</v>
      </c>
      <c r="C495" s="4">
        <v>0.47</v>
      </c>
      <c r="D495" s="11">
        <v>0.64829999999999999</v>
      </c>
      <c r="E495" s="11">
        <v>8.8485090910000004</v>
      </c>
      <c r="F495" s="4">
        <f t="shared" si="103"/>
        <v>1911.5416666666299</v>
      </c>
      <c r="G495" s="22">
        <f>G489*6/12+G501*6/12</f>
        <v>3.9950000000000001</v>
      </c>
      <c r="H495" s="4">
        <f t="shared" si="99"/>
        <v>331.53350918560977</v>
      </c>
      <c r="I495" s="4">
        <f t="shared" si="100"/>
        <v>16.180763168975762</v>
      </c>
      <c r="J495" s="33">
        <f t="shared" si="104"/>
        <v>2498.2990296377961</v>
      </c>
      <c r="K495" s="4">
        <f t="shared" si="101"/>
        <v>22.319125026482947</v>
      </c>
      <c r="L495" s="33">
        <f t="shared" si="102"/>
        <v>168.1876698768622</v>
      </c>
      <c r="M495" s="15">
        <f t="shared" si="93"/>
        <v>15.083110578700264</v>
      </c>
      <c r="N495" s="6"/>
      <c r="O495" s="7">
        <f t="shared" si="94"/>
        <v>18.861627429791675</v>
      </c>
      <c r="P495" s="7"/>
      <c r="Q495" s="46">
        <f t="shared" si="95"/>
        <v>4.1520123743291018E-2</v>
      </c>
      <c r="R495" s="22">
        <f t="shared" si="105"/>
        <v>1.003124769096664</v>
      </c>
      <c r="S495" s="22">
        <f t="shared" si="106"/>
        <v>7.3602576092566814</v>
      </c>
      <c r="T495" s="39">
        <f t="shared" si="96"/>
        <v>-4.5511796698329055E-2</v>
      </c>
      <c r="U495" s="39">
        <f t="shared" si="97"/>
        <v>-3.0425216669317967E-2</v>
      </c>
      <c r="V495" s="39">
        <f t="shared" si="98"/>
        <v>-1.5086580029011087E-2</v>
      </c>
      <c r="Y495" s="37"/>
      <c r="Z495" s="37"/>
    </row>
    <row r="496" spans="1:26" ht="13.15" x14ac:dyDescent="0.4">
      <c r="A496" s="1">
        <v>1911.08</v>
      </c>
      <c r="B496" s="11">
        <v>9.17</v>
      </c>
      <c r="C496" s="4">
        <v>0.47</v>
      </c>
      <c r="D496" s="11">
        <v>0.63670000000000004</v>
      </c>
      <c r="E496" s="11">
        <v>9.1340049590000003</v>
      </c>
      <c r="F496" s="4">
        <f t="shared" si="103"/>
        <v>1911.6249999999632</v>
      </c>
      <c r="G496" s="22">
        <f>G489*5/12+G501*7/12</f>
        <v>3.9975000000000001</v>
      </c>
      <c r="H496" s="4">
        <f t="shared" si="99"/>
        <v>305.82947376742277</v>
      </c>
      <c r="I496" s="4">
        <f t="shared" si="100"/>
        <v>15.675011196367363</v>
      </c>
      <c r="J496" s="33">
        <f t="shared" si="104"/>
        <v>2314.4474441546117</v>
      </c>
      <c r="K496" s="4">
        <f t="shared" si="101"/>
        <v>21.23463750793</v>
      </c>
      <c r="L496" s="33">
        <f t="shared" si="102"/>
        <v>160.69887543001542</v>
      </c>
      <c r="M496" s="15">
        <f t="shared" si="93"/>
        <v>13.899790665654443</v>
      </c>
      <c r="N496" s="6"/>
      <c r="O496" s="7">
        <f t="shared" si="94"/>
        <v>17.392599372771908</v>
      </c>
      <c r="P496" s="7"/>
      <c r="Q496" s="46">
        <f t="shared" si="95"/>
        <v>4.9103896459398853E-2</v>
      </c>
      <c r="R496" s="22">
        <f t="shared" si="105"/>
        <v>1.0031268762317218</v>
      </c>
      <c r="S496" s="22">
        <f t="shared" si="106"/>
        <v>7.1524828873148145</v>
      </c>
      <c r="T496" s="39">
        <f t="shared" si="96"/>
        <v>-3.8782683468645773E-2</v>
      </c>
      <c r="U496" s="39">
        <f t="shared" si="97"/>
        <v>-2.6759746446060495E-2</v>
      </c>
      <c r="V496" s="39">
        <f t="shared" si="98"/>
        <v>-1.2022937022585278E-2</v>
      </c>
      <c r="Y496" s="37"/>
      <c r="Z496" s="37"/>
    </row>
    <row r="497" spans="1:26" ht="13.15" x14ac:dyDescent="0.4">
      <c r="A497" s="1">
        <v>1911.09</v>
      </c>
      <c r="B497" s="11">
        <v>8.67</v>
      </c>
      <c r="C497" s="4">
        <v>0.47</v>
      </c>
      <c r="D497" s="11">
        <v>0.625</v>
      </c>
      <c r="E497" s="11">
        <v>9.229089256</v>
      </c>
      <c r="F497" s="4">
        <f t="shared" si="103"/>
        <v>1911.7083333332964</v>
      </c>
      <c r="G497" s="22">
        <f>G489*4/12+G501*8/12</f>
        <v>4</v>
      </c>
      <c r="H497" s="4">
        <f t="shared" si="99"/>
        <v>286.17487129436432</v>
      </c>
      <c r="I497" s="4">
        <f t="shared" si="100"/>
        <v>15.513516667629897</v>
      </c>
      <c r="J497" s="33">
        <f t="shared" si="104"/>
        <v>2175.4894740391269</v>
      </c>
      <c r="K497" s="4">
        <f t="shared" si="101"/>
        <v>20.629676419720607</v>
      </c>
      <c r="L497" s="33">
        <f t="shared" si="102"/>
        <v>156.82594247686896</v>
      </c>
      <c r="M497" s="15">
        <f t="shared" si="93"/>
        <v>12.997953983252435</v>
      </c>
      <c r="N497" s="6"/>
      <c r="O497" s="7">
        <f t="shared" si="94"/>
        <v>16.279970359273157</v>
      </c>
      <c r="P497" s="7"/>
      <c r="Q497" s="46">
        <f t="shared" si="95"/>
        <v>5.387584785592086E-2</v>
      </c>
      <c r="R497" s="22">
        <f t="shared" si="105"/>
        <v>1.0031289833629269</v>
      </c>
      <c r="S497" s="22">
        <f t="shared" si="106"/>
        <v>7.1009276987209171</v>
      </c>
      <c r="T497" s="39">
        <f t="shared" si="96"/>
        <v>-2.8760687778725869E-2</v>
      </c>
      <c r="U497" s="39">
        <f t="shared" si="97"/>
        <v>-2.4064280389012316E-2</v>
      </c>
      <c r="V497" s="39">
        <f t="shared" si="98"/>
        <v>-4.6964073897135528E-3</v>
      </c>
      <c r="Y497" s="37"/>
      <c r="Z497" s="37"/>
    </row>
    <row r="498" spans="1:26" ht="13.15" x14ac:dyDescent="0.4">
      <c r="A498" s="1">
        <v>1911.1</v>
      </c>
      <c r="B498" s="11">
        <v>8.7200000000000006</v>
      </c>
      <c r="C498" s="4">
        <v>0.47</v>
      </c>
      <c r="D498" s="11">
        <v>0.61329999999999996</v>
      </c>
      <c r="E498" s="11">
        <v>9.229089256</v>
      </c>
      <c r="F498" s="4">
        <f t="shared" si="103"/>
        <v>1911.7916666666297</v>
      </c>
      <c r="G498" s="22">
        <f>G489*3/12+G501*9/12</f>
        <v>4.0024999999999995</v>
      </c>
      <c r="H498" s="4">
        <f t="shared" si="99"/>
        <v>287.82524540794196</v>
      </c>
      <c r="I498" s="4">
        <f t="shared" si="100"/>
        <v>15.513516667629897</v>
      </c>
      <c r="J498" s="33">
        <f t="shared" si="104"/>
        <v>2197.8633084991598</v>
      </c>
      <c r="K498" s="4">
        <f t="shared" si="101"/>
        <v>20.243488877143438</v>
      </c>
      <c r="L498" s="33">
        <f t="shared" si="102"/>
        <v>154.58137237414385</v>
      </c>
      <c r="M498" s="15">
        <f t="shared" si="93"/>
        <v>13.06647285061919</v>
      </c>
      <c r="N498" s="6"/>
      <c r="O498" s="7">
        <f t="shared" si="94"/>
        <v>16.382298462120708</v>
      </c>
      <c r="P498" s="7"/>
      <c r="Q498" s="46">
        <f t="shared" si="95"/>
        <v>5.3447409848813361E-2</v>
      </c>
      <c r="R498" s="22">
        <f t="shared" si="105"/>
        <v>1.0031310904902799</v>
      </c>
      <c r="S498" s="22">
        <f t="shared" si="106"/>
        <v>7.1231463833515605</v>
      </c>
      <c r="T498" s="39">
        <f t="shared" si="96"/>
        <v>-2.7876494527275919E-2</v>
      </c>
      <c r="U498" s="39">
        <f t="shared" si="97"/>
        <v>-2.3488603821643195E-2</v>
      </c>
      <c r="V498" s="39">
        <f t="shared" si="98"/>
        <v>-4.3878907056327243E-3</v>
      </c>
      <c r="Y498" s="37"/>
      <c r="Z498" s="37"/>
    </row>
    <row r="499" spans="1:26" ht="13.15" x14ac:dyDescent="0.4">
      <c r="A499" s="1">
        <v>1911.11</v>
      </c>
      <c r="B499" s="11">
        <v>9.07</v>
      </c>
      <c r="C499" s="4">
        <v>0.47</v>
      </c>
      <c r="D499" s="11">
        <v>0.60170000000000001</v>
      </c>
      <c r="E499" s="11">
        <v>9.1340049590000003</v>
      </c>
      <c r="F499" s="4">
        <f t="shared" si="103"/>
        <v>1911.8749999999629</v>
      </c>
      <c r="G499" s="22">
        <f>G489*2/12+G501*10/12</f>
        <v>4.0049999999999999</v>
      </c>
      <c r="H499" s="4">
        <f t="shared" si="99"/>
        <v>302.49436500223823</v>
      </c>
      <c r="I499" s="4">
        <f t="shared" si="100"/>
        <v>15.675011196367363</v>
      </c>
      <c r="J499" s="33">
        <f t="shared" si="104"/>
        <v>2319.8528882246142</v>
      </c>
      <c r="K499" s="4">
        <f t="shared" si="101"/>
        <v>20.067349440115411</v>
      </c>
      <c r="L499" s="33">
        <f t="shared" si="102"/>
        <v>153.89806867086554</v>
      </c>
      <c r="M499" s="15">
        <f t="shared" si="93"/>
        <v>13.727997586413089</v>
      </c>
      <c r="N499" s="6"/>
      <c r="O499" s="7">
        <f t="shared" si="94"/>
        <v>17.226467153366837</v>
      </c>
      <c r="P499" s="7"/>
      <c r="Q499" s="46">
        <f t="shared" si="95"/>
        <v>4.7451194942915248E-2</v>
      </c>
      <c r="R499" s="22">
        <f t="shared" si="105"/>
        <v>1.0031331976137821</v>
      </c>
      <c r="S499" s="22">
        <f t="shared" si="106"/>
        <v>7.219833186184121</v>
      </c>
      <c r="T499" s="39">
        <f t="shared" si="96"/>
        <v>-2.6951141017772962E-2</v>
      </c>
      <c r="U499" s="39">
        <f t="shared" si="97"/>
        <v>-2.3368393912026275E-2</v>
      </c>
      <c r="V499" s="39">
        <f t="shared" si="98"/>
        <v>-3.5827471057466864E-3</v>
      </c>
      <c r="Y499" s="37"/>
      <c r="Z499" s="37"/>
    </row>
    <row r="500" spans="1:26" ht="13.15" x14ac:dyDescent="0.4">
      <c r="A500" s="1">
        <v>1911.12</v>
      </c>
      <c r="B500" s="11">
        <v>9.11</v>
      </c>
      <c r="C500" s="4">
        <v>0.47</v>
      </c>
      <c r="D500" s="11">
        <v>0.59</v>
      </c>
      <c r="E500" s="11">
        <v>9.0388396689999997</v>
      </c>
      <c r="F500" s="4">
        <f t="shared" si="103"/>
        <v>1911.9583333332962</v>
      </c>
      <c r="G500" s="22">
        <f>G489*1/12+G501*11/12</f>
        <v>4.0075000000000003</v>
      </c>
      <c r="H500" s="4">
        <f t="shared" si="99"/>
        <v>307.02726142137965</v>
      </c>
      <c r="I500" s="4">
        <f t="shared" si="100"/>
        <v>15.840045320312674</v>
      </c>
      <c r="J500" s="33">
        <f t="shared" si="104"/>
        <v>2364.7392365164105</v>
      </c>
      <c r="K500" s="4">
        <f t="shared" si="101"/>
        <v>19.88431221060527</v>
      </c>
      <c r="L500" s="33">
        <f t="shared" si="102"/>
        <v>153.14996153070058</v>
      </c>
      <c r="M500" s="15">
        <f t="shared" si="93"/>
        <v>13.929258419578233</v>
      </c>
      <c r="N500" s="6"/>
      <c r="O500" s="7">
        <f t="shared" si="94"/>
        <v>17.49407644299604</v>
      </c>
      <c r="P500" s="7"/>
      <c r="Q500" s="46">
        <f t="shared" si="95"/>
        <v>4.4098435429173577E-2</v>
      </c>
      <c r="R500" s="22">
        <f t="shared" si="105"/>
        <v>1.0031353047334335</v>
      </c>
      <c r="S500" s="22">
        <f t="shared" si="106"/>
        <v>7.3187064239899442</v>
      </c>
      <c r="T500" s="39">
        <f t="shared" si="96"/>
        <v>-2.4356634205700001E-2</v>
      </c>
      <c r="U500" s="39">
        <f t="shared" si="97"/>
        <v>-2.3260362364417753E-2</v>
      </c>
      <c r="V500" s="39">
        <f t="shared" si="98"/>
        <v>-1.0962718412822481E-3</v>
      </c>
      <c r="Y500" s="37"/>
      <c r="Z500" s="37"/>
    </row>
    <row r="501" spans="1:26" ht="13.15" x14ac:dyDescent="0.4">
      <c r="A501" s="1">
        <v>1912.01</v>
      </c>
      <c r="B501" s="11">
        <v>9.1199999999999992</v>
      </c>
      <c r="C501" s="4">
        <v>0.4708</v>
      </c>
      <c r="D501" s="11">
        <v>0.59919999999999995</v>
      </c>
      <c r="E501" s="11">
        <v>9.1340049590000003</v>
      </c>
      <c r="F501" s="4">
        <f t="shared" si="103"/>
        <v>1912.0416666666295</v>
      </c>
      <c r="G501" s="22">
        <v>4.01</v>
      </c>
      <c r="H501" s="4">
        <f t="shared" si="99"/>
        <v>304.16191938483047</v>
      </c>
      <c r="I501" s="4">
        <f t="shared" si="100"/>
        <v>15.701692066488839</v>
      </c>
      <c r="J501" s="33">
        <f t="shared" si="104"/>
        <v>2352.7481640829287</v>
      </c>
      <c r="K501" s="4">
        <f t="shared" si="101"/>
        <v>19.983971720985792</v>
      </c>
      <c r="L501" s="33">
        <f t="shared" si="102"/>
        <v>154.57968200860645</v>
      </c>
      <c r="M501" s="15">
        <f t="shared" si="93"/>
        <v>13.794952631845822</v>
      </c>
      <c r="N501" s="6"/>
      <c r="O501" s="7">
        <f t="shared" si="94"/>
        <v>17.340766146480274</v>
      </c>
      <c r="P501" s="7"/>
      <c r="Q501" s="46">
        <f t="shared" si="95"/>
        <v>4.7047640823835613E-2</v>
      </c>
      <c r="R501" s="22">
        <f t="shared" si="105"/>
        <v>1.0003506907546551</v>
      </c>
      <c r="S501" s="22">
        <f t="shared" si="106"/>
        <v>7.2651616517011313</v>
      </c>
      <c r="T501" s="39">
        <f t="shared" si="96"/>
        <v>-2.1191134802391542E-2</v>
      </c>
      <c r="U501" s="39">
        <f t="shared" si="97"/>
        <v>-1.9380715036719343E-2</v>
      </c>
      <c r="V501" s="39">
        <f t="shared" si="98"/>
        <v>-1.8104197656721999E-3</v>
      </c>
      <c r="Y501" s="37"/>
      <c r="Z501" s="37"/>
    </row>
    <row r="502" spans="1:26" ht="13.15" x14ac:dyDescent="0.4">
      <c r="A502" s="1">
        <v>1912.02</v>
      </c>
      <c r="B502" s="11">
        <v>9.0399999999999991</v>
      </c>
      <c r="C502" s="4">
        <v>0.47170000000000001</v>
      </c>
      <c r="D502" s="11">
        <v>0.60829999999999995</v>
      </c>
      <c r="E502" s="11">
        <v>9.229089256</v>
      </c>
      <c r="F502" s="4">
        <f t="shared" si="103"/>
        <v>1912.1249999999627</v>
      </c>
      <c r="G502" s="22">
        <f>G501*11/12+G513*1/12</f>
        <v>4.0466666666666669</v>
      </c>
      <c r="H502" s="4">
        <f t="shared" si="99"/>
        <v>298.38763973483884</v>
      </c>
      <c r="I502" s="4">
        <f t="shared" si="100"/>
        <v>15.569629387491538</v>
      </c>
      <c r="J502" s="33">
        <f t="shared" si="104"/>
        <v>2318.1192145188852</v>
      </c>
      <c r="K502" s="4">
        <f t="shared" si="101"/>
        <v>20.078451465785673</v>
      </c>
      <c r="L502" s="33">
        <f t="shared" si="102"/>
        <v>155.98583165838915</v>
      </c>
      <c r="M502" s="15">
        <f t="shared" si="93"/>
        <v>13.5316343696866</v>
      </c>
      <c r="N502" s="6"/>
      <c r="O502" s="7">
        <f t="shared" si="94"/>
        <v>17.024470442136412</v>
      </c>
      <c r="P502" s="7"/>
      <c r="Q502" s="46">
        <f t="shared" si="95"/>
        <v>4.914293070284783E-2</v>
      </c>
      <c r="R502" s="22">
        <f t="shared" si="105"/>
        <v>1.0003863444173371</v>
      </c>
      <c r="S502" s="22">
        <f t="shared" si="106"/>
        <v>7.192832635983704</v>
      </c>
      <c r="T502" s="39">
        <f t="shared" si="96"/>
        <v>-1.7098368530148678E-2</v>
      </c>
      <c r="U502" s="39">
        <f t="shared" si="97"/>
        <v>-1.8087330716241246E-2</v>
      </c>
      <c r="V502" s="39">
        <f t="shared" si="98"/>
        <v>9.8896218609256792E-4</v>
      </c>
      <c r="Y502" s="37"/>
      <c r="Z502" s="37"/>
    </row>
    <row r="503" spans="1:26" ht="13.15" x14ac:dyDescent="0.4">
      <c r="A503" s="1">
        <v>1912.03</v>
      </c>
      <c r="B503" s="11">
        <v>9.3000000000000007</v>
      </c>
      <c r="C503" s="4">
        <v>0.47249999999999998</v>
      </c>
      <c r="D503" s="11">
        <v>0.61750000000000005</v>
      </c>
      <c r="E503" s="11">
        <v>9.4194198349999994</v>
      </c>
      <c r="F503" s="4">
        <f t="shared" si="103"/>
        <v>1912.208333333296</v>
      </c>
      <c r="G503" s="22">
        <f>G501*10/12+G513*2/12</f>
        <v>4.083333333333333</v>
      </c>
      <c r="H503" s="4">
        <f t="shared" si="99"/>
        <v>300.76689962084066</v>
      </c>
      <c r="I503" s="4">
        <f t="shared" si="100"/>
        <v>15.280898932349162</v>
      </c>
      <c r="J503" s="33">
        <f t="shared" si="104"/>
        <v>2346.4961278011597</v>
      </c>
      <c r="K503" s="4">
        <f t="shared" si="101"/>
        <v>19.970275324287002</v>
      </c>
      <c r="L503" s="33">
        <f t="shared" si="102"/>
        <v>155.80229665776517</v>
      </c>
      <c r="M503" s="15">
        <f t="shared" si="93"/>
        <v>13.63976917394417</v>
      </c>
      <c r="N503" s="6"/>
      <c r="O503" s="7">
        <f t="shared" si="94"/>
        <v>17.172513777043733</v>
      </c>
      <c r="P503" s="7"/>
      <c r="Q503" s="46">
        <f t="shared" si="95"/>
        <v>5.0265881303448695E-2</v>
      </c>
      <c r="R503" s="22">
        <f t="shared" si="105"/>
        <v>1.0004219860003025</v>
      </c>
      <c r="S503" s="22">
        <f t="shared" si="106"/>
        <v>7.0502156586546949</v>
      </c>
      <c r="T503" s="39">
        <f t="shared" si="96"/>
        <v>-1.2995211417227148E-2</v>
      </c>
      <c r="U503" s="39">
        <f t="shared" si="97"/>
        <v>-1.4633648542101474E-2</v>
      </c>
      <c r="V503" s="39">
        <f t="shared" si="98"/>
        <v>1.6384371248743257E-3</v>
      </c>
      <c r="Y503" s="37"/>
      <c r="Z503" s="37"/>
    </row>
    <row r="504" spans="1:26" ht="13.15" x14ac:dyDescent="0.4">
      <c r="A504" s="1">
        <v>1912.04</v>
      </c>
      <c r="B504" s="11">
        <v>9.59</v>
      </c>
      <c r="C504" s="4">
        <v>0.4733</v>
      </c>
      <c r="D504" s="11">
        <v>0.62670000000000003</v>
      </c>
      <c r="E504" s="11">
        <v>9.7048347110000002</v>
      </c>
      <c r="F504" s="4">
        <f t="shared" si="103"/>
        <v>1912.2916666666292</v>
      </c>
      <c r="G504" s="22">
        <f>G501*9/12+G513*3/12</f>
        <v>4.12</v>
      </c>
      <c r="H504" s="4">
        <f t="shared" si="99"/>
        <v>301.02440659692348</v>
      </c>
      <c r="I504" s="4">
        <f t="shared" si="100"/>
        <v>14.856606010669852</v>
      </c>
      <c r="J504" s="33">
        <f t="shared" si="104"/>
        <v>2358.1640335216453</v>
      </c>
      <c r="K504" s="4">
        <f t="shared" si="101"/>
        <v>19.671740939967876</v>
      </c>
      <c r="L504" s="33">
        <f t="shared" si="102"/>
        <v>154.10442125213922</v>
      </c>
      <c r="M504" s="15">
        <f t="shared" si="93"/>
        <v>13.654392690553241</v>
      </c>
      <c r="N504" s="6"/>
      <c r="O504" s="7">
        <f t="shared" si="94"/>
        <v>17.200337051440417</v>
      </c>
      <c r="P504" s="7"/>
      <c r="Q504" s="46">
        <f t="shared" si="95"/>
        <v>5.1641620629539003E-2</v>
      </c>
      <c r="R504" s="22">
        <f t="shared" si="105"/>
        <v>1.0004576155364637</v>
      </c>
      <c r="S504" s="22">
        <f t="shared" si="106"/>
        <v>6.8457595454299085</v>
      </c>
      <c r="T504" s="39">
        <f t="shared" si="96"/>
        <v>-7.1727380939492491E-3</v>
      </c>
      <c r="U504" s="39">
        <f t="shared" si="97"/>
        <v>-1.1414869605843148E-2</v>
      </c>
      <c r="V504" s="39">
        <f t="shared" si="98"/>
        <v>4.2421315118938985E-3</v>
      </c>
      <c r="Y504" s="37"/>
      <c r="Z504" s="37"/>
    </row>
    <row r="505" spans="1:26" ht="13.15" x14ac:dyDescent="0.4">
      <c r="A505" s="1">
        <v>1912.05</v>
      </c>
      <c r="B505" s="11">
        <v>9.58</v>
      </c>
      <c r="C505" s="4">
        <v>0.47420000000000001</v>
      </c>
      <c r="D505" s="11">
        <v>0.63580000000000003</v>
      </c>
      <c r="E505" s="11">
        <v>9.7048347110000002</v>
      </c>
      <c r="F505" s="4">
        <f t="shared" si="103"/>
        <v>1912.3749999999625</v>
      </c>
      <c r="G505" s="22">
        <f>G501*8/12+G513*4/12</f>
        <v>4.1566666666666663</v>
      </c>
      <c r="H505" s="4">
        <f t="shared" si="99"/>
        <v>300.71051253373582</v>
      </c>
      <c r="I505" s="4">
        <f t="shared" si="100"/>
        <v>14.884856476356736</v>
      </c>
      <c r="J505" s="33">
        <f t="shared" si="104"/>
        <v>2365.4221296345522</v>
      </c>
      <c r="K505" s="4">
        <f t="shared" si="101"/>
        <v>19.957384537468606</v>
      </c>
      <c r="L505" s="33">
        <f t="shared" si="102"/>
        <v>156.98699269537039</v>
      </c>
      <c r="M505" s="15">
        <f t="shared" si="93"/>
        <v>13.645500685612371</v>
      </c>
      <c r="N505" s="6"/>
      <c r="O505" s="7">
        <f t="shared" si="94"/>
        <v>17.198878723155349</v>
      </c>
      <c r="P505" s="7"/>
      <c r="Q505" s="46">
        <f t="shared" si="95"/>
        <v>5.0116700725255391E-2</v>
      </c>
      <c r="R505" s="22">
        <f t="shared" si="105"/>
        <v>1.0004932330586358</v>
      </c>
      <c r="S505" s="22">
        <f t="shared" si="106"/>
        <v>6.8488922713567915</v>
      </c>
      <c r="T505" s="39">
        <f t="shared" si="96"/>
        <v>-3.2084820167708195E-3</v>
      </c>
      <c r="U505" s="39">
        <f t="shared" si="97"/>
        <v>-1.1144897810831833E-2</v>
      </c>
      <c r="V505" s="39">
        <f t="shared" si="98"/>
        <v>7.9364157940610136E-3</v>
      </c>
      <c r="Y505" s="37"/>
      <c r="Z505" s="37"/>
    </row>
    <row r="506" spans="1:26" ht="13.15" x14ac:dyDescent="0.4">
      <c r="A506" s="1">
        <v>1912.06</v>
      </c>
      <c r="B506" s="11">
        <v>9.58</v>
      </c>
      <c r="C506" s="4">
        <v>0.47499999999999998</v>
      </c>
      <c r="D506" s="11">
        <v>0.64500000000000002</v>
      </c>
      <c r="E506" s="11">
        <v>9.6096694209999995</v>
      </c>
      <c r="F506" s="4">
        <f t="shared" si="103"/>
        <v>1912.4583333332957</v>
      </c>
      <c r="G506" s="22">
        <f>G501*7/12+G513*5/12</f>
        <v>4.1933333333333334</v>
      </c>
      <c r="H506" s="4">
        <f t="shared" si="99"/>
        <v>303.6884716994054</v>
      </c>
      <c r="I506" s="4">
        <f t="shared" si="100"/>
        <v>15.057622552945467</v>
      </c>
      <c r="J506" s="33">
        <f t="shared" si="104"/>
        <v>2398.7174958694395</v>
      </c>
      <c r="K506" s="4">
        <f t="shared" si="101"/>
        <v>20.446666413999637</v>
      </c>
      <c r="L506" s="33">
        <f t="shared" si="102"/>
        <v>161.50029069267106</v>
      </c>
      <c r="M506" s="15">
        <f t="shared" si="93"/>
        <v>13.785417404502526</v>
      </c>
      <c r="N506" s="6"/>
      <c r="O506" s="7">
        <f t="shared" si="94"/>
        <v>17.384332578345727</v>
      </c>
      <c r="P506" s="7"/>
      <c r="Q506" s="46">
        <f t="shared" si="95"/>
        <v>4.681405774368827E-2</v>
      </c>
      <c r="R506" s="22">
        <f t="shared" si="105"/>
        <v>1.0005288385995368</v>
      </c>
      <c r="S506" s="22">
        <f t="shared" si="106"/>
        <v>6.9201289281175127</v>
      </c>
      <c r="T506" s="39">
        <f t="shared" si="96"/>
        <v>-5.0636770243509543E-3</v>
      </c>
      <c r="U506" s="39">
        <f t="shared" si="97"/>
        <v>-1.1852190205361546E-2</v>
      </c>
      <c r="V506" s="39">
        <f t="shared" si="98"/>
        <v>6.7885131810105914E-3</v>
      </c>
      <c r="Y506" s="37"/>
      <c r="Z506" s="37"/>
    </row>
    <row r="507" spans="1:26" ht="13.15" x14ac:dyDescent="0.4">
      <c r="A507" s="1">
        <v>1912.07</v>
      </c>
      <c r="B507" s="11">
        <v>9.59</v>
      </c>
      <c r="C507" s="4">
        <v>0.4758</v>
      </c>
      <c r="D507" s="11">
        <v>0.6542</v>
      </c>
      <c r="E507" s="11">
        <v>9.6096694209999995</v>
      </c>
      <c r="F507" s="4">
        <f t="shared" si="103"/>
        <v>1912.541666666629</v>
      </c>
      <c r="G507" s="22">
        <f>G501*6/12+G513*6/12</f>
        <v>4.2300000000000004</v>
      </c>
      <c r="H507" s="4">
        <f t="shared" si="99"/>
        <v>304.00547427946748</v>
      </c>
      <c r="I507" s="4">
        <f t="shared" si="100"/>
        <v>15.082982759350429</v>
      </c>
      <c r="J507" s="33">
        <f t="shared" si="104"/>
        <v>2411.1492624320622</v>
      </c>
      <c r="K507" s="4">
        <f t="shared" si="101"/>
        <v>20.738308787656685</v>
      </c>
      <c r="L507" s="33">
        <f t="shared" si="102"/>
        <v>164.48111026934879</v>
      </c>
      <c r="M507" s="15">
        <f t="shared" si="93"/>
        <v>13.802876645015786</v>
      </c>
      <c r="N507" s="6"/>
      <c r="O507" s="7">
        <f t="shared" si="94"/>
        <v>17.414315464952487</v>
      </c>
      <c r="P507" s="7"/>
      <c r="Q507" s="46">
        <f t="shared" si="95"/>
        <v>4.6355634792276834E-2</v>
      </c>
      <c r="R507" s="22">
        <f t="shared" si="105"/>
        <v>1.0005644321917888</v>
      </c>
      <c r="S507" s="22">
        <f t="shared" si="106"/>
        <v>6.9237885594084734</v>
      </c>
      <c r="T507" s="39">
        <f t="shared" si="96"/>
        <v>-4.9925314815403299E-3</v>
      </c>
      <c r="U507" s="39">
        <f t="shared" si="97"/>
        <v>-1.2178456771505752E-2</v>
      </c>
      <c r="V507" s="39">
        <f t="shared" si="98"/>
        <v>7.1859252899654225E-3</v>
      </c>
      <c r="Y507" s="37"/>
      <c r="Z507" s="37"/>
    </row>
    <row r="508" spans="1:26" ht="13.15" x14ac:dyDescent="0.4">
      <c r="A508" s="1">
        <v>1912.08</v>
      </c>
      <c r="B508" s="11">
        <v>9.81</v>
      </c>
      <c r="C508" s="4">
        <v>0.47670000000000001</v>
      </c>
      <c r="D508" s="11">
        <v>0.6633</v>
      </c>
      <c r="E508" s="11">
        <v>9.7048347110000002</v>
      </c>
      <c r="F508" s="4">
        <f t="shared" si="103"/>
        <v>1912.6249999999623</v>
      </c>
      <c r="G508" s="22">
        <f>G501*5/12+G513*7/12</f>
        <v>4.2666666666666666</v>
      </c>
      <c r="H508" s="4">
        <f t="shared" si="99"/>
        <v>307.930075987051</v>
      </c>
      <c r="I508" s="4">
        <f t="shared" si="100"/>
        <v>14.963329992153641</v>
      </c>
      <c r="J508" s="33">
        <f t="shared" si="104"/>
        <v>2452.1661850658052</v>
      </c>
      <c r="K508" s="4">
        <f t="shared" si="101"/>
        <v>20.820593211234549</v>
      </c>
      <c r="L508" s="33">
        <f t="shared" si="102"/>
        <v>165.8024292104127</v>
      </c>
      <c r="M508" s="15">
        <f t="shared" si="93"/>
        <v>13.984761763426279</v>
      </c>
      <c r="N508" s="6"/>
      <c r="O508" s="7">
        <f t="shared" si="94"/>
        <v>17.649150043747611</v>
      </c>
      <c r="P508" s="7"/>
      <c r="Q508" s="46">
        <f t="shared" si="95"/>
        <v>4.7238873758240658E-2</v>
      </c>
      <c r="R508" s="22">
        <f t="shared" si="105"/>
        <v>1.000600013867917</v>
      </c>
      <c r="S508" s="22">
        <f t="shared" si="106"/>
        <v>6.859763803849793</v>
      </c>
      <c r="T508" s="39">
        <f t="shared" si="96"/>
        <v>-1.3375699452523593E-3</v>
      </c>
      <c r="U508" s="39">
        <f t="shared" si="97"/>
        <v>-9.7585899235531626E-3</v>
      </c>
      <c r="V508" s="39">
        <f t="shared" si="98"/>
        <v>8.4210199783008033E-3</v>
      </c>
      <c r="Y508" s="37"/>
      <c r="Z508" s="37"/>
    </row>
    <row r="509" spans="1:26" ht="13.15" x14ac:dyDescent="0.4">
      <c r="A509" s="1">
        <v>1912.09</v>
      </c>
      <c r="B509" s="11">
        <v>9.86</v>
      </c>
      <c r="C509" s="4">
        <v>0.47749999999999998</v>
      </c>
      <c r="D509" s="11">
        <v>0.67249999999999999</v>
      </c>
      <c r="E509" s="11">
        <v>9.8000000000000007</v>
      </c>
      <c r="F509" s="4">
        <f t="shared" si="103"/>
        <v>1912.7083333332955</v>
      </c>
      <c r="G509" s="22">
        <f>G501*4/12+G513*8/12</f>
        <v>4.3033333333333337</v>
      </c>
      <c r="H509" s="4">
        <f t="shared" si="99"/>
        <v>306.49407551020408</v>
      </c>
      <c r="I509" s="4">
        <f t="shared" si="100"/>
        <v>14.842892602040816</v>
      </c>
      <c r="J509" s="33">
        <f t="shared" si="104"/>
        <v>2450.5807324846523</v>
      </c>
      <c r="K509" s="4">
        <f t="shared" si="101"/>
        <v>20.904388010204084</v>
      </c>
      <c r="L509" s="33">
        <f t="shared" si="102"/>
        <v>167.1415357602362</v>
      </c>
      <c r="M509" s="15">
        <f t="shared" si="93"/>
        <v>13.926285001315877</v>
      </c>
      <c r="N509" s="6"/>
      <c r="O509" s="7">
        <f t="shared" si="94"/>
        <v>17.579229265969389</v>
      </c>
      <c r="P509" s="7"/>
      <c r="Q509" s="46">
        <f t="shared" si="95"/>
        <v>4.6975292586145023E-2</v>
      </c>
      <c r="R509" s="22">
        <f t="shared" si="105"/>
        <v>1.0006355836603513</v>
      </c>
      <c r="S509" s="22">
        <f t="shared" si="106"/>
        <v>6.7972263796340471</v>
      </c>
      <c r="T509" s="39">
        <f t="shared" si="96"/>
        <v>1.7557145178128675E-3</v>
      </c>
      <c r="U509" s="39">
        <f t="shared" si="97"/>
        <v>-8.5335596805291569E-3</v>
      </c>
      <c r="V509" s="39">
        <f t="shared" si="98"/>
        <v>1.0289274198342024E-2</v>
      </c>
      <c r="Y509" s="37"/>
      <c r="Z509" s="37"/>
    </row>
    <row r="510" spans="1:26" ht="13.15" x14ac:dyDescent="0.4">
      <c r="A510" s="1">
        <v>1912.1</v>
      </c>
      <c r="B510" s="11">
        <v>9.84</v>
      </c>
      <c r="C510" s="4">
        <v>0.4783</v>
      </c>
      <c r="D510" s="11">
        <v>0.68169999999999997</v>
      </c>
      <c r="E510" s="11">
        <v>9.8000000000000007</v>
      </c>
      <c r="F510" s="4">
        <f t="shared" si="103"/>
        <v>1912.7916666666288</v>
      </c>
      <c r="G510" s="22">
        <f>G501*3/12+G513*9/12</f>
        <v>4.34</v>
      </c>
      <c r="H510" s="4">
        <f t="shared" si="99"/>
        <v>305.87238367346936</v>
      </c>
      <c r="I510" s="4">
        <f t="shared" si="100"/>
        <v>14.867760275510204</v>
      </c>
      <c r="J510" s="33">
        <f t="shared" si="104"/>
        <v>2455.5162749842389</v>
      </c>
      <c r="K510" s="4">
        <f t="shared" si="101"/>
        <v>21.190366255102038</v>
      </c>
      <c r="L510" s="33">
        <f t="shared" si="102"/>
        <v>170.11437445698735</v>
      </c>
      <c r="M510" s="15">
        <f t="shared" si="93"/>
        <v>13.905092701178472</v>
      </c>
      <c r="N510" s="6"/>
      <c r="O510" s="7">
        <f t="shared" si="94"/>
        <v>17.556109765014838</v>
      </c>
      <c r="P510" s="7"/>
      <c r="Q510" s="46">
        <f t="shared" si="95"/>
        <v>3.9873848016867962E-2</v>
      </c>
      <c r="R510" s="22">
        <f t="shared" si="105"/>
        <v>1.000671141601426</v>
      </c>
      <c r="S510" s="22">
        <f t="shared" si="106"/>
        <v>6.8015465856566504</v>
      </c>
      <c r="T510" s="39">
        <f t="shared" si="96"/>
        <v>3.5927814022957971E-3</v>
      </c>
      <c r="U510" s="39">
        <f t="shared" si="97"/>
        <v>-8.8737870377096906E-3</v>
      </c>
      <c r="V510" s="39">
        <f t="shared" si="98"/>
        <v>1.2466568440005488E-2</v>
      </c>
      <c r="Y510" s="37"/>
      <c r="Z510" s="37"/>
    </row>
    <row r="511" spans="1:26" ht="13.15" x14ac:dyDescent="0.4">
      <c r="A511" s="1">
        <v>1912.11</v>
      </c>
      <c r="B511" s="11">
        <v>9.73</v>
      </c>
      <c r="C511" s="4">
        <v>0.47920000000000001</v>
      </c>
      <c r="D511" s="11">
        <v>0.69079999999999997</v>
      </c>
      <c r="E511" s="11">
        <v>9.8000000000000007</v>
      </c>
      <c r="F511" s="4">
        <f t="shared" si="103"/>
        <v>1912.874999999962</v>
      </c>
      <c r="G511" s="22">
        <f>G501*2/12+G513*10/12</f>
        <v>4.3766666666666669</v>
      </c>
      <c r="H511" s="4">
        <f t="shared" si="99"/>
        <v>302.45307857142859</v>
      </c>
      <c r="I511" s="4">
        <f t="shared" si="100"/>
        <v>14.895736408163266</v>
      </c>
      <c r="J511" s="33">
        <f t="shared" si="104"/>
        <v>2438.0315351129084</v>
      </c>
      <c r="K511" s="4">
        <f t="shared" si="101"/>
        <v>21.473236040816325</v>
      </c>
      <c r="L511" s="33">
        <f t="shared" si="102"/>
        <v>173.09272193792364</v>
      </c>
      <c r="M511" s="15">
        <f t="shared" si="93"/>
        <v>13.749541018606539</v>
      </c>
      <c r="N511" s="6"/>
      <c r="O511" s="7">
        <f t="shared" si="94"/>
        <v>17.365109945477691</v>
      </c>
      <c r="P511" s="7"/>
      <c r="Q511" s="46">
        <f t="shared" si="95"/>
        <v>4.3679918829743154E-2</v>
      </c>
      <c r="R511" s="22">
        <f t="shared" si="105"/>
        <v>1.0007066877233795</v>
      </c>
      <c r="S511" s="22">
        <f t="shared" si="106"/>
        <v>6.8061113865243215</v>
      </c>
      <c r="T511" s="39">
        <f t="shared" si="96"/>
        <v>-9.130488621299504E-4</v>
      </c>
      <c r="U511" s="39">
        <f t="shared" si="97"/>
        <v>-9.2134450088283693E-3</v>
      </c>
      <c r="V511" s="39">
        <f t="shared" si="98"/>
        <v>8.3003961466984189E-3</v>
      </c>
      <c r="Y511" s="37"/>
      <c r="Z511" s="37"/>
    </row>
    <row r="512" spans="1:26" ht="13.15" x14ac:dyDescent="0.4">
      <c r="A512" s="1">
        <v>1912.12</v>
      </c>
      <c r="B512" s="11">
        <v>9.3800000000000008</v>
      </c>
      <c r="C512" s="4">
        <v>0.48</v>
      </c>
      <c r="D512" s="11">
        <v>0.7</v>
      </c>
      <c r="E512" s="11">
        <v>9.7048347110000002</v>
      </c>
      <c r="F512" s="4">
        <f t="shared" si="103"/>
        <v>1912.9583333332953</v>
      </c>
      <c r="G512" s="22">
        <f>G501*1/12+G513*11/12</f>
        <v>4.4133333333333331</v>
      </c>
      <c r="H512" s="4">
        <f t="shared" si="99"/>
        <v>294.43263126998357</v>
      </c>
      <c r="I512" s="4">
        <f t="shared" si="100"/>
        <v>15.066915033005554</v>
      </c>
      <c r="J512" s="33">
        <f t="shared" si="104"/>
        <v>2383.5008653455825</v>
      </c>
      <c r="K512" s="4">
        <f t="shared" si="101"/>
        <v>21.972584423133096</v>
      </c>
      <c r="L512" s="33">
        <f t="shared" si="102"/>
        <v>177.8731989063867</v>
      </c>
      <c r="M512" s="15">
        <f t="shared" si="93"/>
        <v>13.38899945257964</v>
      </c>
      <c r="N512" s="6"/>
      <c r="O512" s="7">
        <f t="shared" si="94"/>
        <v>16.915632310225789</v>
      </c>
      <c r="P512" s="7"/>
      <c r="Q512" s="46">
        <f t="shared" si="95"/>
        <v>4.3149761425109054E-2</v>
      </c>
      <c r="R512" s="22">
        <f t="shared" si="105"/>
        <v>1.0007422220583555</v>
      </c>
      <c r="S512" s="22">
        <f t="shared" si="106"/>
        <v>6.8777088502928843</v>
      </c>
      <c r="T512" s="39">
        <f t="shared" si="96"/>
        <v>1.0109874232950844E-3</v>
      </c>
      <c r="U512" s="39">
        <f t="shared" si="97"/>
        <v>-1.0518602010658795E-2</v>
      </c>
      <c r="V512" s="39">
        <f t="shared" si="98"/>
        <v>1.152958943395388E-2</v>
      </c>
      <c r="Y512" s="37"/>
      <c r="Z512" s="37"/>
    </row>
    <row r="513" spans="1:26" ht="13.15" x14ac:dyDescent="0.4">
      <c r="A513" s="1">
        <v>1913.01</v>
      </c>
      <c r="B513" s="11">
        <v>9.3000000000000007</v>
      </c>
      <c r="C513" s="4">
        <v>0.48</v>
      </c>
      <c r="D513" s="11">
        <v>0.69420000000000004</v>
      </c>
      <c r="E513" s="11">
        <v>9.8000000000000007</v>
      </c>
      <c r="F513" s="4">
        <f t="shared" si="103"/>
        <v>1913.0416666666285</v>
      </c>
      <c r="G513" s="22">
        <v>4.45</v>
      </c>
      <c r="H513" s="4">
        <f t="shared" si="99"/>
        <v>289.08670408163266</v>
      </c>
      <c r="I513" s="4">
        <f t="shared" si="100"/>
        <v>14.920604081632654</v>
      </c>
      <c r="J513" s="33">
        <f t="shared" si="104"/>
        <v>2350.28981813366</v>
      </c>
      <c r="K513" s="4">
        <f t="shared" si="101"/>
        <v>21.578923653061224</v>
      </c>
      <c r="L513" s="33">
        <f t="shared" si="102"/>
        <v>175.43776255358995</v>
      </c>
      <c r="M513" s="15">
        <f t="shared" ref="M513:M576" si="107">H513/AVERAGE(K393:K512)</f>
        <v>13.148088791761568</v>
      </c>
      <c r="N513" s="6"/>
      <c r="O513" s="7">
        <f t="shared" ref="O513:O576" si="108">J513/AVERAGE(L393:L512)</f>
        <v>16.616510711718927</v>
      </c>
      <c r="P513" s="7"/>
      <c r="Q513" s="46">
        <f t="shared" ref="Q513:Q576" si="109">1/M513-(G513/100-(((E513/E393)^(1/10))-1))</f>
        <v>4.402058279252271E-2</v>
      </c>
      <c r="R513" s="22">
        <f t="shared" si="105"/>
        <v>1.0056452933353177</v>
      </c>
      <c r="S513" s="22">
        <f t="shared" si="106"/>
        <v>6.8159763978240475</v>
      </c>
      <c r="T513" s="39">
        <f t="shared" si="96"/>
        <v>4.8543282949875532E-3</v>
      </c>
      <c r="U513" s="39">
        <f t="shared" si="97"/>
        <v>-8.7187838070484913E-3</v>
      </c>
      <c r="V513" s="39">
        <f t="shared" si="98"/>
        <v>1.3573112102036045E-2</v>
      </c>
      <c r="Y513" s="37"/>
      <c r="Z513" s="37"/>
    </row>
    <row r="514" spans="1:26" ht="13.15" x14ac:dyDescent="0.4">
      <c r="A514" s="1">
        <v>1913.02</v>
      </c>
      <c r="B514" s="11">
        <v>8.9700000000000006</v>
      </c>
      <c r="C514" s="4">
        <v>0.48</v>
      </c>
      <c r="D514" s="11">
        <v>0.68830000000000002</v>
      </c>
      <c r="E514" s="11">
        <v>9.8000000000000007</v>
      </c>
      <c r="F514" s="4">
        <f t="shared" si="103"/>
        <v>1913.1249999999618</v>
      </c>
      <c r="G514" s="22">
        <f>G513*11/12+G525*1/12</f>
        <v>4.4258333333333333</v>
      </c>
      <c r="H514" s="4">
        <f t="shared" si="99"/>
        <v>278.82878877551019</v>
      </c>
      <c r="I514" s="4">
        <f t="shared" si="100"/>
        <v>14.920604081632654</v>
      </c>
      <c r="J514" s="33">
        <f t="shared" si="104"/>
        <v>2277.0012109015352</v>
      </c>
      <c r="K514" s="4">
        <f t="shared" si="101"/>
        <v>21.395524561224491</v>
      </c>
      <c r="L514" s="33">
        <f t="shared" si="102"/>
        <v>174.72240060908885</v>
      </c>
      <c r="M514" s="15">
        <f t="shared" si="107"/>
        <v>12.682960516236763</v>
      </c>
      <c r="N514" s="6"/>
      <c r="O514" s="7">
        <f t="shared" si="108"/>
        <v>16.037450941848547</v>
      </c>
      <c r="P514" s="7"/>
      <c r="Q514" s="46">
        <f t="shared" si="109"/>
        <v>4.7051512502896742E-2</v>
      </c>
      <c r="R514" s="22">
        <f t="shared" si="105"/>
        <v>1.0056273197322045</v>
      </c>
      <c r="S514" s="22">
        <f t="shared" si="106"/>
        <v>6.8544545839563664</v>
      </c>
      <c r="T514" s="39">
        <f t="shared" ref="T514:T577" si="110">(($J634/$J514)^(1/10)-1)</f>
        <v>1.2731790139461907E-2</v>
      </c>
      <c r="U514" s="39">
        <f t="shared" ref="U514:U577" si="111">(($S634/$S514)^(1/10)-1)</f>
        <v>-8.7187612357875199E-3</v>
      </c>
      <c r="V514" s="39">
        <f t="shared" ref="V514:V577" si="112">T514-U514</f>
        <v>2.1450551375249427E-2</v>
      </c>
      <c r="Y514" s="37"/>
      <c r="Z514" s="37"/>
    </row>
    <row r="515" spans="1:26" ht="13.15" x14ac:dyDescent="0.4">
      <c r="A515" s="1">
        <v>1913.03</v>
      </c>
      <c r="B515" s="11">
        <v>8.8000000000000007</v>
      </c>
      <c r="C515" s="4">
        <v>0.48</v>
      </c>
      <c r="D515" s="11">
        <v>0.6825</v>
      </c>
      <c r="E515" s="11">
        <v>9.8000000000000007</v>
      </c>
      <c r="F515" s="4">
        <f t="shared" si="103"/>
        <v>1913.2083333332951</v>
      </c>
      <c r="G515" s="22">
        <f>G513*10/12+G525*2/12</f>
        <v>4.4016666666666673</v>
      </c>
      <c r="H515" s="4">
        <f t="shared" si="99"/>
        <v>273.54440816326536</v>
      </c>
      <c r="I515" s="4">
        <f t="shared" si="100"/>
        <v>14.920604081632654</v>
      </c>
      <c r="J515" s="33">
        <f t="shared" si="104"/>
        <v>2244.0011933522383</v>
      </c>
      <c r="K515" s="4">
        <f t="shared" si="101"/>
        <v>21.215233928571429</v>
      </c>
      <c r="L515" s="33">
        <f t="shared" si="102"/>
        <v>174.03759255260252</v>
      </c>
      <c r="M515" s="15">
        <f t="shared" si="107"/>
        <v>12.443453515183672</v>
      </c>
      <c r="N515" s="6"/>
      <c r="O515" s="7">
        <f t="shared" si="108"/>
        <v>15.745059939032139</v>
      </c>
      <c r="P515" s="7"/>
      <c r="Q515" s="46">
        <f t="shared" si="109"/>
        <v>5.2210253654173894E-2</v>
      </c>
      <c r="R515" s="22">
        <f t="shared" si="105"/>
        <v>1.0056093495067409</v>
      </c>
      <c r="S515" s="22">
        <f t="shared" si="106"/>
        <v>6.8930267914901648</v>
      </c>
      <c r="T515" s="39">
        <f t="shared" si="110"/>
        <v>1.6300255522496476E-2</v>
      </c>
      <c r="U515" s="39">
        <f t="shared" si="111"/>
        <v>-8.7187907954053845E-3</v>
      </c>
      <c r="V515" s="39">
        <f t="shared" si="112"/>
        <v>2.5019046317901861E-2</v>
      </c>
      <c r="Y515" s="37"/>
      <c r="Z515" s="37"/>
    </row>
    <row r="516" spans="1:26" ht="13.15" x14ac:dyDescent="0.4">
      <c r="A516" s="1">
        <v>1913.04</v>
      </c>
      <c r="B516" s="11">
        <v>8.7899999999999991</v>
      </c>
      <c r="C516" s="4">
        <v>0.48</v>
      </c>
      <c r="D516" s="11">
        <v>0.67669999999999997</v>
      </c>
      <c r="E516" s="11">
        <v>9.8000000000000007</v>
      </c>
      <c r="F516" s="4">
        <f t="shared" si="103"/>
        <v>1913.2916666666283</v>
      </c>
      <c r="G516" s="22">
        <f>G513*9/12+G525*3/12</f>
        <v>4.3775000000000004</v>
      </c>
      <c r="H516" s="4">
        <f t="shared" si="99"/>
        <v>273.23356224489794</v>
      </c>
      <c r="I516" s="4">
        <f t="shared" si="100"/>
        <v>14.920604081632654</v>
      </c>
      <c r="J516" s="33">
        <f t="shared" si="104"/>
        <v>2251.6511974204841</v>
      </c>
      <c r="K516" s="4">
        <f t="shared" si="101"/>
        <v>21.034943295918364</v>
      </c>
      <c r="L516" s="33">
        <f t="shared" si="102"/>
        <v>173.34384133042565</v>
      </c>
      <c r="M516" s="15">
        <f t="shared" si="107"/>
        <v>12.433067081795176</v>
      </c>
      <c r="N516" s="6"/>
      <c r="O516" s="7">
        <f t="shared" si="108"/>
        <v>15.742029169880437</v>
      </c>
      <c r="P516" s="7"/>
      <c r="Q516" s="46">
        <f t="shared" si="109"/>
        <v>5.251905504882274E-2</v>
      </c>
      <c r="R516" s="22">
        <f t="shared" si="105"/>
        <v>1.0055913826649947</v>
      </c>
      <c r="S516" s="22">
        <f t="shared" si="106"/>
        <v>6.9316921879229616</v>
      </c>
      <c r="T516" s="39">
        <f t="shared" si="110"/>
        <v>1.2218962920049758E-2</v>
      </c>
      <c r="U516" s="39">
        <f t="shared" si="111"/>
        <v>-9.3069970459457307E-3</v>
      </c>
      <c r="V516" s="39">
        <f t="shared" si="112"/>
        <v>2.1525959965995489E-2</v>
      </c>
      <c r="Y516" s="37"/>
      <c r="Z516" s="37"/>
    </row>
    <row r="517" spans="1:26" ht="13.15" x14ac:dyDescent="0.4">
      <c r="A517" s="1">
        <v>1913.05</v>
      </c>
      <c r="B517" s="11">
        <v>8.5500000000000007</v>
      </c>
      <c r="C517" s="4">
        <v>0.48</v>
      </c>
      <c r="D517" s="11">
        <v>0.67079999999999995</v>
      </c>
      <c r="E517" s="11">
        <v>9.6999999999999993</v>
      </c>
      <c r="F517" s="4">
        <f t="shared" si="103"/>
        <v>1913.3749999999616</v>
      </c>
      <c r="G517" s="22">
        <f>G513*8/12+G525*4/12</f>
        <v>4.3533333333333335</v>
      </c>
      <c r="H517" s="4">
        <f t="shared" si="99"/>
        <v>268.51319072164955</v>
      </c>
      <c r="I517" s="4">
        <f t="shared" si="100"/>
        <v>15.074424742268043</v>
      </c>
      <c r="J517" s="33">
        <f t="shared" si="104"/>
        <v>2223.1038211328623</v>
      </c>
      <c r="K517" s="4">
        <f t="shared" si="101"/>
        <v>21.066508577319588</v>
      </c>
      <c r="L517" s="33">
        <f t="shared" si="102"/>
        <v>174.4161454053712</v>
      </c>
      <c r="M517" s="15">
        <f t="shared" si="107"/>
        <v>12.221401061154134</v>
      </c>
      <c r="N517" s="6"/>
      <c r="O517" s="7">
        <f t="shared" si="108"/>
        <v>15.486455408529729</v>
      </c>
      <c r="P517" s="7"/>
      <c r="Q517" s="46">
        <f t="shared" si="109"/>
        <v>5.5448529180466173E-2</v>
      </c>
      <c r="R517" s="22">
        <f t="shared" si="105"/>
        <v>1.0055734192130459</v>
      </c>
      <c r="S517" s="22">
        <f t="shared" si="106"/>
        <v>7.0423102400333626</v>
      </c>
      <c r="T517" s="39">
        <f t="shared" si="110"/>
        <v>9.1185593105977958E-3</v>
      </c>
      <c r="U517" s="39">
        <f t="shared" si="111"/>
        <v>-1.032271393151829E-2</v>
      </c>
      <c r="V517" s="39">
        <f t="shared" si="112"/>
        <v>1.9441273242116086E-2</v>
      </c>
      <c r="Y517" s="37"/>
      <c r="Z517" s="37"/>
    </row>
    <row r="518" spans="1:26" ht="13.15" x14ac:dyDescent="0.4">
      <c r="A518" s="1">
        <v>1913.06</v>
      </c>
      <c r="B518" s="11">
        <v>8.1199999999999992</v>
      </c>
      <c r="C518" s="4">
        <v>0.48</v>
      </c>
      <c r="D518" s="11">
        <v>0.66500000000000004</v>
      </c>
      <c r="E518" s="11">
        <v>9.8000000000000007</v>
      </c>
      <c r="F518" s="4">
        <f t="shared" si="103"/>
        <v>1913.4583333332948</v>
      </c>
      <c r="G518" s="22">
        <f>G513*7/12+G525*5/12</f>
        <v>4.3291666666666675</v>
      </c>
      <c r="H518" s="4">
        <f t="shared" si="99"/>
        <v>252.40688571428572</v>
      </c>
      <c r="I518" s="4">
        <f t="shared" si="100"/>
        <v>14.920604081632654</v>
      </c>
      <c r="J518" s="33">
        <f t="shared" si="104"/>
        <v>2100.0490947643902</v>
      </c>
      <c r="K518" s="4">
        <f t="shared" si="101"/>
        <v>20.671253571428572</v>
      </c>
      <c r="L518" s="33">
        <f t="shared" si="102"/>
        <v>171.9867793126009</v>
      </c>
      <c r="M518" s="15">
        <f t="shared" si="107"/>
        <v>11.491962852761239</v>
      </c>
      <c r="N518" s="6"/>
      <c r="O518" s="7">
        <f t="shared" si="108"/>
        <v>14.577005951226639</v>
      </c>
      <c r="P518" s="7"/>
      <c r="Q518" s="46">
        <f t="shared" si="109"/>
        <v>6.1927636746905143E-2</v>
      </c>
      <c r="R518" s="22">
        <f t="shared" si="105"/>
        <v>1.0055554591569871</v>
      </c>
      <c r="S518" s="22">
        <f t="shared" si="106"/>
        <v>7.0092991710331756</v>
      </c>
      <c r="T518" s="39">
        <f t="shared" si="110"/>
        <v>1.0878047528940504E-2</v>
      </c>
      <c r="U518" s="39">
        <f t="shared" si="111"/>
        <v>-9.8916250778446901E-3</v>
      </c>
      <c r="V518" s="39">
        <f t="shared" si="112"/>
        <v>2.0769672606785194E-2</v>
      </c>
      <c r="Y518" s="37"/>
      <c r="Z518" s="37"/>
    </row>
    <row r="519" spans="1:26" ht="13.15" x14ac:dyDescent="0.4">
      <c r="A519" s="1">
        <v>1913.07</v>
      </c>
      <c r="B519" s="11">
        <v>8.23</v>
      </c>
      <c r="C519" s="4">
        <v>0.48</v>
      </c>
      <c r="D519" s="11">
        <v>0.65920000000000001</v>
      </c>
      <c r="E519" s="11">
        <v>9.9</v>
      </c>
      <c r="F519" s="4">
        <f t="shared" si="103"/>
        <v>1913.5416666666281</v>
      </c>
      <c r="G519" s="22">
        <f>G513*6/12+G525*6/12</f>
        <v>4.3049999999999997</v>
      </c>
      <c r="H519" s="4">
        <f t="shared" si="99"/>
        <v>253.24208787878791</v>
      </c>
      <c r="I519" s="4">
        <f t="shared" si="100"/>
        <v>14.769890909090909</v>
      </c>
      <c r="J519" s="33">
        <f t="shared" si="104"/>
        <v>2117.2386293262025</v>
      </c>
      <c r="K519" s="4">
        <f t="shared" si="101"/>
        <v>20.283983515151515</v>
      </c>
      <c r="L519" s="33">
        <f t="shared" si="102"/>
        <v>169.58489726024698</v>
      </c>
      <c r="M519" s="15">
        <f t="shared" si="107"/>
        <v>11.534022795459869</v>
      </c>
      <c r="N519" s="6"/>
      <c r="O519" s="7">
        <f t="shared" si="108"/>
        <v>14.645116150014802</v>
      </c>
      <c r="P519" s="7"/>
      <c r="Q519" s="46">
        <f t="shared" si="109"/>
        <v>6.2886227551677609E-2</v>
      </c>
      <c r="R519" s="22">
        <f t="shared" si="105"/>
        <v>1.0055375025029214</v>
      </c>
      <c r="S519" s="22">
        <f t="shared" si="106"/>
        <v>6.9770447124959745</v>
      </c>
      <c r="T519" s="39">
        <f t="shared" si="110"/>
        <v>5.9752625072555521E-3</v>
      </c>
      <c r="U519" s="39">
        <f t="shared" si="111"/>
        <v>-1.0044690574377735E-2</v>
      </c>
      <c r="V519" s="39">
        <f t="shared" si="112"/>
        <v>1.6019953081633287E-2</v>
      </c>
      <c r="Y519" s="37"/>
      <c r="Z519" s="37"/>
    </row>
    <row r="520" spans="1:26" ht="13.15" x14ac:dyDescent="0.4">
      <c r="A520" s="1">
        <v>1913.08</v>
      </c>
      <c r="B520" s="11">
        <v>8.4499999999999993</v>
      </c>
      <c r="C520" s="4">
        <v>0.48</v>
      </c>
      <c r="D520" s="11">
        <v>0.65329999999999999</v>
      </c>
      <c r="E520" s="11">
        <v>9.9</v>
      </c>
      <c r="F520" s="4">
        <f t="shared" si="103"/>
        <v>1913.6249999999613</v>
      </c>
      <c r="G520" s="22">
        <f>G513*5/12+G525*7/12</f>
        <v>4.2808333333333337</v>
      </c>
      <c r="H520" s="4">
        <f t="shared" si="99"/>
        <v>260.01162121212121</v>
      </c>
      <c r="I520" s="4">
        <f t="shared" si="100"/>
        <v>14.769890909090909</v>
      </c>
      <c r="J520" s="33">
        <f t="shared" si="104"/>
        <v>2184.1258764252075</v>
      </c>
      <c r="K520" s="4">
        <f t="shared" si="101"/>
        <v>20.102436939393939</v>
      </c>
      <c r="L520" s="33">
        <f t="shared" si="102"/>
        <v>168.86265503770272</v>
      </c>
      <c r="M520" s="15">
        <f t="shared" si="107"/>
        <v>11.846840543564635</v>
      </c>
      <c r="N520" s="6"/>
      <c r="O520" s="7">
        <f t="shared" si="108"/>
        <v>15.056415065211731</v>
      </c>
      <c r="P520" s="7"/>
      <c r="Q520" s="46">
        <f t="shared" si="109"/>
        <v>6.0838566129037638E-2</v>
      </c>
      <c r="R520" s="22">
        <f t="shared" si="105"/>
        <v>1.0055195492569646</v>
      </c>
      <c r="S520" s="22">
        <f t="shared" si="106"/>
        <v>7.0156801150544146</v>
      </c>
      <c r="T520" s="39">
        <f t="shared" si="110"/>
        <v>4.4722265252603588E-3</v>
      </c>
      <c r="U520" s="39">
        <f t="shared" si="111"/>
        <v>-9.4675766482905654E-3</v>
      </c>
      <c r="V520" s="39">
        <f t="shared" si="112"/>
        <v>1.3939803173550924E-2</v>
      </c>
      <c r="Y520" s="37"/>
      <c r="Z520" s="37"/>
    </row>
    <row r="521" spans="1:26" ht="13.15" x14ac:dyDescent="0.4">
      <c r="A521" s="1">
        <v>1913.09</v>
      </c>
      <c r="B521" s="11">
        <v>8.5299999999999994</v>
      </c>
      <c r="C521" s="4">
        <v>0.48</v>
      </c>
      <c r="D521" s="11">
        <v>0.64749999999999996</v>
      </c>
      <c r="E521" s="11">
        <v>10</v>
      </c>
      <c r="F521" s="4">
        <f t="shared" si="103"/>
        <v>1913.7083333332946</v>
      </c>
      <c r="G521" s="22">
        <f>G513*4/12+G525*8/12</f>
        <v>4.2566666666666668</v>
      </c>
      <c r="H521" s="4">
        <f t="shared" si="99"/>
        <v>259.84853699999996</v>
      </c>
      <c r="I521" s="4">
        <f t="shared" si="100"/>
        <v>14.622192000000002</v>
      </c>
      <c r="J521" s="33">
        <f t="shared" si="104"/>
        <v>2192.9916181484482</v>
      </c>
      <c r="K521" s="4">
        <f t="shared" si="101"/>
        <v>19.72472775</v>
      </c>
      <c r="L521" s="33">
        <f t="shared" si="102"/>
        <v>166.46683150657918</v>
      </c>
      <c r="M521" s="15">
        <f t="shared" si="107"/>
        <v>11.843316826625976</v>
      </c>
      <c r="N521" s="6"/>
      <c r="O521" s="7">
        <f t="shared" si="108"/>
        <v>15.065935573976557</v>
      </c>
      <c r="P521" s="7"/>
      <c r="Q521" s="46">
        <f t="shared" si="109"/>
        <v>6.0951161221823258E-2</v>
      </c>
      <c r="R521" s="22">
        <f t="shared" si="105"/>
        <v>1.005501599425245</v>
      </c>
      <c r="S521" s="22">
        <f t="shared" si="106"/>
        <v>6.9838594719503586</v>
      </c>
      <c r="T521" s="39">
        <f t="shared" si="110"/>
        <v>4.6355399792461505E-3</v>
      </c>
      <c r="U521" s="39">
        <f t="shared" si="111"/>
        <v>-9.0498831368744925E-3</v>
      </c>
      <c r="V521" s="39">
        <f t="shared" si="112"/>
        <v>1.3685423116120643E-2</v>
      </c>
      <c r="Y521" s="37"/>
      <c r="Z521" s="37"/>
    </row>
    <row r="522" spans="1:26" ht="13.15" x14ac:dyDescent="0.4">
      <c r="A522" s="1">
        <v>1913.1</v>
      </c>
      <c r="B522" s="11">
        <v>8.26</v>
      </c>
      <c r="C522" s="4">
        <v>0.48</v>
      </c>
      <c r="D522" s="11">
        <v>0.64170000000000005</v>
      </c>
      <c r="E522" s="11">
        <v>10</v>
      </c>
      <c r="F522" s="4">
        <f t="shared" si="103"/>
        <v>1913.7916666666279</v>
      </c>
      <c r="G522" s="22">
        <f>G513*3/12+G525*9/12</f>
        <v>4.2324999999999999</v>
      </c>
      <c r="H522" s="4">
        <f t="shared" ref="H522:H585" si="113">B522*$E$1838/E522</f>
        <v>251.62355400000001</v>
      </c>
      <c r="I522" s="4">
        <f t="shared" ref="I522:I585" si="114">C522*$E$1838/E522</f>
        <v>14.622192000000002</v>
      </c>
      <c r="J522" s="33">
        <f t="shared" si="104"/>
        <v>2133.8605428642582</v>
      </c>
      <c r="K522" s="4">
        <f t="shared" ref="K522:K585" si="115">D522*$E$1838/E522</f>
        <v>19.548042930000001</v>
      </c>
      <c r="L522" s="33">
        <f t="shared" ref="L522:L585" si="116">K522*(J522/H522)</f>
        <v>165.7746138445514</v>
      </c>
      <c r="M522" s="15">
        <f t="shared" si="107"/>
        <v>11.471490240312299</v>
      </c>
      <c r="N522" s="6"/>
      <c r="O522" s="7">
        <f t="shared" si="108"/>
        <v>14.609857401411718</v>
      </c>
      <c r="P522" s="7"/>
      <c r="Q522" s="46">
        <f t="shared" si="109"/>
        <v>6.5108721960351279E-2</v>
      </c>
      <c r="R522" s="22">
        <f t="shared" si="105"/>
        <v>1.0054836530139013</v>
      </c>
      <c r="S522" s="22">
        <f t="shared" si="106"/>
        <v>7.022281869207232</v>
      </c>
      <c r="T522" s="39">
        <f t="shared" si="110"/>
        <v>5.8573572307978328E-3</v>
      </c>
      <c r="U522" s="39">
        <f t="shared" si="111"/>
        <v>-9.6245751969068483E-3</v>
      </c>
      <c r="V522" s="39">
        <f t="shared" si="112"/>
        <v>1.5481932427704681E-2</v>
      </c>
      <c r="Y522" s="37"/>
      <c r="Z522" s="37"/>
    </row>
    <row r="523" spans="1:26" ht="13.15" x14ac:dyDescent="0.4">
      <c r="A523" s="1">
        <v>1913.11</v>
      </c>
      <c r="B523" s="11">
        <v>8.0500000000000007</v>
      </c>
      <c r="C523" s="4">
        <v>0.48</v>
      </c>
      <c r="D523" s="11">
        <v>0.63580000000000003</v>
      </c>
      <c r="E523" s="11">
        <v>10.1</v>
      </c>
      <c r="F523" s="4">
        <f t="shared" ref="F523:F586" si="117">F522+1/12</f>
        <v>1913.8749999999611</v>
      </c>
      <c r="G523" s="22">
        <f>G513*2/12+G525*10/12</f>
        <v>4.2083333333333339</v>
      </c>
      <c r="H523" s="4">
        <f t="shared" si="113"/>
        <v>242.79836138613865</v>
      </c>
      <c r="I523" s="4">
        <f t="shared" si="114"/>
        <v>14.477417821782179</v>
      </c>
      <c r="J523" s="33">
        <f t="shared" ref="J523:J586" si="118">J522*((H523+(I523/12))/H522)</f>
        <v>2069.250808113999</v>
      </c>
      <c r="K523" s="4">
        <f t="shared" si="115"/>
        <v>19.176546356435647</v>
      </c>
      <c r="L523" s="33">
        <f t="shared" si="116"/>
        <v>163.43225637253175</v>
      </c>
      <c r="M523" s="15">
        <f t="shared" si="107"/>
        <v>11.072537845038013</v>
      </c>
      <c r="N523" s="6"/>
      <c r="O523" s="7">
        <f t="shared" si="108"/>
        <v>14.120136915548965</v>
      </c>
      <c r="P523" s="7"/>
      <c r="Q523" s="46">
        <f t="shared" si="109"/>
        <v>7.0702015740189195E-2</v>
      </c>
      <c r="R523" s="22">
        <f t="shared" ref="R523:R586" si="119">((G523/G524+G523/1200+((1+G524/1200)^(-119))*(1-G523/G524)))</f>
        <v>1.0054657100290856</v>
      </c>
      <c r="S523" s="22">
        <f t="shared" ref="S523:S586" si="120">S522*R522*E522/E523</f>
        <v>6.9908808181621538</v>
      </c>
      <c r="T523" s="39">
        <f t="shared" si="110"/>
        <v>1.24679045871261E-2</v>
      </c>
      <c r="U523" s="39">
        <f t="shared" si="111"/>
        <v>-8.639073767631511E-3</v>
      </c>
      <c r="V523" s="39">
        <f t="shared" si="112"/>
        <v>2.1106978354757611E-2</v>
      </c>
      <c r="Y523" s="37"/>
      <c r="Z523" s="37"/>
    </row>
    <row r="524" spans="1:26" ht="13.15" x14ac:dyDescent="0.4">
      <c r="A524" s="1">
        <v>1913.12</v>
      </c>
      <c r="B524" s="11">
        <v>8.0399999999999991</v>
      </c>
      <c r="C524" s="4">
        <v>0.48</v>
      </c>
      <c r="D524" s="11">
        <v>0.63</v>
      </c>
      <c r="E524" s="11">
        <v>10</v>
      </c>
      <c r="F524" s="4">
        <f t="shared" si="117"/>
        <v>1913.9583333332944</v>
      </c>
      <c r="G524" s="22">
        <f>G513*1/12+G525*11/12</f>
        <v>4.184166666666667</v>
      </c>
      <c r="H524" s="4">
        <f t="shared" si="113"/>
        <v>244.92171599999998</v>
      </c>
      <c r="I524" s="4">
        <f t="shared" si="114"/>
        <v>14.622192000000002</v>
      </c>
      <c r="J524" s="33">
        <f t="shared" si="118"/>
        <v>2097.7319248269214</v>
      </c>
      <c r="K524" s="4">
        <f t="shared" si="115"/>
        <v>19.191627000000004</v>
      </c>
      <c r="L524" s="33">
        <f t="shared" si="116"/>
        <v>164.37451649763196</v>
      </c>
      <c r="M524" s="15">
        <f t="shared" si="107"/>
        <v>11.174040870036803</v>
      </c>
      <c r="N524" s="6"/>
      <c r="O524" s="7">
        <f t="shared" si="108"/>
        <v>14.268761140269396</v>
      </c>
      <c r="P524" s="7"/>
      <c r="Q524" s="46">
        <f t="shared" si="109"/>
        <v>6.9106402858134575E-2</v>
      </c>
      <c r="R524" s="22">
        <f t="shared" si="119"/>
        <v>1.0054477704769611</v>
      </c>
      <c r="S524" s="22">
        <f t="shared" si="120"/>
        <v>7.0993818550177448</v>
      </c>
      <c r="T524" s="39">
        <f t="shared" si="110"/>
        <v>1.497981548849614E-2</v>
      </c>
      <c r="U524" s="39">
        <f t="shared" si="111"/>
        <v>-9.6255167220593574E-3</v>
      </c>
      <c r="V524" s="39">
        <f t="shared" si="112"/>
        <v>2.4605332210555497E-2</v>
      </c>
      <c r="Y524" s="37"/>
      <c r="Z524" s="37"/>
    </row>
    <row r="525" spans="1:26" ht="13.15" x14ac:dyDescent="0.4">
      <c r="A525" s="1">
        <v>1914.01</v>
      </c>
      <c r="B525" s="11">
        <v>8.3699999999999992</v>
      </c>
      <c r="C525" s="4">
        <v>0.47499999999999998</v>
      </c>
      <c r="D525" s="11">
        <v>0.62080000000000002</v>
      </c>
      <c r="E525" s="11">
        <v>10</v>
      </c>
      <c r="F525" s="4">
        <f t="shared" si="117"/>
        <v>1914.0416666666276</v>
      </c>
      <c r="G525" s="22">
        <v>4.16</v>
      </c>
      <c r="H525" s="4">
        <f t="shared" si="113"/>
        <v>254.97447299999999</v>
      </c>
      <c r="I525" s="4">
        <f t="shared" si="114"/>
        <v>14.469877500000001</v>
      </c>
      <c r="J525" s="33">
        <f t="shared" si="118"/>
        <v>2194.1606259733499</v>
      </c>
      <c r="K525" s="4">
        <f t="shared" si="115"/>
        <v>18.911368320000001</v>
      </c>
      <c r="L525" s="33">
        <f t="shared" si="116"/>
        <v>162.74013340552636</v>
      </c>
      <c r="M525" s="15">
        <f t="shared" si="107"/>
        <v>11.63609210504614</v>
      </c>
      <c r="N525" s="6"/>
      <c r="O525" s="7">
        <f t="shared" si="108"/>
        <v>14.875360055450976</v>
      </c>
      <c r="P525" s="7"/>
      <c r="Q525" s="46">
        <f t="shared" si="109"/>
        <v>6.3421527429306554E-2</v>
      </c>
      <c r="R525" s="22">
        <f t="shared" si="119"/>
        <v>1.0029258782902253</v>
      </c>
      <c r="S525" s="22">
        <f t="shared" si="120"/>
        <v>7.138057657892185</v>
      </c>
      <c r="T525" s="39">
        <f t="shared" si="110"/>
        <v>1.4197189323069681E-2</v>
      </c>
      <c r="U525" s="39">
        <f t="shared" si="111"/>
        <v>-9.626065077590007E-3</v>
      </c>
      <c r="V525" s="39">
        <f t="shared" si="112"/>
        <v>2.3823254400659688E-2</v>
      </c>
      <c r="Y525" s="37"/>
      <c r="Z525" s="37"/>
    </row>
    <row r="526" spans="1:26" ht="13.15" x14ac:dyDescent="0.4">
      <c r="A526" s="1">
        <v>1914.02</v>
      </c>
      <c r="B526" s="11">
        <v>8.48</v>
      </c>
      <c r="C526" s="4">
        <v>0.47</v>
      </c>
      <c r="D526" s="11">
        <v>0.61170000000000002</v>
      </c>
      <c r="E526" s="11">
        <v>9.9</v>
      </c>
      <c r="F526" s="4">
        <f t="shared" si="117"/>
        <v>1914.1249999999609</v>
      </c>
      <c r="G526" s="22">
        <f>G525*11/12+G537*1/12</f>
        <v>4.166666666666667</v>
      </c>
      <c r="H526" s="4">
        <f t="shared" si="113"/>
        <v>260.93473939393942</v>
      </c>
      <c r="I526" s="4">
        <f t="shared" si="114"/>
        <v>14.462184848484849</v>
      </c>
      <c r="J526" s="33">
        <f t="shared" si="118"/>
        <v>2255.8222688177634</v>
      </c>
      <c r="K526" s="4">
        <f t="shared" si="115"/>
        <v>18.822379727272729</v>
      </c>
      <c r="L526" s="33">
        <f t="shared" si="116"/>
        <v>162.72246248063985</v>
      </c>
      <c r="M526" s="15">
        <f t="shared" si="107"/>
        <v>11.910233879798248</v>
      </c>
      <c r="N526" s="6"/>
      <c r="O526" s="7">
        <f t="shared" si="108"/>
        <v>15.242178170369364</v>
      </c>
      <c r="P526" s="7"/>
      <c r="Q526" s="46">
        <f t="shared" si="109"/>
        <v>5.8042327223677206E-2</v>
      </c>
      <c r="R526" s="22">
        <f t="shared" si="119"/>
        <v>1.0029316012375706</v>
      </c>
      <c r="S526" s="22">
        <f t="shared" si="120"/>
        <v>7.2312552988159471</v>
      </c>
      <c r="T526" s="39">
        <f t="shared" si="110"/>
        <v>1.2940338427729792E-2</v>
      </c>
      <c r="U526" s="39">
        <f t="shared" si="111"/>
        <v>-9.8679797779215317E-3</v>
      </c>
      <c r="V526" s="39">
        <f t="shared" si="112"/>
        <v>2.2808318205651323E-2</v>
      </c>
      <c r="Y526" s="37"/>
      <c r="Z526" s="37"/>
    </row>
    <row r="527" spans="1:26" ht="13.15" x14ac:dyDescent="0.4">
      <c r="A527" s="1">
        <v>1914.03</v>
      </c>
      <c r="B527" s="11">
        <v>8.32</v>
      </c>
      <c r="C527" s="4">
        <v>0.46500000000000002</v>
      </c>
      <c r="D527" s="11">
        <v>0.60250000000000004</v>
      </c>
      <c r="E527" s="11">
        <v>9.9</v>
      </c>
      <c r="F527" s="4">
        <f t="shared" si="117"/>
        <v>1914.2083333332941</v>
      </c>
      <c r="G527" s="22">
        <f>G525*10/12+G537*2/12</f>
        <v>4.1733333333333338</v>
      </c>
      <c r="H527" s="4">
        <f t="shared" si="113"/>
        <v>256.01144242424243</v>
      </c>
      <c r="I527" s="4">
        <f t="shared" si="114"/>
        <v>14.308331818181818</v>
      </c>
      <c r="J527" s="33">
        <f t="shared" si="118"/>
        <v>2223.5677346085472</v>
      </c>
      <c r="K527" s="4">
        <f t="shared" si="115"/>
        <v>18.539290151515154</v>
      </c>
      <c r="L527" s="33">
        <f t="shared" si="116"/>
        <v>161.02158174298674</v>
      </c>
      <c r="M527" s="15">
        <f t="shared" si="107"/>
        <v>11.685526018836834</v>
      </c>
      <c r="N527" s="6"/>
      <c r="O527" s="7">
        <f t="shared" si="108"/>
        <v>14.971980169053344</v>
      </c>
      <c r="P527" s="7"/>
      <c r="Q527" s="46">
        <f t="shared" si="109"/>
        <v>6.0737861694664837E-2</v>
      </c>
      <c r="R527" s="22">
        <f t="shared" si="119"/>
        <v>1.002937324112795</v>
      </c>
      <c r="S527" s="22">
        <f t="shared" si="120"/>
        <v>7.2524544557991462</v>
      </c>
      <c r="T527" s="39">
        <f t="shared" si="110"/>
        <v>1.3547488395359464E-2</v>
      </c>
      <c r="U527" s="39">
        <f t="shared" si="111"/>
        <v>-9.1129440450385957E-3</v>
      </c>
      <c r="V527" s="39">
        <f t="shared" si="112"/>
        <v>2.2660432440398059E-2</v>
      </c>
      <c r="Y527" s="37"/>
      <c r="Z527" s="37"/>
    </row>
    <row r="528" spans="1:26" ht="13.15" x14ac:dyDescent="0.4">
      <c r="A528" s="1">
        <v>1914.04</v>
      </c>
      <c r="B528" s="11">
        <v>8.1199999999999992</v>
      </c>
      <c r="C528" s="4">
        <v>0.46</v>
      </c>
      <c r="D528" s="11">
        <v>0.59330000000000005</v>
      </c>
      <c r="E528" s="11">
        <v>9.8000000000000007</v>
      </c>
      <c r="F528" s="4">
        <f t="shared" si="117"/>
        <v>1914.2916666666274</v>
      </c>
      <c r="G528" s="22">
        <f>G525*9/12+G537*3/12</f>
        <v>4.18</v>
      </c>
      <c r="H528" s="4">
        <f t="shared" si="113"/>
        <v>252.40688571428572</v>
      </c>
      <c r="I528" s="4">
        <f t="shared" si="114"/>
        <v>14.298912244897959</v>
      </c>
      <c r="J528" s="33">
        <f t="shared" si="118"/>
        <v>2202.6099760228099</v>
      </c>
      <c r="K528" s="4">
        <f t="shared" si="115"/>
        <v>18.442488336734694</v>
      </c>
      <c r="L528" s="33">
        <f t="shared" si="116"/>
        <v>160.93700723821837</v>
      </c>
      <c r="M528" s="15">
        <f t="shared" si="107"/>
        <v>11.522662536200242</v>
      </c>
      <c r="N528" s="6"/>
      <c r="O528" s="7">
        <f t="shared" si="108"/>
        <v>14.781642625967594</v>
      </c>
      <c r="P528" s="7"/>
      <c r="Q528" s="46">
        <f t="shared" si="109"/>
        <v>6.2010776197820063E-2</v>
      </c>
      <c r="R528" s="22">
        <f t="shared" si="119"/>
        <v>1.0029430469159344</v>
      </c>
      <c r="S528" s="22">
        <f t="shared" si="120"/>
        <v>7.3479792780587969</v>
      </c>
      <c r="T528" s="39">
        <f t="shared" si="110"/>
        <v>1.3276523399382789E-2</v>
      </c>
      <c r="U528" s="39">
        <f t="shared" si="111"/>
        <v>-9.3620167725330106E-3</v>
      </c>
      <c r="V528" s="39">
        <f t="shared" si="112"/>
        <v>2.26385401719158E-2</v>
      </c>
      <c r="Y528" s="37"/>
      <c r="Z528" s="37"/>
    </row>
    <row r="529" spans="1:26" ht="13.15" x14ac:dyDescent="0.4">
      <c r="A529" s="1">
        <v>1914.05</v>
      </c>
      <c r="B529" s="11">
        <v>8.17</v>
      </c>
      <c r="C529" s="4">
        <v>0.45500000000000002</v>
      </c>
      <c r="D529" s="11">
        <v>0.58420000000000005</v>
      </c>
      <c r="E529" s="11">
        <v>9.9</v>
      </c>
      <c r="F529" s="4">
        <f t="shared" si="117"/>
        <v>1914.3749999999607</v>
      </c>
      <c r="G529" s="22">
        <f>G525*8/12+G537*4/12</f>
        <v>4.1866666666666665</v>
      </c>
      <c r="H529" s="4">
        <f t="shared" si="113"/>
        <v>251.39585151515149</v>
      </c>
      <c r="I529" s="4">
        <f t="shared" si="114"/>
        <v>14.000625757575758</v>
      </c>
      <c r="J529" s="33">
        <f t="shared" si="118"/>
        <v>2203.9685462651901</v>
      </c>
      <c r="K529" s="4">
        <f t="shared" si="115"/>
        <v>17.976188060606063</v>
      </c>
      <c r="L529" s="33">
        <f t="shared" si="116"/>
        <v>157.59589041959907</v>
      </c>
      <c r="M529" s="15">
        <f t="shared" si="107"/>
        <v>11.479008694164486</v>
      </c>
      <c r="N529" s="6"/>
      <c r="O529" s="7">
        <f t="shared" si="108"/>
        <v>14.742681655780236</v>
      </c>
      <c r="P529" s="7"/>
      <c r="Q529" s="46">
        <f t="shared" si="109"/>
        <v>6.5677718833512588E-2</v>
      </c>
      <c r="R529" s="22">
        <f t="shared" si="119"/>
        <v>1.0029487696470247</v>
      </c>
      <c r="S529" s="22">
        <f t="shared" si="120"/>
        <v>7.2951642740355656</v>
      </c>
      <c r="T529" s="39">
        <f t="shared" si="110"/>
        <v>1.339102029937167E-2</v>
      </c>
      <c r="U529" s="39">
        <f t="shared" si="111"/>
        <v>-8.1817421083246744E-3</v>
      </c>
      <c r="V529" s="39">
        <f t="shared" si="112"/>
        <v>2.1572762407696344E-2</v>
      </c>
      <c r="Y529" s="37"/>
      <c r="Z529" s="37"/>
    </row>
    <row r="530" spans="1:26" ht="13.15" x14ac:dyDescent="0.4">
      <c r="A530" s="1">
        <v>1914.06</v>
      </c>
      <c r="B530" s="11">
        <v>8.1300000000000008</v>
      </c>
      <c r="C530" s="4">
        <v>0.45</v>
      </c>
      <c r="D530" s="11">
        <v>0.57499999999999996</v>
      </c>
      <c r="E530" s="11">
        <v>9.9</v>
      </c>
      <c r="F530" s="4">
        <f t="shared" si="117"/>
        <v>1914.4583333332939</v>
      </c>
      <c r="G530" s="22">
        <f>G525*7/12+G537*5/12</f>
        <v>4.1933333333333334</v>
      </c>
      <c r="H530" s="4">
        <f t="shared" si="113"/>
        <v>250.16502727272731</v>
      </c>
      <c r="I530" s="4">
        <f t="shared" si="114"/>
        <v>13.846772727272729</v>
      </c>
      <c r="J530" s="33">
        <f t="shared" si="118"/>
        <v>2203.2941372853052</v>
      </c>
      <c r="K530" s="4">
        <f t="shared" si="115"/>
        <v>17.693098484848484</v>
      </c>
      <c r="L530" s="33">
        <f t="shared" si="116"/>
        <v>155.82953615486471</v>
      </c>
      <c r="M530" s="15">
        <f t="shared" si="107"/>
        <v>11.428715168831895</v>
      </c>
      <c r="N530" s="6"/>
      <c r="O530" s="7">
        <f t="shared" si="108"/>
        <v>14.694917610765897</v>
      </c>
      <c r="P530" s="7"/>
      <c r="Q530" s="46">
        <f t="shared" si="109"/>
        <v>6.5994415246006105E-2</v>
      </c>
      <c r="R530" s="22">
        <f t="shared" si="119"/>
        <v>1.0029544923061013</v>
      </c>
      <c r="S530" s="22">
        <f t="shared" si="120"/>
        <v>7.3166760330169014</v>
      </c>
      <c r="T530" s="39">
        <f t="shared" si="110"/>
        <v>1.5848515590267009E-2</v>
      </c>
      <c r="U530" s="39">
        <f t="shared" si="111"/>
        <v>-8.0095128875690147E-3</v>
      </c>
      <c r="V530" s="39">
        <f t="shared" si="112"/>
        <v>2.3858028477836024E-2</v>
      </c>
      <c r="Y530" s="37"/>
      <c r="Z530" s="37"/>
    </row>
    <row r="531" spans="1:26" ht="13.15" x14ac:dyDescent="0.4">
      <c r="A531" s="1">
        <v>1914.07</v>
      </c>
      <c r="B531" s="11">
        <v>7.68</v>
      </c>
      <c r="C531" s="4">
        <v>0.44500000000000001</v>
      </c>
      <c r="D531" s="11">
        <v>0.56579999999999997</v>
      </c>
      <c r="E531" s="11">
        <v>10</v>
      </c>
      <c r="F531" s="4">
        <f t="shared" si="117"/>
        <v>1914.5416666666272</v>
      </c>
      <c r="G531" s="22">
        <f>G525*6/12+G537*6/12</f>
        <v>4.2</v>
      </c>
      <c r="H531" s="4">
        <f t="shared" si="113"/>
        <v>233.95507200000003</v>
      </c>
      <c r="I531" s="4">
        <f t="shared" si="114"/>
        <v>13.555990500000002</v>
      </c>
      <c r="J531" s="33">
        <f t="shared" si="118"/>
        <v>2070.4765585021796</v>
      </c>
      <c r="K531" s="4">
        <f t="shared" si="115"/>
        <v>17.235908819999999</v>
      </c>
      <c r="L531" s="33">
        <f t="shared" si="116"/>
        <v>152.53589020840272</v>
      </c>
      <c r="M531" s="15">
        <f t="shared" si="107"/>
        <v>10.694345183040149</v>
      </c>
      <c r="N531" s="6"/>
      <c r="O531" s="7">
        <f t="shared" si="108"/>
        <v>13.769849699257298</v>
      </c>
      <c r="P531" s="7"/>
      <c r="Q531" s="46">
        <f t="shared" si="109"/>
        <v>7.296229128121004E-2</v>
      </c>
      <c r="R531" s="22">
        <f t="shared" si="119"/>
        <v>1.0029602148931998</v>
      </c>
      <c r="S531" s="22">
        <f t="shared" si="120"/>
        <v>7.2649101651020604</v>
      </c>
      <c r="T531" s="39">
        <f t="shared" si="110"/>
        <v>2.6735809697336244E-2</v>
      </c>
      <c r="U531" s="39">
        <f t="shared" si="111"/>
        <v>-7.4237590536836429E-3</v>
      </c>
      <c r="V531" s="39">
        <f t="shared" si="112"/>
        <v>3.4159568751019886E-2</v>
      </c>
      <c r="Y531" s="37"/>
      <c r="Z531" s="37"/>
    </row>
    <row r="532" spans="1:26" ht="13.15" x14ac:dyDescent="0.4">
      <c r="A532" s="1">
        <v>1914.08</v>
      </c>
      <c r="B532" s="11">
        <v>7.68</v>
      </c>
      <c r="C532" s="4">
        <v>0.44</v>
      </c>
      <c r="D532" s="11">
        <v>0.55669999999999997</v>
      </c>
      <c r="E532" s="11">
        <v>10.199999999999999</v>
      </c>
      <c r="F532" s="4">
        <f t="shared" si="117"/>
        <v>1914.6249999999604</v>
      </c>
      <c r="G532" s="22">
        <f>G525*5/12+G537*7/12</f>
        <v>4.206666666666667</v>
      </c>
      <c r="H532" s="4">
        <f t="shared" si="113"/>
        <v>229.36771764705887</v>
      </c>
      <c r="I532" s="4">
        <f t="shared" si="114"/>
        <v>13.140858823529415</v>
      </c>
      <c r="J532" s="33">
        <f t="shared" si="118"/>
        <v>2039.5702414098864</v>
      </c>
      <c r="K532" s="4">
        <f t="shared" si="115"/>
        <v>16.626172970588236</v>
      </c>
      <c r="L532" s="33">
        <f t="shared" si="116"/>
        <v>147.84228559803174</v>
      </c>
      <c r="M532" s="15">
        <f t="shared" si="107"/>
        <v>10.492046265076445</v>
      </c>
      <c r="N532" s="6"/>
      <c r="O532" s="7">
        <f t="shared" si="108"/>
        <v>13.528140067051339</v>
      </c>
      <c r="P532" s="7"/>
      <c r="Q532" s="46">
        <f t="shared" si="109"/>
        <v>7.5527102476564731E-2</v>
      </c>
      <c r="R532" s="22">
        <f t="shared" si="119"/>
        <v>1.0029659374083564</v>
      </c>
      <c r="S532" s="22">
        <f t="shared" si="120"/>
        <v>7.1435449611476036</v>
      </c>
      <c r="T532" s="39">
        <f t="shared" si="110"/>
        <v>3.2862520619821423E-2</v>
      </c>
      <c r="U532" s="39">
        <f t="shared" si="111"/>
        <v>-4.7036406680173171E-3</v>
      </c>
      <c r="V532" s="39">
        <f t="shared" si="112"/>
        <v>3.756616128783874E-2</v>
      </c>
      <c r="Y532" s="37"/>
      <c r="Z532" s="37"/>
    </row>
    <row r="533" spans="1:26" ht="13.15" x14ac:dyDescent="0.4">
      <c r="A533" s="1">
        <v>1914.09</v>
      </c>
      <c r="B533" s="11">
        <v>7.68</v>
      </c>
      <c r="C533" s="4">
        <v>0.435</v>
      </c>
      <c r="D533" s="11">
        <v>0.54749999999999999</v>
      </c>
      <c r="E533" s="11">
        <v>10.199999999999999</v>
      </c>
      <c r="F533" s="4">
        <f t="shared" si="117"/>
        <v>1914.7083333332937</v>
      </c>
      <c r="G533" s="22">
        <f>G525*4/12+G537*8/12</f>
        <v>4.2133333333333329</v>
      </c>
      <c r="H533" s="4">
        <f t="shared" si="113"/>
        <v>229.36771764705887</v>
      </c>
      <c r="I533" s="4">
        <f t="shared" si="114"/>
        <v>12.991530882352944</v>
      </c>
      <c r="J533" s="33">
        <f t="shared" si="118"/>
        <v>2049.1971191769576</v>
      </c>
      <c r="K533" s="4">
        <f t="shared" si="115"/>
        <v>16.35140955882353</v>
      </c>
      <c r="L533" s="33">
        <f t="shared" si="116"/>
        <v>146.08534150382604</v>
      </c>
      <c r="M533" s="15">
        <f t="shared" si="107"/>
        <v>10.500497301802138</v>
      </c>
      <c r="N533" s="6"/>
      <c r="O533" s="7">
        <f t="shared" si="108"/>
        <v>13.558230015308219</v>
      </c>
      <c r="P533" s="7"/>
      <c r="Q533" s="46">
        <f t="shared" si="109"/>
        <v>7.4202323100274942E-2</v>
      </c>
      <c r="R533" s="22">
        <f t="shared" si="119"/>
        <v>1.0029716598516059</v>
      </c>
      <c r="S533" s="22">
        <f t="shared" si="120"/>
        <v>7.1647322683761461</v>
      </c>
      <c r="T533" s="39">
        <f t="shared" si="110"/>
        <v>3.1277377894172398E-2</v>
      </c>
      <c r="U533" s="39">
        <f t="shared" si="111"/>
        <v>-5.1200046587526193E-3</v>
      </c>
      <c r="V533" s="39">
        <f t="shared" si="112"/>
        <v>3.6397382552925017E-2</v>
      </c>
      <c r="Y533" s="37"/>
      <c r="Z533" s="37"/>
    </row>
    <row r="534" spans="1:26" ht="13.15" x14ac:dyDescent="0.4">
      <c r="A534" s="1">
        <v>1914.1</v>
      </c>
      <c r="B534" s="11">
        <v>7.68</v>
      </c>
      <c r="C534" s="4">
        <v>0.43</v>
      </c>
      <c r="D534" s="11">
        <v>0.5383</v>
      </c>
      <c r="E534" s="11">
        <v>10.1</v>
      </c>
      <c r="F534" s="4">
        <f t="shared" si="117"/>
        <v>1914.791666666627</v>
      </c>
      <c r="G534" s="22">
        <f>G525*3/12+G537*9/12</f>
        <v>4.2200000000000006</v>
      </c>
      <c r="H534" s="4">
        <f t="shared" si="113"/>
        <v>231.63868514851487</v>
      </c>
      <c r="I534" s="4">
        <f t="shared" si="114"/>
        <v>12.969353465346536</v>
      </c>
      <c r="J534" s="33">
        <f t="shared" si="118"/>
        <v>2079.1420054004911</v>
      </c>
      <c r="K534" s="4">
        <f t="shared" si="115"/>
        <v>16.235820861386138</v>
      </c>
      <c r="L534" s="33">
        <f t="shared" si="116"/>
        <v>145.72944550873493</v>
      </c>
      <c r="M534" s="15">
        <f t="shared" si="107"/>
        <v>10.61275946612623</v>
      </c>
      <c r="N534" s="6"/>
      <c r="O534" s="7">
        <f t="shared" si="108"/>
        <v>13.722477893212863</v>
      </c>
      <c r="P534" s="7"/>
      <c r="Q534" s="46">
        <f t="shared" si="109"/>
        <v>7.2122747418878558E-2</v>
      </c>
      <c r="R534" s="22">
        <f t="shared" si="119"/>
        <v>1.002977382222985</v>
      </c>
      <c r="S534" s="22">
        <f t="shared" si="120"/>
        <v>7.2571721622947472</v>
      </c>
      <c r="T534" s="39">
        <f t="shared" si="110"/>
        <v>2.8350805783321498E-2</v>
      </c>
      <c r="U534" s="39">
        <f t="shared" si="111"/>
        <v>-6.5139247002863332E-3</v>
      </c>
      <c r="V534" s="39">
        <f t="shared" si="112"/>
        <v>3.4864730483607831E-2</v>
      </c>
      <c r="Y534" s="37"/>
      <c r="Z534" s="37"/>
    </row>
    <row r="535" spans="1:26" ht="13.15" x14ac:dyDescent="0.4">
      <c r="A535" s="1">
        <v>1914.11</v>
      </c>
      <c r="B535" s="11">
        <v>7.68</v>
      </c>
      <c r="C535" s="4">
        <v>0.42499999999999999</v>
      </c>
      <c r="D535" s="11">
        <v>0.5292</v>
      </c>
      <c r="E535" s="11">
        <v>10.199999999999999</v>
      </c>
      <c r="F535" s="4">
        <f t="shared" si="117"/>
        <v>1914.8749999999602</v>
      </c>
      <c r="G535" s="22">
        <f>G525*2/12+G537*10/12</f>
        <v>4.2266666666666666</v>
      </c>
      <c r="H535" s="4">
        <f t="shared" si="113"/>
        <v>229.36771764705887</v>
      </c>
      <c r="I535" s="4">
        <f t="shared" si="114"/>
        <v>12.692875000000003</v>
      </c>
      <c r="J535" s="33">
        <f t="shared" si="118"/>
        <v>2068.2523168967073</v>
      </c>
      <c r="K535" s="4">
        <f t="shared" si="115"/>
        <v>15.804869294117649</v>
      </c>
      <c r="L535" s="33">
        <f t="shared" si="116"/>
        <v>142.51551121116373</v>
      </c>
      <c r="M535" s="15">
        <f t="shared" si="107"/>
        <v>10.516917642992128</v>
      </c>
      <c r="N535" s="6"/>
      <c r="O535" s="7">
        <f t="shared" si="108"/>
        <v>13.617092303207144</v>
      </c>
      <c r="P535" s="7"/>
      <c r="Q535" s="46">
        <f t="shared" si="109"/>
        <v>7.1602652010320983E-2</v>
      </c>
      <c r="R535" s="22">
        <f t="shared" si="119"/>
        <v>1.0029831045225286</v>
      </c>
      <c r="S535" s="22">
        <f t="shared" si="120"/>
        <v>7.2074189539771609</v>
      </c>
      <c r="T535" s="39">
        <f t="shared" si="110"/>
        <v>3.4988066159721054E-2</v>
      </c>
      <c r="U535" s="39">
        <f t="shared" si="111"/>
        <v>-5.371128359994537E-3</v>
      </c>
      <c r="V535" s="39">
        <f t="shared" si="112"/>
        <v>4.0359194519715591E-2</v>
      </c>
      <c r="Y535" s="37"/>
      <c r="Z535" s="37"/>
    </row>
    <row r="536" spans="1:26" ht="13.15" x14ac:dyDescent="0.4">
      <c r="A536" s="1">
        <v>1914.12</v>
      </c>
      <c r="B536" s="11">
        <v>7.35</v>
      </c>
      <c r="C536" s="4">
        <v>0.42</v>
      </c>
      <c r="D536" s="11">
        <v>0.52</v>
      </c>
      <c r="E536" s="11">
        <v>10.1</v>
      </c>
      <c r="F536" s="4">
        <f t="shared" si="117"/>
        <v>1914.9583333332935</v>
      </c>
      <c r="G536" s="22">
        <f>G525*1/12+G537*11/12</f>
        <v>4.2333333333333334</v>
      </c>
      <c r="H536" s="4">
        <f t="shared" si="113"/>
        <v>221.68546039603962</v>
      </c>
      <c r="I536" s="4">
        <f t="shared" si="114"/>
        <v>12.667740594059406</v>
      </c>
      <c r="J536" s="33">
        <f t="shared" si="118"/>
        <v>2008.4988948390865</v>
      </c>
      <c r="K536" s="4">
        <f t="shared" si="115"/>
        <v>15.683869306930694</v>
      </c>
      <c r="L536" s="33">
        <f t="shared" si="116"/>
        <v>142.09788099541836</v>
      </c>
      <c r="M536" s="15">
        <f t="shared" si="107"/>
        <v>10.172217991997869</v>
      </c>
      <c r="N536" s="6"/>
      <c r="O536" s="7">
        <f t="shared" si="108"/>
        <v>13.191719327709951</v>
      </c>
      <c r="P536" s="7"/>
      <c r="Q536" s="46">
        <f t="shared" si="109"/>
        <v>7.3754825935587368E-2</v>
      </c>
      <c r="R536" s="22">
        <f t="shared" si="119"/>
        <v>1.0029888267502722</v>
      </c>
      <c r="S536" s="22">
        <f t="shared" si="120"/>
        <v>7.3004928978372465</v>
      </c>
      <c r="T536" s="39">
        <f t="shared" si="110"/>
        <v>4.3359350795322049E-2</v>
      </c>
      <c r="U536" s="39">
        <f t="shared" si="111"/>
        <v>-6.7650081812419272E-3</v>
      </c>
      <c r="V536" s="39">
        <f t="shared" si="112"/>
        <v>5.0124358976563976E-2</v>
      </c>
      <c r="Y536" s="37"/>
      <c r="Z536" s="37"/>
    </row>
    <row r="537" spans="1:26" ht="13.15" x14ac:dyDescent="0.4">
      <c r="A537" s="1">
        <v>1915.01</v>
      </c>
      <c r="B537" s="11">
        <v>7.48</v>
      </c>
      <c r="C537" s="4">
        <v>0.42080000000000001</v>
      </c>
      <c r="D537" s="11">
        <v>0.55000000000000004</v>
      </c>
      <c r="E537" s="11">
        <v>10.1</v>
      </c>
      <c r="F537" s="4">
        <f t="shared" si="117"/>
        <v>1915.0416666666267</v>
      </c>
      <c r="G537" s="22">
        <v>4.24</v>
      </c>
      <c r="H537" s="4">
        <f t="shared" si="113"/>
        <v>225.60642772277231</v>
      </c>
      <c r="I537" s="4">
        <f t="shared" si="114"/>
        <v>12.691869623762377</v>
      </c>
      <c r="J537" s="33">
        <f t="shared" si="118"/>
        <v>2053.6058632166064</v>
      </c>
      <c r="K537" s="4">
        <f t="shared" si="115"/>
        <v>16.588707920792082</v>
      </c>
      <c r="L537" s="33">
        <f t="shared" si="116"/>
        <v>151.00043111886814</v>
      </c>
      <c r="M537" s="15">
        <f t="shared" si="107"/>
        <v>10.359834197757273</v>
      </c>
      <c r="N537" s="6"/>
      <c r="O537" s="7">
        <f t="shared" si="108"/>
        <v>13.455503012706057</v>
      </c>
      <c r="P537" s="7"/>
      <c r="Q537" s="46">
        <f t="shared" si="109"/>
        <v>7.1907823631394668E-2</v>
      </c>
      <c r="R537" s="22">
        <f t="shared" si="119"/>
        <v>1.0048142824374222</v>
      </c>
      <c r="S537" s="22">
        <f t="shared" si="120"/>
        <v>7.3223128063004754</v>
      </c>
      <c r="T537" s="39">
        <f t="shared" si="110"/>
        <v>4.5725557855251564E-2</v>
      </c>
      <c r="U537" s="39">
        <f t="shared" si="111"/>
        <v>-6.6053778011641029E-3</v>
      </c>
      <c r="V537" s="39">
        <f t="shared" si="112"/>
        <v>5.2330935656415667E-2</v>
      </c>
      <c r="Y537" s="37"/>
      <c r="Z537" s="37"/>
    </row>
    <row r="538" spans="1:26" ht="13.15" x14ac:dyDescent="0.4">
      <c r="A538" s="1">
        <v>1915.02</v>
      </c>
      <c r="B538" s="11">
        <v>7.38</v>
      </c>
      <c r="C538" s="4">
        <v>0.42170000000000002</v>
      </c>
      <c r="D538" s="11">
        <v>0.57999999999999996</v>
      </c>
      <c r="E538" s="11">
        <v>10</v>
      </c>
      <c r="F538" s="4">
        <f t="shared" si="117"/>
        <v>1915.12499999996</v>
      </c>
      <c r="G538" s="22">
        <f>G537*11/12+G549*1/12</f>
        <v>4.2241666666666671</v>
      </c>
      <c r="H538" s="4">
        <f t="shared" si="113"/>
        <v>224.81620200000003</v>
      </c>
      <c r="I538" s="4">
        <f t="shared" si="114"/>
        <v>12.846204930000003</v>
      </c>
      <c r="J538" s="33">
        <f t="shared" si="118"/>
        <v>2056.1572442888919</v>
      </c>
      <c r="K538" s="4">
        <f t="shared" si="115"/>
        <v>17.668482000000001</v>
      </c>
      <c r="L538" s="33">
        <f t="shared" si="116"/>
        <v>161.59501377880179</v>
      </c>
      <c r="M538" s="15">
        <f t="shared" si="107"/>
        <v>10.329786209660696</v>
      </c>
      <c r="N538" s="6"/>
      <c r="O538" s="7">
        <f t="shared" si="108"/>
        <v>13.435767253018033</v>
      </c>
      <c r="P538" s="7"/>
      <c r="Q538" s="46">
        <f t="shared" si="109"/>
        <v>7.1334717986856949E-2</v>
      </c>
      <c r="R538" s="22">
        <f t="shared" si="119"/>
        <v>1.004802029369261</v>
      </c>
      <c r="S538" s="22">
        <f t="shared" si="120"/>
        <v>7.4311401331276112</v>
      </c>
      <c r="T538" s="39">
        <f t="shared" si="110"/>
        <v>4.7544296397374453E-2</v>
      </c>
      <c r="U538" s="39">
        <f t="shared" si="111"/>
        <v>-7.0536965882035396E-3</v>
      </c>
      <c r="V538" s="39">
        <f t="shared" si="112"/>
        <v>5.4597992985577992E-2</v>
      </c>
      <c r="Y538" s="37"/>
      <c r="Z538" s="37"/>
    </row>
    <row r="539" spans="1:26" ht="13.15" x14ac:dyDescent="0.4">
      <c r="A539" s="1">
        <v>1915.03</v>
      </c>
      <c r="B539" s="11">
        <v>7.57</v>
      </c>
      <c r="C539" s="4">
        <v>0.42249999999999999</v>
      </c>
      <c r="D539" s="11">
        <v>0.61</v>
      </c>
      <c r="E539" s="11">
        <v>9.9</v>
      </c>
      <c r="F539" s="4">
        <f t="shared" si="117"/>
        <v>1915.2083333332932</v>
      </c>
      <c r="G539" s="22">
        <f>G537*10/12+G549*2/12</f>
        <v>4.2083333333333339</v>
      </c>
      <c r="H539" s="4">
        <f t="shared" si="113"/>
        <v>232.9334878787879</v>
      </c>
      <c r="I539" s="4">
        <f t="shared" si="114"/>
        <v>13.000581060606061</v>
      </c>
      <c r="J539" s="33">
        <f t="shared" si="118"/>
        <v>2140.3060700377191</v>
      </c>
      <c r="K539" s="4">
        <f t="shared" si="115"/>
        <v>18.770069696969696</v>
      </c>
      <c r="L539" s="33">
        <f t="shared" si="116"/>
        <v>172.4685208352719</v>
      </c>
      <c r="M539" s="15">
        <f t="shared" si="107"/>
        <v>10.707013188682819</v>
      </c>
      <c r="N539" s="6"/>
      <c r="O539" s="7">
        <f t="shared" si="108"/>
        <v>13.942381087442412</v>
      </c>
      <c r="P539" s="7"/>
      <c r="Q539" s="46">
        <f t="shared" si="109"/>
        <v>6.8208639007930894E-2</v>
      </c>
      <c r="R539" s="22">
        <f t="shared" si="119"/>
        <v>1.0047897772647538</v>
      </c>
      <c r="S539" s="22">
        <f t="shared" si="120"/>
        <v>7.542247157872711</v>
      </c>
      <c r="T539" s="39">
        <f t="shared" si="110"/>
        <v>4.0445368556087491E-2</v>
      </c>
      <c r="U539" s="39">
        <f t="shared" si="111"/>
        <v>-8.6617252536855815E-3</v>
      </c>
      <c r="V539" s="39">
        <f t="shared" si="112"/>
        <v>4.9107093809773072E-2</v>
      </c>
      <c r="Y539" s="37"/>
      <c r="Z539" s="37"/>
    </row>
    <row r="540" spans="1:26" ht="13.15" x14ac:dyDescent="0.4">
      <c r="A540" s="1">
        <v>1915.04</v>
      </c>
      <c r="B540" s="11">
        <v>8.14</v>
      </c>
      <c r="C540" s="4">
        <v>0.42330000000000001</v>
      </c>
      <c r="D540" s="11">
        <v>0.64</v>
      </c>
      <c r="E540" s="11">
        <v>10</v>
      </c>
      <c r="F540" s="4">
        <f t="shared" si="117"/>
        <v>1915.2916666666265</v>
      </c>
      <c r="G540" s="22">
        <f>G537*9/12+G549*3/12</f>
        <v>4.1924999999999999</v>
      </c>
      <c r="H540" s="4">
        <f t="shared" si="113"/>
        <v>247.968006</v>
      </c>
      <c r="I540" s="4">
        <f t="shared" si="114"/>
        <v>12.894945570000001</v>
      </c>
      <c r="J540" s="33">
        <f t="shared" si="118"/>
        <v>2288.3242800079702</v>
      </c>
      <c r="K540" s="4">
        <f t="shared" si="115"/>
        <v>19.496256000000002</v>
      </c>
      <c r="L540" s="33">
        <f t="shared" si="116"/>
        <v>179.9173881087348</v>
      </c>
      <c r="M540" s="15">
        <f t="shared" si="107"/>
        <v>11.401123789000192</v>
      </c>
      <c r="N540" s="6"/>
      <c r="O540" s="7">
        <f t="shared" si="108"/>
        <v>14.855567969356278</v>
      </c>
      <c r="P540" s="7"/>
      <c r="Q540" s="46">
        <f t="shared" si="109"/>
        <v>6.3703423729853131E-2</v>
      </c>
      <c r="R540" s="22">
        <f t="shared" si="119"/>
        <v>1.0047775261250353</v>
      </c>
      <c r="S540" s="22">
        <f t="shared" si="120"/>
        <v>7.5025891134162972</v>
      </c>
      <c r="T540" s="39">
        <f t="shared" si="110"/>
        <v>3.3483833698883636E-2</v>
      </c>
      <c r="U540" s="39">
        <f t="shared" si="111"/>
        <v>-7.1251634677615971E-3</v>
      </c>
      <c r="V540" s="39">
        <f t="shared" si="112"/>
        <v>4.0608997166645233E-2</v>
      </c>
      <c r="Y540" s="37"/>
      <c r="Z540" s="37"/>
    </row>
    <row r="541" spans="1:26" ht="13.15" x14ac:dyDescent="0.4">
      <c r="A541" s="1">
        <v>1915.05</v>
      </c>
      <c r="B541" s="11">
        <v>7.95</v>
      </c>
      <c r="C541" s="4">
        <v>0.42420000000000002</v>
      </c>
      <c r="D541" s="11">
        <v>0.67</v>
      </c>
      <c r="E541" s="11">
        <v>10.1</v>
      </c>
      <c r="F541" s="4">
        <f t="shared" si="117"/>
        <v>1915.3749999999598</v>
      </c>
      <c r="G541" s="22">
        <f>G537*8/12+G549*4/12</f>
        <v>4.1766666666666667</v>
      </c>
      <c r="H541" s="4">
        <f t="shared" si="113"/>
        <v>239.78223267326737</v>
      </c>
      <c r="I541" s="4">
        <f t="shared" si="114"/>
        <v>12.794418000000002</v>
      </c>
      <c r="J541" s="33">
        <f t="shared" si="118"/>
        <v>2222.6227028683252</v>
      </c>
      <c r="K541" s="4">
        <f t="shared" si="115"/>
        <v>20.208062376237628</v>
      </c>
      <c r="L541" s="33">
        <f t="shared" si="116"/>
        <v>187.31537244299091</v>
      </c>
      <c r="M541" s="15">
        <f t="shared" si="107"/>
        <v>11.026929876471321</v>
      </c>
      <c r="N541" s="6"/>
      <c r="O541" s="7">
        <f t="shared" si="108"/>
        <v>14.376666202260198</v>
      </c>
      <c r="P541" s="7"/>
      <c r="Q541" s="46">
        <f t="shared" si="109"/>
        <v>6.9016953859026925E-2</v>
      </c>
      <c r="R541" s="22">
        <f t="shared" si="119"/>
        <v>1.0047652759512427</v>
      </c>
      <c r="S541" s="22">
        <f t="shared" si="120"/>
        <v>7.463794979119851</v>
      </c>
      <c r="T541" s="39">
        <f t="shared" si="110"/>
        <v>3.9641479282454428E-2</v>
      </c>
      <c r="U541" s="39">
        <f t="shared" si="111"/>
        <v>-6.7483709702291783E-3</v>
      </c>
      <c r="V541" s="39">
        <f t="shared" si="112"/>
        <v>4.6389850252683607E-2</v>
      </c>
      <c r="Y541" s="37"/>
      <c r="Z541" s="37"/>
    </row>
    <row r="542" spans="1:26" ht="13.15" x14ac:dyDescent="0.4">
      <c r="A542" s="1">
        <v>1915.06</v>
      </c>
      <c r="B542" s="11">
        <v>8.0399999999999991</v>
      </c>
      <c r="C542" s="4">
        <v>0.42499999999999999</v>
      </c>
      <c r="D542" s="11">
        <v>0.7</v>
      </c>
      <c r="E542" s="11">
        <v>10.1</v>
      </c>
      <c r="F542" s="4">
        <f t="shared" si="117"/>
        <v>1915.458333333293</v>
      </c>
      <c r="G542" s="22">
        <f>G537*7/12+G549*5/12</f>
        <v>4.1608333333333327</v>
      </c>
      <c r="H542" s="4">
        <f t="shared" si="113"/>
        <v>242.49674851485148</v>
      </c>
      <c r="I542" s="4">
        <f t="shared" si="114"/>
        <v>12.818547029702973</v>
      </c>
      <c r="J542" s="33">
        <f t="shared" si="118"/>
        <v>2257.6860903716456</v>
      </c>
      <c r="K542" s="4">
        <f t="shared" si="115"/>
        <v>21.112900990099011</v>
      </c>
      <c r="L542" s="33">
        <f t="shared" si="116"/>
        <v>196.56470936071543</v>
      </c>
      <c r="M542" s="15">
        <f t="shared" si="107"/>
        <v>11.154262189096345</v>
      </c>
      <c r="N542" s="6"/>
      <c r="O542" s="7">
        <f t="shared" si="108"/>
        <v>14.548595263420406</v>
      </c>
      <c r="P542" s="7"/>
      <c r="Q542" s="46">
        <f t="shared" si="109"/>
        <v>6.8140042135714549E-2</v>
      </c>
      <c r="R542" s="22">
        <f t="shared" si="119"/>
        <v>1.0047530267445139</v>
      </c>
      <c r="S542" s="22">
        <f t="shared" si="120"/>
        <v>7.4993620218388566</v>
      </c>
      <c r="T542" s="39">
        <f t="shared" si="110"/>
        <v>3.912482048340471E-2</v>
      </c>
      <c r="U542" s="39">
        <f t="shared" si="111"/>
        <v>-7.9249485135145514E-3</v>
      </c>
      <c r="V542" s="39">
        <f t="shared" si="112"/>
        <v>4.7049768996919261E-2</v>
      </c>
      <c r="Y542" s="37"/>
      <c r="Z542" s="37"/>
    </row>
    <row r="543" spans="1:26" ht="13.15" x14ac:dyDescent="0.4">
      <c r="A543" s="1">
        <v>1915.07</v>
      </c>
      <c r="B543" s="11">
        <v>8.01</v>
      </c>
      <c r="C543" s="4">
        <v>0.42580000000000001</v>
      </c>
      <c r="D543" s="11">
        <v>0.73</v>
      </c>
      <c r="E543" s="11">
        <v>10.1</v>
      </c>
      <c r="F543" s="4">
        <f t="shared" si="117"/>
        <v>1915.5416666666263</v>
      </c>
      <c r="G543" s="22">
        <f>G537*6/12+G549*6/12</f>
        <v>4.1449999999999996</v>
      </c>
      <c r="H543" s="4">
        <f t="shared" si="113"/>
        <v>241.59190990099009</v>
      </c>
      <c r="I543" s="4">
        <f t="shared" si="114"/>
        <v>12.842676059405942</v>
      </c>
      <c r="J543" s="33">
        <f t="shared" si="118"/>
        <v>2259.2258472616377</v>
      </c>
      <c r="K543" s="4">
        <f t="shared" si="115"/>
        <v>22.017739603960397</v>
      </c>
      <c r="L543" s="33">
        <f t="shared" si="116"/>
        <v>205.89698732846389</v>
      </c>
      <c r="M543" s="15">
        <f t="shared" si="107"/>
        <v>11.113629393949603</v>
      </c>
      <c r="N543" s="6"/>
      <c r="O543" s="7">
        <f t="shared" si="108"/>
        <v>14.499550030038966</v>
      </c>
      <c r="P543" s="7"/>
      <c r="Q543" s="46">
        <f t="shared" si="109"/>
        <v>6.8626153573738358E-2</v>
      </c>
      <c r="R543" s="22">
        <f t="shared" si="119"/>
        <v>1.0047407785059888</v>
      </c>
      <c r="S543" s="22">
        <f t="shared" si="120"/>
        <v>7.5350066900954484</v>
      </c>
      <c r="T543" s="39">
        <f t="shared" si="110"/>
        <v>4.1173118926299823E-2</v>
      </c>
      <c r="U543" s="39">
        <f t="shared" si="111"/>
        <v>-9.0871284395922514E-3</v>
      </c>
      <c r="V543" s="39">
        <f t="shared" si="112"/>
        <v>5.0260247365892075E-2</v>
      </c>
      <c r="Y543" s="37"/>
      <c r="Z543" s="37"/>
    </row>
    <row r="544" spans="1:26" ht="13.15" x14ac:dyDescent="0.4">
      <c r="A544" s="1">
        <v>1915.08</v>
      </c>
      <c r="B544" s="11">
        <v>8.35</v>
      </c>
      <c r="C544" s="4">
        <v>0.42670000000000002</v>
      </c>
      <c r="D544" s="11">
        <v>0.76</v>
      </c>
      <c r="E544" s="11">
        <v>10.1</v>
      </c>
      <c r="F544" s="4">
        <f t="shared" si="117"/>
        <v>1915.6249999999595</v>
      </c>
      <c r="G544" s="22">
        <f>G537*5/12+G549*7/12</f>
        <v>4.1291666666666664</v>
      </c>
      <c r="H544" s="4">
        <f t="shared" si="113"/>
        <v>251.84674752475249</v>
      </c>
      <c r="I544" s="4">
        <f t="shared" si="114"/>
        <v>12.869821217821784</v>
      </c>
      <c r="J544" s="33">
        <f t="shared" si="118"/>
        <v>2365.1523258909974</v>
      </c>
      <c r="K544" s="4">
        <f t="shared" si="115"/>
        <v>22.922578217821783</v>
      </c>
      <c r="L544" s="33">
        <f t="shared" si="116"/>
        <v>215.27134942241412</v>
      </c>
      <c r="M544" s="15">
        <f t="shared" si="107"/>
        <v>11.584831641604605</v>
      </c>
      <c r="N544" s="6"/>
      <c r="O544" s="7">
        <f t="shared" si="108"/>
        <v>15.113448857043224</v>
      </c>
      <c r="P544" s="7"/>
      <c r="Q544" s="46">
        <f t="shared" si="109"/>
        <v>6.3959240859477712E-2</v>
      </c>
      <c r="R544" s="22">
        <f t="shared" si="119"/>
        <v>1.0047285312368082</v>
      </c>
      <c r="S544" s="22">
        <f t="shared" si="120"/>
        <v>7.5707284878543346</v>
      </c>
      <c r="T544" s="39">
        <f t="shared" si="110"/>
        <v>3.8253007101227032E-2</v>
      </c>
      <c r="U544" s="39">
        <f t="shared" si="111"/>
        <v>-9.1225166993306184E-3</v>
      </c>
      <c r="V544" s="39">
        <f t="shared" si="112"/>
        <v>4.7375523800557651E-2</v>
      </c>
      <c r="Y544" s="37"/>
      <c r="Z544" s="37"/>
    </row>
    <row r="545" spans="1:26" ht="13.15" x14ac:dyDescent="0.4">
      <c r="A545" s="1">
        <v>1915.09</v>
      </c>
      <c r="B545" s="11">
        <v>8.66</v>
      </c>
      <c r="C545" s="4">
        <v>0.42749999999999999</v>
      </c>
      <c r="D545" s="11">
        <v>0.79</v>
      </c>
      <c r="E545" s="11">
        <v>10.1</v>
      </c>
      <c r="F545" s="4">
        <f t="shared" si="117"/>
        <v>1915.7083333332928</v>
      </c>
      <c r="G545" s="22">
        <f>G537*4/12+G549*8/12</f>
        <v>4.1133333333333333</v>
      </c>
      <c r="H545" s="4">
        <f t="shared" si="113"/>
        <v>261.19674653465347</v>
      </c>
      <c r="I545" s="4">
        <f t="shared" si="114"/>
        <v>12.893950247524755</v>
      </c>
      <c r="J545" s="33">
        <f t="shared" si="118"/>
        <v>2463.0512208174732</v>
      </c>
      <c r="K545" s="4">
        <f t="shared" si="115"/>
        <v>23.827416831683173</v>
      </c>
      <c r="L545" s="33">
        <f t="shared" si="116"/>
        <v>224.68943007457321</v>
      </c>
      <c r="M545" s="15">
        <f t="shared" si="107"/>
        <v>12.011570757825895</v>
      </c>
      <c r="N545" s="6"/>
      <c r="O545" s="7">
        <f t="shared" si="108"/>
        <v>15.664883714157819</v>
      </c>
      <c r="P545" s="7"/>
      <c r="Q545" s="46">
        <f t="shared" si="109"/>
        <v>6.2216271961368093E-2</v>
      </c>
      <c r="R545" s="22">
        <f t="shared" si="119"/>
        <v>1.0047162849381146</v>
      </c>
      <c r="S545" s="22">
        <f t="shared" si="120"/>
        <v>7.6065269139945473</v>
      </c>
      <c r="T545" s="39">
        <f t="shared" si="110"/>
        <v>3.6855850443499705E-2</v>
      </c>
      <c r="U545" s="39">
        <f t="shared" si="111"/>
        <v>-9.1578431390776371E-3</v>
      </c>
      <c r="V545" s="39">
        <f t="shared" si="112"/>
        <v>4.6013693582577342E-2</v>
      </c>
      <c r="Y545" s="37"/>
      <c r="Z545" s="37"/>
    </row>
    <row r="546" spans="1:26" ht="13.15" x14ac:dyDescent="0.4">
      <c r="A546" s="1">
        <v>1915.1</v>
      </c>
      <c r="B546" s="11">
        <v>9.14</v>
      </c>
      <c r="C546" s="4">
        <v>0.42830000000000001</v>
      </c>
      <c r="D546" s="11">
        <v>0.82</v>
      </c>
      <c r="E546" s="11">
        <v>10.199999999999999</v>
      </c>
      <c r="F546" s="4">
        <f t="shared" si="117"/>
        <v>1915.791666666626</v>
      </c>
      <c r="G546" s="22">
        <f>G537*3/12+G549*9/12</f>
        <v>4.0975000000000001</v>
      </c>
      <c r="H546" s="4">
        <f t="shared" si="113"/>
        <v>272.9714764705883</v>
      </c>
      <c r="I546" s="4">
        <f t="shared" si="114"/>
        <v>12.791431441176472</v>
      </c>
      <c r="J546" s="33">
        <f t="shared" si="118"/>
        <v>2584.1371809811089</v>
      </c>
      <c r="K546" s="4">
        <f t="shared" si="115"/>
        <v>24.48978235294118</v>
      </c>
      <c r="L546" s="33">
        <f t="shared" si="116"/>
        <v>231.83725256066839</v>
      </c>
      <c r="M546" s="15">
        <f t="shared" si="107"/>
        <v>12.549076133220163</v>
      </c>
      <c r="N546" s="6"/>
      <c r="O546" s="7">
        <f t="shared" si="108"/>
        <v>16.354096721194846</v>
      </c>
      <c r="P546" s="7"/>
      <c r="Q546" s="46">
        <f t="shared" si="109"/>
        <v>5.9814212715783181E-2</v>
      </c>
      <c r="R546" s="22">
        <f t="shared" si="119"/>
        <v>1.0047040396110525</v>
      </c>
      <c r="S546" s="22">
        <f t="shared" si="120"/>
        <v>7.5674759577779298</v>
      </c>
      <c r="T546" s="39">
        <f t="shared" si="110"/>
        <v>3.5677532122646571E-2</v>
      </c>
      <c r="U546" s="39">
        <f t="shared" si="111"/>
        <v>-8.2164544190062028E-3</v>
      </c>
      <c r="V546" s="39">
        <f t="shared" si="112"/>
        <v>4.3893986541652774E-2</v>
      </c>
      <c r="Y546" s="37"/>
      <c r="Z546" s="37"/>
    </row>
    <row r="547" spans="1:26" ht="13.15" x14ac:dyDescent="0.4">
      <c r="A547" s="1">
        <v>1915.11</v>
      </c>
      <c r="B547" s="11">
        <v>9.4600000000000009</v>
      </c>
      <c r="C547" s="4">
        <v>0.42920000000000003</v>
      </c>
      <c r="D547" s="11">
        <v>0.85</v>
      </c>
      <c r="E547" s="11">
        <v>10.3</v>
      </c>
      <c r="F547" s="4">
        <f t="shared" si="117"/>
        <v>1915.8749999999593</v>
      </c>
      <c r="G547" s="22">
        <f>G537*2/12+G549*10/12</f>
        <v>4.081666666666667</v>
      </c>
      <c r="H547" s="4">
        <f t="shared" si="113"/>
        <v>279.78546990291267</v>
      </c>
      <c r="I547" s="4">
        <f t="shared" si="114"/>
        <v>12.693860854368932</v>
      </c>
      <c r="J547" s="33">
        <f t="shared" si="118"/>
        <v>2658.657238996353</v>
      </c>
      <c r="K547" s="4">
        <f t="shared" si="115"/>
        <v>25.139286407766992</v>
      </c>
      <c r="L547" s="33">
        <f t="shared" si="116"/>
        <v>238.88569272165961</v>
      </c>
      <c r="M547" s="15">
        <f t="shared" si="107"/>
        <v>12.85771445355932</v>
      </c>
      <c r="N547" s="6"/>
      <c r="O547" s="7">
        <f t="shared" si="108"/>
        <v>16.740136872288513</v>
      </c>
      <c r="P547" s="7"/>
      <c r="Q547" s="46">
        <f t="shared" si="109"/>
        <v>5.7888719568749344E-2</v>
      </c>
      <c r="R547" s="22">
        <f t="shared" si="119"/>
        <v>1.0046917952567669</v>
      </c>
      <c r="S547" s="22">
        <f t="shared" si="120"/>
        <v>7.5292574152696927</v>
      </c>
      <c r="T547" s="39">
        <f t="shared" si="110"/>
        <v>3.458538094031316E-2</v>
      </c>
      <c r="U547" s="39">
        <f t="shared" si="111"/>
        <v>-8.9507216159639968E-3</v>
      </c>
      <c r="V547" s="39">
        <f t="shared" si="112"/>
        <v>4.3536102556277156E-2</v>
      </c>
      <c r="Y547" s="37"/>
      <c r="Z547" s="37"/>
    </row>
    <row r="548" spans="1:26" ht="13.15" x14ac:dyDescent="0.4">
      <c r="A548" s="1">
        <v>1915.12</v>
      </c>
      <c r="B548" s="11">
        <v>9.48</v>
      </c>
      <c r="C548" s="4">
        <v>0.43</v>
      </c>
      <c r="D548" s="11">
        <v>0.88</v>
      </c>
      <c r="E548" s="11">
        <v>10.3</v>
      </c>
      <c r="F548" s="4">
        <f t="shared" si="117"/>
        <v>1915.9583333332926</v>
      </c>
      <c r="G548" s="22">
        <f>G537*1/12+G549*11/12</f>
        <v>4.065833333333333</v>
      </c>
      <c r="H548" s="4">
        <f t="shared" si="113"/>
        <v>280.37698252427185</v>
      </c>
      <c r="I548" s="4">
        <f t="shared" si="114"/>
        <v>12.717521359223301</v>
      </c>
      <c r="J548" s="33">
        <f t="shared" si="118"/>
        <v>2674.3487501849322</v>
      </c>
      <c r="K548" s="4">
        <f t="shared" si="115"/>
        <v>26.026555339805828</v>
      </c>
      <c r="L548" s="33">
        <f t="shared" si="116"/>
        <v>248.2517827175887</v>
      </c>
      <c r="M548" s="15">
        <f t="shared" si="107"/>
        <v>12.878444602185995</v>
      </c>
      <c r="N548" s="6"/>
      <c r="O548" s="7">
        <f t="shared" si="108"/>
        <v>16.749313030943096</v>
      </c>
      <c r="P548" s="7"/>
      <c r="Q548" s="46">
        <f t="shared" si="109"/>
        <v>5.6769648712160496E-2</v>
      </c>
      <c r="R548" s="22">
        <f t="shared" si="119"/>
        <v>1.0046795518764049</v>
      </c>
      <c r="S548" s="22">
        <f t="shared" si="120"/>
        <v>7.5645831494976319</v>
      </c>
      <c r="T548" s="39">
        <f t="shared" si="110"/>
        <v>3.6643430275943523E-2</v>
      </c>
      <c r="U548" s="39">
        <f t="shared" si="111"/>
        <v>-8.4336202922336012E-3</v>
      </c>
      <c r="V548" s="39">
        <f t="shared" si="112"/>
        <v>4.5077050568177124E-2</v>
      </c>
      <c r="Y548" s="37"/>
      <c r="Z548" s="37"/>
    </row>
    <row r="549" spans="1:26" ht="13.15" x14ac:dyDescent="0.4">
      <c r="A549" s="1">
        <v>1916.01</v>
      </c>
      <c r="B549" s="11">
        <v>9.33</v>
      </c>
      <c r="C549" s="4">
        <v>0.44080000000000003</v>
      </c>
      <c r="D549" s="11">
        <v>0.93420000000000003</v>
      </c>
      <c r="E549" s="11">
        <v>10.4</v>
      </c>
      <c r="F549" s="4">
        <f t="shared" si="117"/>
        <v>1916.0416666666258</v>
      </c>
      <c r="G549" s="22">
        <v>4.05</v>
      </c>
      <c r="H549" s="4">
        <f t="shared" si="113"/>
        <v>273.28736250000003</v>
      </c>
      <c r="I549" s="4">
        <f t="shared" si="114"/>
        <v>12.911583</v>
      </c>
      <c r="J549" s="33">
        <f t="shared" si="118"/>
        <v>2616.9880853228469</v>
      </c>
      <c r="K549" s="4">
        <f t="shared" si="115"/>
        <v>27.363885750000005</v>
      </c>
      <c r="L549" s="33">
        <f t="shared" si="116"/>
        <v>262.03539863972173</v>
      </c>
      <c r="M549" s="15">
        <f t="shared" si="107"/>
        <v>12.54356369251618</v>
      </c>
      <c r="N549" s="6"/>
      <c r="O549" s="7">
        <f t="shared" si="108"/>
        <v>16.297027766820705</v>
      </c>
      <c r="P549" s="7"/>
      <c r="Q549" s="46">
        <f t="shared" si="109"/>
        <v>5.9986791585310749E-2</v>
      </c>
      <c r="R549" s="22">
        <f t="shared" si="119"/>
        <v>1.0021524623582816</v>
      </c>
      <c r="S549" s="22">
        <f t="shared" si="120"/>
        <v>7.5269052586847662</v>
      </c>
      <c r="T549" s="39">
        <f t="shared" si="110"/>
        <v>4.0882565660646408E-2</v>
      </c>
      <c r="U549" s="39">
        <f t="shared" si="111"/>
        <v>-7.5102573656017357E-3</v>
      </c>
      <c r="V549" s="39">
        <f t="shared" si="112"/>
        <v>4.8392823026248144E-2</v>
      </c>
      <c r="Y549" s="37"/>
      <c r="Z549" s="37"/>
    </row>
    <row r="550" spans="1:26" ht="13.15" x14ac:dyDescent="0.4">
      <c r="A550" s="1">
        <v>1916.02</v>
      </c>
      <c r="B550" s="11">
        <v>9.1999999999999993</v>
      </c>
      <c r="C550" s="4">
        <v>0.45169999999999999</v>
      </c>
      <c r="D550" s="11">
        <v>0.98829999999999996</v>
      </c>
      <c r="E550" s="11">
        <v>10.4</v>
      </c>
      <c r="F550" s="4">
        <f t="shared" si="117"/>
        <v>1916.1249999999591</v>
      </c>
      <c r="G550" s="22">
        <f>G549*11/12+G561*1/12</f>
        <v>4.0649999999999995</v>
      </c>
      <c r="H550" s="4">
        <f t="shared" si="113"/>
        <v>269.47949999999997</v>
      </c>
      <c r="I550" s="4">
        <f t="shared" si="114"/>
        <v>13.230857625000001</v>
      </c>
      <c r="J550" s="33">
        <f t="shared" si="118"/>
        <v>2591.0823342067038</v>
      </c>
      <c r="K550" s="4">
        <f t="shared" si="115"/>
        <v>28.948542374999999</v>
      </c>
      <c r="L550" s="33">
        <f t="shared" si="116"/>
        <v>278.34420335831362</v>
      </c>
      <c r="M550" s="15">
        <f t="shared" si="107"/>
        <v>12.354652326458801</v>
      </c>
      <c r="N550" s="6"/>
      <c r="O550" s="7">
        <f t="shared" si="108"/>
        <v>16.034835612136874</v>
      </c>
      <c r="P550" s="7"/>
      <c r="Q550" s="46">
        <f t="shared" si="109"/>
        <v>6.1055799767671393E-2</v>
      </c>
      <c r="R550" s="22">
        <f t="shared" si="119"/>
        <v>1.002165815139745</v>
      </c>
      <c r="S550" s="22">
        <f t="shared" si="120"/>
        <v>7.5431066389284371</v>
      </c>
      <c r="T550" s="39">
        <f t="shared" si="110"/>
        <v>4.2503961003233171E-2</v>
      </c>
      <c r="U550" s="39">
        <f t="shared" si="111"/>
        <v>-7.1870378425568093E-3</v>
      </c>
      <c r="V550" s="39">
        <f t="shared" si="112"/>
        <v>4.969099884578998E-2</v>
      </c>
      <c r="Y550" s="37"/>
      <c r="Z550" s="37"/>
    </row>
    <row r="551" spans="1:26" ht="13.15" x14ac:dyDescent="0.4">
      <c r="A551" s="1">
        <v>1916.03</v>
      </c>
      <c r="B551" s="11">
        <v>9.17</v>
      </c>
      <c r="C551" s="4">
        <v>0.46250000000000002</v>
      </c>
      <c r="D551" s="11">
        <v>1.042</v>
      </c>
      <c r="E551" s="11">
        <v>10.5</v>
      </c>
      <c r="F551" s="4">
        <f t="shared" si="117"/>
        <v>1916.2083333332923</v>
      </c>
      <c r="G551" s="22">
        <f>G549*10/12+G561*2/12</f>
        <v>4.08</v>
      </c>
      <c r="H551" s="4">
        <f t="shared" si="113"/>
        <v>266.04266000000001</v>
      </c>
      <c r="I551" s="4">
        <f t="shared" si="114"/>
        <v>13.418182142857145</v>
      </c>
      <c r="J551" s="33">
        <f t="shared" si="118"/>
        <v>2568.7881181944736</v>
      </c>
      <c r="K551" s="4">
        <f t="shared" si="115"/>
        <v>30.230801714285718</v>
      </c>
      <c r="L551" s="33">
        <f t="shared" si="116"/>
        <v>291.89500754183661</v>
      </c>
      <c r="M551" s="15">
        <f t="shared" si="107"/>
        <v>12.177052795748484</v>
      </c>
      <c r="N551" s="6"/>
      <c r="O551" s="7">
        <f t="shared" si="108"/>
        <v>15.786513243251877</v>
      </c>
      <c r="P551" s="7"/>
      <c r="Q551" s="46">
        <f t="shared" si="109"/>
        <v>6.3063591449976919E-2</v>
      </c>
      <c r="R551" s="22">
        <f t="shared" si="119"/>
        <v>1.0021791670939835</v>
      </c>
      <c r="S551" s="22">
        <f t="shared" si="120"/>
        <v>7.4874489124069044</v>
      </c>
      <c r="T551" s="39">
        <f t="shared" si="110"/>
        <v>3.7131876005485953E-2</v>
      </c>
      <c r="U551" s="39">
        <f t="shared" si="111"/>
        <v>-5.3591637132331948E-3</v>
      </c>
      <c r="V551" s="39">
        <f t="shared" si="112"/>
        <v>4.2491039718719148E-2</v>
      </c>
      <c r="Y551" s="37"/>
      <c r="Z551" s="37"/>
    </row>
    <row r="552" spans="1:26" ht="13.15" x14ac:dyDescent="0.4">
      <c r="A552" s="1">
        <v>1916.04</v>
      </c>
      <c r="B552" s="11">
        <v>9.07</v>
      </c>
      <c r="C552" s="4">
        <v>0.4733</v>
      </c>
      <c r="D552" s="11">
        <v>1.097</v>
      </c>
      <c r="E552" s="11">
        <v>10.6</v>
      </c>
      <c r="F552" s="4">
        <f t="shared" si="117"/>
        <v>1916.2916666666256</v>
      </c>
      <c r="G552" s="22">
        <f>G549*9/12+G561*3/12</f>
        <v>4.0949999999999998</v>
      </c>
      <c r="H552" s="4">
        <f t="shared" si="113"/>
        <v>260.65896509433964</v>
      </c>
      <c r="I552" s="4">
        <f t="shared" si="114"/>
        <v>13.601972235849058</v>
      </c>
      <c r="J552" s="33">
        <f t="shared" si="118"/>
        <v>2527.7501278322407</v>
      </c>
      <c r="K552" s="4">
        <f t="shared" si="115"/>
        <v>31.526227641509436</v>
      </c>
      <c r="L552" s="33">
        <f t="shared" si="116"/>
        <v>305.72677951840882</v>
      </c>
      <c r="M552" s="15">
        <f t="shared" si="107"/>
        <v>11.906481776593184</v>
      </c>
      <c r="N552" s="6"/>
      <c r="O552" s="7">
        <f t="shared" si="108"/>
        <v>15.418161727089233</v>
      </c>
      <c r="P552" s="7"/>
      <c r="Q552" s="46">
        <f t="shared" si="109"/>
        <v>6.5748722644587421E-2</v>
      </c>
      <c r="R552" s="22">
        <f t="shared" si="119"/>
        <v>1.0021925182219196</v>
      </c>
      <c r="S552" s="22">
        <f t="shared" si="120"/>
        <v>7.4329750758768292</v>
      </c>
      <c r="T552" s="39">
        <f t="shared" si="110"/>
        <v>3.5755982327786873E-2</v>
      </c>
      <c r="U552" s="39">
        <f t="shared" si="111"/>
        <v>-4.6561790108334833E-3</v>
      </c>
      <c r="V552" s="39">
        <f t="shared" si="112"/>
        <v>4.0412161338620356E-2</v>
      </c>
      <c r="Y552" s="37"/>
      <c r="Z552" s="37"/>
    </row>
    <row r="553" spans="1:26" ht="13.15" x14ac:dyDescent="0.4">
      <c r="A553" s="1">
        <v>1916.05</v>
      </c>
      <c r="B553" s="11">
        <v>9.27</v>
      </c>
      <c r="C553" s="4">
        <v>0.48420000000000002</v>
      </c>
      <c r="D553" s="11">
        <v>1.151</v>
      </c>
      <c r="E553" s="11">
        <v>10.7</v>
      </c>
      <c r="F553" s="4">
        <f t="shared" si="117"/>
        <v>1916.3749999999588</v>
      </c>
      <c r="G553" s="22">
        <f>G549*8/12+G561*4/12</f>
        <v>4.1099999999999994</v>
      </c>
      <c r="H553" s="4">
        <f t="shared" si="113"/>
        <v>263.91690000000006</v>
      </c>
      <c r="I553" s="4">
        <f t="shared" si="114"/>
        <v>13.785174000000001</v>
      </c>
      <c r="J553" s="33">
        <f t="shared" si="118"/>
        <v>2570.4842612312009</v>
      </c>
      <c r="K553" s="4">
        <f t="shared" si="115"/>
        <v>32.768970000000003</v>
      </c>
      <c r="L553" s="33">
        <f t="shared" si="116"/>
        <v>319.16153017013073</v>
      </c>
      <c r="M553" s="15">
        <f t="shared" si="107"/>
        <v>12.026256671905163</v>
      </c>
      <c r="N553" s="6"/>
      <c r="O553" s="7">
        <f t="shared" si="108"/>
        <v>15.553193893472116</v>
      </c>
      <c r="P553" s="7"/>
      <c r="Q553" s="46">
        <f t="shared" si="109"/>
        <v>6.4579620295515019E-2</v>
      </c>
      <c r="R553" s="22">
        <f t="shared" si="119"/>
        <v>1.002205868524475</v>
      </c>
      <c r="S553" s="22">
        <f t="shared" si="120"/>
        <v>7.3796526446020456</v>
      </c>
      <c r="T553" s="39">
        <f t="shared" si="110"/>
        <v>3.5794006515664334E-2</v>
      </c>
      <c r="U553" s="39">
        <f t="shared" si="111"/>
        <v>-2.8482834417464797E-3</v>
      </c>
      <c r="V553" s="39">
        <f t="shared" si="112"/>
        <v>3.8642289957410814E-2</v>
      </c>
      <c r="Y553" s="37"/>
      <c r="Z553" s="37"/>
    </row>
    <row r="554" spans="1:26" ht="13.15" x14ac:dyDescent="0.4">
      <c r="A554" s="1">
        <v>1916.06</v>
      </c>
      <c r="B554" s="11">
        <v>9.36</v>
      </c>
      <c r="C554" s="4">
        <v>0.495</v>
      </c>
      <c r="D554" s="11">
        <v>1.2050000000000001</v>
      </c>
      <c r="E554" s="11">
        <v>10.8</v>
      </c>
      <c r="F554" s="4">
        <f t="shared" si="117"/>
        <v>1916.4583333332921</v>
      </c>
      <c r="G554" s="22">
        <f>G549*7/12+G561*5/12</f>
        <v>4.125</v>
      </c>
      <c r="H554" s="4">
        <f t="shared" si="113"/>
        <v>264.01179999999999</v>
      </c>
      <c r="I554" s="4">
        <f t="shared" si="114"/>
        <v>13.9621625</v>
      </c>
      <c r="J554" s="33">
        <f t="shared" si="118"/>
        <v>2582.740892780655</v>
      </c>
      <c r="K554" s="4">
        <f t="shared" si="115"/>
        <v>33.988698611111111</v>
      </c>
      <c r="L554" s="33">
        <f t="shared" si="116"/>
        <v>332.50029655990272</v>
      </c>
      <c r="M554" s="15">
        <f t="shared" si="107"/>
        <v>11.995961222946582</v>
      </c>
      <c r="N554" s="6"/>
      <c r="O554" s="7">
        <f t="shared" si="108"/>
        <v>15.49303551115821</v>
      </c>
      <c r="P554" s="7"/>
      <c r="Q554" s="46">
        <f t="shared" si="109"/>
        <v>6.5591255170430046E-2</v>
      </c>
      <c r="R554" s="22">
        <f t="shared" si="119"/>
        <v>1.0022192180025706</v>
      </c>
      <c r="S554" s="22">
        <f t="shared" si="120"/>
        <v>7.3274503437581417</v>
      </c>
      <c r="T554" s="39">
        <f t="shared" si="110"/>
        <v>4.1171911916072279E-2</v>
      </c>
      <c r="U554" s="39">
        <f t="shared" si="111"/>
        <v>-1.0460409510723023E-3</v>
      </c>
      <c r="V554" s="39">
        <f t="shared" si="112"/>
        <v>4.2217952867144581E-2</v>
      </c>
      <c r="Y554" s="37"/>
      <c r="Z554" s="37"/>
    </row>
    <row r="555" spans="1:26" ht="13.15" x14ac:dyDescent="0.4">
      <c r="A555" s="1">
        <v>1916.07</v>
      </c>
      <c r="B555" s="11">
        <v>9.23</v>
      </c>
      <c r="C555" s="4">
        <v>0.50580000000000003</v>
      </c>
      <c r="D555" s="11">
        <v>1.2589999999999999</v>
      </c>
      <c r="E555" s="11">
        <v>10.8</v>
      </c>
      <c r="F555" s="4">
        <f t="shared" si="117"/>
        <v>1916.5416666666254</v>
      </c>
      <c r="G555" s="22">
        <f>G549*6/12+G561*6/12</f>
        <v>4.1400000000000006</v>
      </c>
      <c r="H555" s="4">
        <f t="shared" si="113"/>
        <v>260.34496944444447</v>
      </c>
      <c r="I555" s="4">
        <f t="shared" si="114"/>
        <v>14.2667915</v>
      </c>
      <c r="J555" s="33">
        <f t="shared" si="118"/>
        <v>2558.5001035252299</v>
      </c>
      <c r="K555" s="4">
        <f t="shared" si="115"/>
        <v>35.511843611111111</v>
      </c>
      <c r="L555" s="33">
        <f t="shared" si="116"/>
        <v>348.98717555127456</v>
      </c>
      <c r="M555" s="15">
        <f t="shared" si="107"/>
        <v>11.791165275254553</v>
      </c>
      <c r="N555" s="6"/>
      <c r="O555" s="7">
        <f t="shared" si="108"/>
        <v>15.208320664732767</v>
      </c>
      <c r="P555" s="7"/>
      <c r="Q555" s="46">
        <f t="shared" si="109"/>
        <v>7.0364500962744242E-2</v>
      </c>
      <c r="R555" s="22">
        <f t="shared" si="119"/>
        <v>1.0022325666571259</v>
      </c>
      <c r="S555" s="22">
        <f t="shared" si="120"/>
        <v>7.3437115534739528</v>
      </c>
      <c r="T555" s="39">
        <f t="shared" si="110"/>
        <v>4.8102474134000595E-2</v>
      </c>
      <c r="U555" s="39">
        <f t="shared" si="111"/>
        <v>3.9863792948291454E-4</v>
      </c>
      <c r="V555" s="39">
        <f t="shared" si="112"/>
        <v>4.770383620451768E-2</v>
      </c>
      <c r="Y555" s="37"/>
      <c r="Z555" s="37"/>
    </row>
    <row r="556" spans="1:26" ht="13.15" x14ac:dyDescent="0.4">
      <c r="A556" s="1">
        <v>1916.08</v>
      </c>
      <c r="B556" s="11">
        <v>9.3000000000000007</v>
      </c>
      <c r="C556" s="4">
        <v>0.51670000000000005</v>
      </c>
      <c r="D556" s="11">
        <v>1.3129999999999999</v>
      </c>
      <c r="E556" s="11">
        <v>10.9</v>
      </c>
      <c r="F556" s="4">
        <f t="shared" si="117"/>
        <v>1916.6249999999586</v>
      </c>
      <c r="G556" s="22">
        <f>G549*5/12+G561*7/12</f>
        <v>4.1550000000000002</v>
      </c>
      <c r="H556" s="4">
        <f t="shared" si="113"/>
        <v>259.91281651376153</v>
      </c>
      <c r="I556" s="4">
        <f t="shared" si="114"/>
        <v>14.440532504587159</v>
      </c>
      <c r="J556" s="33">
        <f t="shared" si="118"/>
        <v>2566.0791962906801</v>
      </c>
      <c r="K556" s="4">
        <f t="shared" si="115"/>
        <v>36.6952180733945</v>
      </c>
      <c r="L556" s="33">
        <f t="shared" si="116"/>
        <v>362.28623491716797</v>
      </c>
      <c r="M556" s="15">
        <f t="shared" si="107"/>
        <v>11.732082638874164</v>
      </c>
      <c r="N556" s="6"/>
      <c r="O556" s="7">
        <f t="shared" si="108"/>
        <v>15.109356185858443</v>
      </c>
      <c r="P556" s="7"/>
      <c r="Q556" s="46">
        <f t="shared" si="109"/>
        <v>6.9255463374402984E-2</v>
      </c>
      <c r="R556" s="22">
        <f t="shared" si="119"/>
        <v>1.0022459144890594</v>
      </c>
      <c r="S556" s="22">
        <f t="shared" si="120"/>
        <v>7.292582962706434</v>
      </c>
      <c r="T556" s="39">
        <f t="shared" si="110"/>
        <v>5.2914948266491235E-2</v>
      </c>
      <c r="U556" s="39">
        <f t="shared" si="111"/>
        <v>2.2011150961964709E-3</v>
      </c>
      <c r="V556" s="39">
        <f t="shared" si="112"/>
        <v>5.0713833170294764E-2</v>
      </c>
      <c r="Y556" s="37"/>
      <c r="Z556" s="37"/>
    </row>
    <row r="557" spans="1:26" ht="13.15" x14ac:dyDescent="0.4">
      <c r="A557" s="1">
        <v>1916.09</v>
      </c>
      <c r="B557" s="11">
        <v>9.68</v>
      </c>
      <c r="C557" s="4">
        <v>0.52749999999999997</v>
      </c>
      <c r="D557" s="11">
        <v>1.3680000000000001</v>
      </c>
      <c r="E557" s="11">
        <v>11.1</v>
      </c>
      <c r="F557" s="4">
        <f t="shared" si="117"/>
        <v>1916.7083333332919</v>
      </c>
      <c r="G557" s="22">
        <f>G549*4/12+G561*8/12</f>
        <v>4.17</v>
      </c>
      <c r="H557" s="4">
        <f t="shared" si="113"/>
        <v>265.65844324324325</v>
      </c>
      <c r="I557" s="4">
        <f t="shared" si="114"/>
        <v>14.476738513513515</v>
      </c>
      <c r="J557" s="33">
        <f t="shared" si="118"/>
        <v>2634.7154346016487</v>
      </c>
      <c r="K557" s="4">
        <f t="shared" si="115"/>
        <v>37.543465945945947</v>
      </c>
      <c r="L557" s="33">
        <f t="shared" si="116"/>
        <v>372.34408208006766</v>
      </c>
      <c r="M557" s="15">
        <f t="shared" si="107"/>
        <v>11.944552417504472</v>
      </c>
      <c r="N557" s="6"/>
      <c r="O557" s="7">
        <f t="shared" si="108"/>
        <v>15.357396326406246</v>
      </c>
      <c r="P557" s="7"/>
      <c r="Q557" s="46">
        <f t="shared" si="109"/>
        <v>6.8308113769912374E-2</v>
      </c>
      <c r="R557" s="22">
        <f t="shared" si="119"/>
        <v>1.0022592614992878</v>
      </c>
      <c r="S557" s="22">
        <f t="shared" si="120"/>
        <v>7.1772684807973866</v>
      </c>
      <c r="T557" s="39">
        <f t="shared" si="110"/>
        <v>5.1564873103981945E-2</v>
      </c>
      <c r="U557" s="39">
        <f t="shared" si="111"/>
        <v>3.7529242849765332E-3</v>
      </c>
      <c r="V557" s="39">
        <f t="shared" si="112"/>
        <v>4.7811948819005412E-2</v>
      </c>
      <c r="Y557" s="37"/>
      <c r="Z557" s="37"/>
    </row>
    <row r="558" spans="1:26" ht="13.15" x14ac:dyDescent="0.4">
      <c r="A558" s="1">
        <v>1916.1</v>
      </c>
      <c r="B558" s="11">
        <v>9.98</v>
      </c>
      <c r="C558" s="4">
        <v>0.5383</v>
      </c>
      <c r="D558" s="11">
        <v>1.4219999999999999</v>
      </c>
      <c r="E558" s="11">
        <v>11.3</v>
      </c>
      <c r="F558" s="4">
        <f t="shared" si="117"/>
        <v>1916.7916666666251</v>
      </c>
      <c r="G558" s="22">
        <f>G549*3/12+G561*9/12</f>
        <v>4.1850000000000005</v>
      </c>
      <c r="H558" s="4">
        <f t="shared" si="113"/>
        <v>269.04401946902658</v>
      </c>
      <c r="I558" s="4">
        <f t="shared" si="114"/>
        <v>14.51166289380531</v>
      </c>
      <c r="J558" s="33">
        <f t="shared" si="118"/>
        <v>2680.2859987188626</v>
      </c>
      <c r="K558" s="4">
        <f t="shared" si="115"/>
        <v>38.334729026548672</v>
      </c>
      <c r="L558" s="33">
        <f t="shared" si="116"/>
        <v>381.9004699577377</v>
      </c>
      <c r="M558" s="15">
        <f t="shared" si="107"/>
        <v>12.045741763370801</v>
      </c>
      <c r="N558" s="6"/>
      <c r="O558" s="7">
        <f t="shared" si="108"/>
        <v>15.460165685093656</v>
      </c>
      <c r="P558" s="7"/>
      <c r="Q558" s="46">
        <f t="shared" si="109"/>
        <v>6.7031488912358439E-2</v>
      </c>
      <c r="R558" s="22">
        <f t="shared" si="119"/>
        <v>1.0022726076887278</v>
      </c>
      <c r="S558" s="22">
        <f t="shared" si="120"/>
        <v>7.0661655096744918</v>
      </c>
      <c r="T558" s="39">
        <f t="shared" si="110"/>
        <v>4.7229253159363216E-2</v>
      </c>
      <c r="U558" s="39">
        <f t="shared" si="111"/>
        <v>5.2743940980803927E-3</v>
      </c>
      <c r="V558" s="39">
        <f t="shared" si="112"/>
        <v>4.1954859061282823E-2</v>
      </c>
      <c r="Y558" s="37"/>
      <c r="Z558" s="37"/>
    </row>
    <row r="559" spans="1:26" ht="13.15" x14ac:dyDescent="0.4">
      <c r="A559" s="1">
        <v>1916.11</v>
      </c>
      <c r="B559" s="11">
        <v>10.210000000000001</v>
      </c>
      <c r="C559" s="4">
        <v>0.54920000000000002</v>
      </c>
      <c r="D559" s="11">
        <v>1.476</v>
      </c>
      <c r="E559" s="11">
        <v>11.5</v>
      </c>
      <c r="F559" s="4">
        <f t="shared" si="117"/>
        <v>1916.8749999999584</v>
      </c>
      <c r="G559" s="22">
        <f>G549*2/12+G561*10/12</f>
        <v>4.2</v>
      </c>
      <c r="H559" s="4">
        <f t="shared" si="113"/>
        <v>270.45757304347831</v>
      </c>
      <c r="I559" s="4">
        <f t="shared" si="114"/>
        <v>14.548021460869565</v>
      </c>
      <c r="J559" s="33">
        <f t="shared" si="118"/>
        <v>2706.4457800084992</v>
      </c>
      <c r="K559" s="4">
        <f t="shared" si="115"/>
        <v>39.098469913043481</v>
      </c>
      <c r="L559" s="33">
        <f t="shared" si="116"/>
        <v>391.255041262737</v>
      </c>
      <c r="M559" s="15">
        <f t="shared" si="107"/>
        <v>12.053230403230502</v>
      </c>
      <c r="N559" s="6"/>
      <c r="O559" s="7">
        <f t="shared" si="108"/>
        <v>15.442014290555141</v>
      </c>
      <c r="P559" s="7"/>
      <c r="Q559" s="46">
        <f t="shared" si="109"/>
        <v>6.7521613279590997E-2</v>
      </c>
      <c r="R559" s="22">
        <f t="shared" si="119"/>
        <v>1.0022859530582944</v>
      </c>
      <c r="S559" s="22">
        <f t="shared" si="120"/>
        <v>6.9590550164069658</v>
      </c>
      <c r="T559" s="39">
        <f t="shared" si="110"/>
        <v>4.7427884489694039E-2</v>
      </c>
      <c r="U559" s="39">
        <f t="shared" si="111"/>
        <v>6.7664898615287239E-3</v>
      </c>
      <c r="V559" s="39">
        <f t="shared" si="112"/>
        <v>4.0661394628165315E-2</v>
      </c>
      <c r="Y559" s="37"/>
      <c r="Z559" s="37"/>
    </row>
    <row r="560" spans="1:26" ht="13.15" x14ac:dyDescent="0.4">
      <c r="A560" s="1">
        <v>1916.12</v>
      </c>
      <c r="B560" s="11">
        <v>9.8000000000000007</v>
      </c>
      <c r="C560" s="4">
        <v>0.56000000000000005</v>
      </c>
      <c r="D560" s="11">
        <v>1.53</v>
      </c>
      <c r="E560" s="11">
        <v>11.6</v>
      </c>
      <c r="F560" s="4">
        <f t="shared" si="117"/>
        <v>1916.9583333332916</v>
      </c>
      <c r="G560" s="22">
        <f>G549*1/12+G561*11/12</f>
        <v>4.2149999999999999</v>
      </c>
      <c r="H560" s="4">
        <f t="shared" si="113"/>
        <v>257.35898275862075</v>
      </c>
      <c r="I560" s="4">
        <f t="shared" si="114"/>
        <v>14.7062275862069</v>
      </c>
      <c r="J560" s="33">
        <f t="shared" si="118"/>
        <v>2587.6329717503895</v>
      </c>
      <c r="K560" s="4">
        <f t="shared" si="115"/>
        <v>40.179514655172419</v>
      </c>
      <c r="L560" s="33">
        <f t="shared" si="116"/>
        <v>403.98759661000975</v>
      </c>
      <c r="M560" s="15">
        <f t="shared" si="107"/>
        <v>11.413559188849494</v>
      </c>
      <c r="N560" s="6"/>
      <c r="O560" s="7">
        <f t="shared" si="108"/>
        <v>14.599793322642681</v>
      </c>
      <c r="P560" s="7"/>
      <c r="Q560" s="46">
        <f t="shared" si="109"/>
        <v>7.1812050346403117E-2</v>
      </c>
      <c r="R560" s="22">
        <f t="shared" si="119"/>
        <v>1.0022992976089014</v>
      </c>
      <c r="S560" s="22">
        <f t="shared" si="120"/>
        <v>6.9148340973536584</v>
      </c>
      <c r="T560" s="39">
        <f t="shared" si="110"/>
        <v>5.4958154235523526E-2</v>
      </c>
      <c r="U560" s="39">
        <f t="shared" si="111"/>
        <v>7.9327507617692472E-3</v>
      </c>
      <c r="V560" s="39">
        <f t="shared" si="112"/>
        <v>4.7025403473754279E-2</v>
      </c>
      <c r="Y560" s="37"/>
      <c r="Z560" s="37"/>
    </row>
    <row r="561" spans="1:26" ht="13.15" x14ac:dyDescent="0.4">
      <c r="A561" s="1">
        <v>1917.01</v>
      </c>
      <c r="B561" s="11">
        <v>9.57</v>
      </c>
      <c r="C561" s="4">
        <v>0.57079999999999997</v>
      </c>
      <c r="D561" s="11">
        <v>1.5089999999999999</v>
      </c>
      <c r="E561" s="11">
        <v>11.7</v>
      </c>
      <c r="F561" s="4">
        <f t="shared" si="117"/>
        <v>1917.0416666666249</v>
      </c>
      <c r="G561" s="22">
        <v>4.2300000000000004</v>
      </c>
      <c r="H561" s="4">
        <f t="shared" si="113"/>
        <v>249.17090000000005</v>
      </c>
      <c r="I561" s="4">
        <f t="shared" si="114"/>
        <v>14.861729333333335</v>
      </c>
      <c r="J561" s="33">
        <f t="shared" si="118"/>
        <v>2517.7577039091238</v>
      </c>
      <c r="K561" s="4">
        <f t="shared" si="115"/>
        <v>39.28933</v>
      </c>
      <c r="L561" s="33">
        <f t="shared" si="116"/>
        <v>397.00066616498088</v>
      </c>
      <c r="M561" s="15">
        <f t="shared" si="107"/>
        <v>10.992361427383425</v>
      </c>
      <c r="N561" s="6"/>
      <c r="O561" s="7">
        <f t="shared" si="108"/>
        <v>14.04113598870129</v>
      </c>
      <c r="P561" s="7"/>
      <c r="Q561" s="46">
        <f t="shared" si="109"/>
        <v>7.7000061756415841E-2</v>
      </c>
      <c r="R561" s="22">
        <f t="shared" si="119"/>
        <v>1.0012364045421127</v>
      </c>
      <c r="S561" s="22">
        <f t="shared" si="120"/>
        <v>6.8714963216044431</v>
      </c>
      <c r="T561" s="39">
        <f t="shared" si="110"/>
        <v>5.8801810018854095E-2</v>
      </c>
      <c r="U561" s="39">
        <f t="shared" si="111"/>
        <v>1.0236826164424118E-2</v>
      </c>
      <c r="V561" s="39">
        <f t="shared" si="112"/>
        <v>4.8564983854429977E-2</v>
      </c>
      <c r="Y561" s="37"/>
      <c r="Z561" s="37"/>
    </row>
    <row r="562" spans="1:26" ht="13.15" x14ac:dyDescent="0.4">
      <c r="A562" s="1">
        <v>1917.02</v>
      </c>
      <c r="B562" s="11">
        <v>9.0299999999999994</v>
      </c>
      <c r="C562" s="4">
        <v>0.58169999999999999</v>
      </c>
      <c r="D562" s="11">
        <v>1.488</v>
      </c>
      <c r="E562" s="11">
        <v>12</v>
      </c>
      <c r="F562" s="4">
        <f t="shared" si="117"/>
        <v>1917.1249999999582</v>
      </c>
      <c r="G562" s="22">
        <f>G561*11/12+G573*1/12</f>
        <v>4.2583333333333329</v>
      </c>
      <c r="H562" s="4">
        <f t="shared" si="113"/>
        <v>229.23332249999999</v>
      </c>
      <c r="I562" s="4">
        <f t="shared" si="114"/>
        <v>14.766890775</v>
      </c>
      <c r="J562" s="33">
        <f t="shared" si="118"/>
        <v>2328.7320127190665</v>
      </c>
      <c r="K562" s="4">
        <f t="shared" si="115"/>
        <v>37.773996000000004</v>
      </c>
      <c r="L562" s="33">
        <f t="shared" si="116"/>
        <v>383.73789977031799</v>
      </c>
      <c r="M562" s="15">
        <f t="shared" si="107"/>
        <v>10.063187738735724</v>
      </c>
      <c r="N562" s="6"/>
      <c r="O562" s="7">
        <f t="shared" si="108"/>
        <v>12.84279955021273</v>
      </c>
      <c r="P562" s="7"/>
      <c r="Q562" s="46">
        <f t="shared" si="109"/>
        <v>8.5531669734137727E-2</v>
      </c>
      <c r="R562" s="22">
        <f t="shared" si="119"/>
        <v>1.0012630192103369</v>
      </c>
      <c r="S562" s="22">
        <f t="shared" si="120"/>
        <v>6.7079924640958959</v>
      </c>
      <c r="T562" s="39">
        <f t="shared" si="110"/>
        <v>7.0221134272459462E-2</v>
      </c>
      <c r="U562" s="39">
        <f t="shared" si="111"/>
        <v>1.3541894569252699E-2</v>
      </c>
      <c r="V562" s="39">
        <f t="shared" si="112"/>
        <v>5.6679239703206763E-2</v>
      </c>
      <c r="Y562" s="37"/>
      <c r="Z562" s="37"/>
    </row>
    <row r="563" spans="1:26" ht="13.15" x14ac:dyDescent="0.4">
      <c r="A563" s="1">
        <v>1917.03</v>
      </c>
      <c r="B563" s="11">
        <v>9.31</v>
      </c>
      <c r="C563" s="4">
        <v>0.59250000000000003</v>
      </c>
      <c r="D563" s="11">
        <v>1.468</v>
      </c>
      <c r="E563" s="11">
        <v>12</v>
      </c>
      <c r="F563" s="4">
        <f t="shared" si="117"/>
        <v>1917.2083333332914</v>
      </c>
      <c r="G563" s="22">
        <f>G561*10/12+G573*2/12</f>
        <v>4.2866666666666671</v>
      </c>
      <c r="H563" s="4">
        <f t="shared" si="113"/>
        <v>236.34133250000002</v>
      </c>
      <c r="I563" s="4">
        <f t="shared" si="114"/>
        <v>15.041056875000002</v>
      </c>
      <c r="J563" s="33">
        <f t="shared" si="118"/>
        <v>2413.6739957411423</v>
      </c>
      <c r="K563" s="4">
        <f t="shared" si="115"/>
        <v>37.266280999999999</v>
      </c>
      <c r="L563" s="33">
        <f t="shared" si="116"/>
        <v>380.58790824360864</v>
      </c>
      <c r="M563" s="15">
        <f t="shared" si="107"/>
        <v>10.327157080107872</v>
      </c>
      <c r="N563" s="6"/>
      <c r="O563" s="7">
        <f t="shared" si="108"/>
        <v>13.170393039784484</v>
      </c>
      <c r="P563" s="7"/>
      <c r="Q563" s="46">
        <f t="shared" si="109"/>
        <v>8.3797745412941382E-2</v>
      </c>
      <c r="R563" s="22">
        <f t="shared" si="119"/>
        <v>1.0012896283886159</v>
      </c>
      <c r="S563" s="22">
        <f t="shared" si="120"/>
        <v>6.7164647874408443</v>
      </c>
      <c r="T563" s="39">
        <f t="shared" si="110"/>
        <v>6.9092717594199993E-2</v>
      </c>
      <c r="U563" s="39">
        <f t="shared" si="111"/>
        <v>1.4287155119889317E-2</v>
      </c>
      <c r="V563" s="39">
        <f t="shared" si="112"/>
        <v>5.4805562474310676E-2</v>
      </c>
      <c r="Y563" s="37"/>
      <c r="Z563" s="37"/>
    </row>
    <row r="564" spans="1:26" ht="13.15" x14ac:dyDescent="0.4">
      <c r="A564" s="1">
        <v>1917.04</v>
      </c>
      <c r="B564" s="11">
        <v>9.17</v>
      </c>
      <c r="C564" s="4">
        <v>0.60329999999999995</v>
      </c>
      <c r="D564" s="11">
        <v>1.4470000000000001</v>
      </c>
      <c r="E564" s="11">
        <v>12.6</v>
      </c>
      <c r="F564" s="4">
        <f t="shared" si="117"/>
        <v>1917.2916666666247</v>
      </c>
      <c r="G564" s="22">
        <f>G561*9/12+G573*3/12</f>
        <v>4.3150000000000013</v>
      </c>
      <c r="H564" s="4">
        <f t="shared" si="113"/>
        <v>221.70221666666669</v>
      </c>
      <c r="I564" s="4">
        <f t="shared" si="114"/>
        <v>14.585926642857142</v>
      </c>
      <c r="J564" s="33">
        <f t="shared" si="118"/>
        <v>2276.5830904897102</v>
      </c>
      <c r="K564" s="4">
        <f t="shared" si="115"/>
        <v>34.983981190476193</v>
      </c>
      <c r="L564" s="33">
        <f t="shared" si="116"/>
        <v>359.23835680900879</v>
      </c>
      <c r="M564" s="15">
        <f t="shared" si="107"/>
        <v>9.6445311972812302</v>
      </c>
      <c r="N564" s="6"/>
      <c r="O564" s="7">
        <f t="shared" si="108"/>
        <v>12.294303251461313</v>
      </c>
      <c r="P564" s="7"/>
      <c r="Q564" s="46">
        <f t="shared" si="109"/>
        <v>9.5404891435485584E-2</v>
      </c>
      <c r="R564" s="22">
        <f t="shared" si="119"/>
        <v>1.0013162320884976</v>
      </c>
      <c r="S564" s="22">
        <f t="shared" si="120"/>
        <v>6.4048824105732063</v>
      </c>
      <c r="T564" s="39">
        <f t="shared" si="110"/>
        <v>7.8422141814086022E-2</v>
      </c>
      <c r="U564" s="39">
        <f t="shared" si="111"/>
        <v>1.94069207356935E-2</v>
      </c>
      <c r="V564" s="39">
        <f t="shared" si="112"/>
        <v>5.9015221078392521E-2</v>
      </c>
      <c r="Y564" s="37"/>
      <c r="Z564" s="37"/>
    </row>
    <row r="565" spans="1:26" ht="13.15" x14ac:dyDescent="0.4">
      <c r="A565" s="1">
        <v>1917.05</v>
      </c>
      <c r="B565" s="11">
        <v>8.86</v>
      </c>
      <c r="C565" s="4">
        <v>0.61419999999999997</v>
      </c>
      <c r="D565" s="11">
        <v>1.4259999999999999</v>
      </c>
      <c r="E565" s="11">
        <v>12.8</v>
      </c>
      <c r="F565" s="4">
        <f t="shared" si="117"/>
        <v>1917.3749999999579</v>
      </c>
      <c r="G565" s="22">
        <f>G561*8/12+G573*4/12</f>
        <v>4.3433333333333337</v>
      </c>
      <c r="H565" s="4">
        <f t="shared" si="113"/>
        <v>210.86038593749998</v>
      </c>
      <c r="I565" s="4">
        <f t="shared" si="114"/>
        <v>14.617432171874999</v>
      </c>
      <c r="J565" s="33">
        <f t="shared" si="118"/>
        <v>2177.760539554909</v>
      </c>
      <c r="K565" s="4">
        <f t="shared" si="115"/>
        <v>33.93757453125</v>
      </c>
      <c r="L565" s="33">
        <f t="shared" si="116"/>
        <v>350.50638029405195</v>
      </c>
      <c r="M565" s="15">
        <f t="shared" si="107"/>
        <v>9.1389888133735742</v>
      </c>
      <c r="N565" s="6"/>
      <c r="O565" s="7">
        <f t="shared" si="108"/>
        <v>11.651154264223974</v>
      </c>
      <c r="P565" s="7"/>
      <c r="Q565" s="46">
        <f t="shared" si="109"/>
        <v>0.10030784408299685</v>
      </c>
      <c r="R565" s="22">
        <f t="shared" si="119"/>
        <v>1.0013428303215028</v>
      </c>
      <c r="S565" s="22">
        <f t="shared" si="120"/>
        <v>6.3131047110387266</v>
      </c>
      <c r="T565" s="39">
        <f t="shared" si="110"/>
        <v>8.6715488233132909E-2</v>
      </c>
      <c r="U565" s="39">
        <f t="shared" si="111"/>
        <v>2.0581622841253644E-2</v>
      </c>
      <c r="V565" s="39">
        <f t="shared" si="112"/>
        <v>6.6133865391879265E-2</v>
      </c>
      <c r="Y565" s="37"/>
      <c r="Z565" s="37"/>
    </row>
    <row r="566" spans="1:26" ht="13.15" x14ac:dyDescent="0.4">
      <c r="A566" s="1">
        <v>1917.06</v>
      </c>
      <c r="B566" s="11">
        <v>9.0399999999999991</v>
      </c>
      <c r="C566" s="4">
        <v>0.625</v>
      </c>
      <c r="D566" s="11">
        <v>1.405</v>
      </c>
      <c r="E566" s="11">
        <v>13</v>
      </c>
      <c r="F566" s="4">
        <f t="shared" si="117"/>
        <v>1917.4583333332912</v>
      </c>
      <c r="G566" s="22">
        <f>G561*7/12+G573*5/12</f>
        <v>4.371666666666667</v>
      </c>
      <c r="H566" s="4">
        <f t="shared" si="113"/>
        <v>211.83431999999999</v>
      </c>
      <c r="I566" s="4">
        <f t="shared" si="114"/>
        <v>14.645624999999999</v>
      </c>
      <c r="J566" s="33">
        <f t="shared" si="118"/>
        <v>2200.4242742896417</v>
      </c>
      <c r="K566" s="4">
        <f t="shared" si="115"/>
        <v>32.923365000000004</v>
      </c>
      <c r="L566" s="33">
        <f t="shared" si="116"/>
        <v>341.99071962134371</v>
      </c>
      <c r="M566" s="15">
        <f t="shared" si="107"/>
        <v>9.1482202595395776</v>
      </c>
      <c r="N566" s="6"/>
      <c r="O566" s="7">
        <f t="shared" si="108"/>
        <v>11.66616164643313</v>
      </c>
      <c r="P566" s="7"/>
      <c r="Q566" s="46">
        <f t="shared" si="109"/>
        <v>0.10044670647542255</v>
      </c>
      <c r="R566" s="22">
        <f t="shared" si="119"/>
        <v>1.0013694230991275</v>
      </c>
      <c r="S566" s="22">
        <f t="shared" si="120"/>
        <v>6.2243270296295696</v>
      </c>
      <c r="T566" s="39">
        <f t="shared" si="110"/>
        <v>8.6187226223925162E-2</v>
      </c>
      <c r="U566" s="39">
        <f t="shared" si="111"/>
        <v>2.1151300928393457E-2</v>
      </c>
      <c r="V566" s="39">
        <f t="shared" si="112"/>
        <v>6.5035925295531705E-2</v>
      </c>
      <c r="Y566" s="37"/>
      <c r="Z566" s="37"/>
    </row>
    <row r="567" spans="1:26" ht="13.15" x14ac:dyDescent="0.4">
      <c r="A567" s="1">
        <v>1917.07</v>
      </c>
      <c r="B567" s="11">
        <v>8.7899999999999991</v>
      </c>
      <c r="C567" s="4">
        <v>0.63580000000000003</v>
      </c>
      <c r="D567" s="11">
        <v>1.3839999999999999</v>
      </c>
      <c r="E567" s="11">
        <v>12.8</v>
      </c>
      <c r="F567" s="4">
        <f t="shared" si="117"/>
        <v>1917.5416666666245</v>
      </c>
      <c r="G567" s="22">
        <f>G561*6/12+G573*6/12</f>
        <v>4.4000000000000004</v>
      </c>
      <c r="H567" s="4">
        <f t="shared" si="113"/>
        <v>209.19444609374997</v>
      </c>
      <c r="I567" s="4">
        <f t="shared" si="114"/>
        <v>15.131493609375001</v>
      </c>
      <c r="J567" s="33">
        <f t="shared" si="118"/>
        <v>2186.1008139991545</v>
      </c>
      <c r="K567" s="4">
        <f t="shared" si="115"/>
        <v>32.938010624999997</v>
      </c>
      <c r="L567" s="33">
        <f t="shared" si="116"/>
        <v>344.20517936004893</v>
      </c>
      <c r="M567" s="15">
        <f t="shared" si="107"/>
        <v>9.0034723772287997</v>
      </c>
      <c r="N567" s="6"/>
      <c r="O567" s="7">
        <f t="shared" si="108"/>
        <v>11.489562693980314</v>
      </c>
      <c r="P567" s="7"/>
      <c r="Q567" s="46">
        <f t="shared" si="109"/>
        <v>0.10031754123277214</v>
      </c>
      <c r="R567" s="22">
        <f t="shared" si="119"/>
        <v>1.0013960104328399</v>
      </c>
      <c r="S567" s="22">
        <f t="shared" si="120"/>
        <v>6.3302390600723495</v>
      </c>
      <c r="T567" s="39">
        <f t="shared" si="110"/>
        <v>9.1595640648146404E-2</v>
      </c>
      <c r="U567" s="39">
        <f t="shared" si="111"/>
        <v>2.1474629807934686E-2</v>
      </c>
      <c r="V567" s="39">
        <f t="shared" si="112"/>
        <v>7.0121010840211717E-2</v>
      </c>
      <c r="Y567" s="37"/>
      <c r="Z567" s="37"/>
    </row>
    <row r="568" spans="1:26" ht="13.15" x14ac:dyDescent="0.4">
      <c r="A568" s="1">
        <v>1917.08</v>
      </c>
      <c r="B568" s="11">
        <v>8.5299999999999994</v>
      </c>
      <c r="C568" s="4">
        <v>0.64670000000000005</v>
      </c>
      <c r="D568" s="11">
        <v>1.363</v>
      </c>
      <c r="E568" s="11">
        <v>13</v>
      </c>
      <c r="F568" s="4">
        <f t="shared" si="117"/>
        <v>1917.6249999999577</v>
      </c>
      <c r="G568" s="22">
        <f>G561*5/12+G573*7/12</f>
        <v>4.4283333333333337</v>
      </c>
      <c r="H568" s="4">
        <f t="shared" si="113"/>
        <v>199.88348999999999</v>
      </c>
      <c r="I568" s="4">
        <f t="shared" si="114"/>
        <v>15.154121100000001</v>
      </c>
      <c r="J568" s="33">
        <f t="shared" si="118"/>
        <v>2101.9973113257302</v>
      </c>
      <c r="K568" s="4">
        <f t="shared" si="115"/>
        <v>31.939179000000003</v>
      </c>
      <c r="L568" s="33">
        <f t="shared" si="116"/>
        <v>335.8760064873353</v>
      </c>
      <c r="M568" s="15">
        <f t="shared" si="107"/>
        <v>8.5726804667537753</v>
      </c>
      <c r="N568" s="6"/>
      <c r="O568" s="7">
        <f t="shared" si="108"/>
        <v>10.950858128288118</v>
      </c>
      <c r="P568" s="7"/>
      <c r="Q568" s="46">
        <f t="shared" si="109"/>
        <v>0.10721879004303467</v>
      </c>
      <c r="R568" s="22">
        <f t="shared" si="119"/>
        <v>1.0014225923340829</v>
      </c>
      <c r="S568" s="22">
        <f t="shared" si="120"/>
        <v>6.2415518915373109</v>
      </c>
      <c r="T568" s="39">
        <f t="shared" si="110"/>
        <v>0.10264761118331611</v>
      </c>
      <c r="U568" s="39">
        <f t="shared" si="111"/>
        <v>2.3801300523448754E-2</v>
      </c>
      <c r="V568" s="39">
        <f t="shared" si="112"/>
        <v>7.8846310659867358E-2</v>
      </c>
      <c r="Y568" s="37"/>
      <c r="Z568" s="37"/>
    </row>
    <row r="569" spans="1:26" ht="13.15" x14ac:dyDescent="0.4">
      <c r="A569" s="1">
        <v>1917.09</v>
      </c>
      <c r="B569" s="11">
        <v>8.1199999999999992</v>
      </c>
      <c r="C569" s="4">
        <v>0.65749999999999997</v>
      </c>
      <c r="D569" s="11">
        <v>1.343</v>
      </c>
      <c r="E569" s="11">
        <v>13.3</v>
      </c>
      <c r="F569" s="4">
        <f t="shared" si="117"/>
        <v>1917.708333333291</v>
      </c>
      <c r="G569" s="22">
        <f>G561*4/12+G573*8/12</f>
        <v>4.456666666666667</v>
      </c>
      <c r="H569" s="4">
        <f t="shared" si="113"/>
        <v>185.98402105263159</v>
      </c>
      <c r="I569" s="4">
        <f t="shared" si="114"/>
        <v>15.059666729323308</v>
      </c>
      <c r="J569" s="33">
        <f t="shared" si="118"/>
        <v>1969.0263585554492</v>
      </c>
      <c r="K569" s="4">
        <f t="shared" si="115"/>
        <v>30.760657669172932</v>
      </c>
      <c r="L569" s="33">
        <f t="shared" si="116"/>
        <v>325.66532014039018</v>
      </c>
      <c r="M569" s="15">
        <f t="shared" si="107"/>
        <v>7.9508232642170587</v>
      </c>
      <c r="N569" s="6"/>
      <c r="O569" s="7">
        <f t="shared" si="108"/>
        <v>10.172312597694532</v>
      </c>
      <c r="P569" s="7"/>
      <c r="Q569" s="46">
        <f t="shared" si="109"/>
        <v>0.11842264421516835</v>
      </c>
      <c r="R569" s="22">
        <f t="shared" si="119"/>
        <v>1.0014491688142735</v>
      </c>
      <c r="S569" s="22">
        <f t="shared" si="120"/>
        <v>6.1094439082964591</v>
      </c>
      <c r="T569" s="39">
        <f t="shared" si="110"/>
        <v>0.11578614421476363</v>
      </c>
      <c r="U569" s="39">
        <f t="shared" si="111"/>
        <v>2.5691002334874646E-2</v>
      </c>
      <c r="V569" s="39">
        <f t="shared" si="112"/>
        <v>9.0095141879888985E-2</v>
      </c>
      <c r="Y569" s="37"/>
      <c r="Z569" s="37"/>
    </row>
    <row r="570" spans="1:26" ht="13.15" x14ac:dyDescent="0.4">
      <c r="A570" s="1">
        <v>1917.1</v>
      </c>
      <c r="B570" s="11">
        <v>7.68</v>
      </c>
      <c r="C570" s="4">
        <v>0.66830000000000001</v>
      </c>
      <c r="D570" s="11">
        <v>1.3220000000000001</v>
      </c>
      <c r="E570" s="11">
        <v>13.5</v>
      </c>
      <c r="F570" s="4">
        <f t="shared" si="117"/>
        <v>1917.7916666666242</v>
      </c>
      <c r="G570" s="22">
        <f>G561*3/12+G573*9/12</f>
        <v>4.4850000000000003</v>
      </c>
      <c r="H570" s="4">
        <f t="shared" si="113"/>
        <v>173.30005333333335</v>
      </c>
      <c r="I570" s="4">
        <f t="shared" si="114"/>
        <v>15.080263755555556</v>
      </c>
      <c r="J570" s="33">
        <f t="shared" si="118"/>
        <v>1848.0449238388478</v>
      </c>
      <c r="K570" s="4">
        <f t="shared" si="115"/>
        <v>29.831076888888894</v>
      </c>
      <c r="L570" s="33">
        <f t="shared" si="116"/>
        <v>318.11398298371836</v>
      </c>
      <c r="M570" s="15">
        <f t="shared" si="107"/>
        <v>7.3871337111081417</v>
      </c>
      <c r="N570" s="6"/>
      <c r="O570" s="7">
        <f t="shared" si="108"/>
        <v>9.47182473090486</v>
      </c>
      <c r="P570" s="7"/>
      <c r="Q570" s="46">
        <f t="shared" si="109"/>
        <v>0.12822085584760276</v>
      </c>
      <c r="R570" s="22">
        <f t="shared" si="119"/>
        <v>1.001475739884802</v>
      </c>
      <c r="S570" s="22">
        <f t="shared" si="120"/>
        <v>6.0276560790826803</v>
      </c>
      <c r="T570" s="39">
        <f t="shared" si="110"/>
        <v>0.12092534378923614</v>
      </c>
      <c r="U570" s="39">
        <f t="shared" si="111"/>
        <v>2.6774482831725788E-2</v>
      </c>
      <c r="V570" s="39">
        <f t="shared" si="112"/>
        <v>9.4150860957510352E-2</v>
      </c>
      <c r="Y570" s="37"/>
      <c r="Z570" s="37"/>
    </row>
    <row r="571" spans="1:26" ht="13.15" x14ac:dyDescent="0.4">
      <c r="A571" s="1">
        <v>1917.11</v>
      </c>
      <c r="B571" s="11">
        <v>7.04</v>
      </c>
      <c r="C571" s="4">
        <v>0.67920000000000003</v>
      </c>
      <c r="D571" s="11">
        <v>1.3009999999999999</v>
      </c>
      <c r="E571" s="11">
        <v>13.5</v>
      </c>
      <c r="F571" s="4">
        <f t="shared" si="117"/>
        <v>1917.8749999999575</v>
      </c>
      <c r="G571" s="22">
        <f>G561*2/12+G573*10/12</f>
        <v>4.5133333333333336</v>
      </c>
      <c r="H571" s="4">
        <f t="shared" si="113"/>
        <v>158.85838222222225</v>
      </c>
      <c r="I571" s="4">
        <f t="shared" si="114"/>
        <v>15.326223466666669</v>
      </c>
      <c r="J571" s="33">
        <f t="shared" si="118"/>
        <v>1707.6608862649437</v>
      </c>
      <c r="K571" s="4">
        <f t="shared" si="115"/>
        <v>29.357209555555556</v>
      </c>
      <c r="L571" s="33">
        <f t="shared" si="116"/>
        <v>315.57767230549592</v>
      </c>
      <c r="M571" s="15">
        <f t="shared" si="107"/>
        <v>6.7530136047743055</v>
      </c>
      <c r="N571" s="6"/>
      <c r="O571" s="7">
        <f t="shared" si="108"/>
        <v>8.6855669996580609</v>
      </c>
      <c r="P571" s="7"/>
      <c r="Q571" s="46">
        <f t="shared" si="109"/>
        <v>0.14498243667172836</v>
      </c>
      <c r="R571" s="22">
        <f t="shared" si="119"/>
        <v>1.0015023055570336</v>
      </c>
      <c r="S571" s="22">
        <f t="shared" si="120"/>
        <v>6.0365513315704522</v>
      </c>
      <c r="T571" s="39">
        <f t="shared" si="110"/>
        <v>0.13343864585591159</v>
      </c>
      <c r="U571" s="39">
        <f t="shared" si="111"/>
        <v>2.7507078840413479E-2</v>
      </c>
      <c r="V571" s="39">
        <f t="shared" si="112"/>
        <v>0.10593156701549811</v>
      </c>
      <c r="Y571" s="37"/>
      <c r="Z571" s="37"/>
    </row>
    <row r="572" spans="1:26" ht="13.15" x14ac:dyDescent="0.4">
      <c r="A572" s="1">
        <v>1917.12</v>
      </c>
      <c r="B572" s="11">
        <v>6.8</v>
      </c>
      <c r="C572" s="4">
        <v>0.69</v>
      </c>
      <c r="D572" s="11">
        <v>1.28</v>
      </c>
      <c r="E572" s="11">
        <v>13.7</v>
      </c>
      <c r="F572" s="4">
        <f t="shared" si="117"/>
        <v>1917.9583333332907</v>
      </c>
      <c r="G572" s="22">
        <f>G561*1/12+G573*11/12</f>
        <v>4.541666666666667</v>
      </c>
      <c r="H572" s="4">
        <f t="shared" si="113"/>
        <v>151.20271532846718</v>
      </c>
      <c r="I572" s="4">
        <f t="shared" si="114"/>
        <v>15.342628467153284</v>
      </c>
      <c r="J572" s="33">
        <f t="shared" si="118"/>
        <v>1639.1095836314385</v>
      </c>
      <c r="K572" s="4">
        <f t="shared" si="115"/>
        <v>28.461687591240882</v>
      </c>
      <c r="L572" s="33">
        <f t="shared" si="116"/>
        <v>308.53827456591785</v>
      </c>
      <c r="M572" s="15">
        <f t="shared" si="107"/>
        <v>6.4125938981198178</v>
      </c>
      <c r="N572" s="6"/>
      <c r="O572" s="7">
        <f t="shared" si="108"/>
        <v>8.2763996429386619</v>
      </c>
      <c r="P572" s="7"/>
      <c r="Q572" s="46">
        <f t="shared" si="109"/>
        <v>0.15633999923668379</v>
      </c>
      <c r="R572" s="22">
        <f t="shared" si="119"/>
        <v>1.0015288658423072</v>
      </c>
      <c r="S572" s="22">
        <f t="shared" si="120"/>
        <v>5.957362848791683</v>
      </c>
      <c r="T572" s="39">
        <f t="shared" si="110"/>
        <v>0.14115126304508929</v>
      </c>
      <c r="U572" s="39">
        <f t="shared" si="111"/>
        <v>2.9157305756109198E-2</v>
      </c>
      <c r="V572" s="39">
        <f t="shared" si="112"/>
        <v>0.11199395728898009</v>
      </c>
      <c r="Y572" s="37"/>
      <c r="Z572" s="37"/>
    </row>
    <row r="573" spans="1:26" ht="13.15" x14ac:dyDescent="0.4">
      <c r="A573" s="1">
        <v>1918.01</v>
      </c>
      <c r="B573" s="11">
        <v>7.21</v>
      </c>
      <c r="C573" s="4">
        <v>0.68</v>
      </c>
      <c r="D573" s="11">
        <v>1.256</v>
      </c>
      <c r="E573" s="11">
        <v>14</v>
      </c>
      <c r="F573" s="4">
        <f t="shared" si="117"/>
        <v>1918.041666666624</v>
      </c>
      <c r="G573" s="22">
        <v>4.57</v>
      </c>
      <c r="H573" s="4">
        <f t="shared" si="113"/>
        <v>156.88393500000001</v>
      </c>
      <c r="I573" s="4">
        <f t="shared" si="114"/>
        <v>14.796265714285715</v>
      </c>
      <c r="J573" s="33">
        <f t="shared" si="118"/>
        <v>1714.0632641714471</v>
      </c>
      <c r="K573" s="4">
        <f t="shared" si="115"/>
        <v>27.329573142857146</v>
      </c>
      <c r="L573" s="33">
        <f t="shared" si="116"/>
        <v>298.59409983347263</v>
      </c>
      <c r="M573" s="15">
        <f t="shared" si="107"/>
        <v>6.6406460286553486</v>
      </c>
      <c r="N573" s="6"/>
      <c r="O573" s="7">
        <f t="shared" si="108"/>
        <v>8.5957930734445256</v>
      </c>
      <c r="P573" s="7"/>
      <c r="Q573" s="46">
        <f t="shared" si="109"/>
        <v>0.15411544909528274</v>
      </c>
      <c r="R573" s="22">
        <f t="shared" si="119"/>
        <v>1.0042728992704246</v>
      </c>
      <c r="S573" s="22">
        <f t="shared" si="120"/>
        <v>5.8386179104179705</v>
      </c>
      <c r="T573" s="39">
        <f t="shared" si="110"/>
        <v>0.13693373732090275</v>
      </c>
      <c r="U573" s="39">
        <f t="shared" si="111"/>
        <v>3.1524590147336218E-2</v>
      </c>
      <c r="V573" s="39">
        <f t="shared" si="112"/>
        <v>0.10540914717356653</v>
      </c>
      <c r="Y573" s="37"/>
      <c r="Z573" s="37"/>
    </row>
    <row r="574" spans="1:26" ht="13.15" x14ac:dyDescent="0.4">
      <c r="A574" s="1">
        <v>1918.02</v>
      </c>
      <c r="B574" s="11">
        <v>7.43</v>
      </c>
      <c r="C574" s="4">
        <v>0.67</v>
      </c>
      <c r="D574" s="11">
        <v>1.232</v>
      </c>
      <c r="E574" s="11">
        <v>14.1</v>
      </c>
      <c r="F574" s="4">
        <f t="shared" si="117"/>
        <v>1918.1249999999573</v>
      </c>
      <c r="G574" s="22">
        <f>G573*11/12+G585*1/12</f>
        <v>4.5641666666666669</v>
      </c>
      <c r="H574" s="4">
        <f t="shared" si="113"/>
        <v>160.52435957446809</v>
      </c>
      <c r="I574" s="4">
        <f t="shared" si="114"/>
        <v>14.475278723404257</v>
      </c>
      <c r="J574" s="33">
        <f t="shared" si="118"/>
        <v>1767.0167208396001</v>
      </c>
      <c r="K574" s="4">
        <f t="shared" si="115"/>
        <v>26.617228936170214</v>
      </c>
      <c r="L574" s="33">
        <f t="shared" si="116"/>
        <v>292.99658143666051</v>
      </c>
      <c r="M574" s="15">
        <f t="shared" si="107"/>
        <v>6.784343551630279</v>
      </c>
      <c r="N574" s="6"/>
      <c r="O574" s="7">
        <f t="shared" si="108"/>
        <v>8.8052311600834017</v>
      </c>
      <c r="P574" s="7"/>
      <c r="Q574" s="46">
        <f t="shared" si="109"/>
        <v>0.15289235664348777</v>
      </c>
      <c r="R574" s="22">
        <f t="shared" si="119"/>
        <v>1.0042681631239432</v>
      </c>
      <c r="S574" s="22">
        <f t="shared" si="120"/>
        <v>5.8219801640274875</v>
      </c>
      <c r="T574" s="39">
        <f t="shared" si="110"/>
        <v>0.13385817820459489</v>
      </c>
      <c r="U574" s="39">
        <f t="shared" si="111"/>
        <v>3.311026038935827E-2</v>
      </c>
      <c r="V574" s="39">
        <f t="shared" si="112"/>
        <v>0.10074791781523662</v>
      </c>
      <c r="Y574" s="37"/>
      <c r="Z574" s="37"/>
    </row>
    <row r="575" spans="1:26" ht="13.15" x14ac:dyDescent="0.4">
      <c r="A575" s="1">
        <v>1918.03</v>
      </c>
      <c r="B575" s="11">
        <v>7.28</v>
      </c>
      <c r="C575" s="4">
        <v>0.66</v>
      </c>
      <c r="D575" s="11">
        <v>1.208</v>
      </c>
      <c r="E575" s="11">
        <v>14</v>
      </c>
      <c r="F575" s="4">
        <f t="shared" si="117"/>
        <v>1918.2083333332905</v>
      </c>
      <c r="G575" s="22">
        <f>G573*10/12+G585*2/12</f>
        <v>4.5583333333333336</v>
      </c>
      <c r="H575" s="4">
        <f t="shared" si="113"/>
        <v>158.40708000000001</v>
      </c>
      <c r="I575" s="4">
        <f t="shared" si="114"/>
        <v>14.361081428571429</v>
      </c>
      <c r="J575" s="33">
        <f t="shared" si="118"/>
        <v>1756.883809149725</v>
      </c>
      <c r="K575" s="4">
        <f t="shared" si="115"/>
        <v>26.285130857142857</v>
      </c>
      <c r="L575" s="33">
        <f t="shared" si="116"/>
        <v>291.52687382594337</v>
      </c>
      <c r="M575" s="15">
        <f t="shared" si="107"/>
        <v>6.6863557604558927</v>
      </c>
      <c r="N575" s="6"/>
      <c r="O575" s="7">
        <f t="shared" si="108"/>
        <v>8.7019899189195975</v>
      </c>
      <c r="P575" s="7"/>
      <c r="Q575" s="46">
        <f t="shared" si="109"/>
        <v>0.15436291759318102</v>
      </c>
      <c r="R575" s="22">
        <f t="shared" si="119"/>
        <v>1.0042634270244146</v>
      </c>
      <c r="S575" s="22">
        <f t="shared" si="120"/>
        <v>5.8885923916795742</v>
      </c>
      <c r="T575" s="39">
        <f t="shared" si="110"/>
        <v>0.14087057280347093</v>
      </c>
      <c r="U575" s="39">
        <f t="shared" si="111"/>
        <v>3.2028415220414663E-2</v>
      </c>
      <c r="V575" s="39">
        <f t="shared" si="112"/>
        <v>0.10884215758305626</v>
      </c>
      <c r="Y575" s="37"/>
      <c r="Z575" s="37"/>
    </row>
    <row r="576" spans="1:26" ht="13.15" x14ac:dyDescent="0.4">
      <c r="A576" s="1">
        <v>1918.04</v>
      </c>
      <c r="B576" s="11">
        <v>7.21</v>
      </c>
      <c r="C576" s="4">
        <v>0.65</v>
      </c>
      <c r="D576" s="11">
        <v>1.1830000000000001</v>
      </c>
      <c r="E576" s="11">
        <v>14.2</v>
      </c>
      <c r="F576" s="4">
        <f t="shared" si="117"/>
        <v>1918.2916666666238</v>
      </c>
      <c r="G576" s="22">
        <f>G573*9/12+G585*3/12</f>
        <v>4.5525000000000002</v>
      </c>
      <c r="H576" s="4">
        <f t="shared" si="113"/>
        <v>154.67430211267606</v>
      </c>
      <c r="I576" s="4">
        <f t="shared" si="114"/>
        <v>13.944285211267609</v>
      </c>
      <c r="J576" s="33">
        <f t="shared" si="118"/>
        <v>1728.3717231354001</v>
      </c>
      <c r="K576" s="4">
        <f t="shared" si="115"/>
        <v>25.378599084507048</v>
      </c>
      <c r="L576" s="33">
        <f t="shared" si="116"/>
        <v>283.58720505813852</v>
      </c>
      <c r="M576" s="15">
        <f t="shared" si="107"/>
        <v>6.5207277305471578</v>
      </c>
      <c r="N576" s="6"/>
      <c r="O576" s="7">
        <f t="shared" si="108"/>
        <v>8.5097432226761747</v>
      </c>
      <c r="P576" s="7"/>
      <c r="Q576" s="46">
        <f t="shared" si="109"/>
        <v>0.15854915404352554</v>
      </c>
      <c r="R576" s="22">
        <f t="shared" si="119"/>
        <v>1.0042586909718596</v>
      </c>
      <c r="S576" s="22">
        <f t="shared" si="120"/>
        <v>5.8304064548346712</v>
      </c>
      <c r="T576" s="39">
        <f t="shared" si="110"/>
        <v>0.15013607556016151</v>
      </c>
      <c r="U576" s="39">
        <f t="shared" si="111"/>
        <v>3.3148808797931251E-2</v>
      </c>
      <c r="V576" s="39">
        <f t="shared" si="112"/>
        <v>0.11698726676223026</v>
      </c>
      <c r="Y576" s="37"/>
      <c r="Z576" s="37"/>
    </row>
    <row r="577" spans="1:26" ht="13.15" x14ac:dyDescent="0.4">
      <c r="A577" s="1">
        <v>1918.05</v>
      </c>
      <c r="B577" s="11">
        <v>7.44</v>
      </c>
      <c r="C577" s="4">
        <v>0.64</v>
      </c>
      <c r="D577" s="11">
        <v>1.159</v>
      </c>
      <c r="E577" s="11">
        <v>14.5</v>
      </c>
      <c r="F577" s="4">
        <f t="shared" si="117"/>
        <v>1918.374999999957</v>
      </c>
      <c r="G577" s="22">
        <f>G573*8/12+G585*4/12</f>
        <v>4.5466666666666669</v>
      </c>
      <c r="H577" s="4">
        <f t="shared" si="113"/>
        <v>156.3061903448276</v>
      </c>
      <c r="I577" s="4">
        <f t="shared" si="114"/>
        <v>13.44569379310345</v>
      </c>
      <c r="J577" s="33">
        <f t="shared" si="118"/>
        <v>1759.1273549584384</v>
      </c>
      <c r="K577" s="4">
        <f t="shared" si="115"/>
        <v>24.349311103448279</v>
      </c>
      <c r="L577" s="33">
        <f t="shared" si="116"/>
        <v>274.03610274150947</v>
      </c>
      <c r="M577" s="15">
        <f t="shared" ref="M577:M640" si="121">H577/AVERAGE(K457:K576)</f>
        <v>6.5823632316210805</v>
      </c>
      <c r="N577" s="6"/>
      <c r="O577" s="7">
        <f t="shared" ref="O577:O640" si="122">J577/AVERAGE(L457:L576)</f>
        <v>8.6117930242140499</v>
      </c>
      <c r="P577" s="7"/>
      <c r="Q577" s="46">
        <f t="shared" ref="Q577:Q640" si="123">1/M577-(G577/100-(((E577/E457)^(1/10))-1))</f>
        <v>0.15937049095408246</v>
      </c>
      <c r="R577" s="22">
        <f t="shared" si="119"/>
        <v>1.0042539549662983</v>
      </c>
      <c r="S577" s="22">
        <f t="shared" si="120"/>
        <v>5.7340935330454679</v>
      </c>
      <c r="T577" s="39">
        <f t="shared" si="110"/>
        <v>0.15132497355288943</v>
      </c>
      <c r="U577" s="39">
        <f t="shared" si="111"/>
        <v>3.4365222142025864E-2</v>
      </c>
      <c r="V577" s="39">
        <f t="shared" si="112"/>
        <v>0.11695975141086357</v>
      </c>
      <c r="Y577" s="37"/>
      <c r="Z577" s="37"/>
    </row>
    <row r="578" spans="1:26" ht="13.15" x14ac:dyDescent="0.4">
      <c r="A578" s="1">
        <v>1918.06</v>
      </c>
      <c r="B578" s="11">
        <v>7.45</v>
      </c>
      <c r="C578" s="4">
        <v>0.63</v>
      </c>
      <c r="D578" s="11">
        <v>1.135</v>
      </c>
      <c r="E578" s="11">
        <v>14.7</v>
      </c>
      <c r="F578" s="4">
        <f t="shared" si="117"/>
        <v>1918.4583333332903</v>
      </c>
      <c r="G578" s="22">
        <f>G573*7/12+G585*5/12</f>
        <v>4.5408333333333335</v>
      </c>
      <c r="H578" s="4">
        <f t="shared" si="113"/>
        <v>154.38680612244897</v>
      </c>
      <c r="I578" s="4">
        <f t="shared" si="114"/>
        <v>13.055528571428574</v>
      </c>
      <c r="J578" s="33">
        <f t="shared" si="118"/>
        <v>1749.7702090039811</v>
      </c>
      <c r="K578" s="4">
        <f t="shared" si="115"/>
        <v>23.520674489795919</v>
      </c>
      <c r="L578" s="33">
        <f t="shared" si="116"/>
        <v>266.57572982812331</v>
      </c>
      <c r="M578" s="15">
        <f t="shared" si="121"/>
        <v>6.4962913186410551</v>
      </c>
      <c r="N578" s="6"/>
      <c r="O578" s="7">
        <f t="shared" si="122"/>
        <v>8.5204377107995199</v>
      </c>
      <c r="P578" s="7"/>
      <c r="Q578" s="46">
        <f t="shared" si="123"/>
        <v>0.16288504851967153</v>
      </c>
      <c r="R578" s="22">
        <f t="shared" si="119"/>
        <v>1.004249219007751</v>
      </c>
      <c r="S578" s="22">
        <f t="shared" si="120"/>
        <v>5.6801393589292513</v>
      </c>
      <c r="T578" s="39">
        <f t="shared" ref="T578:T641" si="124">(($J698/$J578)^(1/10)-1)</f>
        <v>0.14724108245885237</v>
      </c>
      <c r="U578" s="39">
        <f t="shared" ref="U578:U641" si="125">(($S698/$S578)^(1/10)-1)</f>
        <v>3.6047055497378633E-2</v>
      </c>
      <c r="V578" s="39">
        <f t="shared" ref="V578:V641" si="126">T578-U578</f>
        <v>0.11119402696147374</v>
      </c>
      <c r="Y578" s="37"/>
      <c r="Z578" s="37"/>
    </row>
    <row r="579" spans="1:26" ht="13.15" x14ac:dyDescent="0.4">
      <c r="A579" s="1">
        <v>1918.07</v>
      </c>
      <c r="B579" s="11">
        <v>7.51</v>
      </c>
      <c r="C579" s="4">
        <v>0.62</v>
      </c>
      <c r="D579" s="11">
        <v>1.111</v>
      </c>
      <c r="E579" s="11">
        <v>15.1</v>
      </c>
      <c r="F579" s="4">
        <f t="shared" si="117"/>
        <v>1918.5416666666235</v>
      </c>
      <c r="G579" s="22">
        <f>G573*6/12+G585*6/12</f>
        <v>4.5350000000000001</v>
      </c>
      <c r="H579" s="4">
        <f t="shared" si="113"/>
        <v>151.50753576158939</v>
      </c>
      <c r="I579" s="4">
        <f t="shared" si="114"/>
        <v>12.507945695364239</v>
      </c>
      <c r="J579" s="33">
        <f t="shared" si="118"/>
        <v>1728.9509065927466</v>
      </c>
      <c r="K579" s="4">
        <f t="shared" si="115"/>
        <v>22.413431721854309</v>
      </c>
      <c r="L579" s="33">
        <f t="shared" si="116"/>
        <v>255.77422865839441</v>
      </c>
      <c r="M579" s="15">
        <f t="shared" si="121"/>
        <v>6.3713240938489877</v>
      </c>
      <c r="N579" s="6"/>
      <c r="O579" s="7">
        <f t="shared" si="122"/>
        <v>8.3767541875861689</v>
      </c>
      <c r="P579" s="7"/>
      <c r="Q579" s="46">
        <f t="shared" si="123"/>
        <v>0.16764209330860858</v>
      </c>
      <c r="R579" s="22">
        <f t="shared" si="119"/>
        <v>1.004244483096238</v>
      </c>
      <c r="S579" s="22">
        <f t="shared" si="120"/>
        <v>5.5531688788993607</v>
      </c>
      <c r="T579" s="39">
        <f t="shared" si="124"/>
        <v>0.14986543186353485</v>
      </c>
      <c r="U579" s="39">
        <f t="shared" si="125"/>
        <v>3.849390218616433E-2</v>
      </c>
      <c r="V579" s="39">
        <f t="shared" si="126"/>
        <v>0.11137152967737052</v>
      </c>
      <c r="Y579" s="37"/>
      <c r="Z579" s="37"/>
    </row>
    <row r="580" spans="1:26" ht="13.15" x14ac:dyDescent="0.4">
      <c r="A580" s="1">
        <v>1918.08</v>
      </c>
      <c r="B580" s="11">
        <v>7.58</v>
      </c>
      <c r="C580" s="4">
        <v>0.61</v>
      </c>
      <c r="D580" s="11">
        <v>1.087</v>
      </c>
      <c r="E580" s="11">
        <v>15.4</v>
      </c>
      <c r="F580" s="4">
        <f t="shared" si="117"/>
        <v>1918.6249999999568</v>
      </c>
      <c r="G580" s="22">
        <f>G573*5/12+G585*7/12</f>
        <v>4.5291666666666668</v>
      </c>
      <c r="H580" s="4">
        <f t="shared" si="113"/>
        <v>149.94076753246753</v>
      </c>
      <c r="I580" s="4">
        <f t="shared" si="114"/>
        <v>12.066473376623376</v>
      </c>
      <c r="J580" s="33">
        <f t="shared" si="118"/>
        <v>1722.5463604098841</v>
      </c>
      <c r="K580" s="4">
        <f t="shared" si="115"/>
        <v>21.502059935064935</v>
      </c>
      <c r="L580" s="33">
        <f t="shared" si="116"/>
        <v>247.01951105086331</v>
      </c>
      <c r="M580" s="15">
        <f t="shared" si="121"/>
        <v>6.3030737609145921</v>
      </c>
      <c r="N580" s="6"/>
      <c r="O580" s="7">
        <f t="shared" si="122"/>
        <v>8.306783093578094</v>
      </c>
      <c r="P580" s="7"/>
      <c r="Q580" s="46">
        <f t="shared" si="123"/>
        <v>0.17147949792457631</v>
      </c>
      <c r="R580" s="22">
        <f t="shared" si="119"/>
        <v>1.0042397472317799</v>
      </c>
      <c r="S580" s="22">
        <f t="shared" si="120"/>
        <v>5.4681014335116691</v>
      </c>
      <c r="T580" s="39">
        <f t="shared" si="124"/>
        <v>0.15436100616055981</v>
      </c>
      <c r="U580" s="39">
        <f t="shared" si="125"/>
        <v>4.0202616247487777E-2</v>
      </c>
      <c r="V580" s="39">
        <f t="shared" si="126"/>
        <v>0.11415838991307203</v>
      </c>
      <c r="Y580" s="37"/>
      <c r="Z580" s="37"/>
    </row>
    <row r="581" spans="1:26" ht="13.15" x14ac:dyDescent="0.4">
      <c r="A581" s="1">
        <v>1918.09</v>
      </c>
      <c r="B581" s="11">
        <v>7.54</v>
      </c>
      <c r="C581" s="4">
        <v>0.6</v>
      </c>
      <c r="D581" s="11">
        <v>1.0629999999999999</v>
      </c>
      <c r="E581" s="11">
        <v>15.7</v>
      </c>
      <c r="F581" s="4">
        <f t="shared" si="117"/>
        <v>1918.7083333332901</v>
      </c>
      <c r="G581" s="22">
        <f>G573*4/12+G585*8/12</f>
        <v>4.5233333333333334</v>
      </c>
      <c r="H581" s="4">
        <f t="shared" si="113"/>
        <v>146.29953248407645</v>
      </c>
      <c r="I581" s="4">
        <f t="shared" si="114"/>
        <v>11.641872611464969</v>
      </c>
      <c r="J581" s="33">
        <f t="shared" si="118"/>
        <v>1691.8605270563646</v>
      </c>
      <c r="K581" s="4">
        <f t="shared" si="115"/>
        <v>20.625517643312104</v>
      </c>
      <c r="L581" s="33">
        <f t="shared" si="116"/>
        <v>238.52092045900739</v>
      </c>
      <c r="M581" s="15">
        <f t="shared" si="121"/>
        <v>6.1491705624316806</v>
      </c>
      <c r="N581" s="6"/>
      <c r="O581" s="7">
        <f t="shared" si="122"/>
        <v>8.1234555716579724</v>
      </c>
      <c r="P581" s="7"/>
      <c r="Q581" s="46">
        <f t="shared" si="123"/>
        <v>0.17755205758811704</v>
      </c>
      <c r="R581" s="22">
        <f t="shared" si="119"/>
        <v>1.004235011414397</v>
      </c>
      <c r="S581" s="22">
        <f t="shared" si="120"/>
        <v>5.3863557924830179</v>
      </c>
      <c r="T581" s="39">
        <f t="shared" si="124"/>
        <v>0.16334466746396403</v>
      </c>
      <c r="U581" s="39">
        <f t="shared" si="125"/>
        <v>4.0666450798550802E-2</v>
      </c>
      <c r="V581" s="39">
        <f t="shared" si="126"/>
        <v>0.12267821666541323</v>
      </c>
      <c r="Y581" s="37"/>
      <c r="Z581" s="37"/>
    </row>
    <row r="582" spans="1:26" ht="13.15" x14ac:dyDescent="0.4">
      <c r="A582" s="1">
        <v>1918.1</v>
      </c>
      <c r="B582" s="11">
        <v>7.86</v>
      </c>
      <c r="C582" s="4">
        <v>0.59</v>
      </c>
      <c r="D582" s="11">
        <v>1.038</v>
      </c>
      <c r="E582" s="11">
        <v>16</v>
      </c>
      <c r="F582" s="4">
        <f t="shared" si="117"/>
        <v>1918.7916666666233</v>
      </c>
      <c r="G582" s="22">
        <f>G573*3/12+G585*9/12</f>
        <v>4.5175000000000001</v>
      </c>
      <c r="H582" s="4">
        <f t="shared" si="113"/>
        <v>149.64899625000001</v>
      </c>
      <c r="I582" s="4">
        <f t="shared" si="114"/>
        <v>11.233194375</v>
      </c>
      <c r="J582" s="33">
        <f t="shared" si="118"/>
        <v>1741.4203257486718</v>
      </c>
      <c r="K582" s="4">
        <f t="shared" si="115"/>
        <v>19.762806375</v>
      </c>
      <c r="L582" s="33">
        <f t="shared" si="116"/>
        <v>229.97382927825967</v>
      </c>
      <c r="M582" s="15">
        <f t="shared" si="121"/>
        <v>6.2905153211913216</v>
      </c>
      <c r="N582" s="6"/>
      <c r="O582" s="7">
        <f t="shared" si="122"/>
        <v>8.3278481223266834</v>
      </c>
      <c r="P582" s="7"/>
      <c r="Q582" s="46">
        <f t="shared" si="123"/>
        <v>0.17481795180631346</v>
      </c>
      <c r="R582" s="22">
        <f t="shared" si="119"/>
        <v>1.0042302756441095</v>
      </c>
      <c r="S582" s="22">
        <f t="shared" si="120"/>
        <v>5.3077451881696955</v>
      </c>
      <c r="T582" s="39">
        <f t="shared" si="124"/>
        <v>0.1633744407667288</v>
      </c>
      <c r="U582" s="39">
        <f t="shared" si="125"/>
        <v>4.2910825267364228E-2</v>
      </c>
      <c r="V582" s="39">
        <f t="shared" si="126"/>
        <v>0.12046361549936457</v>
      </c>
      <c r="Y582" s="37"/>
      <c r="Z582" s="37"/>
    </row>
    <row r="583" spans="1:26" ht="13.15" x14ac:dyDescent="0.4">
      <c r="A583" s="1">
        <v>1918.11</v>
      </c>
      <c r="B583" s="11">
        <v>8.06</v>
      </c>
      <c r="C583" s="4">
        <v>0.57999999999999996</v>
      </c>
      <c r="D583" s="11">
        <v>1.014</v>
      </c>
      <c r="E583" s="11">
        <v>16.3</v>
      </c>
      <c r="F583" s="4">
        <f t="shared" si="117"/>
        <v>1918.8749999999566</v>
      </c>
      <c r="G583" s="22">
        <f>G573*2/12+G585*10/12</f>
        <v>4.5116666666666667</v>
      </c>
      <c r="H583" s="4">
        <f t="shared" si="113"/>
        <v>150.63249938650307</v>
      </c>
      <c r="I583" s="4">
        <f t="shared" si="114"/>
        <v>10.839559509202454</v>
      </c>
      <c r="J583" s="33">
        <f t="shared" si="118"/>
        <v>1763.3764466647492</v>
      </c>
      <c r="K583" s="4">
        <f t="shared" si="115"/>
        <v>18.950540245398773</v>
      </c>
      <c r="L583" s="33">
        <f t="shared" si="116"/>
        <v>221.84413361266198</v>
      </c>
      <c r="M583" s="15">
        <f t="shared" si="121"/>
        <v>6.3333274953541547</v>
      </c>
      <c r="N583" s="6"/>
      <c r="O583" s="7">
        <f t="shared" si="122"/>
        <v>8.4011602614822447</v>
      </c>
      <c r="P583" s="7"/>
      <c r="Q583" s="46">
        <f t="shared" si="123"/>
        <v>0.17463797411724732</v>
      </c>
      <c r="R583" s="22">
        <f t="shared" si="119"/>
        <v>1.0042255399209381</v>
      </c>
      <c r="S583" s="22">
        <f t="shared" si="120"/>
        <v>5.2320966020754343</v>
      </c>
      <c r="T583" s="39">
        <f t="shared" si="124"/>
        <v>0.16989821952414341</v>
      </c>
      <c r="U583" s="39">
        <f t="shared" si="125"/>
        <v>4.452025187686659E-2</v>
      </c>
      <c r="V583" s="39">
        <f t="shared" si="126"/>
        <v>0.12537796764727682</v>
      </c>
      <c r="Y583" s="37"/>
      <c r="Z583" s="37"/>
    </row>
    <row r="584" spans="1:26" ht="13.15" x14ac:dyDescent="0.4">
      <c r="A584" s="1">
        <v>1918.12</v>
      </c>
      <c r="B584" s="11">
        <v>7.9</v>
      </c>
      <c r="C584" s="4">
        <v>0.56999999999999995</v>
      </c>
      <c r="D584" s="11">
        <v>0.99</v>
      </c>
      <c r="E584" s="11">
        <v>16.5</v>
      </c>
      <c r="F584" s="4">
        <f t="shared" si="117"/>
        <v>1918.9583333332898</v>
      </c>
      <c r="G584" s="22">
        <f>G573*1/12+G585*11/12</f>
        <v>4.5058333333333334</v>
      </c>
      <c r="H584" s="4">
        <f t="shared" si="113"/>
        <v>145.85267272727273</v>
      </c>
      <c r="I584" s="4">
        <f t="shared" si="114"/>
        <v>10.523547272727273</v>
      </c>
      <c r="J584" s="33">
        <f t="shared" si="118"/>
        <v>1717.687640054515</v>
      </c>
      <c r="K584" s="4">
        <f t="shared" si="115"/>
        <v>18.277740000000001</v>
      </c>
      <c r="L584" s="33">
        <f t="shared" si="116"/>
        <v>215.25452704480634</v>
      </c>
      <c r="M584" s="15">
        <f t="shared" si="121"/>
        <v>6.134580411283431</v>
      </c>
      <c r="N584" s="6"/>
      <c r="O584" s="7">
        <f t="shared" si="122"/>
        <v>8.1546927110037295</v>
      </c>
      <c r="P584" s="7"/>
      <c r="Q584" s="46">
        <f t="shared" si="123"/>
        <v>0.17998283511502525</v>
      </c>
      <c r="R584" s="22">
        <f t="shared" si="119"/>
        <v>1.0042208042449028</v>
      </c>
      <c r="S584" s="22">
        <f t="shared" si="120"/>
        <v>5.1905177013784636</v>
      </c>
      <c r="T584" s="39">
        <f t="shared" si="124"/>
        <v>0.17447357005386266</v>
      </c>
      <c r="U584" s="39">
        <f t="shared" si="125"/>
        <v>4.6077266159973762E-2</v>
      </c>
      <c r="V584" s="39">
        <f t="shared" si="126"/>
        <v>0.1283963038938889</v>
      </c>
      <c r="Y584" s="37"/>
      <c r="Z584" s="37"/>
    </row>
    <row r="585" spans="1:26" ht="13.15" x14ac:dyDescent="0.4">
      <c r="A585" s="1">
        <v>1919.01</v>
      </c>
      <c r="B585" s="11">
        <v>7.85</v>
      </c>
      <c r="C585" s="4">
        <v>0.56669999999999998</v>
      </c>
      <c r="D585" s="11">
        <v>0.98499999999999999</v>
      </c>
      <c r="E585" s="11">
        <v>16.5</v>
      </c>
      <c r="F585" s="4">
        <f t="shared" si="117"/>
        <v>1919.0416666666231</v>
      </c>
      <c r="G585" s="22">
        <v>4.5</v>
      </c>
      <c r="H585" s="4">
        <f t="shared" si="113"/>
        <v>144.92955454545455</v>
      </c>
      <c r="I585" s="4">
        <f t="shared" si="114"/>
        <v>10.462621472727273</v>
      </c>
      <c r="J585" s="33">
        <f t="shared" si="118"/>
        <v>1717.0842750923439</v>
      </c>
      <c r="K585" s="4">
        <f t="shared" si="115"/>
        <v>18.185428181818182</v>
      </c>
      <c r="L585" s="33">
        <f t="shared" si="116"/>
        <v>215.45579757528134</v>
      </c>
      <c r="M585" s="15">
        <f t="shared" si="121"/>
        <v>6.0984676399501048</v>
      </c>
      <c r="N585" s="6"/>
      <c r="O585" s="7">
        <f t="shared" si="122"/>
        <v>8.1245805645506177</v>
      </c>
      <c r="P585" s="7"/>
      <c r="Q585" s="46">
        <f t="shared" si="123"/>
        <v>0.1821311332968038</v>
      </c>
      <c r="R585" s="22">
        <f t="shared" si="119"/>
        <v>1.0006271734238761</v>
      </c>
      <c r="S585" s="22">
        <f t="shared" si="120"/>
        <v>5.212425860525685</v>
      </c>
      <c r="T585" s="39">
        <f t="shared" si="124"/>
        <v>0.18325551576602428</v>
      </c>
      <c r="U585" s="39">
        <f t="shared" si="125"/>
        <v>4.57524711083237E-2</v>
      </c>
      <c r="V585" s="39">
        <f t="shared" si="126"/>
        <v>0.13750304465770058</v>
      </c>
      <c r="Y585" s="37"/>
      <c r="Z585" s="37"/>
    </row>
    <row r="586" spans="1:26" ht="13.15" x14ac:dyDescent="0.4">
      <c r="A586" s="1">
        <v>1919.02</v>
      </c>
      <c r="B586" s="11">
        <v>7.88</v>
      </c>
      <c r="C586" s="4">
        <v>0.56330000000000002</v>
      </c>
      <c r="D586" s="11">
        <v>0.98</v>
      </c>
      <c r="E586" s="11">
        <v>16.2</v>
      </c>
      <c r="F586" s="4">
        <f t="shared" si="117"/>
        <v>1919.1249999999563</v>
      </c>
      <c r="G586" s="22">
        <f>G585*11/12+G597*1/12</f>
        <v>4.5391666666666666</v>
      </c>
      <c r="H586" s="4">
        <f t="shared" ref="H586:H649" si="127">B586*$E$1838/E586</f>
        <v>148.17756296296298</v>
      </c>
      <c r="I586" s="4">
        <f t="shared" ref="I586:I649" si="128">C586*$E$1838/E586</f>
        <v>10.592439240740744</v>
      </c>
      <c r="J586" s="33">
        <f t="shared" si="118"/>
        <v>1766.023776120358</v>
      </c>
      <c r="K586" s="4">
        <f t="shared" ref="K586:K649" si="129">D586*$E$1838/E586</f>
        <v>18.428174074074075</v>
      </c>
      <c r="L586" s="33">
        <f t="shared" ref="L586:L649" si="130">K586*(J586/H586)</f>
        <v>219.63239855303942</v>
      </c>
      <c r="M586" s="15">
        <f t="shared" si="121"/>
        <v>6.2396927713649779</v>
      </c>
      <c r="N586" s="6"/>
      <c r="O586" s="7">
        <f t="shared" si="122"/>
        <v>8.3299751954304497</v>
      </c>
      <c r="P586" s="7"/>
      <c r="Q586" s="46">
        <f t="shared" si="123"/>
        <v>0.17495652068251058</v>
      </c>
      <c r="R586" s="22">
        <f t="shared" si="119"/>
        <v>1.0006654468310299</v>
      </c>
      <c r="S586" s="22">
        <f t="shared" si="120"/>
        <v>5.3122818991196903</v>
      </c>
      <c r="T586" s="39">
        <f t="shared" si="124"/>
        <v>0.18089251715294341</v>
      </c>
      <c r="U586" s="39">
        <f t="shared" si="125"/>
        <v>4.4306671110342144E-2</v>
      </c>
      <c r="V586" s="39">
        <f t="shared" si="126"/>
        <v>0.13658584604260127</v>
      </c>
      <c r="Y586" s="37"/>
      <c r="Z586" s="37"/>
    </row>
    <row r="587" spans="1:26" ht="13.15" x14ac:dyDescent="0.4">
      <c r="A587" s="1">
        <v>1919.03</v>
      </c>
      <c r="B587" s="11">
        <v>8.1199999999999992</v>
      </c>
      <c r="C587" s="4">
        <v>0.56000000000000005</v>
      </c>
      <c r="D587" s="11">
        <v>0.97499999999999998</v>
      </c>
      <c r="E587" s="11">
        <v>16.399999999999999</v>
      </c>
      <c r="F587" s="4">
        <f t="shared" ref="F587:F650" si="131">F586+1/12</f>
        <v>1919.2083333332896</v>
      </c>
      <c r="G587" s="22">
        <f>G585*10/12+G597*2/12</f>
        <v>4.5783333333333331</v>
      </c>
      <c r="H587" s="4">
        <f t="shared" si="127"/>
        <v>150.82850487804879</v>
      </c>
      <c r="I587" s="4">
        <f t="shared" si="128"/>
        <v>10.40196585365854</v>
      </c>
      <c r="J587" s="33">
        <f t="shared" ref="J587:J650" si="132">J586*((H587+(I587/12))/H586)</f>
        <v>1807.9496222353857</v>
      </c>
      <c r="K587" s="4">
        <f t="shared" si="129"/>
        <v>18.110565548780492</v>
      </c>
      <c r="L587" s="33">
        <f t="shared" si="130"/>
        <v>217.08754700486472</v>
      </c>
      <c r="M587" s="15">
        <f t="shared" si="121"/>
        <v>6.3560740048691438</v>
      </c>
      <c r="N587" s="6"/>
      <c r="O587" s="7">
        <f t="shared" si="122"/>
        <v>8.5005462473323892</v>
      </c>
      <c r="P587" s="7"/>
      <c r="Q587" s="46">
        <f t="shared" si="123"/>
        <v>0.17293190745470649</v>
      </c>
      <c r="R587" s="22">
        <f t="shared" ref="R587:R650" si="133">((G587/G588+G587/1200+((1+G588/1200)^(-119))*(1-G587/G588)))</f>
        <v>1.0007037060469857</v>
      </c>
      <c r="S587" s="22">
        <f t="shared" ref="S587:S650" si="134">S586*R586*E586/E587</f>
        <v>5.2509899044179837</v>
      </c>
      <c r="T587" s="39">
        <f t="shared" si="124"/>
        <v>0.18121561867449509</v>
      </c>
      <c r="U587" s="39">
        <f t="shared" si="125"/>
        <v>4.6668663899576357E-2</v>
      </c>
      <c r="V587" s="39">
        <f t="shared" si="126"/>
        <v>0.13454695477491874</v>
      </c>
      <c r="Y587" s="37"/>
      <c r="Z587" s="37"/>
    </row>
    <row r="588" spans="1:26" ht="13.15" x14ac:dyDescent="0.4">
      <c r="A588" s="1">
        <v>1919.04</v>
      </c>
      <c r="B588" s="11">
        <v>8.39</v>
      </c>
      <c r="C588" s="4">
        <v>0.55669999999999997</v>
      </c>
      <c r="D588" s="11">
        <v>0.97</v>
      </c>
      <c r="E588" s="11">
        <v>16.7</v>
      </c>
      <c r="F588" s="4">
        <f t="shared" si="131"/>
        <v>1919.2916666666229</v>
      </c>
      <c r="G588" s="22">
        <f>G585*9/12+G597*3/12</f>
        <v>4.6174999999999997</v>
      </c>
      <c r="H588" s="4">
        <f t="shared" si="127"/>
        <v>153.04415029940122</v>
      </c>
      <c r="I588" s="4">
        <f t="shared" si="128"/>
        <v>10.154908041916169</v>
      </c>
      <c r="J588" s="33">
        <f t="shared" si="132"/>
        <v>1844.6518279636887</v>
      </c>
      <c r="K588" s="4">
        <f t="shared" si="129"/>
        <v>17.694019760479044</v>
      </c>
      <c r="L588" s="33">
        <f t="shared" si="130"/>
        <v>213.26725543799498</v>
      </c>
      <c r="M588" s="15">
        <f t="shared" si="121"/>
        <v>6.4561395558192753</v>
      </c>
      <c r="N588" s="6"/>
      <c r="O588" s="7">
        <f t="shared" si="122"/>
        <v>8.6477422275317508</v>
      </c>
      <c r="P588" s="7"/>
      <c r="Q588" s="46">
        <f t="shared" si="123"/>
        <v>0.16981497465453699</v>
      </c>
      <c r="R588" s="22">
        <f t="shared" si="133"/>
        <v>1.0007419511129143</v>
      </c>
      <c r="S588" s="22">
        <f t="shared" si="134"/>
        <v>5.1602895178065076</v>
      </c>
      <c r="T588" s="39">
        <f t="shared" si="124"/>
        <v>0.17918756948696402</v>
      </c>
      <c r="U588" s="39">
        <f t="shared" si="125"/>
        <v>4.9648274311074214E-2</v>
      </c>
      <c r="V588" s="39">
        <f t="shared" si="126"/>
        <v>0.1295392951758898</v>
      </c>
      <c r="Y588" s="37"/>
      <c r="Z588" s="37"/>
    </row>
    <row r="589" spans="1:26" ht="13.15" x14ac:dyDescent="0.4">
      <c r="A589" s="1">
        <v>1919.05</v>
      </c>
      <c r="B589" s="11">
        <v>8.9700000000000006</v>
      </c>
      <c r="C589" s="4">
        <v>0.55330000000000001</v>
      </c>
      <c r="D589" s="11">
        <v>0.96499999999999997</v>
      </c>
      <c r="E589" s="11">
        <v>16.899999999999999</v>
      </c>
      <c r="F589" s="4">
        <f t="shared" si="131"/>
        <v>1919.3749999999561</v>
      </c>
      <c r="G589" s="22">
        <f>G585*8/12+G597*4/12</f>
        <v>4.6566666666666663</v>
      </c>
      <c r="H589" s="4">
        <f t="shared" si="127"/>
        <v>161.68770000000004</v>
      </c>
      <c r="I589" s="4">
        <f t="shared" si="128"/>
        <v>9.9734453076923089</v>
      </c>
      <c r="J589" s="33">
        <f t="shared" si="132"/>
        <v>1958.8506886471853</v>
      </c>
      <c r="K589" s="4">
        <f t="shared" si="129"/>
        <v>17.394496153846156</v>
      </c>
      <c r="L589" s="33">
        <f t="shared" si="130"/>
        <v>210.73477308188779</v>
      </c>
      <c r="M589" s="15">
        <f t="shared" si="121"/>
        <v>6.8290022614820325</v>
      </c>
      <c r="N589" s="6"/>
      <c r="O589" s="7">
        <f t="shared" si="122"/>
        <v>9.1580224805396515</v>
      </c>
      <c r="P589" s="7"/>
      <c r="Q589" s="46">
        <f t="shared" si="123"/>
        <v>0.16114095836448952</v>
      </c>
      <c r="R589" s="22">
        <f t="shared" si="133"/>
        <v>1.0007801820698572</v>
      </c>
      <c r="S589" s="22">
        <f t="shared" si="134"/>
        <v>5.1030043755009062</v>
      </c>
      <c r="T589" s="39">
        <f t="shared" si="124"/>
        <v>0.17352592506401199</v>
      </c>
      <c r="U589" s="39">
        <f t="shared" si="125"/>
        <v>5.0735029935927489E-2</v>
      </c>
      <c r="V589" s="39">
        <f t="shared" si="126"/>
        <v>0.1227908951280845</v>
      </c>
      <c r="Y589" s="37"/>
      <c r="Z589" s="37"/>
    </row>
    <row r="590" spans="1:26" ht="13.15" x14ac:dyDescent="0.4">
      <c r="A590" s="1">
        <v>1919.06</v>
      </c>
      <c r="B590" s="11">
        <v>9.2100000000000009</v>
      </c>
      <c r="C590" s="4">
        <v>0.55000000000000004</v>
      </c>
      <c r="D590" s="11">
        <v>0.96</v>
      </c>
      <c r="E590" s="11">
        <v>16.899999999999999</v>
      </c>
      <c r="F590" s="4">
        <f t="shared" si="131"/>
        <v>1919.4583333332894</v>
      </c>
      <c r="G590" s="22">
        <f>G585*7/12+G597*5/12</f>
        <v>4.6958333333333329</v>
      </c>
      <c r="H590" s="4">
        <f t="shared" si="127"/>
        <v>166.01379230769234</v>
      </c>
      <c r="I590" s="4">
        <f t="shared" si="128"/>
        <v>9.9139615384615407</v>
      </c>
      <c r="J590" s="33">
        <f t="shared" si="132"/>
        <v>2021.2704012267081</v>
      </c>
      <c r="K590" s="4">
        <f t="shared" si="129"/>
        <v>17.304369230769233</v>
      </c>
      <c r="L590" s="33">
        <f t="shared" si="130"/>
        <v>210.68616560017804</v>
      </c>
      <c r="M590" s="15">
        <f t="shared" si="121"/>
        <v>7.0216152147841315</v>
      </c>
      <c r="N590" s="6"/>
      <c r="O590" s="7">
        <f t="shared" si="122"/>
        <v>9.4259041506496661</v>
      </c>
      <c r="P590" s="7"/>
      <c r="Q590" s="46">
        <f t="shared" si="123"/>
        <v>0.15565526932897694</v>
      </c>
      <c r="R590" s="22">
        <f t="shared" si="133"/>
        <v>1.0008183989587263</v>
      </c>
      <c r="S590" s="22">
        <f t="shared" si="134"/>
        <v>5.1069856480170746</v>
      </c>
      <c r="T590" s="39">
        <f t="shared" si="124"/>
        <v>0.17171752509691518</v>
      </c>
      <c r="U590" s="39">
        <f t="shared" si="125"/>
        <v>5.0569117240239825E-2</v>
      </c>
      <c r="V590" s="39">
        <f t="shared" si="126"/>
        <v>0.12114840785667536</v>
      </c>
      <c r="Y590" s="37"/>
      <c r="Z590" s="37"/>
    </row>
    <row r="591" spans="1:26" ht="13.15" x14ac:dyDescent="0.4">
      <c r="A591" s="1">
        <v>1919.07</v>
      </c>
      <c r="B591" s="11">
        <v>9.51</v>
      </c>
      <c r="C591" s="4">
        <v>0.54669999999999996</v>
      </c>
      <c r="D591" s="11">
        <v>0.95499999999999996</v>
      </c>
      <c r="E591" s="11">
        <v>17.399999999999999</v>
      </c>
      <c r="F591" s="4">
        <f t="shared" si="131"/>
        <v>1919.5416666666226</v>
      </c>
      <c r="G591" s="22">
        <f>G585*6/12+G597*6/12</f>
        <v>4.7349999999999994</v>
      </c>
      <c r="H591" s="4">
        <f t="shared" si="127"/>
        <v>166.49550517241383</v>
      </c>
      <c r="I591" s="4">
        <f t="shared" si="128"/>
        <v>9.5713031206896559</v>
      </c>
      <c r="J591" s="33">
        <f t="shared" si="132"/>
        <v>2036.8465443952464</v>
      </c>
      <c r="K591" s="4">
        <f t="shared" si="129"/>
        <v>16.719580172413796</v>
      </c>
      <c r="L591" s="33">
        <f t="shared" si="130"/>
        <v>204.54137222896532</v>
      </c>
      <c r="M591" s="15">
        <f t="shared" si="121"/>
        <v>7.0528371654463129</v>
      </c>
      <c r="N591" s="6"/>
      <c r="O591" s="7">
        <f t="shared" si="122"/>
        <v>9.4754185080965705</v>
      </c>
      <c r="P591" s="7"/>
      <c r="Q591" s="46">
        <f t="shared" si="123"/>
        <v>0.15772882117381554</v>
      </c>
      <c r="R591" s="22">
        <f t="shared" si="133"/>
        <v>1.0008566018203051</v>
      </c>
      <c r="S591" s="22">
        <f t="shared" si="134"/>
        <v>4.9642926365423303</v>
      </c>
      <c r="T591" s="39">
        <f t="shared" si="124"/>
        <v>0.17979925831988153</v>
      </c>
      <c r="U591" s="39">
        <f t="shared" si="125"/>
        <v>5.2857385544895275E-2</v>
      </c>
      <c r="V591" s="39">
        <f t="shared" si="126"/>
        <v>0.12694187277498625</v>
      </c>
      <c r="Y591" s="37"/>
      <c r="Z591" s="37"/>
    </row>
    <row r="592" spans="1:26" ht="13.15" x14ac:dyDescent="0.4">
      <c r="A592" s="1">
        <v>1919.08</v>
      </c>
      <c r="B592" s="11">
        <v>8.8699999999999992</v>
      </c>
      <c r="C592" s="4">
        <v>0.54330000000000001</v>
      </c>
      <c r="D592" s="11">
        <v>0.95</v>
      </c>
      <c r="E592" s="11">
        <v>17.7</v>
      </c>
      <c r="F592" s="4">
        <f t="shared" si="131"/>
        <v>1919.6249999999559</v>
      </c>
      <c r="G592" s="22">
        <f>G585*5/12+G597*7/12</f>
        <v>4.774166666666666</v>
      </c>
      <c r="H592" s="4">
        <f t="shared" si="127"/>
        <v>152.65871355932202</v>
      </c>
      <c r="I592" s="4">
        <f t="shared" si="128"/>
        <v>9.3505613389830522</v>
      </c>
      <c r="J592" s="33">
        <f t="shared" si="132"/>
        <v>1877.1047967577979</v>
      </c>
      <c r="K592" s="4">
        <f t="shared" si="129"/>
        <v>16.350144067796613</v>
      </c>
      <c r="L592" s="33">
        <f t="shared" si="130"/>
        <v>201.04279108454438</v>
      </c>
      <c r="M592" s="15">
        <f t="shared" si="121"/>
        <v>6.4791311017052777</v>
      </c>
      <c r="N592" s="6"/>
      <c r="O592" s="7">
        <f t="shared" si="122"/>
        <v>8.7144609504817154</v>
      </c>
      <c r="P592" s="7"/>
      <c r="Q592" s="46">
        <f t="shared" si="123"/>
        <v>0.17064096355555289</v>
      </c>
      <c r="R592" s="22">
        <f t="shared" si="133"/>
        <v>1.0008947906952499</v>
      </c>
      <c r="S592" s="22">
        <f t="shared" si="134"/>
        <v>4.8843324305385849</v>
      </c>
      <c r="T592" s="39">
        <f t="shared" si="124"/>
        <v>0.1963807741116379</v>
      </c>
      <c r="U592" s="39">
        <f t="shared" si="125"/>
        <v>5.5098822920063073E-2</v>
      </c>
      <c r="V592" s="39">
        <f t="shared" si="126"/>
        <v>0.14128195119157483</v>
      </c>
      <c r="Y592" s="37"/>
      <c r="Z592" s="37"/>
    </row>
    <row r="593" spans="1:26" ht="13.15" x14ac:dyDescent="0.4">
      <c r="A593" s="1">
        <v>1919.09</v>
      </c>
      <c r="B593" s="11">
        <v>9.01</v>
      </c>
      <c r="C593" s="4">
        <v>0.54</v>
      </c>
      <c r="D593" s="11">
        <v>0.94499999999999995</v>
      </c>
      <c r="E593" s="11">
        <v>17.8</v>
      </c>
      <c r="F593" s="4">
        <f t="shared" si="131"/>
        <v>1919.7083333332891</v>
      </c>
      <c r="G593" s="22">
        <f>G585*4/12+G597*8/12</f>
        <v>4.8133333333333326</v>
      </c>
      <c r="H593" s="4">
        <f t="shared" si="127"/>
        <v>154.19703876404495</v>
      </c>
      <c r="I593" s="4">
        <f t="shared" si="128"/>
        <v>9.2415539325842708</v>
      </c>
      <c r="J593" s="33">
        <f t="shared" si="132"/>
        <v>1905.4897561731943</v>
      </c>
      <c r="K593" s="4">
        <f t="shared" si="129"/>
        <v>16.172719382022471</v>
      </c>
      <c r="L593" s="33">
        <f t="shared" si="130"/>
        <v>199.85436399374788</v>
      </c>
      <c r="M593" s="15">
        <f t="shared" si="121"/>
        <v>6.5584816720612622</v>
      </c>
      <c r="N593" s="6"/>
      <c r="O593" s="7">
        <f t="shared" si="122"/>
        <v>8.8301835458236315</v>
      </c>
      <c r="P593" s="7"/>
      <c r="Q593" s="46">
        <f t="shared" si="123"/>
        <v>0.16792341432674904</v>
      </c>
      <c r="R593" s="22">
        <f t="shared" si="133"/>
        <v>1.0009329656240877</v>
      </c>
      <c r="S593" s="22">
        <f t="shared" si="134"/>
        <v>4.8612382627962853</v>
      </c>
      <c r="T593" s="39">
        <f t="shared" si="124"/>
        <v>0.19956546211141069</v>
      </c>
      <c r="U593" s="39">
        <f t="shared" si="125"/>
        <v>5.6127929331281523E-2</v>
      </c>
      <c r="V593" s="39">
        <f t="shared" si="126"/>
        <v>0.14343753278012916</v>
      </c>
      <c r="Y593" s="37"/>
      <c r="Z593" s="37"/>
    </row>
    <row r="594" spans="1:26" ht="13.15" x14ac:dyDescent="0.4">
      <c r="A594" s="1">
        <v>1919.1</v>
      </c>
      <c r="B594" s="11">
        <v>9.4700000000000006</v>
      </c>
      <c r="C594" s="4">
        <v>0.53669999999999995</v>
      </c>
      <c r="D594" s="11">
        <v>0.94</v>
      </c>
      <c r="E594" s="11">
        <v>18.100000000000001</v>
      </c>
      <c r="F594" s="4">
        <f t="shared" si="131"/>
        <v>1919.7916666666224</v>
      </c>
      <c r="G594" s="22">
        <f>G585*3/12+G597*9/12</f>
        <v>4.8524999999999991</v>
      </c>
      <c r="H594" s="4">
        <f t="shared" si="127"/>
        <v>159.38323922651935</v>
      </c>
      <c r="I594" s="4">
        <f t="shared" si="128"/>
        <v>9.0328389116022088</v>
      </c>
      <c r="J594" s="33">
        <f t="shared" si="132"/>
        <v>1978.8801648348301</v>
      </c>
      <c r="K594" s="4">
        <f t="shared" si="129"/>
        <v>15.820511602209946</v>
      </c>
      <c r="L594" s="33">
        <f t="shared" si="130"/>
        <v>196.42527507336223</v>
      </c>
      <c r="M594" s="15">
        <f t="shared" si="121"/>
        <v>6.7947041999493045</v>
      </c>
      <c r="N594" s="6"/>
      <c r="O594" s="7">
        <f t="shared" si="122"/>
        <v>9.1548959122599456</v>
      </c>
      <c r="P594" s="7"/>
      <c r="Q594" s="46">
        <f t="shared" si="123"/>
        <v>0.16192257750459019</v>
      </c>
      <c r="R594" s="22">
        <f t="shared" si="133"/>
        <v>1.0009711266472197</v>
      </c>
      <c r="S594" s="22">
        <f t="shared" si="134"/>
        <v>4.7851254492569248</v>
      </c>
      <c r="T594" s="39">
        <f t="shared" si="124"/>
        <v>0.18209174235471903</v>
      </c>
      <c r="U594" s="39">
        <f t="shared" si="125"/>
        <v>5.8323959274907189E-2</v>
      </c>
      <c r="V594" s="39">
        <f t="shared" si="126"/>
        <v>0.12376778307981184</v>
      </c>
      <c r="Y594" s="37"/>
      <c r="Z594" s="37"/>
    </row>
    <row r="595" spans="1:26" ht="13.15" x14ac:dyDescent="0.4">
      <c r="A595" s="1">
        <v>1919.11</v>
      </c>
      <c r="B595" s="11">
        <v>9.19</v>
      </c>
      <c r="C595" s="4">
        <v>0.5333</v>
      </c>
      <c r="D595" s="11">
        <v>0.93500000000000005</v>
      </c>
      <c r="E595" s="11">
        <v>18.5</v>
      </c>
      <c r="F595" s="4">
        <f t="shared" si="131"/>
        <v>1919.8749999999557</v>
      </c>
      <c r="G595" s="22">
        <f>G585*2/12+G597*10/12</f>
        <v>4.8916666666666666</v>
      </c>
      <c r="H595" s="4">
        <f t="shared" si="127"/>
        <v>151.32651405405403</v>
      </c>
      <c r="I595" s="4">
        <f t="shared" si="128"/>
        <v>8.7815484162162161</v>
      </c>
      <c r="J595" s="33">
        <f t="shared" si="132"/>
        <v>1887.9348577275964</v>
      </c>
      <c r="K595" s="4">
        <f t="shared" si="129"/>
        <v>15.396114324324326</v>
      </c>
      <c r="L595" s="33">
        <f t="shared" si="130"/>
        <v>192.08042350112112</v>
      </c>
      <c r="M595" s="15">
        <f t="shared" si="121"/>
        <v>6.4670225741331331</v>
      </c>
      <c r="N595" s="6"/>
      <c r="O595" s="7">
        <f t="shared" si="122"/>
        <v>8.7209241391434968</v>
      </c>
      <c r="P595" s="7"/>
      <c r="Q595" s="46">
        <f t="shared" si="123"/>
        <v>0.17028557703903738</v>
      </c>
      <c r="R595" s="22">
        <f t="shared" si="133"/>
        <v>1.0010092738049188</v>
      </c>
      <c r="S595" s="22">
        <f t="shared" si="134"/>
        <v>4.6862097653430741</v>
      </c>
      <c r="T595" s="39">
        <f t="shared" si="124"/>
        <v>0.15214509279830768</v>
      </c>
      <c r="U595" s="39">
        <f t="shared" si="125"/>
        <v>6.106433055266991E-2</v>
      </c>
      <c r="V595" s="39">
        <f t="shared" si="126"/>
        <v>9.108076224563777E-2</v>
      </c>
      <c r="Y595" s="37"/>
      <c r="Z595" s="37"/>
    </row>
    <row r="596" spans="1:26" ht="13.15" x14ac:dyDescent="0.4">
      <c r="A596" s="1">
        <v>1919.12</v>
      </c>
      <c r="B596" s="11">
        <v>8.92</v>
      </c>
      <c r="C596" s="4">
        <v>0.53</v>
      </c>
      <c r="D596" s="11">
        <v>0.93</v>
      </c>
      <c r="E596" s="11">
        <v>18.899999999999999</v>
      </c>
      <c r="F596" s="4">
        <f t="shared" si="131"/>
        <v>1919.9583333332889</v>
      </c>
      <c r="G596" s="22">
        <f>G585*1/12+G597*11/12</f>
        <v>4.9308333333333332</v>
      </c>
      <c r="H596" s="4">
        <f t="shared" si="127"/>
        <v>143.77199365079366</v>
      </c>
      <c r="I596" s="4">
        <f t="shared" si="128"/>
        <v>8.5425063492063504</v>
      </c>
      <c r="J596" s="33">
        <f t="shared" si="132"/>
        <v>1802.5666864079099</v>
      </c>
      <c r="K596" s="4">
        <f t="shared" si="129"/>
        <v>14.989680952380954</v>
      </c>
      <c r="L596" s="33">
        <f t="shared" si="130"/>
        <v>187.93576439006236</v>
      </c>
      <c r="M596" s="15">
        <f t="shared" si="121"/>
        <v>6.1607170337991803</v>
      </c>
      <c r="N596" s="6"/>
      <c r="O596" s="7">
        <f t="shared" si="122"/>
        <v>8.3160977133829697</v>
      </c>
      <c r="P596" s="7"/>
      <c r="Q596" s="46">
        <f t="shared" si="123"/>
        <v>0.17884105892950641</v>
      </c>
      <c r="R596" s="22">
        <f t="shared" si="133"/>
        <v>1.0010474071373323</v>
      </c>
      <c r="S596" s="22">
        <f t="shared" si="134"/>
        <v>4.5916602926410803</v>
      </c>
      <c r="T596" s="39">
        <f t="shared" si="124"/>
        <v>0.16313220849180454</v>
      </c>
      <c r="U596" s="39">
        <f t="shared" si="125"/>
        <v>6.4372853539080399E-2</v>
      </c>
      <c r="V596" s="39">
        <f t="shared" si="126"/>
        <v>9.8759354952724143E-2</v>
      </c>
      <c r="Y596" s="37"/>
      <c r="Z596" s="37"/>
    </row>
    <row r="597" spans="1:26" ht="13.15" x14ac:dyDescent="0.4">
      <c r="A597" s="1">
        <v>1920.01</v>
      </c>
      <c r="B597" s="11">
        <v>8.83</v>
      </c>
      <c r="C597" s="4">
        <v>0.52829999999999999</v>
      </c>
      <c r="D597" s="11">
        <v>0.91920000000000002</v>
      </c>
      <c r="E597" s="11">
        <v>19.3</v>
      </c>
      <c r="F597" s="4">
        <f t="shared" si="131"/>
        <v>1920.0416666666222</v>
      </c>
      <c r="G597" s="22">
        <v>4.97</v>
      </c>
      <c r="H597" s="4">
        <f t="shared" si="127"/>
        <v>139.3717134715026</v>
      </c>
      <c r="I597" s="4">
        <f t="shared" si="128"/>
        <v>8.3386269792746113</v>
      </c>
      <c r="J597" s="33">
        <f t="shared" si="132"/>
        <v>1756.1096491771011</v>
      </c>
      <c r="K597" s="4">
        <f t="shared" si="129"/>
        <v>14.508548020725389</v>
      </c>
      <c r="L597" s="33">
        <f t="shared" si="130"/>
        <v>182.81041783959131</v>
      </c>
      <c r="M597" s="15">
        <f t="shared" si="121"/>
        <v>5.9896677711394419</v>
      </c>
      <c r="N597" s="6"/>
      <c r="O597" s="7">
        <f t="shared" si="122"/>
        <v>8.0935613101848407</v>
      </c>
      <c r="P597" s="7"/>
      <c r="Q597" s="46">
        <f t="shared" si="123"/>
        <v>0.18634209615215619</v>
      </c>
      <c r="R597" s="22">
        <f t="shared" si="133"/>
        <v>1.0033603338970001</v>
      </c>
      <c r="S597" s="22">
        <f t="shared" si="134"/>
        <v>4.5012060111208179</v>
      </c>
      <c r="T597" s="39">
        <f t="shared" si="124"/>
        <v>0.16896747118832178</v>
      </c>
      <c r="U597" s="39">
        <f t="shared" si="125"/>
        <v>6.764139689307469E-2</v>
      </c>
      <c r="V597" s="39">
        <f t="shared" si="126"/>
        <v>0.10132607429524709</v>
      </c>
      <c r="Y597" s="37"/>
      <c r="Z597" s="37"/>
    </row>
    <row r="598" spans="1:26" ht="13.15" x14ac:dyDescent="0.4">
      <c r="A598" s="1">
        <v>1920.02</v>
      </c>
      <c r="B598" s="11">
        <v>8.1</v>
      </c>
      <c r="C598" s="4">
        <v>0.52669999999999995</v>
      </c>
      <c r="D598" s="11">
        <v>0.9083</v>
      </c>
      <c r="E598" s="11">
        <v>19.5</v>
      </c>
      <c r="F598" s="4">
        <f t="shared" si="131"/>
        <v>1920.1249999999554</v>
      </c>
      <c r="G598" s="22">
        <f>G597*11/12+G609*1/12</f>
        <v>4.9799999999999995</v>
      </c>
      <c r="H598" s="4">
        <f t="shared" si="127"/>
        <v>126.5382</v>
      </c>
      <c r="I598" s="4">
        <f t="shared" si="128"/>
        <v>8.228107399999999</v>
      </c>
      <c r="J598" s="33">
        <f t="shared" si="132"/>
        <v>1603.0446208284457</v>
      </c>
      <c r="K598" s="4">
        <f t="shared" si="129"/>
        <v>14.189462600000001</v>
      </c>
      <c r="L598" s="33">
        <f t="shared" si="130"/>
        <v>179.75869495042929</v>
      </c>
      <c r="M598" s="15">
        <f t="shared" si="121"/>
        <v>5.4553476499077744</v>
      </c>
      <c r="N598" s="6"/>
      <c r="O598" s="7">
        <f t="shared" si="122"/>
        <v>7.3825458808385092</v>
      </c>
      <c r="P598" s="7"/>
      <c r="Q598" s="46">
        <f t="shared" si="123"/>
        <v>0.20369703325046368</v>
      </c>
      <c r="R598" s="22">
        <f t="shared" si="133"/>
        <v>1.003369024607683</v>
      </c>
      <c r="S598" s="22">
        <f t="shared" si="134"/>
        <v>4.4700102168598557</v>
      </c>
      <c r="T598" s="39">
        <f t="shared" si="124"/>
        <v>0.18797880726469285</v>
      </c>
      <c r="U598" s="39">
        <f t="shared" si="125"/>
        <v>6.926614317005142E-2</v>
      </c>
      <c r="V598" s="39">
        <f t="shared" si="126"/>
        <v>0.11871266409464143</v>
      </c>
      <c r="Y598" s="37"/>
      <c r="Z598" s="37"/>
    </row>
    <row r="599" spans="1:26" ht="13.15" x14ac:dyDescent="0.4">
      <c r="A599" s="1">
        <v>1920.03</v>
      </c>
      <c r="B599" s="11">
        <v>8.67</v>
      </c>
      <c r="C599" s="4">
        <v>0.52500000000000002</v>
      </c>
      <c r="D599" s="11">
        <v>0.89749999999999996</v>
      </c>
      <c r="E599" s="11">
        <v>19.7</v>
      </c>
      <c r="F599" s="4">
        <f t="shared" si="131"/>
        <v>1920.2083333332887</v>
      </c>
      <c r="G599" s="22">
        <f>G597*10/12+G609*2/12</f>
        <v>4.99</v>
      </c>
      <c r="H599" s="4">
        <f t="shared" si="127"/>
        <v>134.06768680203047</v>
      </c>
      <c r="I599" s="4">
        <f t="shared" si="128"/>
        <v>8.1182855329949248</v>
      </c>
      <c r="J599" s="33">
        <f t="shared" si="132"/>
        <v>1707.00216997246</v>
      </c>
      <c r="K599" s="4">
        <f t="shared" si="129"/>
        <v>13.878402411167515</v>
      </c>
      <c r="L599" s="33">
        <f t="shared" si="130"/>
        <v>176.7052419319819</v>
      </c>
      <c r="M599" s="15">
        <f t="shared" si="121"/>
        <v>5.7988227275571615</v>
      </c>
      <c r="N599" s="6"/>
      <c r="O599" s="7">
        <f t="shared" si="122"/>
        <v>7.8563273114693475</v>
      </c>
      <c r="P599" s="7"/>
      <c r="Q599" s="46">
        <f t="shared" si="123"/>
        <v>0.1917938399849512</v>
      </c>
      <c r="R599" s="22">
        <f t="shared" si="133"/>
        <v>1.0033777150892671</v>
      </c>
      <c r="S599" s="22">
        <f t="shared" si="134"/>
        <v>4.4395360878123098</v>
      </c>
      <c r="T599" s="39">
        <f t="shared" si="124"/>
        <v>0.18601584961496531</v>
      </c>
      <c r="U599" s="39">
        <f t="shared" si="125"/>
        <v>7.0885252648408059E-2</v>
      </c>
      <c r="V599" s="39">
        <f t="shared" si="126"/>
        <v>0.11513059696655725</v>
      </c>
      <c r="Y599" s="37"/>
      <c r="Z599" s="37"/>
    </row>
    <row r="600" spans="1:26" ht="13.15" x14ac:dyDescent="0.4">
      <c r="A600" s="1">
        <v>1920.04</v>
      </c>
      <c r="B600" s="11">
        <v>8.6</v>
      </c>
      <c r="C600" s="4">
        <v>0.52329999999999999</v>
      </c>
      <c r="D600" s="11">
        <v>0.88670000000000004</v>
      </c>
      <c r="E600" s="11">
        <v>20.3</v>
      </c>
      <c r="F600" s="4">
        <f t="shared" si="131"/>
        <v>1920.2916666666219</v>
      </c>
      <c r="G600" s="22">
        <f>G597*9/12+G609*3/12</f>
        <v>5</v>
      </c>
      <c r="H600" s="4">
        <f t="shared" si="127"/>
        <v>129.05465024630541</v>
      </c>
      <c r="I600" s="4">
        <f t="shared" si="128"/>
        <v>7.8528254039408871</v>
      </c>
      <c r="J600" s="33">
        <f t="shared" si="132"/>
        <v>1651.5063333357375</v>
      </c>
      <c r="K600" s="4">
        <f t="shared" si="129"/>
        <v>13.30613469458128</v>
      </c>
      <c r="L600" s="33">
        <f t="shared" si="130"/>
        <v>170.27798439172074</v>
      </c>
      <c r="M600" s="15">
        <f t="shared" si="121"/>
        <v>5.5998587255061887</v>
      </c>
      <c r="N600" s="6"/>
      <c r="O600" s="7">
        <f t="shared" si="122"/>
        <v>7.5961153675815467</v>
      </c>
      <c r="P600" s="7"/>
      <c r="Q600" s="46">
        <f t="shared" si="123"/>
        <v>0.20002702354681717</v>
      </c>
      <c r="R600" s="22">
        <f t="shared" si="133"/>
        <v>1.0033864053419226</v>
      </c>
      <c r="S600" s="22">
        <f t="shared" si="134"/>
        <v>4.3228705440470714</v>
      </c>
      <c r="T600" s="39">
        <f t="shared" si="124"/>
        <v>0.19696434381990335</v>
      </c>
      <c r="U600" s="39">
        <f t="shared" si="125"/>
        <v>7.3364465691549974E-2</v>
      </c>
      <c r="V600" s="39">
        <f t="shared" si="126"/>
        <v>0.12359987812835338</v>
      </c>
      <c r="Y600" s="37"/>
      <c r="Z600" s="37"/>
    </row>
    <row r="601" spans="1:26" ht="13.15" x14ac:dyDescent="0.4">
      <c r="A601" s="1">
        <v>1920.05</v>
      </c>
      <c r="B601" s="11">
        <v>8.06</v>
      </c>
      <c r="C601" s="4">
        <v>0.52170000000000005</v>
      </c>
      <c r="D601" s="11">
        <v>0.87580000000000002</v>
      </c>
      <c r="E601" s="11">
        <v>20.6</v>
      </c>
      <c r="F601" s="4">
        <f t="shared" si="131"/>
        <v>1920.3749999999552</v>
      </c>
      <c r="G601" s="22">
        <f>G597*8/12+G609*4/12</f>
        <v>5.01</v>
      </c>
      <c r="H601" s="4">
        <f t="shared" si="127"/>
        <v>119.1897932038835</v>
      </c>
      <c r="I601" s="4">
        <f t="shared" si="128"/>
        <v>7.714803364077671</v>
      </c>
      <c r="J601" s="33">
        <f t="shared" si="132"/>
        <v>1533.4933832463007</v>
      </c>
      <c r="K601" s="4">
        <f t="shared" si="129"/>
        <v>12.951168844660193</v>
      </c>
      <c r="L601" s="33">
        <f t="shared" si="130"/>
        <v>166.629467127433</v>
      </c>
      <c r="M601" s="15">
        <f t="shared" si="121"/>
        <v>5.1889504620474973</v>
      </c>
      <c r="N601" s="6"/>
      <c r="O601" s="7">
        <f t="shared" si="122"/>
        <v>7.0502187719604734</v>
      </c>
      <c r="P601" s="7"/>
      <c r="Q601" s="46">
        <f t="shared" si="123"/>
        <v>0.21766737891949159</v>
      </c>
      <c r="R601" s="22">
        <f t="shared" si="133"/>
        <v>1.0033950953658182</v>
      </c>
      <c r="S601" s="22">
        <f t="shared" si="134"/>
        <v>4.2743419213486602</v>
      </c>
      <c r="T601" s="39">
        <f t="shared" si="124"/>
        <v>0.19958456398027846</v>
      </c>
      <c r="U601" s="39">
        <f t="shared" si="125"/>
        <v>7.5468877672946189E-2</v>
      </c>
      <c r="V601" s="39">
        <f t="shared" si="126"/>
        <v>0.12411568630733227</v>
      </c>
      <c r="Y601" s="37"/>
      <c r="Z601" s="37"/>
    </row>
    <row r="602" spans="1:26" ht="13.15" x14ac:dyDescent="0.4">
      <c r="A602" s="1">
        <v>1920.06</v>
      </c>
      <c r="B602" s="11">
        <v>7.92</v>
      </c>
      <c r="C602" s="4">
        <v>0.52</v>
      </c>
      <c r="D602" s="11">
        <v>0.86499999999999999</v>
      </c>
      <c r="E602" s="11">
        <v>20.9</v>
      </c>
      <c r="F602" s="4">
        <f t="shared" si="131"/>
        <v>1920.4583333332885</v>
      </c>
      <c r="G602" s="22">
        <f>G597*7/12+G609*5/12</f>
        <v>5.0199999999999996</v>
      </c>
      <c r="H602" s="4">
        <f t="shared" si="127"/>
        <v>115.43835789473685</v>
      </c>
      <c r="I602" s="4">
        <f t="shared" si="128"/>
        <v>7.5792861244019152</v>
      </c>
      <c r="J602" s="33">
        <f t="shared" si="132"/>
        <v>1493.3537398350786</v>
      </c>
      <c r="K602" s="4">
        <f t="shared" si="129"/>
        <v>12.607850956937801</v>
      </c>
      <c r="L602" s="33">
        <f t="shared" si="130"/>
        <v>163.09987183804836</v>
      </c>
      <c r="M602" s="15">
        <f t="shared" si="121"/>
        <v>5.0436396804516228</v>
      </c>
      <c r="N602" s="6"/>
      <c r="O602" s="7">
        <f t="shared" si="122"/>
        <v>6.8644453350168115</v>
      </c>
      <c r="P602" s="7"/>
      <c r="Q602" s="46">
        <f t="shared" si="123"/>
        <v>0.22570609227300786</v>
      </c>
      <c r="R602" s="22">
        <f t="shared" si="133"/>
        <v>1.0034037851611233</v>
      </c>
      <c r="S602" s="22">
        <f t="shared" si="134"/>
        <v>4.2272912262121407</v>
      </c>
      <c r="T602" s="39">
        <f t="shared" si="124"/>
        <v>0.19117619572981903</v>
      </c>
      <c r="U602" s="39">
        <f t="shared" si="125"/>
        <v>7.7557779973142393E-2</v>
      </c>
      <c r="V602" s="39">
        <f t="shared" si="126"/>
        <v>0.11361841575667664</v>
      </c>
      <c r="Y602" s="37"/>
      <c r="Z602" s="37"/>
    </row>
    <row r="603" spans="1:26" ht="13.15" x14ac:dyDescent="0.4">
      <c r="A603" s="1">
        <v>1920.07</v>
      </c>
      <c r="B603" s="11">
        <v>7.91</v>
      </c>
      <c r="C603" s="4">
        <v>0.51829999999999998</v>
      </c>
      <c r="D603" s="11">
        <v>0.85419999999999996</v>
      </c>
      <c r="E603" s="11">
        <v>20.8</v>
      </c>
      <c r="F603" s="4">
        <f t="shared" si="131"/>
        <v>1920.5416666666217</v>
      </c>
      <c r="G603" s="22">
        <f>G597*6/12+G609*6/12</f>
        <v>5.0299999999999994</v>
      </c>
      <c r="H603" s="4">
        <f t="shared" si="127"/>
        <v>115.84689375000002</v>
      </c>
      <c r="I603" s="4">
        <f t="shared" si="128"/>
        <v>7.5908274374999998</v>
      </c>
      <c r="J603" s="33">
        <f t="shared" si="132"/>
        <v>1506.8218607224569</v>
      </c>
      <c r="K603" s="4">
        <f t="shared" si="129"/>
        <v>12.510292874999999</v>
      </c>
      <c r="L603" s="33">
        <f t="shared" si="130"/>
        <v>162.72152129318866</v>
      </c>
      <c r="M603" s="15">
        <f t="shared" si="121"/>
        <v>5.0805929195407984</v>
      </c>
      <c r="N603" s="6"/>
      <c r="O603" s="7">
        <f t="shared" si="122"/>
        <v>6.9264957589329441</v>
      </c>
      <c r="P603" s="7"/>
      <c r="Q603" s="46">
        <f t="shared" si="123"/>
        <v>0.22364726750461528</v>
      </c>
      <c r="R603" s="22">
        <f t="shared" si="133"/>
        <v>1.0034124747280067</v>
      </c>
      <c r="S603" s="22">
        <f t="shared" si="134"/>
        <v>4.2620727097508198</v>
      </c>
      <c r="T603" s="39">
        <f t="shared" si="124"/>
        <v>0.18941984411646229</v>
      </c>
      <c r="U603" s="39">
        <f t="shared" si="125"/>
        <v>7.8224607807439561E-2</v>
      </c>
      <c r="V603" s="39">
        <f t="shared" si="126"/>
        <v>0.11119523630902273</v>
      </c>
      <c r="Y603" s="37"/>
      <c r="Z603" s="37"/>
    </row>
    <row r="604" spans="1:26" ht="13.15" x14ac:dyDescent="0.4">
      <c r="A604" s="1">
        <v>1920.08</v>
      </c>
      <c r="B604" s="11">
        <v>7.6</v>
      </c>
      <c r="C604" s="4">
        <v>0.51670000000000005</v>
      </c>
      <c r="D604" s="11">
        <v>0.84330000000000005</v>
      </c>
      <c r="E604" s="11">
        <v>20.3</v>
      </c>
      <c r="F604" s="4">
        <f t="shared" si="131"/>
        <v>1920.624999999955</v>
      </c>
      <c r="G604" s="22">
        <f>G597*5/12+G609*7/12</f>
        <v>5.0399999999999991</v>
      </c>
      <c r="H604" s="4">
        <f t="shared" si="127"/>
        <v>114.04829556650247</v>
      </c>
      <c r="I604" s="4">
        <f t="shared" si="128"/>
        <v>7.7537834630541891</v>
      </c>
      <c r="J604" s="33">
        <f t="shared" si="132"/>
        <v>1491.8319362061316</v>
      </c>
      <c r="K604" s="4">
        <f t="shared" si="129"/>
        <v>12.654858901477832</v>
      </c>
      <c r="L604" s="33">
        <f t="shared" si="130"/>
        <v>165.53445681613559</v>
      </c>
      <c r="M604" s="15">
        <f t="shared" si="121"/>
        <v>5.02070107792286</v>
      </c>
      <c r="N604" s="6"/>
      <c r="O604" s="7">
        <f t="shared" si="122"/>
        <v>6.8578754838189111</v>
      </c>
      <c r="P604" s="7"/>
      <c r="Q604" s="46">
        <f t="shared" si="123"/>
        <v>0.22431643473371793</v>
      </c>
      <c r="R604" s="22">
        <f t="shared" si="133"/>
        <v>1.0034211640666379</v>
      </c>
      <c r="S604" s="22">
        <f t="shared" si="134"/>
        <v>4.3819523174071344</v>
      </c>
      <c r="T604" s="39">
        <f t="shared" si="124"/>
        <v>0.19025797397288491</v>
      </c>
      <c r="U604" s="39">
        <f t="shared" si="125"/>
        <v>7.6146876508933925E-2</v>
      </c>
      <c r="V604" s="39">
        <f t="shared" si="126"/>
        <v>0.11411109746395098</v>
      </c>
      <c r="Y604" s="37"/>
      <c r="Z604" s="37"/>
    </row>
    <row r="605" spans="1:26" ht="13.15" x14ac:dyDescent="0.4">
      <c r="A605" s="1">
        <v>1920.09</v>
      </c>
      <c r="B605" s="11">
        <v>7.87</v>
      </c>
      <c r="C605" s="4">
        <v>0.51500000000000001</v>
      </c>
      <c r="D605" s="11">
        <v>0.83250000000000002</v>
      </c>
      <c r="E605" s="11">
        <v>20</v>
      </c>
      <c r="F605" s="4">
        <f t="shared" si="131"/>
        <v>1920.7083333332882</v>
      </c>
      <c r="G605" s="22">
        <f>G597*4/12+G609*8/12</f>
        <v>5.05</v>
      </c>
      <c r="H605" s="4">
        <f t="shared" si="127"/>
        <v>119.87151150000003</v>
      </c>
      <c r="I605" s="4">
        <f t="shared" si="128"/>
        <v>7.8441967500000001</v>
      </c>
      <c r="J605" s="33">
        <f t="shared" si="132"/>
        <v>1576.5543314143642</v>
      </c>
      <c r="K605" s="4">
        <f t="shared" si="129"/>
        <v>12.680182125000002</v>
      </c>
      <c r="L605" s="33">
        <f t="shared" si="130"/>
        <v>166.77020087705949</v>
      </c>
      <c r="M605" s="15">
        <f t="shared" si="121"/>
        <v>5.2971627701080619</v>
      </c>
      <c r="N605" s="6"/>
      <c r="O605" s="7">
        <f t="shared" si="122"/>
        <v>7.2473452714932431</v>
      </c>
      <c r="P605" s="7"/>
      <c r="Q605" s="46">
        <f t="shared" si="123"/>
        <v>0.21326971272005224</v>
      </c>
      <c r="R605" s="22">
        <f t="shared" si="133"/>
        <v>1.0034298531771852</v>
      </c>
      <c r="S605" s="22">
        <f t="shared" si="134"/>
        <v>4.462897850645426</v>
      </c>
      <c r="T605" s="39">
        <f t="shared" si="124"/>
        <v>0.18339246211333871</v>
      </c>
      <c r="U605" s="39">
        <f t="shared" si="125"/>
        <v>7.3788958079249234E-2</v>
      </c>
      <c r="V605" s="39">
        <f t="shared" si="126"/>
        <v>0.10960350403408947</v>
      </c>
      <c r="Y605" s="37"/>
      <c r="Z605" s="37"/>
    </row>
    <row r="606" spans="1:26" ht="13.15" x14ac:dyDescent="0.4">
      <c r="A606" s="1">
        <v>1920.1</v>
      </c>
      <c r="B606" s="11">
        <v>7.88</v>
      </c>
      <c r="C606" s="4">
        <v>0.51329999999999998</v>
      </c>
      <c r="D606" s="11">
        <v>0.82169999999999999</v>
      </c>
      <c r="E606" s="11">
        <v>19.899999999999999</v>
      </c>
      <c r="F606" s="4">
        <f t="shared" si="131"/>
        <v>1920.7916666666215</v>
      </c>
      <c r="G606" s="22">
        <f>G597*3/12+G609*9/12</f>
        <v>5.0600000000000005</v>
      </c>
      <c r="H606" s="4">
        <f t="shared" si="127"/>
        <v>120.62696080402011</v>
      </c>
      <c r="I606" s="4">
        <f t="shared" si="128"/>
        <v>7.8575912412060314</v>
      </c>
      <c r="J606" s="33">
        <f t="shared" si="132"/>
        <v>1595.1019702159385</v>
      </c>
      <c r="K606" s="4">
        <f t="shared" si="129"/>
        <v>12.578575341708545</v>
      </c>
      <c r="L606" s="33">
        <f t="shared" si="130"/>
        <v>166.33188945766966</v>
      </c>
      <c r="M606" s="15">
        <f t="shared" si="121"/>
        <v>5.351177393424158</v>
      </c>
      <c r="N606" s="6"/>
      <c r="O606" s="7">
        <f t="shared" si="122"/>
        <v>7.3327658910836178</v>
      </c>
      <c r="P606" s="7"/>
      <c r="Q606" s="46">
        <f t="shared" si="123"/>
        <v>0.21393756305947337</v>
      </c>
      <c r="R606" s="22">
        <f t="shared" si="133"/>
        <v>1.0034385420598178</v>
      </c>
      <c r="S606" s="22">
        <f t="shared" si="134"/>
        <v>4.50070847740494</v>
      </c>
      <c r="T606" s="39">
        <f t="shared" si="124"/>
        <v>0.16586868535422239</v>
      </c>
      <c r="U606" s="39">
        <f t="shared" si="125"/>
        <v>7.3791189902679077E-2</v>
      </c>
      <c r="V606" s="39">
        <f t="shared" si="126"/>
        <v>9.2077495451543312E-2</v>
      </c>
      <c r="Y606" s="37"/>
      <c r="Z606" s="37"/>
    </row>
    <row r="607" spans="1:26" ht="13.15" x14ac:dyDescent="0.4">
      <c r="A607" s="1">
        <v>1920.11</v>
      </c>
      <c r="B607" s="11">
        <v>7.48</v>
      </c>
      <c r="C607" s="4">
        <v>0.51170000000000004</v>
      </c>
      <c r="D607" s="11">
        <v>0.81079999999999997</v>
      </c>
      <c r="E607" s="11">
        <v>19.8</v>
      </c>
      <c r="F607" s="4">
        <f t="shared" si="131"/>
        <v>1920.8749999999548</v>
      </c>
      <c r="G607" s="22">
        <f>G597*2/12+G609*10/12</f>
        <v>5.0699999999999994</v>
      </c>
      <c r="H607" s="4">
        <f t="shared" si="127"/>
        <v>115.08206666666668</v>
      </c>
      <c r="I607" s="4">
        <f t="shared" si="128"/>
        <v>7.8726595606060608</v>
      </c>
      <c r="J607" s="33">
        <f t="shared" si="132"/>
        <v>1530.454755808064</v>
      </c>
      <c r="K607" s="4">
        <f t="shared" si="129"/>
        <v>12.474403696969697</v>
      </c>
      <c r="L607" s="33">
        <f t="shared" si="130"/>
        <v>165.89474812956928</v>
      </c>
      <c r="M607" s="15">
        <f t="shared" si="121"/>
        <v>5.126407930947928</v>
      </c>
      <c r="N607" s="6"/>
      <c r="O607" s="7">
        <f t="shared" si="122"/>
        <v>7.0372510508450192</v>
      </c>
      <c r="P607" s="7"/>
      <c r="Q607" s="46">
        <f t="shared" si="123"/>
        <v>0.22368938063015098</v>
      </c>
      <c r="R607" s="22">
        <f t="shared" si="133"/>
        <v>1.0034472307147033</v>
      </c>
      <c r="S607" s="22">
        <f t="shared" si="134"/>
        <v>4.5389933646863208</v>
      </c>
      <c r="T607" s="39">
        <f t="shared" si="124"/>
        <v>0.16319479470239728</v>
      </c>
      <c r="U607" s="39">
        <f t="shared" si="125"/>
        <v>7.3794103911501319E-2</v>
      </c>
      <c r="V607" s="39">
        <f t="shared" si="126"/>
        <v>8.9400690790895965E-2</v>
      </c>
      <c r="Y607" s="37"/>
      <c r="Z607" s="37"/>
    </row>
    <row r="608" spans="1:26" ht="13.15" x14ac:dyDescent="0.4">
      <c r="A608" s="1">
        <v>1920.12</v>
      </c>
      <c r="B608" s="11">
        <v>6.81</v>
      </c>
      <c r="C608" s="4">
        <v>0.51</v>
      </c>
      <c r="D608" s="11">
        <v>0.8</v>
      </c>
      <c r="E608" s="11">
        <v>19.399999999999999</v>
      </c>
      <c r="F608" s="4">
        <f t="shared" si="131"/>
        <v>1920.958333333288</v>
      </c>
      <c r="G608" s="22">
        <f>G597*1/12+G609*11/12</f>
        <v>5.0799999999999992</v>
      </c>
      <c r="H608" s="4">
        <f t="shared" si="127"/>
        <v>106.93420051546393</v>
      </c>
      <c r="I608" s="4">
        <f t="shared" si="128"/>
        <v>8.0082881443298977</v>
      </c>
      <c r="J608" s="33">
        <f t="shared" si="132"/>
        <v>1430.9728764034692</v>
      </c>
      <c r="K608" s="4">
        <f t="shared" si="129"/>
        <v>12.562020618556703</v>
      </c>
      <c r="L608" s="33">
        <f t="shared" si="130"/>
        <v>168.10254054666305</v>
      </c>
      <c r="M608" s="15">
        <f t="shared" si="121"/>
        <v>4.7842410450832498</v>
      </c>
      <c r="N608" s="6"/>
      <c r="O608" s="7">
        <f t="shared" si="122"/>
        <v>6.5824249808668851</v>
      </c>
      <c r="P608" s="7"/>
      <c r="Q608" s="46">
        <f t="shared" si="123"/>
        <v>0.23534006085393727</v>
      </c>
      <c r="R608" s="22">
        <f t="shared" si="133"/>
        <v>1.0034559191420109</v>
      </c>
      <c r="S608" s="22">
        <f t="shared" si="134"/>
        <v>4.648550431759416</v>
      </c>
      <c r="T608" s="39">
        <f t="shared" si="124"/>
        <v>0.16573358508088321</v>
      </c>
      <c r="U608" s="39">
        <f t="shared" si="125"/>
        <v>7.3475658499204677E-2</v>
      </c>
      <c r="V608" s="39">
        <f t="shared" si="126"/>
        <v>9.2257926581678529E-2</v>
      </c>
      <c r="Y608" s="37"/>
      <c r="Z608" s="37"/>
    </row>
    <row r="609" spans="1:26" ht="13.15" x14ac:dyDescent="0.4">
      <c r="A609" s="1">
        <v>1921.01</v>
      </c>
      <c r="B609" s="11">
        <v>7.11</v>
      </c>
      <c r="C609" s="4">
        <v>0.50580000000000003</v>
      </c>
      <c r="D609" s="11">
        <v>0.75749999999999995</v>
      </c>
      <c r="E609" s="11">
        <v>19</v>
      </c>
      <c r="F609" s="4">
        <f t="shared" si="131"/>
        <v>1921.0416666666213</v>
      </c>
      <c r="G609" s="22">
        <v>5.09</v>
      </c>
      <c r="H609" s="4">
        <f t="shared" si="127"/>
        <v>113.99537842105264</v>
      </c>
      <c r="I609" s="4">
        <f t="shared" si="128"/>
        <v>8.1095446421052628</v>
      </c>
      <c r="J609" s="33">
        <f t="shared" si="132"/>
        <v>1534.5075629074888</v>
      </c>
      <c r="K609" s="4">
        <f t="shared" si="129"/>
        <v>12.145077236842106</v>
      </c>
      <c r="L609" s="33">
        <f t="shared" si="130"/>
        <v>163.48656524647296</v>
      </c>
      <c r="M609" s="15">
        <f t="shared" si="121"/>
        <v>5.122184146887375</v>
      </c>
      <c r="N609" s="6"/>
      <c r="O609" s="7">
        <f t="shared" si="122"/>
        <v>7.06092271623708</v>
      </c>
      <c r="P609" s="7"/>
      <c r="Q609" s="46">
        <f t="shared" si="123"/>
        <v>0.21920796290222025</v>
      </c>
      <c r="R609" s="22">
        <f t="shared" si="133"/>
        <v>1.0093750608638843</v>
      </c>
      <c r="S609" s="22">
        <f t="shared" si="134"/>
        <v>4.7628178766250127</v>
      </c>
      <c r="T609" s="39">
        <f t="shared" si="124"/>
        <v>0.16311673642059343</v>
      </c>
      <c r="U609" s="39">
        <f t="shared" si="125"/>
        <v>7.2471538690655368E-2</v>
      </c>
      <c r="V609" s="39">
        <f t="shared" si="126"/>
        <v>9.0645197729938065E-2</v>
      </c>
      <c r="Y609" s="37"/>
      <c r="Z609" s="37"/>
    </row>
    <row r="610" spans="1:26" ht="13.15" x14ac:dyDescent="0.4">
      <c r="A610" s="1">
        <v>1921.02</v>
      </c>
      <c r="B610" s="11">
        <v>7.06</v>
      </c>
      <c r="C610" s="4">
        <v>0.50170000000000003</v>
      </c>
      <c r="D610" s="11">
        <v>0.71499999999999997</v>
      </c>
      <c r="E610" s="11">
        <v>18.399999999999999</v>
      </c>
      <c r="F610" s="4">
        <f t="shared" si="131"/>
        <v>1921.1249999999545</v>
      </c>
      <c r="G610" s="22">
        <f>G609*11/12+G621*1/12</f>
        <v>5.024166666666666</v>
      </c>
      <c r="H610" s="4">
        <f t="shared" si="127"/>
        <v>116.88482282608697</v>
      </c>
      <c r="I610" s="4">
        <f t="shared" si="128"/>
        <v>8.3061070271739137</v>
      </c>
      <c r="J610" s="33">
        <f t="shared" si="132"/>
        <v>1582.7202452040081</v>
      </c>
      <c r="K610" s="4">
        <f t="shared" si="129"/>
        <v>11.837485597826088</v>
      </c>
      <c r="L610" s="33">
        <f t="shared" si="130"/>
        <v>160.28965656102915</v>
      </c>
      <c r="M610" s="15">
        <f t="shared" si="121"/>
        <v>5.2748571912050481</v>
      </c>
      <c r="N610" s="6"/>
      <c r="O610" s="7">
        <f t="shared" si="122"/>
        <v>7.2857884017168857</v>
      </c>
      <c r="P610" s="7"/>
      <c r="Q610" s="46">
        <f t="shared" si="123"/>
        <v>0.21414317843259145</v>
      </c>
      <c r="R610" s="22">
        <f t="shared" si="133"/>
        <v>1.0093356823927233</v>
      </c>
      <c r="S610" s="22">
        <f t="shared" si="134"/>
        <v>4.9642348966270324</v>
      </c>
      <c r="T610" s="39">
        <f t="shared" si="124"/>
        <v>0.17010499357006537</v>
      </c>
      <c r="U610" s="39">
        <f t="shared" si="125"/>
        <v>6.9433905952720476E-2</v>
      </c>
      <c r="V610" s="39">
        <f t="shared" si="126"/>
        <v>0.10067108761734489</v>
      </c>
      <c r="Y610" s="37"/>
      <c r="Z610" s="37"/>
    </row>
    <row r="611" spans="1:26" ht="13.15" x14ac:dyDescent="0.4">
      <c r="A611" s="1">
        <v>1921.03</v>
      </c>
      <c r="B611" s="11">
        <v>6.88</v>
      </c>
      <c r="C611" s="4">
        <v>0.4975</v>
      </c>
      <c r="D611" s="11">
        <v>0.67249999999999999</v>
      </c>
      <c r="E611" s="11">
        <v>18.3</v>
      </c>
      <c r="F611" s="4">
        <f t="shared" si="131"/>
        <v>1921.2083333332878</v>
      </c>
      <c r="G611" s="22">
        <f>G609*10/12+G621*2/12</f>
        <v>4.958333333333333</v>
      </c>
      <c r="H611" s="4">
        <f t="shared" si="127"/>
        <v>114.52718688524591</v>
      </c>
      <c r="I611" s="4">
        <f t="shared" si="128"/>
        <v>8.2815807377049175</v>
      </c>
      <c r="J611" s="33">
        <f t="shared" si="132"/>
        <v>1560.1408151925641</v>
      </c>
      <c r="K611" s="4">
        <f t="shared" si="129"/>
        <v>11.194699590163935</v>
      </c>
      <c r="L611" s="33">
        <f t="shared" si="130"/>
        <v>152.49922939200573</v>
      </c>
      <c r="M611" s="15">
        <f t="shared" si="121"/>
        <v>5.1923481586841795</v>
      </c>
      <c r="N611" s="6"/>
      <c r="O611" s="7">
        <f t="shared" si="122"/>
        <v>7.1866431496339853</v>
      </c>
      <c r="P611" s="7"/>
      <c r="Q611" s="46">
        <f t="shared" si="123"/>
        <v>0.21609205781717516</v>
      </c>
      <c r="R611" s="22">
        <f t="shared" si="133"/>
        <v>1.0092963694422421</v>
      </c>
      <c r="S611" s="22">
        <f t="shared" si="134"/>
        <v>5.037959632337957</v>
      </c>
      <c r="T611" s="39">
        <f t="shared" si="124"/>
        <v>0.17529084842368103</v>
      </c>
      <c r="U611" s="39">
        <f t="shared" si="125"/>
        <v>6.8586400266291481E-2</v>
      </c>
      <c r="V611" s="39">
        <f t="shared" si="126"/>
        <v>0.10670444815738955</v>
      </c>
      <c r="Y611" s="37"/>
      <c r="Z611" s="37"/>
    </row>
    <row r="612" spans="1:26" ht="13.15" x14ac:dyDescent="0.4">
      <c r="A612" s="1">
        <v>1921.04</v>
      </c>
      <c r="B612" s="11">
        <v>6.91</v>
      </c>
      <c r="C612" s="4">
        <v>0.49330000000000002</v>
      </c>
      <c r="D612" s="11">
        <v>0.63</v>
      </c>
      <c r="E612" s="11">
        <v>18.100000000000001</v>
      </c>
      <c r="F612" s="4">
        <f t="shared" si="131"/>
        <v>1921.291666666621</v>
      </c>
      <c r="G612" s="22">
        <f>G609*9/12+G621*3/12</f>
        <v>4.8925000000000001</v>
      </c>
      <c r="H612" s="4">
        <f t="shared" si="127"/>
        <v>116.2975906077348</v>
      </c>
      <c r="I612" s="4">
        <f t="shared" si="128"/>
        <v>8.3024025248618791</v>
      </c>
      <c r="J612" s="33">
        <f t="shared" si="132"/>
        <v>1593.6829719930488</v>
      </c>
      <c r="K612" s="4">
        <f t="shared" si="129"/>
        <v>10.603108839779006</v>
      </c>
      <c r="L612" s="33">
        <f t="shared" si="130"/>
        <v>145.29960526130549</v>
      </c>
      <c r="M612" s="15">
        <f t="shared" si="121"/>
        <v>5.2970859227396776</v>
      </c>
      <c r="N612" s="6"/>
      <c r="O612" s="7">
        <f t="shared" si="122"/>
        <v>7.3471112451693354</v>
      </c>
      <c r="P612" s="7"/>
      <c r="Q612" s="46">
        <f t="shared" si="123"/>
        <v>0.21520858180944369</v>
      </c>
      <c r="R612" s="22">
        <f t="shared" si="133"/>
        <v>1.0092571223325355</v>
      </c>
      <c r="S612" s="22">
        <f t="shared" si="134"/>
        <v>5.1409799394237288</v>
      </c>
      <c r="T612" s="39">
        <f t="shared" si="124"/>
        <v>0.16242223843574832</v>
      </c>
      <c r="U612" s="39">
        <f t="shared" si="125"/>
        <v>6.7159652991352958E-2</v>
      </c>
      <c r="V612" s="39">
        <f t="shared" si="126"/>
        <v>9.5262585444395365E-2</v>
      </c>
      <c r="Y612" s="37"/>
      <c r="Z612" s="37"/>
    </row>
    <row r="613" spans="1:26" ht="13.15" x14ac:dyDescent="0.4">
      <c r="A613" s="1">
        <v>1921.05</v>
      </c>
      <c r="B613" s="11">
        <v>7.12</v>
      </c>
      <c r="C613" s="4">
        <v>0.48920000000000002</v>
      </c>
      <c r="D613" s="11">
        <v>0.58750000000000002</v>
      </c>
      <c r="E613" s="11">
        <v>17.7</v>
      </c>
      <c r="F613" s="4">
        <f t="shared" si="131"/>
        <v>1921.3749999999543</v>
      </c>
      <c r="G613" s="22">
        <f>G609*8/12+G621*4/12</f>
        <v>4.8266666666666662</v>
      </c>
      <c r="H613" s="4">
        <f t="shared" si="127"/>
        <v>122.54002711864409</v>
      </c>
      <c r="I613" s="4">
        <f t="shared" si="128"/>
        <v>8.41946366101695</v>
      </c>
      <c r="J613" s="33">
        <f t="shared" si="132"/>
        <v>1688.8408140644924</v>
      </c>
      <c r="K613" s="4">
        <f t="shared" si="129"/>
        <v>10.111273305084747</v>
      </c>
      <c r="L613" s="33">
        <f t="shared" si="130"/>
        <v>139.35308683467545</v>
      </c>
      <c r="M613" s="15">
        <f t="shared" si="121"/>
        <v>5.6094692253307787</v>
      </c>
      <c r="N613" s="6"/>
      <c r="O613" s="7">
        <f t="shared" si="122"/>
        <v>7.7953012232006387</v>
      </c>
      <c r="P613" s="7"/>
      <c r="Q613" s="46">
        <f t="shared" si="123"/>
        <v>0.20295342319783571</v>
      </c>
      <c r="R613" s="22">
        <f t="shared" si="133"/>
        <v>1.0092179413853946</v>
      </c>
      <c r="S613" s="22">
        <f t="shared" si="134"/>
        <v>5.3058264528441113</v>
      </c>
      <c r="T613" s="39">
        <f t="shared" si="124"/>
        <v>0.1461292802267351</v>
      </c>
      <c r="U613" s="39">
        <f t="shared" si="125"/>
        <v>6.5230175097410248E-2</v>
      </c>
      <c r="V613" s="39">
        <f t="shared" si="126"/>
        <v>8.0899105129324855E-2</v>
      </c>
      <c r="Y613" s="37"/>
      <c r="Z613" s="37"/>
    </row>
    <row r="614" spans="1:26" ht="13.15" x14ac:dyDescent="0.4">
      <c r="A614" s="1">
        <v>1921.06</v>
      </c>
      <c r="B614" s="11">
        <v>6.55</v>
      </c>
      <c r="C614" s="4">
        <v>0.48499999999999999</v>
      </c>
      <c r="D614" s="11">
        <v>0.54500000000000004</v>
      </c>
      <c r="E614" s="11">
        <v>17.600000000000001</v>
      </c>
      <c r="F614" s="4">
        <f t="shared" si="131"/>
        <v>1921.4583333332876</v>
      </c>
      <c r="G614" s="22">
        <f>G609*7/12+G621*5/12</f>
        <v>4.7608333333333333</v>
      </c>
      <c r="H614" s="4">
        <f t="shared" si="127"/>
        <v>113.37045170454545</v>
      </c>
      <c r="I614" s="4">
        <f t="shared" si="128"/>
        <v>8.3946059659090917</v>
      </c>
      <c r="J614" s="33">
        <f t="shared" si="132"/>
        <v>1572.1073343010107</v>
      </c>
      <c r="K614" s="4">
        <f t="shared" si="129"/>
        <v>9.4331139204545469</v>
      </c>
      <c r="L614" s="33">
        <f t="shared" si="130"/>
        <v>130.80893086932079</v>
      </c>
      <c r="M614" s="15">
        <f t="shared" si="121"/>
        <v>5.2161109609893233</v>
      </c>
      <c r="N614" s="6"/>
      <c r="O614" s="7">
        <f t="shared" si="122"/>
        <v>7.2663741034908442</v>
      </c>
      <c r="P614" s="7"/>
      <c r="Q614" s="46">
        <f t="shared" si="123"/>
        <v>0.21644775043781</v>
      </c>
      <c r="R614" s="22">
        <f t="shared" si="133"/>
        <v>1.0091788269243167</v>
      </c>
      <c r="S614" s="22">
        <f t="shared" si="134"/>
        <v>5.3851598821902735</v>
      </c>
      <c r="T614" s="39">
        <f t="shared" si="124"/>
        <v>0.15274418739271245</v>
      </c>
      <c r="U614" s="39">
        <f t="shared" si="125"/>
        <v>6.5104610088245751E-2</v>
      </c>
      <c r="V614" s="39">
        <f t="shared" si="126"/>
        <v>8.7639577304466698E-2</v>
      </c>
      <c r="Y614" s="37"/>
      <c r="Z614" s="37"/>
    </row>
    <row r="615" spans="1:26" ht="13.15" x14ac:dyDescent="0.4">
      <c r="A615" s="1">
        <v>1921.07</v>
      </c>
      <c r="B615" s="11">
        <v>6.53</v>
      </c>
      <c r="C615" s="4">
        <v>0.48080000000000001</v>
      </c>
      <c r="D615" s="11">
        <v>0.50249999999999995</v>
      </c>
      <c r="E615" s="11">
        <v>17.7</v>
      </c>
      <c r="F615" s="4">
        <f t="shared" si="131"/>
        <v>1921.5416666666208</v>
      </c>
      <c r="G615" s="22">
        <f>G609*6/12+G621*6/12</f>
        <v>4.6950000000000003</v>
      </c>
      <c r="H615" s="4">
        <f t="shared" si="127"/>
        <v>112.38572711864408</v>
      </c>
      <c r="I615" s="4">
        <f t="shared" si="128"/>
        <v>8.2748939661016951</v>
      </c>
      <c r="J615" s="33">
        <f t="shared" si="132"/>
        <v>1568.0144898937631</v>
      </c>
      <c r="K615" s="4">
        <f t="shared" si="129"/>
        <v>8.6483656779661011</v>
      </c>
      <c r="L615" s="33">
        <f t="shared" si="130"/>
        <v>120.66267705537761</v>
      </c>
      <c r="M615" s="15">
        <f t="shared" si="121"/>
        <v>5.1977793619054733</v>
      </c>
      <c r="N615" s="6"/>
      <c r="O615" s="7">
        <f t="shared" si="122"/>
        <v>7.259080472195274</v>
      </c>
      <c r="P615" s="7"/>
      <c r="Q615" s="46">
        <f t="shared" si="123"/>
        <v>0.21723137134873211</v>
      </c>
      <c r="R615" s="22">
        <f t="shared" si="133"/>
        <v>1.0091397792745151</v>
      </c>
      <c r="S615" s="22">
        <f t="shared" si="134"/>
        <v>5.4038854381735959</v>
      </c>
      <c r="T615" s="39">
        <f t="shared" si="124"/>
        <v>0.15740803163018868</v>
      </c>
      <c r="U615" s="39">
        <f t="shared" si="125"/>
        <v>6.4791523394092998E-2</v>
      </c>
      <c r="V615" s="39">
        <f t="shared" si="126"/>
        <v>9.2616508236095685E-2</v>
      </c>
      <c r="Y615" s="37"/>
      <c r="Z615" s="37"/>
    </row>
    <row r="616" spans="1:26" ht="13.15" x14ac:dyDescent="0.4">
      <c r="A616" s="1">
        <v>1921.08</v>
      </c>
      <c r="B616" s="11">
        <v>6.45</v>
      </c>
      <c r="C616" s="4">
        <v>0.47670000000000001</v>
      </c>
      <c r="D616" s="11">
        <v>0.46</v>
      </c>
      <c r="E616" s="11">
        <v>17.7</v>
      </c>
      <c r="F616" s="4">
        <f t="shared" si="131"/>
        <v>1921.6249999999541</v>
      </c>
      <c r="G616" s="22">
        <f>G609*5/12+G621*7/12</f>
        <v>4.6291666666666664</v>
      </c>
      <c r="H616" s="4">
        <f t="shared" si="127"/>
        <v>111.00887288135594</v>
      </c>
      <c r="I616" s="4">
        <f t="shared" si="128"/>
        <v>8.2043301864406786</v>
      </c>
      <c r="J616" s="33">
        <f t="shared" si="132"/>
        <v>1558.3434663745486</v>
      </c>
      <c r="K616" s="4">
        <f t="shared" si="129"/>
        <v>7.9169118644067806</v>
      </c>
      <c r="L616" s="33">
        <f t="shared" si="130"/>
        <v>111.13767357089804</v>
      </c>
      <c r="M616" s="15">
        <f t="shared" si="121"/>
        <v>5.1612948232157336</v>
      </c>
      <c r="N616" s="6"/>
      <c r="O616" s="7">
        <f t="shared" si="122"/>
        <v>7.2275602020151339</v>
      </c>
      <c r="P616" s="7"/>
      <c r="Q616" s="46">
        <f t="shared" si="123"/>
        <v>0.21585157871859101</v>
      </c>
      <c r="R616" s="22">
        <f t="shared" si="133"/>
        <v>1.0091007987629279</v>
      </c>
      <c r="S616" s="22">
        <f t="shared" si="134"/>
        <v>5.4532757583032687</v>
      </c>
      <c r="T616" s="39">
        <f t="shared" si="124"/>
        <v>0.15520438301000428</v>
      </c>
      <c r="U616" s="39">
        <f t="shared" si="125"/>
        <v>6.3882556258163525E-2</v>
      </c>
      <c r="V616" s="39">
        <f t="shared" si="126"/>
        <v>9.1321826751840751E-2</v>
      </c>
      <c r="Y616" s="37"/>
      <c r="Z616" s="37"/>
    </row>
    <row r="617" spans="1:26" ht="13.15" x14ac:dyDescent="0.4">
      <c r="A617" s="1">
        <v>1921.09</v>
      </c>
      <c r="B617" s="11">
        <v>6.61</v>
      </c>
      <c r="C617" s="4">
        <v>0.47249999999999998</v>
      </c>
      <c r="D617" s="11">
        <v>0.41749999999999998</v>
      </c>
      <c r="E617" s="11">
        <v>17.5</v>
      </c>
      <c r="F617" s="4">
        <f t="shared" si="131"/>
        <v>1921.7083333332873</v>
      </c>
      <c r="G617" s="22">
        <f>G609*4/12+G621*8/12</f>
        <v>4.5633333333333335</v>
      </c>
      <c r="H617" s="4">
        <f t="shared" si="127"/>
        <v>115.06272514285716</v>
      </c>
      <c r="I617" s="4">
        <f t="shared" si="128"/>
        <v>8.2249829999999999</v>
      </c>
      <c r="J617" s="33">
        <f t="shared" si="132"/>
        <v>1624.8733425029411</v>
      </c>
      <c r="K617" s="4">
        <f t="shared" si="129"/>
        <v>7.2675775714285713</v>
      </c>
      <c r="L617" s="33">
        <f t="shared" si="130"/>
        <v>102.63004848638091</v>
      </c>
      <c r="M617" s="15">
        <f t="shared" si="121"/>
        <v>5.3775244254582626</v>
      </c>
      <c r="N617" s="6"/>
      <c r="O617" s="7">
        <f t="shared" si="122"/>
        <v>7.5505875789303625</v>
      </c>
      <c r="P617" s="7"/>
      <c r="Q617" s="46">
        <f t="shared" si="123"/>
        <v>0.20640123633622967</v>
      </c>
      <c r="R617" s="22">
        <f t="shared" si="133"/>
        <v>1.0090618857182294</v>
      </c>
      <c r="S617" s="22">
        <f t="shared" si="134"/>
        <v>5.5657952655620919</v>
      </c>
      <c r="T617" s="39">
        <f t="shared" si="124"/>
        <v>0.13342049673951051</v>
      </c>
      <c r="U617" s="39">
        <f t="shared" si="125"/>
        <v>6.2479788382081125E-2</v>
      </c>
      <c r="V617" s="39">
        <f t="shared" si="126"/>
        <v>7.0940708357429383E-2</v>
      </c>
      <c r="Y617" s="37"/>
      <c r="Z617" s="37"/>
    </row>
    <row r="618" spans="1:26" ht="13.15" x14ac:dyDescent="0.4">
      <c r="A618" s="1">
        <v>1921.1</v>
      </c>
      <c r="B618" s="11">
        <v>6.7</v>
      </c>
      <c r="C618" s="4">
        <v>0.46829999999999999</v>
      </c>
      <c r="D618" s="11">
        <v>0.375</v>
      </c>
      <c r="E618" s="11">
        <v>17.5</v>
      </c>
      <c r="F618" s="4">
        <f t="shared" si="131"/>
        <v>1921.7916666666206</v>
      </c>
      <c r="G618" s="22">
        <f>G609*3/12+G621*9/12</f>
        <v>4.4974999999999996</v>
      </c>
      <c r="H618" s="4">
        <f t="shared" si="127"/>
        <v>116.62938857142859</v>
      </c>
      <c r="I618" s="4">
        <f t="shared" si="128"/>
        <v>8.1518720400000007</v>
      </c>
      <c r="J618" s="33">
        <f t="shared" si="132"/>
        <v>1656.5903293435529</v>
      </c>
      <c r="K618" s="4">
        <f t="shared" si="129"/>
        <v>6.5277642857142864</v>
      </c>
      <c r="L618" s="33">
        <f t="shared" si="130"/>
        <v>92.719607985646604</v>
      </c>
      <c r="M618" s="15">
        <f t="shared" si="121"/>
        <v>5.4792576780533508</v>
      </c>
      <c r="N618" s="6"/>
      <c r="O618" s="7">
        <f t="shared" si="122"/>
        <v>7.7141620987324941</v>
      </c>
      <c r="P618" s="7"/>
      <c r="Q618" s="46">
        <f t="shared" si="123"/>
        <v>0.20360686991963525</v>
      </c>
      <c r="R618" s="22">
        <f t="shared" si="133"/>
        <v>1.0090230404708369</v>
      </c>
      <c r="S618" s="22">
        <f t="shared" si="134"/>
        <v>5.6162318661896782</v>
      </c>
      <c r="T618" s="39">
        <f t="shared" si="124"/>
        <v>0.11664170789688111</v>
      </c>
      <c r="U618" s="39">
        <f t="shared" si="125"/>
        <v>6.2296997971143186E-2</v>
      </c>
      <c r="V618" s="39">
        <f t="shared" si="126"/>
        <v>5.4344709925737922E-2</v>
      </c>
      <c r="Y618" s="37"/>
      <c r="Z618" s="37"/>
    </row>
    <row r="619" spans="1:26" ht="13.15" x14ac:dyDescent="0.4">
      <c r="A619" s="1">
        <v>1921.11</v>
      </c>
      <c r="B619" s="11">
        <v>7.06</v>
      </c>
      <c r="C619" s="4">
        <v>0.4642</v>
      </c>
      <c r="D619" s="11">
        <v>0.33250000000000002</v>
      </c>
      <c r="E619" s="11">
        <v>17.399999999999999</v>
      </c>
      <c r="F619" s="4">
        <f t="shared" si="131"/>
        <v>1921.8749999999538</v>
      </c>
      <c r="G619" s="22">
        <f>G609*2/12+G621*10/12</f>
        <v>4.4316666666666666</v>
      </c>
      <c r="H619" s="4">
        <f t="shared" si="127"/>
        <v>123.60234137931037</v>
      </c>
      <c r="I619" s="4">
        <f t="shared" si="128"/>
        <v>8.1269414827586228</v>
      </c>
      <c r="J619" s="33">
        <f t="shared" si="132"/>
        <v>1765.2528548530152</v>
      </c>
      <c r="K619" s="4">
        <f t="shared" si="129"/>
        <v>5.8212150862068981</v>
      </c>
      <c r="L619" s="33">
        <f t="shared" si="130"/>
        <v>83.136908532383515</v>
      </c>
      <c r="M619" s="15">
        <f t="shared" si="121"/>
        <v>5.8381969932008939</v>
      </c>
      <c r="N619" s="6"/>
      <c r="O619" s="7">
        <f t="shared" si="122"/>
        <v>8.2399460787630954</v>
      </c>
      <c r="P619" s="7"/>
      <c r="Q619" s="46">
        <f t="shared" si="123"/>
        <v>0.1935377082611143</v>
      </c>
      <c r="R619" s="22">
        <f t="shared" si="133"/>
        <v>1.0089842633529238</v>
      </c>
      <c r="S619" s="22">
        <f t="shared" si="134"/>
        <v>5.6994757866786472</v>
      </c>
      <c r="T619" s="39">
        <f t="shared" si="124"/>
        <v>0.11332002889117798</v>
      </c>
      <c r="U619" s="39">
        <f t="shared" si="125"/>
        <v>6.2237375274959872E-2</v>
      </c>
      <c r="V619" s="39">
        <f t="shared" si="126"/>
        <v>5.108265361621811E-2</v>
      </c>
      <c r="Y619" s="37"/>
      <c r="Z619" s="37"/>
    </row>
    <row r="620" spans="1:26" ht="13.15" x14ac:dyDescent="0.4">
      <c r="A620" s="1">
        <v>1921.12</v>
      </c>
      <c r="B620" s="11">
        <v>7.31</v>
      </c>
      <c r="C620" s="4">
        <v>0.46</v>
      </c>
      <c r="D620" s="11">
        <v>0.28999999999999998</v>
      </c>
      <c r="E620" s="11">
        <v>17.3</v>
      </c>
      <c r="F620" s="4">
        <f t="shared" si="131"/>
        <v>1921.9583333332871</v>
      </c>
      <c r="G620" s="22">
        <f>G609*1/12+G621*11/12</f>
        <v>4.3658333333333328</v>
      </c>
      <c r="H620" s="4">
        <f t="shared" si="127"/>
        <v>128.71895895953756</v>
      </c>
      <c r="I620" s="4">
        <f t="shared" si="128"/>
        <v>8.0999618497109829</v>
      </c>
      <c r="J620" s="33">
        <f t="shared" si="132"/>
        <v>1847.9670149696349</v>
      </c>
      <c r="K620" s="4">
        <f t="shared" si="129"/>
        <v>5.1064976878612711</v>
      </c>
      <c r="L620" s="33">
        <f t="shared" si="130"/>
        <v>73.311960922187978</v>
      </c>
      <c r="M620" s="15">
        <f t="shared" si="121"/>
        <v>6.1141588494172732</v>
      </c>
      <c r="N620" s="6"/>
      <c r="O620" s="7">
        <f t="shared" si="122"/>
        <v>8.6498527940779351</v>
      </c>
      <c r="P620" s="7"/>
      <c r="Q620" s="46">
        <f t="shared" si="123"/>
        <v>0.18696752320380894</v>
      </c>
      <c r="R620" s="22">
        <f t="shared" si="133"/>
        <v>1.0089455546984269</v>
      </c>
      <c r="S620" s="22">
        <f t="shared" si="134"/>
        <v>5.7839223109412812</v>
      </c>
      <c r="T620" s="39">
        <f t="shared" si="124"/>
        <v>8.7052791666406115E-2</v>
      </c>
      <c r="U620" s="39">
        <f t="shared" si="125"/>
        <v>6.1471044956979082E-2</v>
      </c>
      <c r="V620" s="39">
        <f t="shared" si="126"/>
        <v>2.5581746709427033E-2</v>
      </c>
      <c r="Y620" s="37"/>
      <c r="Z620" s="37"/>
    </row>
    <row r="621" spans="1:26" ht="13.15" x14ac:dyDescent="0.4">
      <c r="A621" s="1">
        <v>1922.01</v>
      </c>
      <c r="B621" s="11">
        <v>7.3</v>
      </c>
      <c r="C621" s="4">
        <v>0.4642</v>
      </c>
      <c r="D621" s="11">
        <v>0.32329999999999998</v>
      </c>
      <c r="E621" s="11">
        <v>16.899999999999999</v>
      </c>
      <c r="F621" s="4">
        <f t="shared" si="131"/>
        <v>1922.0416666666204</v>
      </c>
      <c r="G621" s="22">
        <v>4.3</v>
      </c>
      <c r="H621" s="4">
        <f t="shared" si="127"/>
        <v>131.58530769230771</v>
      </c>
      <c r="I621" s="4">
        <f t="shared" si="128"/>
        <v>8.3673835384615405</v>
      </c>
      <c r="J621" s="33">
        <f t="shared" si="132"/>
        <v>1899.1286467125219</v>
      </c>
      <c r="K621" s="4">
        <f t="shared" si="129"/>
        <v>5.8276068461538468</v>
      </c>
      <c r="L621" s="33">
        <f t="shared" si="130"/>
        <v>84.107985134542233</v>
      </c>
      <c r="M621" s="15">
        <f t="shared" si="121"/>
        <v>6.28708729034713</v>
      </c>
      <c r="N621" s="6"/>
      <c r="O621" s="7">
        <f t="shared" si="122"/>
        <v>8.9170964731832179</v>
      </c>
      <c r="P621" s="7"/>
      <c r="Q621" s="46">
        <f t="shared" si="123"/>
        <v>0.17951956182160134</v>
      </c>
      <c r="R621" s="22">
        <f t="shared" si="133"/>
        <v>1.0031803360364855</v>
      </c>
      <c r="S621" s="22">
        <f t="shared" si="134"/>
        <v>5.9737848985309467</v>
      </c>
      <c r="T621" s="39">
        <f t="shared" si="124"/>
        <v>8.5386471884166149E-2</v>
      </c>
      <c r="U621" s="39">
        <f t="shared" si="125"/>
        <v>6.0320506332032897E-2</v>
      </c>
      <c r="V621" s="39">
        <f t="shared" si="126"/>
        <v>2.5065965552133251E-2</v>
      </c>
      <c r="Y621" s="37"/>
      <c r="Z621" s="37"/>
    </row>
    <row r="622" spans="1:26" ht="13.15" x14ac:dyDescent="0.4">
      <c r="A622" s="1">
        <v>1922.02</v>
      </c>
      <c r="B622" s="11">
        <v>7.46</v>
      </c>
      <c r="C622" s="4">
        <v>0.46829999999999999</v>
      </c>
      <c r="D622" s="11">
        <v>0.35670000000000002</v>
      </c>
      <c r="E622" s="11">
        <v>16.899999999999999</v>
      </c>
      <c r="F622" s="4">
        <f t="shared" si="131"/>
        <v>1922.1249999999536</v>
      </c>
      <c r="G622" s="22">
        <f>G621*11/12+G633*1/12</f>
        <v>4.3049999999999997</v>
      </c>
      <c r="H622" s="4">
        <f t="shared" si="127"/>
        <v>134.46936923076925</v>
      </c>
      <c r="I622" s="4">
        <f t="shared" si="128"/>
        <v>8.441287615384617</v>
      </c>
      <c r="J622" s="33">
        <f t="shared" si="132"/>
        <v>1950.9059177963522</v>
      </c>
      <c r="K622" s="4">
        <f t="shared" si="129"/>
        <v>6.4296546923076932</v>
      </c>
      <c r="L622" s="33">
        <f t="shared" si="130"/>
        <v>93.282592610986441</v>
      </c>
      <c r="M622" s="15">
        <f t="shared" si="121"/>
        <v>6.4613058726969852</v>
      </c>
      <c r="N622" s="6"/>
      <c r="O622" s="7">
        <f t="shared" si="122"/>
        <v>9.1855378690400595</v>
      </c>
      <c r="P622" s="7"/>
      <c r="Q622" s="46">
        <f t="shared" si="123"/>
        <v>0.17408010681528893</v>
      </c>
      <c r="R622" s="22">
        <f t="shared" si="133"/>
        <v>1.0031845960283758</v>
      </c>
      <c r="S622" s="22">
        <f t="shared" si="134"/>
        <v>5.9927835419179578</v>
      </c>
      <c r="T622" s="39">
        <f t="shared" si="124"/>
        <v>8.3916754121699633E-2</v>
      </c>
      <c r="U622" s="39">
        <f t="shared" si="125"/>
        <v>6.2073880429736938E-2</v>
      </c>
      <c r="V622" s="39">
        <f t="shared" si="126"/>
        <v>2.1842873691962694E-2</v>
      </c>
      <c r="Y622" s="37"/>
      <c r="Z622" s="37"/>
    </row>
    <row r="623" spans="1:26" ht="13.15" x14ac:dyDescent="0.4">
      <c r="A623" s="1">
        <v>1922.03</v>
      </c>
      <c r="B623" s="11">
        <v>7.74</v>
      </c>
      <c r="C623" s="4">
        <v>0.47249999999999998</v>
      </c>
      <c r="D623" s="11">
        <v>0.39</v>
      </c>
      <c r="E623" s="11">
        <v>16.7</v>
      </c>
      <c r="F623" s="4">
        <f t="shared" si="131"/>
        <v>1922.2083333332869</v>
      </c>
      <c r="G623" s="22">
        <f>G621*10/12+G633*2/12</f>
        <v>4.3100000000000005</v>
      </c>
      <c r="H623" s="4">
        <f t="shared" si="127"/>
        <v>141.18733293413175</v>
      </c>
      <c r="I623" s="4">
        <f t="shared" si="128"/>
        <v>8.6189941616766479</v>
      </c>
      <c r="J623" s="33">
        <f t="shared" si="132"/>
        <v>2058.7918434440226</v>
      </c>
      <c r="K623" s="4">
        <f t="shared" si="129"/>
        <v>7.1140904191616769</v>
      </c>
      <c r="L623" s="33">
        <f t="shared" si="130"/>
        <v>103.73757350686935</v>
      </c>
      <c r="M623" s="15">
        <f t="shared" si="121"/>
        <v>6.8213872490360421</v>
      </c>
      <c r="N623" s="6"/>
      <c r="O623" s="7">
        <f t="shared" si="122"/>
        <v>9.7174091458281211</v>
      </c>
      <c r="P623" s="7"/>
      <c r="Q623" s="46">
        <f t="shared" si="123"/>
        <v>0.16243257308781894</v>
      </c>
      <c r="R623" s="22">
        <f t="shared" si="133"/>
        <v>1.0031888559901481</v>
      </c>
      <c r="S623" s="22">
        <f t="shared" si="134"/>
        <v>6.0838665573818842</v>
      </c>
      <c r="T623" s="39">
        <f t="shared" si="124"/>
        <v>8.0061470782865296E-2</v>
      </c>
      <c r="U623" s="39">
        <f t="shared" si="125"/>
        <v>6.1821595873386315E-2</v>
      </c>
      <c r="V623" s="39">
        <f t="shared" si="126"/>
        <v>1.8239874909478981E-2</v>
      </c>
      <c r="Y623" s="37"/>
      <c r="Z623" s="37"/>
    </row>
    <row r="624" spans="1:26" ht="13.15" x14ac:dyDescent="0.4">
      <c r="A624" s="1">
        <v>1922.04</v>
      </c>
      <c r="B624" s="11">
        <v>8.2100000000000009</v>
      </c>
      <c r="C624" s="4">
        <v>0.47670000000000001</v>
      </c>
      <c r="D624" s="11">
        <v>0.42330000000000001</v>
      </c>
      <c r="E624" s="11">
        <v>16.7</v>
      </c>
      <c r="F624" s="4">
        <f t="shared" si="131"/>
        <v>1922.2916666666201</v>
      </c>
      <c r="G624" s="22">
        <f>G621*9/12+G633*3/12</f>
        <v>4.3149999999999995</v>
      </c>
      <c r="H624" s="4">
        <f t="shared" si="127"/>
        <v>149.76072395209584</v>
      </c>
      <c r="I624" s="4">
        <f t="shared" si="128"/>
        <v>8.695607443113774</v>
      </c>
      <c r="J624" s="33">
        <f t="shared" si="132"/>
        <v>2194.37552204861</v>
      </c>
      <c r="K624" s="4">
        <f t="shared" si="129"/>
        <v>7.7215242934131751</v>
      </c>
      <c r="L624" s="33">
        <f t="shared" si="130"/>
        <v>113.13997058260372</v>
      </c>
      <c r="M624" s="15">
        <f t="shared" si="121"/>
        <v>7.2732533902098639</v>
      </c>
      <c r="N624" s="6"/>
      <c r="O624" s="7">
        <f t="shared" si="122"/>
        <v>10.378612240077564</v>
      </c>
      <c r="P624" s="7"/>
      <c r="Q624" s="46">
        <f t="shared" si="123"/>
        <v>0.15011860019363649</v>
      </c>
      <c r="R624" s="22">
        <f t="shared" si="133"/>
        <v>1.0031931159218126</v>
      </c>
      <c r="S624" s="22">
        <f t="shared" si="134"/>
        <v>6.1032671316966525</v>
      </c>
      <c r="T624" s="39">
        <f t="shared" si="124"/>
        <v>4.5916567580980949E-2</v>
      </c>
      <c r="U624" s="39">
        <f t="shared" si="125"/>
        <v>6.2836560148972875E-2</v>
      </c>
      <c r="V624" s="39">
        <f t="shared" si="126"/>
        <v>-1.6919992567991926E-2</v>
      </c>
      <c r="Y624" s="37"/>
      <c r="Z624" s="37"/>
    </row>
    <row r="625" spans="1:26" ht="13.15" x14ac:dyDescent="0.4">
      <c r="A625" s="1">
        <v>1922.05</v>
      </c>
      <c r="B625" s="11">
        <v>8.5299999999999994</v>
      </c>
      <c r="C625" s="4">
        <v>0.48080000000000001</v>
      </c>
      <c r="D625" s="11">
        <v>0.45669999999999999</v>
      </c>
      <c r="E625" s="11">
        <v>16.7</v>
      </c>
      <c r="F625" s="4">
        <f t="shared" si="131"/>
        <v>1922.3749999999534</v>
      </c>
      <c r="G625" s="22">
        <f>G621*8/12+G633*4/12</f>
        <v>4.32</v>
      </c>
      <c r="H625" s="4">
        <f t="shared" si="127"/>
        <v>155.59792634730539</v>
      </c>
      <c r="I625" s="4">
        <f t="shared" si="128"/>
        <v>8.770396598802396</v>
      </c>
      <c r="J625" s="33">
        <f t="shared" si="132"/>
        <v>2290.6144355247325</v>
      </c>
      <c r="K625" s="4">
        <f t="shared" si="129"/>
        <v>8.3307822934131757</v>
      </c>
      <c r="L625" s="33">
        <f t="shared" si="130"/>
        <v>122.64051731584357</v>
      </c>
      <c r="M625" s="15">
        <f t="shared" si="121"/>
        <v>7.5934672589193823</v>
      </c>
      <c r="N625" s="6"/>
      <c r="O625" s="7">
        <f t="shared" si="122"/>
        <v>10.851308007115502</v>
      </c>
      <c r="P625" s="7"/>
      <c r="Q625" s="46">
        <f t="shared" si="123"/>
        <v>0.14427069252660296</v>
      </c>
      <c r="R625" s="22">
        <f t="shared" si="133"/>
        <v>1.0031973758233814</v>
      </c>
      <c r="S625" s="22">
        <f t="shared" si="134"/>
        <v>6.1227555711499484</v>
      </c>
      <c r="T625" s="39">
        <f t="shared" si="124"/>
        <v>3.0457950462606798E-2</v>
      </c>
      <c r="U625" s="39">
        <f t="shared" si="125"/>
        <v>6.4629222340574666E-2</v>
      </c>
      <c r="V625" s="39">
        <f t="shared" si="126"/>
        <v>-3.4171271877967868E-2</v>
      </c>
      <c r="Y625" s="37"/>
      <c r="Z625" s="37"/>
    </row>
    <row r="626" spans="1:26" ht="13.15" x14ac:dyDescent="0.4">
      <c r="A626" s="1">
        <v>1922.06</v>
      </c>
      <c r="B626" s="11">
        <v>8.4499999999999993</v>
      </c>
      <c r="C626" s="4">
        <v>0.48499999999999999</v>
      </c>
      <c r="D626" s="11">
        <v>0.49</v>
      </c>
      <c r="E626" s="11">
        <v>16.7</v>
      </c>
      <c r="F626" s="4">
        <f t="shared" si="131"/>
        <v>1922.4583333332866</v>
      </c>
      <c r="G626" s="22">
        <f>G621*7/12+G633*5/12</f>
        <v>4.3250000000000002</v>
      </c>
      <c r="H626" s="4">
        <f t="shared" si="127"/>
        <v>154.13862574850299</v>
      </c>
      <c r="I626" s="4">
        <f t="shared" si="128"/>
        <v>8.8470098802395221</v>
      </c>
      <c r="J626" s="33">
        <f t="shared" si="132"/>
        <v>2279.9848745939562</v>
      </c>
      <c r="K626" s="4">
        <f t="shared" si="129"/>
        <v>8.9382161676646721</v>
      </c>
      <c r="L626" s="33">
        <f t="shared" si="130"/>
        <v>132.21214065692766</v>
      </c>
      <c r="M626" s="15">
        <f t="shared" si="121"/>
        <v>7.5579873517551297</v>
      </c>
      <c r="N626" s="6"/>
      <c r="O626" s="7">
        <f t="shared" si="122"/>
        <v>10.815617689535211</v>
      </c>
      <c r="P626" s="7"/>
      <c r="Q626" s="46">
        <f t="shared" si="123"/>
        <v>0.14587981797708544</v>
      </c>
      <c r="R626" s="22">
        <f t="shared" si="133"/>
        <v>1.0032016356948654</v>
      </c>
      <c r="S626" s="22">
        <f t="shared" si="134"/>
        <v>6.1423323217856174</v>
      </c>
      <c r="T626" s="39">
        <f t="shared" si="124"/>
        <v>1.8087288159286175E-2</v>
      </c>
      <c r="U626" s="39">
        <f t="shared" si="125"/>
        <v>6.5658098466928827E-2</v>
      </c>
      <c r="V626" s="39">
        <f t="shared" si="126"/>
        <v>-4.7570810307642653E-2</v>
      </c>
      <c r="Y626" s="37"/>
      <c r="Z626" s="37"/>
    </row>
    <row r="627" spans="1:26" ht="13.15" x14ac:dyDescent="0.4">
      <c r="A627" s="1">
        <v>1922.07</v>
      </c>
      <c r="B627" s="11">
        <v>8.51</v>
      </c>
      <c r="C627" s="4">
        <v>0.48920000000000002</v>
      </c>
      <c r="D627" s="11">
        <v>0.52329999999999999</v>
      </c>
      <c r="E627" s="11">
        <v>16.8</v>
      </c>
      <c r="F627" s="4">
        <f t="shared" si="131"/>
        <v>1922.5416666666199</v>
      </c>
      <c r="G627" s="22">
        <f>G621*6/12+G633*6/12</f>
        <v>4.33</v>
      </c>
      <c r="H627" s="4">
        <f t="shared" si="127"/>
        <v>154.30909464285713</v>
      </c>
      <c r="I627" s="4">
        <f t="shared" si="128"/>
        <v>8.8705063571428582</v>
      </c>
      <c r="J627" s="33">
        <f t="shared" si="132"/>
        <v>2293.4406292282501</v>
      </c>
      <c r="K627" s="4">
        <f t="shared" si="129"/>
        <v>9.4888306964285718</v>
      </c>
      <c r="L627" s="33">
        <f t="shared" si="130"/>
        <v>141.02908123092166</v>
      </c>
      <c r="M627" s="15">
        <f t="shared" si="121"/>
        <v>7.6020950457740373</v>
      </c>
      <c r="N627" s="6"/>
      <c r="O627" s="7">
        <f t="shared" si="122"/>
        <v>10.892058792535371</v>
      </c>
      <c r="P627" s="7"/>
      <c r="Q627" s="46">
        <f t="shared" si="123"/>
        <v>0.14569327464091708</v>
      </c>
      <c r="R627" s="22">
        <f t="shared" si="133"/>
        <v>1.0032058955362759</v>
      </c>
      <c r="S627" s="22">
        <f t="shared" si="134"/>
        <v>6.1253192736717903</v>
      </c>
      <c r="T627" s="39">
        <f t="shared" si="124"/>
        <v>2.356749577898376E-2</v>
      </c>
      <c r="U627" s="39">
        <f t="shared" si="125"/>
        <v>6.6540567520546379E-2</v>
      </c>
      <c r="V627" s="39">
        <f t="shared" si="126"/>
        <v>-4.2973071741562618E-2</v>
      </c>
      <c r="Y627" s="37"/>
      <c r="Z627" s="37"/>
    </row>
    <row r="628" spans="1:26" ht="13.15" x14ac:dyDescent="0.4">
      <c r="A628" s="1">
        <v>1922.08</v>
      </c>
      <c r="B628" s="11">
        <v>8.83</v>
      </c>
      <c r="C628" s="4">
        <v>0.49330000000000002</v>
      </c>
      <c r="D628" s="11">
        <v>0.55669999999999997</v>
      </c>
      <c r="E628" s="11">
        <v>16.600000000000001</v>
      </c>
      <c r="F628" s="4">
        <f t="shared" si="131"/>
        <v>1922.6249999999532</v>
      </c>
      <c r="G628" s="22">
        <f>G621*5/12+G633*7/12</f>
        <v>4.335</v>
      </c>
      <c r="H628" s="4">
        <f t="shared" si="127"/>
        <v>162.04060662650602</v>
      </c>
      <c r="I628" s="4">
        <f t="shared" si="128"/>
        <v>9.0526196204819271</v>
      </c>
      <c r="J628" s="33">
        <f t="shared" si="132"/>
        <v>2419.5634665778966</v>
      </c>
      <c r="K628" s="4">
        <f t="shared" si="129"/>
        <v>10.216082186746988</v>
      </c>
      <c r="L628" s="33">
        <f t="shared" si="130"/>
        <v>152.54484505593604</v>
      </c>
      <c r="M628" s="15">
        <f t="shared" si="121"/>
        <v>8.0200306898957816</v>
      </c>
      <c r="N628" s="6"/>
      <c r="O628" s="7">
        <f t="shared" si="122"/>
        <v>11.501719558533321</v>
      </c>
      <c r="P628" s="7"/>
      <c r="Q628" s="46">
        <f t="shared" si="123"/>
        <v>0.13648243579404412</v>
      </c>
      <c r="R628" s="22">
        <f t="shared" si="133"/>
        <v>1.0032101553476238</v>
      </c>
      <c r="S628" s="22">
        <f t="shared" si="134"/>
        <v>6.2189920267556591</v>
      </c>
      <c r="T628" s="39">
        <f t="shared" si="124"/>
        <v>6.1936125765673866E-2</v>
      </c>
      <c r="U628" s="39">
        <f t="shared" si="125"/>
        <v>6.6293715830372912E-2</v>
      </c>
      <c r="V628" s="39">
        <f t="shared" si="126"/>
        <v>-4.3575900646990462E-3</v>
      </c>
      <c r="Y628" s="37"/>
      <c r="Z628" s="37"/>
    </row>
    <row r="629" spans="1:26" ht="13.15" x14ac:dyDescent="0.4">
      <c r="A629" s="1">
        <v>1922.09</v>
      </c>
      <c r="B629" s="11">
        <v>9.06</v>
      </c>
      <c r="C629" s="4">
        <v>0.4975</v>
      </c>
      <c r="D629" s="11">
        <v>0.59</v>
      </c>
      <c r="E629" s="11">
        <v>16.600000000000001</v>
      </c>
      <c r="F629" s="4">
        <f t="shared" si="131"/>
        <v>1922.7083333332864</v>
      </c>
      <c r="G629" s="22">
        <f>G621*4/12+G633*8/12</f>
        <v>4.34</v>
      </c>
      <c r="H629" s="4">
        <f t="shared" si="127"/>
        <v>166.2613698795181</v>
      </c>
      <c r="I629" s="4">
        <f t="shared" si="128"/>
        <v>9.1296944277108434</v>
      </c>
      <c r="J629" s="33">
        <f t="shared" si="132"/>
        <v>2493.9474604659449</v>
      </c>
      <c r="K629" s="4">
        <f t="shared" si="129"/>
        <v>10.827175301204818</v>
      </c>
      <c r="L629" s="33">
        <f t="shared" si="130"/>
        <v>162.4093820833231</v>
      </c>
      <c r="M629" s="15">
        <f t="shared" si="121"/>
        <v>8.2650830022843103</v>
      </c>
      <c r="N629" s="6"/>
      <c r="O629" s="7">
        <f t="shared" si="122"/>
        <v>11.86154330888268</v>
      </c>
      <c r="P629" s="7"/>
      <c r="Q629" s="46">
        <f t="shared" si="123"/>
        <v>0.13170642498863791</v>
      </c>
      <c r="R629" s="22">
        <f t="shared" si="133"/>
        <v>1.0032144151289202</v>
      </c>
      <c r="S629" s="22">
        <f t="shared" si="134"/>
        <v>6.2389559572671782</v>
      </c>
      <c r="T629" s="39">
        <f t="shared" si="124"/>
        <v>6.9986153695604125E-2</v>
      </c>
      <c r="U629" s="39">
        <f t="shared" si="125"/>
        <v>6.7327478405122099E-2</v>
      </c>
      <c r="V629" s="39">
        <f t="shared" si="126"/>
        <v>2.6586752904820266E-3</v>
      </c>
      <c r="Y629" s="37"/>
      <c r="Z629" s="37"/>
    </row>
    <row r="630" spans="1:26" ht="13.15" x14ac:dyDescent="0.4">
      <c r="A630" s="1">
        <v>1922.1</v>
      </c>
      <c r="B630" s="11">
        <v>9.26</v>
      </c>
      <c r="C630" s="4">
        <v>0.50170000000000003</v>
      </c>
      <c r="D630" s="11">
        <v>0.62329999999999997</v>
      </c>
      <c r="E630" s="11">
        <v>16.7</v>
      </c>
      <c r="F630" s="4">
        <f t="shared" si="131"/>
        <v>1922.7916666666197</v>
      </c>
      <c r="G630" s="22">
        <f>G621*3/12+G633*9/12</f>
        <v>4.3449999999999998</v>
      </c>
      <c r="H630" s="4">
        <f t="shared" si="127"/>
        <v>168.91404431137727</v>
      </c>
      <c r="I630" s="4">
        <f t="shared" si="128"/>
        <v>9.1516388802395223</v>
      </c>
      <c r="J630" s="33">
        <f t="shared" si="132"/>
        <v>2545.1776783711825</v>
      </c>
      <c r="K630" s="4">
        <f t="shared" si="129"/>
        <v>11.369775790419162</v>
      </c>
      <c r="L630" s="33">
        <f t="shared" si="130"/>
        <v>171.31849318885074</v>
      </c>
      <c r="M630" s="15">
        <f t="shared" si="121"/>
        <v>8.4321519987619027</v>
      </c>
      <c r="N630" s="6"/>
      <c r="O630" s="7">
        <f t="shared" si="122"/>
        <v>12.10747181909754</v>
      </c>
      <c r="P630" s="7"/>
      <c r="Q630" s="46">
        <f t="shared" si="123"/>
        <v>0.12989248661951497</v>
      </c>
      <c r="R630" s="22">
        <f t="shared" si="133"/>
        <v>1.0032186748801766</v>
      </c>
      <c r="S630" s="22">
        <f t="shared" si="134"/>
        <v>6.2215314465849758</v>
      </c>
      <c r="T630" s="39">
        <f t="shared" si="124"/>
        <v>5.3539262109139285E-2</v>
      </c>
      <c r="U630" s="39">
        <f t="shared" si="125"/>
        <v>6.9007264494567178E-2</v>
      </c>
      <c r="V630" s="39">
        <f t="shared" si="126"/>
        <v>-1.5468002385427893E-2</v>
      </c>
      <c r="Y630" s="37"/>
      <c r="Z630" s="37"/>
    </row>
    <row r="631" spans="1:26" ht="13.15" x14ac:dyDescent="0.4">
      <c r="A631" s="1">
        <v>1922.11</v>
      </c>
      <c r="B631" s="11">
        <v>8.8000000000000007</v>
      </c>
      <c r="C631" s="4">
        <v>0.50580000000000003</v>
      </c>
      <c r="D631" s="11">
        <v>0.65669999999999995</v>
      </c>
      <c r="E631" s="11">
        <v>16.8</v>
      </c>
      <c r="F631" s="4">
        <f t="shared" si="131"/>
        <v>1922.8749999999529</v>
      </c>
      <c r="G631" s="22">
        <f>G621*2/12+G633*10/12</f>
        <v>4.3499999999999996</v>
      </c>
      <c r="H631" s="4">
        <f t="shared" si="127"/>
        <v>159.56757142857145</v>
      </c>
      <c r="I631" s="4">
        <f t="shared" si="128"/>
        <v>9.1715088214285707</v>
      </c>
      <c r="J631" s="33">
        <f t="shared" si="132"/>
        <v>2415.8623554144997</v>
      </c>
      <c r="K631" s="4">
        <f t="shared" si="129"/>
        <v>11.907730017857142</v>
      </c>
      <c r="L631" s="33">
        <f t="shared" si="130"/>
        <v>180.283728272807</v>
      </c>
      <c r="M631" s="15">
        <f t="shared" si="121"/>
        <v>7.9982537722698419</v>
      </c>
      <c r="N631" s="6"/>
      <c r="O631" s="7">
        <f t="shared" si="122"/>
        <v>11.491767155410153</v>
      </c>
      <c r="P631" s="7"/>
      <c r="Q631" s="46">
        <f t="shared" si="123"/>
        <v>0.13690598043210189</v>
      </c>
      <c r="R631" s="22">
        <f t="shared" si="133"/>
        <v>1.0032229346014039</v>
      </c>
      <c r="S631" s="22">
        <f t="shared" si="134"/>
        <v>6.2044044113447061</v>
      </c>
      <c r="T631" s="39">
        <f t="shared" si="124"/>
        <v>5.9457509838696021E-2</v>
      </c>
      <c r="U631" s="39">
        <f t="shared" si="125"/>
        <v>7.068911847756465E-2</v>
      </c>
      <c r="V631" s="39">
        <f t="shared" si="126"/>
        <v>-1.1231608638868629E-2</v>
      </c>
      <c r="Y631" s="37"/>
      <c r="Z631" s="37"/>
    </row>
    <row r="632" spans="1:26" ht="13.15" x14ac:dyDescent="0.4">
      <c r="A632" s="1">
        <v>1922.12</v>
      </c>
      <c r="B632" s="11">
        <v>8.7799999999999994</v>
      </c>
      <c r="C632" s="4">
        <v>0.51</v>
      </c>
      <c r="D632" s="11">
        <v>0.69</v>
      </c>
      <c r="E632" s="11">
        <v>16.899999999999999</v>
      </c>
      <c r="F632" s="4">
        <f t="shared" si="131"/>
        <v>1922.9583333332862</v>
      </c>
      <c r="G632" s="22">
        <f>G621*1/12+G633*11/12</f>
        <v>4.3549999999999995</v>
      </c>
      <c r="H632" s="4">
        <f t="shared" si="127"/>
        <v>158.26287692307693</v>
      </c>
      <c r="I632" s="4">
        <f t="shared" si="128"/>
        <v>9.1929461538461545</v>
      </c>
      <c r="J632" s="33">
        <f t="shared" si="132"/>
        <v>2407.7076828592408</v>
      </c>
      <c r="K632" s="4">
        <f t="shared" si="129"/>
        <v>12.437515384615384</v>
      </c>
      <c r="L632" s="33">
        <f t="shared" si="130"/>
        <v>189.21620742287882</v>
      </c>
      <c r="M632" s="15">
        <f t="shared" si="121"/>
        <v>7.9646798649400044</v>
      </c>
      <c r="N632" s="6"/>
      <c r="O632" s="7">
        <f t="shared" si="122"/>
        <v>11.449713276395812</v>
      </c>
      <c r="P632" s="7"/>
      <c r="Q632" s="46">
        <f t="shared" si="123"/>
        <v>0.13904051336828613</v>
      </c>
      <c r="R632" s="22">
        <f t="shared" si="133"/>
        <v>1.0032271942926132</v>
      </c>
      <c r="S632" s="22">
        <f t="shared" si="134"/>
        <v>6.1875700270326996</v>
      </c>
      <c r="T632" s="39">
        <f t="shared" si="124"/>
        <v>5.7754057837540618E-2</v>
      </c>
      <c r="U632" s="39">
        <f t="shared" si="125"/>
        <v>7.2373180407452997E-2</v>
      </c>
      <c r="V632" s="39">
        <f t="shared" si="126"/>
        <v>-1.4619122569912379E-2</v>
      </c>
      <c r="Y632" s="37"/>
      <c r="Z632" s="37"/>
    </row>
    <row r="633" spans="1:26" ht="13.15" x14ac:dyDescent="0.4">
      <c r="A633" s="1">
        <v>1923.01</v>
      </c>
      <c r="B633" s="11">
        <v>8.9</v>
      </c>
      <c r="C633" s="4">
        <v>0.51170000000000004</v>
      </c>
      <c r="D633" s="11">
        <v>0.71419999999999995</v>
      </c>
      <c r="E633" s="11">
        <v>16.8</v>
      </c>
      <c r="F633" s="4">
        <f t="shared" si="131"/>
        <v>1923.0416666666194</v>
      </c>
      <c r="G633" s="22">
        <v>4.3600000000000003</v>
      </c>
      <c r="H633" s="4">
        <f t="shared" si="127"/>
        <v>161.38083928571427</v>
      </c>
      <c r="I633" s="4">
        <f t="shared" si="128"/>
        <v>9.2784916250000009</v>
      </c>
      <c r="J633" s="33">
        <f t="shared" si="132"/>
        <v>2466.9053929083238</v>
      </c>
      <c r="K633" s="4">
        <f t="shared" si="129"/>
        <v>12.950359035714285</v>
      </c>
      <c r="L633" s="33">
        <f t="shared" si="130"/>
        <v>197.96222827136236</v>
      </c>
      <c r="M633" s="15">
        <f t="shared" si="121"/>
        <v>8.1542004830691575</v>
      </c>
      <c r="N633" s="6"/>
      <c r="O633" s="7">
        <f t="shared" si="122"/>
        <v>11.725953614115141</v>
      </c>
      <c r="P633" s="7"/>
      <c r="Q633" s="46">
        <f t="shared" si="123"/>
        <v>0.13441486988785209</v>
      </c>
      <c r="R633" s="22">
        <f t="shared" si="133"/>
        <v>1.0056455223186209</v>
      </c>
      <c r="S633" s="22">
        <f t="shared" si="134"/>
        <v>6.2444881517430657</v>
      </c>
      <c r="T633" s="39">
        <f t="shared" si="124"/>
        <v>6.1539389511198417E-2</v>
      </c>
      <c r="U633" s="39">
        <f t="shared" si="125"/>
        <v>7.3617985826168297E-2</v>
      </c>
      <c r="V633" s="39">
        <f t="shared" si="126"/>
        <v>-1.2078596314969881E-2</v>
      </c>
      <c r="Y633" s="37"/>
      <c r="Z633" s="37"/>
    </row>
    <row r="634" spans="1:26" ht="13.15" x14ac:dyDescent="0.4">
      <c r="A634" s="1">
        <v>1923.02</v>
      </c>
      <c r="B634" s="11">
        <v>9.2799999999999994</v>
      </c>
      <c r="C634" s="4">
        <v>0.51329999999999998</v>
      </c>
      <c r="D634" s="11">
        <v>0.73829999999999996</v>
      </c>
      <c r="E634" s="11">
        <v>16.8</v>
      </c>
      <c r="F634" s="4">
        <f t="shared" si="131"/>
        <v>1923.1249999999527</v>
      </c>
      <c r="G634" s="22">
        <f>G633*11/12+G645*1/12</f>
        <v>4.335</v>
      </c>
      <c r="H634" s="4">
        <f t="shared" si="127"/>
        <v>168.27125714285714</v>
      </c>
      <c r="I634" s="4">
        <f t="shared" si="128"/>
        <v>9.307503910714285</v>
      </c>
      <c r="J634" s="33">
        <f t="shared" si="132"/>
        <v>2584.090328581</v>
      </c>
      <c r="K634" s="4">
        <f t="shared" si="129"/>
        <v>13.387356589285714</v>
      </c>
      <c r="L634" s="33">
        <f t="shared" si="130"/>
        <v>205.585548447344</v>
      </c>
      <c r="M634" s="15">
        <f t="shared" si="121"/>
        <v>8.5333605790659721</v>
      </c>
      <c r="N634" s="6"/>
      <c r="O634" s="7">
        <f t="shared" si="122"/>
        <v>12.272020083350824</v>
      </c>
      <c r="P634" s="7"/>
      <c r="Q634" s="46">
        <f t="shared" si="123"/>
        <v>0.12921581550482797</v>
      </c>
      <c r="R634" s="22">
        <f t="shared" si="133"/>
        <v>1.0056270198581208</v>
      </c>
      <c r="S634" s="22">
        <f t="shared" si="134"/>
        <v>6.2797415489720949</v>
      </c>
      <c r="T634" s="39">
        <f t="shared" si="124"/>
        <v>4.5695857243911231E-2</v>
      </c>
      <c r="U634" s="39">
        <f t="shared" si="125"/>
        <v>7.513108654325773E-2</v>
      </c>
      <c r="V634" s="39">
        <f t="shared" si="126"/>
        <v>-2.9435229299346499E-2</v>
      </c>
      <c r="Y634" s="37"/>
      <c r="Z634" s="37"/>
    </row>
    <row r="635" spans="1:26" ht="13.15" x14ac:dyDescent="0.4">
      <c r="A635" s="1">
        <v>1923.03</v>
      </c>
      <c r="B635" s="11">
        <v>9.43</v>
      </c>
      <c r="C635" s="4">
        <v>0.51500000000000001</v>
      </c>
      <c r="D635" s="11">
        <v>0.76249999999999996</v>
      </c>
      <c r="E635" s="11">
        <v>16.8</v>
      </c>
      <c r="F635" s="4">
        <f t="shared" si="131"/>
        <v>1923.208333333286</v>
      </c>
      <c r="G635" s="22">
        <f>G633*10/12+G645*2/12</f>
        <v>4.3099999999999996</v>
      </c>
      <c r="H635" s="4">
        <f t="shared" si="127"/>
        <v>170.99115892857142</v>
      </c>
      <c r="I635" s="4">
        <f t="shared" si="128"/>
        <v>9.3383294642857138</v>
      </c>
      <c r="J635" s="33">
        <f t="shared" si="132"/>
        <v>2637.8095195891269</v>
      </c>
      <c r="K635" s="4">
        <f t="shared" si="129"/>
        <v>13.826167410714286</v>
      </c>
      <c r="L635" s="33">
        <f t="shared" si="130"/>
        <v>213.29053644609854</v>
      </c>
      <c r="M635" s="15">
        <f t="shared" si="121"/>
        <v>8.7007375009785353</v>
      </c>
      <c r="N635" s="6"/>
      <c r="O635" s="7">
        <f t="shared" si="122"/>
        <v>12.511853851855705</v>
      </c>
      <c r="P635" s="7"/>
      <c r="Q635" s="46">
        <f t="shared" si="123"/>
        <v>0.12721147552406908</v>
      </c>
      <c r="R635" s="22">
        <f t="shared" si="133"/>
        <v>1.0056085211624202</v>
      </c>
      <c r="S635" s="22">
        <f t="shared" si="134"/>
        <v>6.315077779372027</v>
      </c>
      <c r="T635" s="39">
        <f t="shared" si="124"/>
        <v>4.4712447628236118E-2</v>
      </c>
      <c r="U635" s="39">
        <f t="shared" si="125"/>
        <v>7.5816127455445637E-2</v>
      </c>
      <c r="V635" s="39">
        <f t="shared" si="126"/>
        <v>-3.1103679827209518E-2</v>
      </c>
      <c r="Y635" s="37"/>
      <c r="Z635" s="37"/>
    </row>
    <row r="636" spans="1:26" ht="13.15" x14ac:dyDescent="0.4">
      <c r="A636" s="1">
        <v>1923.04</v>
      </c>
      <c r="B636" s="11">
        <v>9.1</v>
      </c>
      <c r="C636" s="4">
        <v>0.51670000000000005</v>
      </c>
      <c r="D636" s="11">
        <v>0.78669999999999995</v>
      </c>
      <c r="E636" s="11">
        <v>16.899999999999999</v>
      </c>
      <c r="F636" s="4">
        <f t="shared" si="131"/>
        <v>1923.2916666666192</v>
      </c>
      <c r="G636" s="22">
        <f>G633*9/12+G645*3/12</f>
        <v>4.2850000000000001</v>
      </c>
      <c r="H636" s="4">
        <f t="shared" si="127"/>
        <v>164.03100000000001</v>
      </c>
      <c r="I636" s="4">
        <f t="shared" si="128"/>
        <v>9.3137162307692343</v>
      </c>
      <c r="J636" s="33">
        <f t="shared" si="132"/>
        <v>2542.4112771468754</v>
      </c>
      <c r="K636" s="4">
        <f t="shared" si="129"/>
        <v>14.180570076923079</v>
      </c>
      <c r="L636" s="33">
        <f t="shared" si="130"/>
        <v>219.79285183862055</v>
      </c>
      <c r="M636" s="15">
        <f t="shared" si="121"/>
        <v>8.372809668463816</v>
      </c>
      <c r="N636" s="6"/>
      <c r="O636" s="7">
        <f t="shared" si="122"/>
        <v>12.040671976551762</v>
      </c>
      <c r="P636" s="7"/>
      <c r="Q636" s="46">
        <f t="shared" si="123"/>
        <v>0.13258943586124278</v>
      </c>
      <c r="R636" s="22">
        <f t="shared" si="133"/>
        <v>1.0055900262385207</v>
      </c>
      <c r="S636" s="22">
        <f t="shared" si="134"/>
        <v>6.3129191271734566</v>
      </c>
      <c r="T636" s="39">
        <f t="shared" si="124"/>
        <v>5.9793009656515794E-2</v>
      </c>
      <c r="U636" s="39">
        <f t="shared" si="125"/>
        <v>7.629017997406895E-2</v>
      </c>
      <c r="V636" s="39">
        <f t="shared" si="126"/>
        <v>-1.6497170317553156E-2</v>
      </c>
      <c r="Y636" s="37"/>
      <c r="Z636" s="37"/>
    </row>
    <row r="637" spans="1:26" ht="13.15" x14ac:dyDescent="0.4">
      <c r="A637" s="1">
        <v>1923.05</v>
      </c>
      <c r="B637" s="11">
        <v>8.67</v>
      </c>
      <c r="C637" s="4">
        <v>0.51829999999999998</v>
      </c>
      <c r="D637" s="11">
        <v>0.81079999999999997</v>
      </c>
      <c r="E637" s="11">
        <v>16.899999999999999</v>
      </c>
      <c r="F637" s="4">
        <f t="shared" si="131"/>
        <v>1923.3749999999525</v>
      </c>
      <c r="G637" s="22">
        <f>G633*8/12+G645*4/12</f>
        <v>4.26</v>
      </c>
      <c r="H637" s="4">
        <f t="shared" si="127"/>
        <v>156.28008461538465</v>
      </c>
      <c r="I637" s="4">
        <f t="shared" si="128"/>
        <v>9.3425568461538475</v>
      </c>
      <c r="J637" s="33">
        <f t="shared" si="132"/>
        <v>2434.3425003599468</v>
      </c>
      <c r="K637" s="4">
        <f t="shared" si="129"/>
        <v>14.614981846153848</v>
      </c>
      <c r="L637" s="33">
        <f t="shared" si="130"/>
        <v>227.65454432431886</v>
      </c>
      <c r="M637" s="15">
        <f t="shared" si="121"/>
        <v>8.0004978675982112</v>
      </c>
      <c r="N637" s="6"/>
      <c r="O637" s="7">
        <f t="shared" si="122"/>
        <v>11.507770660192874</v>
      </c>
      <c r="P637" s="7"/>
      <c r="Q637" s="46">
        <f t="shared" si="123"/>
        <v>0.13948108359684203</v>
      </c>
      <c r="R637" s="22">
        <f t="shared" si="133"/>
        <v>1.0055715350934378</v>
      </c>
      <c r="S637" s="22">
        <f t="shared" si="134"/>
        <v>6.3482085107360149</v>
      </c>
      <c r="T637" s="39">
        <f t="shared" si="124"/>
        <v>9.2122313295783131E-2</v>
      </c>
      <c r="U637" s="39">
        <f t="shared" si="125"/>
        <v>7.6126272209097623E-2</v>
      </c>
      <c r="V637" s="39">
        <f t="shared" si="126"/>
        <v>1.5996041086685509E-2</v>
      </c>
      <c r="Y637" s="37"/>
      <c r="Z637" s="37"/>
    </row>
    <row r="638" spans="1:26" ht="13.15" x14ac:dyDescent="0.4">
      <c r="A638" s="1">
        <v>1923.06</v>
      </c>
      <c r="B638" s="11">
        <v>8.34</v>
      </c>
      <c r="C638" s="4">
        <v>0.52</v>
      </c>
      <c r="D638" s="11">
        <v>0.83499999999999996</v>
      </c>
      <c r="E638" s="11">
        <v>17</v>
      </c>
      <c r="F638" s="4">
        <f t="shared" si="131"/>
        <v>1923.4583333332857</v>
      </c>
      <c r="G638" s="22">
        <f>G633*7/12+G645*5/12</f>
        <v>4.2349999999999994</v>
      </c>
      <c r="H638" s="4">
        <f t="shared" si="127"/>
        <v>149.44740352941176</v>
      </c>
      <c r="I638" s="4">
        <f t="shared" si="128"/>
        <v>9.3180635294117646</v>
      </c>
      <c r="J638" s="33">
        <f t="shared" si="132"/>
        <v>2340.0067047526736</v>
      </c>
      <c r="K638" s="4">
        <f t="shared" si="129"/>
        <v>14.962659705882354</v>
      </c>
      <c r="L638" s="33">
        <f t="shared" si="130"/>
        <v>234.28124681876292</v>
      </c>
      <c r="M638" s="15">
        <f t="shared" si="121"/>
        <v>7.6718252826730788</v>
      </c>
      <c r="N638" s="6"/>
      <c r="O638" s="7">
        <f t="shared" si="122"/>
        <v>11.038669785687137</v>
      </c>
      <c r="P638" s="7"/>
      <c r="Q638" s="46">
        <f t="shared" si="123"/>
        <v>0.14462548934004035</v>
      </c>
      <c r="R638" s="22">
        <f t="shared" si="133"/>
        <v>1.0055530477342007</v>
      </c>
      <c r="S638" s="22">
        <f t="shared" si="134"/>
        <v>6.3460273197208981</v>
      </c>
      <c r="T638" s="39">
        <f t="shared" si="124"/>
        <v>0.11346615187144038</v>
      </c>
      <c r="U638" s="39">
        <f t="shared" si="125"/>
        <v>7.5747303318780324E-2</v>
      </c>
      <c r="V638" s="39">
        <f t="shared" si="126"/>
        <v>3.7718848552660056E-2</v>
      </c>
      <c r="Y638" s="37"/>
      <c r="Z638" s="37"/>
    </row>
    <row r="639" spans="1:26" ht="13.15" x14ac:dyDescent="0.4">
      <c r="A639" s="1">
        <v>1923.07</v>
      </c>
      <c r="B639" s="11">
        <v>8.06</v>
      </c>
      <c r="C639" s="4">
        <v>0.52170000000000005</v>
      </c>
      <c r="D639" s="11">
        <v>0.85919999999999996</v>
      </c>
      <c r="E639" s="11">
        <v>17.2</v>
      </c>
      <c r="F639" s="4">
        <f t="shared" si="131"/>
        <v>1923.541666666619</v>
      </c>
      <c r="G639" s="22">
        <f>G633*6/12+G645*6/12</f>
        <v>4.21</v>
      </c>
      <c r="H639" s="4">
        <f t="shared" si="127"/>
        <v>142.75056627906977</v>
      </c>
      <c r="I639" s="4">
        <f t="shared" si="128"/>
        <v>9.2398226337209319</v>
      </c>
      <c r="J639" s="33">
        <f t="shared" si="132"/>
        <v>2247.2056713270767</v>
      </c>
      <c r="K639" s="4">
        <f t="shared" si="129"/>
        <v>15.217281209302326</v>
      </c>
      <c r="L639" s="33">
        <f t="shared" si="130"/>
        <v>239.55323980201297</v>
      </c>
      <c r="M639" s="15">
        <f t="shared" si="121"/>
        <v>7.3459851194906465</v>
      </c>
      <c r="N639" s="6"/>
      <c r="O639" s="7">
        <f t="shared" si="122"/>
        <v>10.574996358749743</v>
      </c>
      <c r="P639" s="7"/>
      <c r="Q639" s="46">
        <f t="shared" si="123"/>
        <v>0.1508203144791655</v>
      </c>
      <c r="R639" s="22">
        <f t="shared" si="133"/>
        <v>1.0055345641678535</v>
      </c>
      <c r="S639" s="22">
        <f t="shared" si="134"/>
        <v>6.3070663319736893</v>
      </c>
      <c r="T639" s="39">
        <f t="shared" si="124"/>
        <v>0.12360512033295956</v>
      </c>
      <c r="U639" s="39">
        <f t="shared" si="125"/>
        <v>7.3509420818807181E-2</v>
      </c>
      <c r="V639" s="39">
        <f t="shared" si="126"/>
        <v>5.0095699514152381E-2</v>
      </c>
      <c r="Y639" s="37"/>
      <c r="Z639" s="37"/>
    </row>
    <row r="640" spans="1:26" ht="13.15" x14ac:dyDescent="0.4">
      <c r="A640" s="1">
        <v>1923.08</v>
      </c>
      <c r="B640" s="11">
        <v>8.1</v>
      </c>
      <c r="C640" s="4">
        <v>0.52329999999999999</v>
      </c>
      <c r="D640" s="11">
        <v>0.88329999999999997</v>
      </c>
      <c r="E640" s="11">
        <v>17.100000000000001</v>
      </c>
      <c r="F640" s="4">
        <f t="shared" si="131"/>
        <v>1923.6249999999523</v>
      </c>
      <c r="G640" s="22">
        <f>G633*5/12+G645*7/12</f>
        <v>4.1849999999999996</v>
      </c>
      <c r="H640" s="4">
        <f t="shared" si="127"/>
        <v>144.29794736842106</v>
      </c>
      <c r="I640" s="4">
        <f t="shared" si="128"/>
        <v>9.3223599824561401</v>
      </c>
      <c r="J640" s="33">
        <f t="shared" si="132"/>
        <v>2283.7943545180842</v>
      </c>
      <c r="K640" s="4">
        <f t="shared" si="129"/>
        <v>15.735602087719297</v>
      </c>
      <c r="L640" s="33">
        <f t="shared" si="130"/>
        <v>249.04636461059548</v>
      </c>
      <c r="M640" s="15">
        <f t="shared" si="121"/>
        <v>7.4417831742173703</v>
      </c>
      <c r="N640" s="6"/>
      <c r="O640" s="7">
        <f t="shared" si="122"/>
        <v>10.717769172275762</v>
      </c>
      <c r="P640" s="7"/>
      <c r="Q640" s="46">
        <f t="shared" si="123"/>
        <v>0.1487019019438563</v>
      </c>
      <c r="R640" s="22">
        <f t="shared" si="133"/>
        <v>1.0055160844014541</v>
      </c>
      <c r="S640" s="22">
        <f t="shared" si="134"/>
        <v>6.3790607578445133</v>
      </c>
      <c r="T640" s="39">
        <f t="shared" si="124"/>
        <v>0.11561987147598685</v>
      </c>
      <c r="U640" s="39">
        <f t="shared" si="125"/>
        <v>7.190681665087606E-2</v>
      </c>
      <c r="V640" s="39">
        <f t="shared" si="126"/>
        <v>4.3713054825110786E-2</v>
      </c>
      <c r="Y640" s="37"/>
      <c r="Z640" s="37"/>
    </row>
    <row r="641" spans="1:26" ht="13.15" x14ac:dyDescent="0.4">
      <c r="A641" s="1">
        <v>1923.09</v>
      </c>
      <c r="B641" s="11">
        <v>8.15</v>
      </c>
      <c r="C641" s="4">
        <v>0.52500000000000002</v>
      </c>
      <c r="D641" s="11">
        <v>0.90749999999999997</v>
      </c>
      <c r="E641" s="11">
        <v>17.2</v>
      </c>
      <c r="F641" s="4">
        <f t="shared" si="131"/>
        <v>1923.7083333332855</v>
      </c>
      <c r="G641" s="22">
        <f>G633*4/12+G645*8/12</f>
        <v>4.16</v>
      </c>
      <c r="H641" s="4">
        <f t="shared" si="127"/>
        <v>144.34455523255818</v>
      </c>
      <c r="I641" s="4">
        <f t="shared" si="128"/>
        <v>9.2982688953488388</v>
      </c>
      <c r="J641" s="33">
        <f t="shared" si="132"/>
        <v>2296.795606294048</v>
      </c>
      <c r="K641" s="4">
        <f t="shared" si="129"/>
        <v>16.07272194767442</v>
      </c>
      <c r="L641" s="33">
        <f t="shared" si="130"/>
        <v>255.74748622231266</v>
      </c>
      <c r="M641" s="15">
        <f t="shared" ref="M641:M704" si="135">H641/AVERAGE(K521:K640)</f>
        <v>7.458183867189792</v>
      </c>
      <c r="N641" s="6"/>
      <c r="O641" s="7">
        <f t="shared" ref="O641:O704" si="136">J641/AVERAGE(L521:L640)</f>
        <v>10.745088848507425</v>
      </c>
      <c r="P641" s="7"/>
      <c r="Q641" s="46">
        <f t="shared" ref="Q641:Q704" si="137">1/M641-(G641/100-(((E641/E521)^(1/10))-1))</f>
        <v>0.14821085527765077</v>
      </c>
      <c r="R641" s="22">
        <f t="shared" si="133"/>
        <v>1.0054976084420746</v>
      </c>
      <c r="S641" s="22">
        <f t="shared" si="134"/>
        <v>6.3769560547159347</v>
      </c>
      <c r="T641" s="39">
        <f t="shared" si="124"/>
        <v>0.11444129250825608</v>
      </c>
      <c r="U641" s="39">
        <f t="shared" si="125"/>
        <v>7.2371361516544885E-2</v>
      </c>
      <c r="V641" s="39">
        <f t="shared" si="126"/>
        <v>4.2069930991711191E-2</v>
      </c>
      <c r="Y641" s="37"/>
      <c r="Z641" s="37"/>
    </row>
    <row r="642" spans="1:26" ht="13.15" x14ac:dyDescent="0.4">
      <c r="A642" s="1">
        <v>1923.1</v>
      </c>
      <c r="B642" s="11">
        <v>8.0299999999999994</v>
      </c>
      <c r="C642" s="4">
        <v>0.52669999999999995</v>
      </c>
      <c r="D642" s="11">
        <v>0.93169999999999997</v>
      </c>
      <c r="E642" s="11">
        <v>17.3</v>
      </c>
      <c r="F642" s="4">
        <f t="shared" si="131"/>
        <v>1923.7916666666188</v>
      </c>
      <c r="G642" s="22">
        <f>G633*3/12+G645*9/12</f>
        <v>4.1349999999999998</v>
      </c>
      <c r="H642" s="4">
        <f t="shared" si="127"/>
        <v>141.39716011560694</v>
      </c>
      <c r="I642" s="4">
        <f t="shared" si="128"/>
        <v>9.2744563179190731</v>
      </c>
      <c r="J642" s="33">
        <f t="shared" si="132"/>
        <v>2262.1948095885591</v>
      </c>
      <c r="K642" s="4">
        <f t="shared" si="129"/>
        <v>16.405944468208091</v>
      </c>
      <c r="L642" s="33">
        <f t="shared" si="130"/>
        <v>262.47657585226159</v>
      </c>
      <c r="M642" s="15">
        <f t="shared" si="135"/>
        <v>7.3174003956214788</v>
      </c>
      <c r="N642" s="6"/>
      <c r="O642" s="7">
        <f t="shared" si="136"/>
        <v>10.546507102779911</v>
      </c>
      <c r="P642" s="7"/>
      <c r="Q642" s="46">
        <f t="shared" si="137"/>
        <v>0.15165270760296165</v>
      </c>
      <c r="R642" s="22">
        <f t="shared" si="133"/>
        <v>1.005479136296801</v>
      </c>
      <c r="S642" s="22">
        <f t="shared" si="134"/>
        <v>6.3749503970579058</v>
      </c>
      <c r="T642" s="39">
        <f t="shared" ref="T642:T705" si="138">(($J762/$J642)^(1/10)-1)</f>
        <v>0.10519370076487378</v>
      </c>
      <c r="U642" s="39">
        <f t="shared" ref="U642:U705" si="139">(($S762/$S642)^(1/10)-1)</f>
        <v>7.2833150280132264E-2</v>
      </c>
      <c r="V642" s="39">
        <f t="shared" ref="V642:V705" si="140">T642-U642</f>
        <v>3.2360550484741513E-2</v>
      </c>
      <c r="Y642" s="37"/>
      <c r="Z642" s="37"/>
    </row>
    <row r="643" spans="1:26" ht="13.15" x14ac:dyDescent="0.4">
      <c r="A643" s="1">
        <v>1923.11</v>
      </c>
      <c r="B643" s="11">
        <v>8.27</v>
      </c>
      <c r="C643" s="4">
        <v>0.52829999999999999</v>
      </c>
      <c r="D643" s="11">
        <v>0.95579999999999998</v>
      </c>
      <c r="E643" s="11">
        <v>17.3</v>
      </c>
      <c r="F643" s="4">
        <f t="shared" si="131"/>
        <v>1923.874999999952</v>
      </c>
      <c r="G643" s="22">
        <f>G633*2/12+G645*10/12</f>
        <v>4.1099999999999994</v>
      </c>
      <c r="H643" s="4">
        <f t="shared" si="127"/>
        <v>145.62322716763003</v>
      </c>
      <c r="I643" s="4">
        <f t="shared" si="128"/>
        <v>9.3026300982658956</v>
      </c>
      <c r="J643" s="33">
        <f t="shared" si="132"/>
        <v>2342.2097387035515</v>
      </c>
      <c r="K643" s="4">
        <f t="shared" si="129"/>
        <v>16.83031203468208</v>
      </c>
      <c r="L643" s="33">
        <f t="shared" si="130"/>
        <v>270.69940365814443</v>
      </c>
      <c r="M643" s="15">
        <f t="shared" si="135"/>
        <v>7.5463279119162312</v>
      </c>
      <c r="N643" s="6"/>
      <c r="O643" s="7">
        <f t="shared" si="136"/>
        <v>10.878671811855513</v>
      </c>
      <c r="P643" s="7"/>
      <c r="Q643" s="46">
        <f t="shared" si="137"/>
        <v>0.14670636211495341</v>
      </c>
      <c r="R643" s="22">
        <f t="shared" si="133"/>
        <v>1.0054606679727343</v>
      </c>
      <c r="S643" s="22">
        <f t="shared" si="134"/>
        <v>6.4098796191687315</v>
      </c>
      <c r="T643" s="39">
        <f t="shared" si="138"/>
        <v>0.10440085308835867</v>
      </c>
      <c r="U643" s="39">
        <f t="shared" si="139"/>
        <v>7.2673785052318696E-2</v>
      </c>
      <c r="V643" s="39">
        <f t="shared" si="140"/>
        <v>3.1727068036039974E-2</v>
      </c>
      <c r="Y643" s="37"/>
      <c r="Z643" s="37"/>
    </row>
    <row r="644" spans="1:26" ht="13.15" x14ac:dyDescent="0.4">
      <c r="A644" s="1">
        <v>1923.12</v>
      </c>
      <c r="B644" s="11">
        <v>8.5500000000000007</v>
      </c>
      <c r="C644" s="4">
        <v>0.53</v>
      </c>
      <c r="D644" s="11">
        <v>0.98</v>
      </c>
      <c r="E644" s="11">
        <v>17.3</v>
      </c>
      <c r="F644" s="4">
        <f t="shared" si="131"/>
        <v>1923.9583333332853</v>
      </c>
      <c r="G644" s="22">
        <f>G633*1/12+G645*11/12</f>
        <v>4.085</v>
      </c>
      <c r="H644" s="4">
        <f t="shared" si="127"/>
        <v>150.5536387283237</v>
      </c>
      <c r="I644" s="4">
        <f t="shared" si="128"/>
        <v>9.3325647398843934</v>
      </c>
      <c r="J644" s="33">
        <f t="shared" si="132"/>
        <v>2434.0194513552733</v>
      </c>
      <c r="K644" s="4">
        <f t="shared" si="129"/>
        <v>17.256440462427747</v>
      </c>
      <c r="L644" s="33">
        <f t="shared" si="130"/>
        <v>278.98702483370386</v>
      </c>
      <c r="M644" s="15">
        <f t="shared" si="135"/>
        <v>7.8097391449387423</v>
      </c>
      <c r="N644" s="6"/>
      <c r="O644" s="7">
        <f t="shared" si="136"/>
        <v>11.258350617018145</v>
      </c>
      <c r="P644" s="7"/>
      <c r="Q644" s="46">
        <f t="shared" si="137"/>
        <v>0.14353740233689569</v>
      </c>
      <c r="R644" s="22">
        <f t="shared" si="133"/>
        <v>1.0054422034769896</v>
      </c>
      <c r="S644" s="22">
        <f t="shared" si="134"/>
        <v>6.4448818435142083</v>
      </c>
      <c r="T644" s="39">
        <f t="shared" si="138"/>
        <v>0.10268626500295119</v>
      </c>
      <c r="U644" s="39">
        <f t="shared" si="139"/>
        <v>7.2515111782604169E-2</v>
      </c>
      <c r="V644" s="39">
        <f t="shared" si="140"/>
        <v>3.0171153220347025E-2</v>
      </c>
      <c r="Y644" s="37"/>
      <c r="Z644" s="37"/>
    </row>
    <row r="645" spans="1:26" ht="13.15" x14ac:dyDescent="0.4">
      <c r="A645" s="1">
        <v>1924.01</v>
      </c>
      <c r="B645" s="11">
        <v>8.83</v>
      </c>
      <c r="C645" s="4">
        <v>0.53169999999999995</v>
      </c>
      <c r="D645" s="11">
        <v>0.9758</v>
      </c>
      <c r="E645" s="11">
        <v>17.3</v>
      </c>
      <c r="F645" s="4">
        <f t="shared" si="131"/>
        <v>1924.0416666666185</v>
      </c>
      <c r="G645" s="22">
        <v>4.0599999999999996</v>
      </c>
      <c r="H645" s="4">
        <f t="shared" si="127"/>
        <v>155.48405028901735</v>
      </c>
      <c r="I645" s="4">
        <f t="shared" si="128"/>
        <v>9.3624993815028894</v>
      </c>
      <c r="J645" s="33">
        <f t="shared" si="132"/>
        <v>2526.3437544628691</v>
      </c>
      <c r="K645" s="4">
        <f t="shared" si="129"/>
        <v>17.182484289017339</v>
      </c>
      <c r="L645" s="33">
        <f t="shared" si="130"/>
        <v>279.18530414551162</v>
      </c>
      <c r="M645" s="15">
        <f t="shared" si="135"/>
        <v>8.072249446037377</v>
      </c>
      <c r="N645" s="6"/>
      <c r="O645" s="7">
        <f t="shared" si="136"/>
        <v>11.633992739691042</v>
      </c>
      <c r="P645" s="7"/>
      <c r="Q645" s="46">
        <f t="shared" si="137"/>
        <v>0.13962335892935634</v>
      </c>
      <c r="R645" s="22">
        <f t="shared" si="133"/>
        <v>1.0047430787771652</v>
      </c>
      <c r="S645" s="22">
        <f t="shared" si="134"/>
        <v>6.4799562018917687</v>
      </c>
      <c r="T645" s="39">
        <f t="shared" si="138"/>
        <v>0.10509792838807597</v>
      </c>
      <c r="U645" s="39">
        <f t="shared" si="139"/>
        <v>7.2357129894484284E-2</v>
      </c>
      <c r="V645" s="39">
        <f t="shared" si="140"/>
        <v>3.2740798493591683E-2</v>
      </c>
      <c r="Y645" s="37"/>
      <c r="Z645" s="37"/>
    </row>
    <row r="646" spans="1:26" ht="13.15" x14ac:dyDescent="0.4">
      <c r="A646" s="1">
        <v>1924.02</v>
      </c>
      <c r="B646" s="11">
        <v>8.8699999999999992</v>
      </c>
      <c r="C646" s="4">
        <v>0.5333</v>
      </c>
      <c r="D646" s="11">
        <v>0.97170000000000001</v>
      </c>
      <c r="E646" s="11">
        <v>17.2</v>
      </c>
      <c r="F646" s="4">
        <f t="shared" si="131"/>
        <v>1924.1249999999518</v>
      </c>
      <c r="G646" s="22">
        <f>G645*11/12+G657*1/12</f>
        <v>4.043333333333333</v>
      </c>
      <c r="H646" s="4">
        <f t="shared" si="127"/>
        <v>157.09646686046511</v>
      </c>
      <c r="I646" s="4">
        <f t="shared" si="128"/>
        <v>9.4452700988372094</v>
      </c>
      <c r="J646" s="33">
        <f t="shared" si="132"/>
        <v>2565.331795040358</v>
      </c>
      <c r="K646" s="4">
        <f t="shared" si="129"/>
        <v>17.209767401162789</v>
      </c>
      <c r="L646" s="33">
        <f t="shared" si="130"/>
        <v>281.02963982420692</v>
      </c>
      <c r="M646" s="15">
        <f t="shared" si="135"/>
        <v>8.1620662208503525</v>
      </c>
      <c r="N646" s="6"/>
      <c r="O646" s="7">
        <f t="shared" si="136"/>
        <v>11.760979709538784</v>
      </c>
      <c r="P646" s="7"/>
      <c r="Q646" s="46">
        <f t="shared" si="137"/>
        <v>0.13887619650281119</v>
      </c>
      <c r="R646" s="22">
        <f t="shared" si="133"/>
        <v>1.0047302452630666</v>
      </c>
      <c r="S646" s="22">
        <f t="shared" si="134"/>
        <v>6.5485440001219564</v>
      </c>
      <c r="T646" s="39">
        <f t="shared" si="138"/>
        <v>0.11083473751218009</v>
      </c>
      <c r="U646" s="39">
        <f t="shared" si="139"/>
        <v>7.0948723075598297E-2</v>
      </c>
      <c r="V646" s="39">
        <f t="shared" si="140"/>
        <v>3.9886014436581796E-2</v>
      </c>
      <c r="Y646" s="37"/>
      <c r="Z646" s="37"/>
    </row>
    <row r="647" spans="1:26" ht="13.15" x14ac:dyDescent="0.4">
      <c r="A647" s="1">
        <v>1924.03</v>
      </c>
      <c r="B647" s="11">
        <v>8.6999999999999993</v>
      </c>
      <c r="C647" s="4">
        <v>0.53500000000000003</v>
      </c>
      <c r="D647" s="11">
        <v>0.96750000000000003</v>
      </c>
      <c r="E647" s="11">
        <v>17.100000000000001</v>
      </c>
      <c r="F647" s="4">
        <f t="shared" si="131"/>
        <v>1924.2083333332851</v>
      </c>
      <c r="G647" s="22">
        <f>G645*10/12+G657*2/12</f>
        <v>4.0266666666666664</v>
      </c>
      <c r="H647" s="4">
        <f t="shared" si="127"/>
        <v>154.98668421052631</v>
      </c>
      <c r="I647" s="4">
        <f t="shared" si="128"/>
        <v>9.5307903508771918</v>
      </c>
      <c r="J647" s="33">
        <f t="shared" si="132"/>
        <v>2543.8493096602379</v>
      </c>
      <c r="K647" s="4">
        <f t="shared" si="129"/>
        <v>17.235588157894735</v>
      </c>
      <c r="L647" s="33">
        <f t="shared" si="130"/>
        <v>282.89358702256095</v>
      </c>
      <c r="M647" s="15">
        <f t="shared" si="135"/>
        <v>8.0580770441160876</v>
      </c>
      <c r="N647" s="6"/>
      <c r="O647" s="7">
        <f t="shared" si="136"/>
        <v>11.61001521983879</v>
      </c>
      <c r="P647" s="7"/>
      <c r="Q647" s="46">
        <f t="shared" si="137"/>
        <v>0.14000792613364055</v>
      </c>
      <c r="R647" s="22">
        <f t="shared" si="133"/>
        <v>1.004717412888221</v>
      </c>
      <c r="S647" s="22">
        <f t="shared" si="134"/>
        <v>6.617996945787513</v>
      </c>
      <c r="T647" s="39">
        <f t="shared" si="138"/>
        <v>0.10631629825857347</v>
      </c>
      <c r="U647" s="39">
        <f t="shared" si="139"/>
        <v>7.0345310103740788E-2</v>
      </c>
      <c r="V647" s="39">
        <f t="shared" si="140"/>
        <v>3.5970988154832684E-2</v>
      </c>
      <c r="Y647" s="37"/>
      <c r="Z647" s="37"/>
    </row>
    <row r="648" spans="1:26" ht="13.15" x14ac:dyDescent="0.4">
      <c r="A648" s="1">
        <v>1924.04</v>
      </c>
      <c r="B648" s="11">
        <v>8.5</v>
      </c>
      <c r="C648" s="4">
        <v>0.53669999999999995</v>
      </c>
      <c r="D648" s="11">
        <v>0.96330000000000005</v>
      </c>
      <c r="E648" s="11">
        <v>17</v>
      </c>
      <c r="F648" s="4">
        <f t="shared" si="131"/>
        <v>1924.2916666666183</v>
      </c>
      <c r="G648" s="22">
        <f>G645*9/12+G657*3/12</f>
        <v>4.01</v>
      </c>
      <c r="H648" s="4">
        <f t="shared" si="127"/>
        <v>152.31450000000001</v>
      </c>
      <c r="I648" s="4">
        <f t="shared" si="128"/>
        <v>9.617316723529413</v>
      </c>
      <c r="J648" s="33">
        <f t="shared" si="132"/>
        <v>2513.1441971029103</v>
      </c>
      <c r="K648" s="4">
        <f t="shared" si="129"/>
        <v>17.261712688235296</v>
      </c>
      <c r="L648" s="33">
        <f t="shared" si="130"/>
        <v>284.8131535375569</v>
      </c>
      <c r="M648" s="15">
        <f t="shared" si="135"/>
        <v>7.9236203483279786</v>
      </c>
      <c r="N648" s="6"/>
      <c r="O648" s="7">
        <f t="shared" si="136"/>
        <v>11.416959092815116</v>
      </c>
      <c r="P648" s="7"/>
      <c r="Q648" s="46">
        <f t="shared" si="137"/>
        <v>0.14273334858362083</v>
      </c>
      <c r="R648" s="22">
        <f t="shared" si="133"/>
        <v>1.0047045816540427</v>
      </c>
      <c r="S648" s="22">
        <f t="shared" si="134"/>
        <v>6.6883298096965653</v>
      </c>
      <c r="T648" s="39">
        <f t="shared" si="138"/>
        <v>0.10987792776965333</v>
      </c>
      <c r="U648" s="39">
        <f t="shared" si="139"/>
        <v>6.9737831549172569E-2</v>
      </c>
      <c r="V648" s="39">
        <f t="shared" si="140"/>
        <v>4.0140096220480759E-2</v>
      </c>
      <c r="Y648" s="37"/>
      <c r="Z648" s="37"/>
    </row>
    <row r="649" spans="1:26" ht="13.15" x14ac:dyDescent="0.4">
      <c r="A649" s="1">
        <v>1924.05</v>
      </c>
      <c r="B649" s="11">
        <v>8.4700000000000006</v>
      </c>
      <c r="C649" s="4">
        <v>0.5383</v>
      </c>
      <c r="D649" s="11">
        <v>0.95920000000000005</v>
      </c>
      <c r="E649" s="11">
        <v>17</v>
      </c>
      <c r="F649" s="4">
        <f t="shared" si="131"/>
        <v>1924.3749999999516</v>
      </c>
      <c r="G649" s="22">
        <f>G645*8/12+G657*4/12</f>
        <v>3.9933333333333332</v>
      </c>
      <c r="H649" s="4">
        <f t="shared" si="127"/>
        <v>151.77691941176474</v>
      </c>
      <c r="I649" s="4">
        <f t="shared" si="128"/>
        <v>9.6459876882352944</v>
      </c>
      <c r="J649" s="33">
        <f t="shared" si="132"/>
        <v>2517.5372717141208</v>
      </c>
      <c r="K649" s="4">
        <f t="shared" si="129"/>
        <v>17.188243341176474</v>
      </c>
      <c r="L649" s="33">
        <f t="shared" si="130"/>
        <v>285.10292219931341</v>
      </c>
      <c r="M649" s="15">
        <f t="shared" si="135"/>
        <v>7.8996983306652897</v>
      </c>
      <c r="N649" s="6"/>
      <c r="O649" s="7">
        <f t="shared" si="136"/>
        <v>11.383531722775835</v>
      </c>
      <c r="P649" s="7"/>
      <c r="Q649" s="46">
        <f t="shared" si="137"/>
        <v>0.14221000739146017</v>
      </c>
      <c r="R649" s="22">
        <f t="shared" si="133"/>
        <v>1.0046917515619485</v>
      </c>
      <c r="S649" s="22">
        <f t="shared" si="134"/>
        <v>6.7197956034154513</v>
      </c>
      <c r="T649" s="39">
        <f t="shared" si="138"/>
        <v>9.8266073395384623E-2</v>
      </c>
      <c r="U649" s="39">
        <f t="shared" si="139"/>
        <v>6.9757192900352871E-2</v>
      </c>
      <c r="V649" s="39">
        <f t="shared" si="140"/>
        <v>2.8508880495031752E-2</v>
      </c>
      <c r="Y649" s="37"/>
      <c r="Z649" s="37"/>
    </row>
    <row r="650" spans="1:26" ht="13.15" x14ac:dyDescent="0.4">
      <c r="A650" s="1">
        <v>1924.06</v>
      </c>
      <c r="B650" s="11">
        <v>8.6300000000000008</v>
      </c>
      <c r="C650" s="4">
        <v>0.54</v>
      </c>
      <c r="D650" s="11">
        <v>0.95499999999999996</v>
      </c>
      <c r="E650" s="11">
        <v>17</v>
      </c>
      <c r="F650" s="4">
        <f t="shared" si="131"/>
        <v>1924.4583333332848</v>
      </c>
      <c r="G650" s="22">
        <f>G645*7/12+G657*5/12</f>
        <v>3.9766666666666666</v>
      </c>
      <c r="H650" s="4">
        <f t="shared" ref="H650:H713" si="141">B650*$E$1838/E650</f>
        <v>154.64401588235296</v>
      </c>
      <c r="I650" s="4">
        <f t="shared" ref="I650:I713" si="142">C650*$E$1838/E650</f>
        <v>9.676450588235296</v>
      </c>
      <c r="J650" s="33">
        <f t="shared" si="132"/>
        <v>2578.4694016670596</v>
      </c>
      <c r="K650" s="4">
        <f t="shared" ref="K650:K713" si="143">D650*$E$1838/E650</f>
        <v>17.11298205882353</v>
      </c>
      <c r="L650" s="33">
        <f t="shared" ref="L650:L713" si="144">K650*(J650/H650)</f>
        <v>285.33467886350428</v>
      </c>
      <c r="M650" s="15">
        <f t="shared" si="135"/>
        <v>8.0516769463966469</v>
      </c>
      <c r="N650" s="6"/>
      <c r="O650" s="7">
        <f t="shared" si="136"/>
        <v>11.603299337130561</v>
      </c>
      <c r="P650" s="7"/>
      <c r="Q650" s="46">
        <f t="shared" si="137"/>
        <v>0.13998729179276165</v>
      </c>
      <c r="R650" s="22">
        <f t="shared" si="133"/>
        <v>1.0046789226133559</v>
      </c>
      <c r="S650" s="22">
        <f t="shared" si="134"/>
        <v>6.7513232149337501</v>
      </c>
      <c r="T650" s="39">
        <f t="shared" si="138"/>
        <v>9.6672880962744179E-2</v>
      </c>
      <c r="U650" s="39">
        <f t="shared" si="139"/>
        <v>6.8974774421313834E-2</v>
      </c>
      <c r="V650" s="39">
        <f t="shared" si="140"/>
        <v>2.7698106541430345E-2</v>
      </c>
      <c r="Y650" s="37"/>
      <c r="Z650" s="37"/>
    </row>
    <row r="651" spans="1:26" ht="13.15" x14ac:dyDescent="0.4">
      <c r="A651" s="1">
        <v>1924.07</v>
      </c>
      <c r="B651" s="11">
        <v>9.0299999999999994</v>
      </c>
      <c r="C651" s="4">
        <v>0.54169999999999996</v>
      </c>
      <c r="D651" s="11">
        <v>0.95079999999999998</v>
      </c>
      <c r="E651" s="11">
        <v>17.100000000000001</v>
      </c>
      <c r="F651" s="4">
        <f t="shared" ref="F651:F714" si="145">F650+1/12</f>
        <v>1924.5416666666181</v>
      </c>
      <c r="G651" s="22">
        <f>G645*6/12+G657*6/12</f>
        <v>3.96</v>
      </c>
      <c r="H651" s="4">
        <f t="shared" si="141"/>
        <v>160.86548947368419</v>
      </c>
      <c r="I651" s="4">
        <f t="shared" si="142"/>
        <v>9.6501479122807012</v>
      </c>
      <c r="J651" s="33">
        <f t="shared" ref="J651:J714" si="146">J650*((H651+(I651/12))/H650)</f>
        <v>2695.612183502365</v>
      </c>
      <c r="K651" s="4">
        <f t="shared" si="143"/>
        <v>16.938084982456139</v>
      </c>
      <c r="L651" s="33">
        <f t="shared" si="144"/>
        <v>283.83035039579721</v>
      </c>
      <c r="M651" s="15">
        <f t="shared" si="135"/>
        <v>8.3777121399718322</v>
      </c>
      <c r="N651" s="6"/>
      <c r="O651" s="7">
        <f t="shared" si="136"/>
        <v>12.071823287457528</v>
      </c>
      <c r="P651" s="7"/>
      <c r="Q651" s="46">
        <f t="shared" si="137"/>
        <v>0.13487887811364768</v>
      </c>
      <c r="R651" s="22">
        <f t="shared" ref="R651:R714" si="147">((G651/G652+G651/1200+((1+G652/1200)^(-119))*(1-G651/G652)))</f>
        <v>1.0046660948096857</v>
      </c>
      <c r="S651" s="22">
        <f t="shared" ref="S651:S714" si="148">S650*R650*E650/E651</f>
        <v>6.7432459809649723</v>
      </c>
      <c r="T651" s="39">
        <f t="shared" si="138"/>
        <v>8.6960988830153241E-2</v>
      </c>
      <c r="U651" s="39">
        <f t="shared" si="139"/>
        <v>6.9619791761140082E-2</v>
      </c>
      <c r="V651" s="39">
        <f t="shared" si="140"/>
        <v>1.7341197069013159E-2</v>
      </c>
      <c r="Y651" s="37"/>
      <c r="Z651" s="37"/>
    </row>
    <row r="652" spans="1:26" ht="13.15" x14ac:dyDescent="0.4">
      <c r="A652" s="1">
        <v>1924.08</v>
      </c>
      <c r="B652" s="11">
        <v>9.34</v>
      </c>
      <c r="C652" s="4">
        <v>0.54330000000000001</v>
      </c>
      <c r="D652" s="11">
        <v>0.94669999999999999</v>
      </c>
      <c r="E652" s="11">
        <v>17</v>
      </c>
      <c r="F652" s="4">
        <f t="shared" si="145"/>
        <v>1924.6249999999513</v>
      </c>
      <c r="G652" s="22">
        <f>G645*5/12+G657*7/12</f>
        <v>3.9433333333333329</v>
      </c>
      <c r="H652" s="4">
        <f t="shared" si="141"/>
        <v>167.36675647058823</v>
      </c>
      <c r="I652" s="4">
        <f t="shared" si="142"/>
        <v>9.7355844529411772</v>
      </c>
      <c r="J652" s="33">
        <f t="shared" si="146"/>
        <v>2818.148354943618</v>
      </c>
      <c r="K652" s="4">
        <f t="shared" si="143"/>
        <v>16.964251429411764</v>
      </c>
      <c r="L652" s="33">
        <f t="shared" si="144"/>
        <v>285.64679310761494</v>
      </c>
      <c r="M652" s="15">
        <f t="shared" si="135"/>
        <v>8.7174183085483286</v>
      </c>
      <c r="N652" s="6"/>
      <c r="O652" s="7">
        <f t="shared" si="136"/>
        <v>12.559042780803477</v>
      </c>
      <c r="P652" s="7"/>
      <c r="Q652" s="46">
        <f t="shared" si="137"/>
        <v>0.12768930742272613</v>
      </c>
      <c r="R652" s="22">
        <f t="shared" si="147"/>
        <v>1.0046532681523594</v>
      </c>
      <c r="S652" s="22">
        <f t="shared" si="148"/>
        <v>6.8145618448962297</v>
      </c>
      <c r="T652" s="39">
        <f t="shared" si="138"/>
        <v>7.8275524532663399E-2</v>
      </c>
      <c r="U652" s="39">
        <f t="shared" si="139"/>
        <v>6.9009742832124354E-2</v>
      </c>
      <c r="V652" s="39">
        <f t="shared" si="140"/>
        <v>9.2657817005390442E-3</v>
      </c>
      <c r="Y652" s="37"/>
      <c r="Z652" s="37"/>
    </row>
    <row r="653" spans="1:26" ht="13.15" x14ac:dyDescent="0.4">
      <c r="A653" s="1">
        <v>1924.09</v>
      </c>
      <c r="B653" s="11">
        <v>9.25</v>
      </c>
      <c r="C653" s="4">
        <v>0.54500000000000004</v>
      </c>
      <c r="D653" s="11">
        <v>0.9425</v>
      </c>
      <c r="E653" s="11">
        <v>17.100000000000001</v>
      </c>
      <c r="F653" s="4">
        <f t="shared" si="145"/>
        <v>1924.7083333332846</v>
      </c>
      <c r="G653" s="22">
        <f>G645*4/12+G657*8/12</f>
        <v>3.9266666666666667</v>
      </c>
      <c r="H653" s="4">
        <f t="shared" si="141"/>
        <v>164.78469298245614</v>
      </c>
      <c r="I653" s="4">
        <f t="shared" si="142"/>
        <v>9.7089359649122819</v>
      </c>
      <c r="J653" s="33">
        <f t="shared" si="146"/>
        <v>2788.2945401818042</v>
      </c>
      <c r="K653" s="4">
        <f t="shared" si="143"/>
        <v>16.790224122807018</v>
      </c>
      <c r="L653" s="33">
        <f t="shared" si="144"/>
        <v>284.10460585095683</v>
      </c>
      <c r="M653" s="15">
        <f t="shared" si="135"/>
        <v>8.5816703752090522</v>
      </c>
      <c r="N653" s="6"/>
      <c r="O653" s="7">
        <f t="shared" si="136"/>
        <v>12.362730876100693</v>
      </c>
      <c r="P653" s="7"/>
      <c r="Q653" s="46">
        <f t="shared" si="137"/>
        <v>0.13028797514421842</v>
      </c>
      <c r="R653" s="22">
        <f t="shared" si="147"/>
        <v>1.0046404426428017</v>
      </c>
      <c r="S653" s="22">
        <f t="shared" si="148"/>
        <v>6.8062351511417116</v>
      </c>
      <c r="T653" s="39">
        <f t="shared" si="138"/>
        <v>7.5642651751946399E-2</v>
      </c>
      <c r="U653" s="39">
        <f t="shared" si="139"/>
        <v>6.8069763845179265E-2</v>
      </c>
      <c r="V653" s="39">
        <f t="shared" si="140"/>
        <v>7.572887906767134E-3</v>
      </c>
      <c r="Y653" s="37"/>
      <c r="Z653" s="37"/>
    </row>
    <row r="654" spans="1:26" ht="13.15" x14ac:dyDescent="0.4">
      <c r="A654" s="1">
        <v>1924.1</v>
      </c>
      <c r="B654" s="11">
        <v>9.1300000000000008</v>
      </c>
      <c r="C654" s="4">
        <v>0.54669999999999996</v>
      </c>
      <c r="D654" s="11">
        <v>0.93830000000000002</v>
      </c>
      <c r="E654" s="11">
        <v>17.2</v>
      </c>
      <c r="F654" s="4">
        <f t="shared" si="145"/>
        <v>1924.7916666666179</v>
      </c>
      <c r="G654" s="22">
        <f>G645*3/12+G657*9/12</f>
        <v>3.91</v>
      </c>
      <c r="H654" s="4">
        <f t="shared" si="141"/>
        <v>161.70132383720932</v>
      </c>
      <c r="I654" s="4">
        <f t="shared" si="142"/>
        <v>9.6825973430232573</v>
      </c>
      <c r="J654" s="33">
        <f t="shared" si="146"/>
        <v>2749.7744964650919</v>
      </c>
      <c r="K654" s="4">
        <f t="shared" si="143"/>
        <v>16.618220389534887</v>
      </c>
      <c r="L654" s="33">
        <f t="shared" si="144"/>
        <v>282.59730668490647</v>
      </c>
      <c r="M654" s="15">
        <f t="shared" si="135"/>
        <v>8.4194910358724222</v>
      </c>
      <c r="N654" s="6"/>
      <c r="O654" s="7">
        <f t="shared" si="136"/>
        <v>12.130082536261687</v>
      </c>
      <c r="P654" s="7"/>
      <c r="Q654" s="46">
        <f t="shared" si="137"/>
        <v>0.13435201723474421</v>
      </c>
      <c r="R654" s="22">
        <f t="shared" si="147"/>
        <v>1.0046276182824381</v>
      </c>
      <c r="S654" s="22">
        <f t="shared" si="148"/>
        <v>6.7980643327939259</v>
      </c>
      <c r="T654" s="39">
        <f t="shared" si="138"/>
        <v>7.9231455131179018E-2</v>
      </c>
      <c r="U654" s="39">
        <f t="shared" si="139"/>
        <v>6.9497356889955952E-2</v>
      </c>
      <c r="V654" s="39">
        <f t="shared" si="140"/>
        <v>9.7340982412230659E-3</v>
      </c>
      <c r="Y654" s="37"/>
      <c r="Z654" s="37"/>
    </row>
    <row r="655" spans="1:26" ht="13.15" x14ac:dyDescent="0.4">
      <c r="A655" s="1">
        <v>1924.11</v>
      </c>
      <c r="B655" s="11">
        <v>9.64</v>
      </c>
      <c r="C655" s="4">
        <v>0.54830000000000001</v>
      </c>
      <c r="D655" s="11">
        <v>0.93420000000000003</v>
      </c>
      <c r="E655" s="11">
        <v>17.2</v>
      </c>
      <c r="F655" s="4">
        <f t="shared" si="145"/>
        <v>1924.8749999999511</v>
      </c>
      <c r="G655" s="22">
        <f>G645*2/12+G657*10/12</f>
        <v>3.8933333333333335</v>
      </c>
      <c r="H655" s="4">
        <f t="shared" si="141"/>
        <v>170.73392790697679</v>
      </c>
      <c r="I655" s="4">
        <f t="shared" si="142"/>
        <v>9.7109349244186056</v>
      </c>
      <c r="J655" s="33">
        <f t="shared" si="146"/>
        <v>2917.1377793674123</v>
      </c>
      <c r="K655" s="4">
        <f t="shared" si="143"/>
        <v>16.545605337209306</v>
      </c>
      <c r="L655" s="33">
        <f t="shared" si="144"/>
        <v>282.69606986359298</v>
      </c>
      <c r="M655" s="15">
        <f t="shared" si="135"/>
        <v>8.8883273612509726</v>
      </c>
      <c r="N655" s="6"/>
      <c r="O655" s="7">
        <f t="shared" si="136"/>
        <v>12.803950814956575</v>
      </c>
      <c r="P655" s="7"/>
      <c r="Q655" s="46">
        <f t="shared" si="137"/>
        <v>0.12721517587619613</v>
      </c>
      <c r="R655" s="22">
        <f t="shared" si="147"/>
        <v>1.004614795072696</v>
      </c>
      <c r="S655" s="22">
        <f t="shared" si="148"/>
        <v>6.8295231795855535</v>
      </c>
      <c r="T655" s="39">
        <f t="shared" si="138"/>
        <v>7.6270500110679151E-2</v>
      </c>
      <c r="U655" s="39">
        <f t="shared" si="139"/>
        <v>6.9512243898488091E-2</v>
      </c>
      <c r="V655" s="39">
        <f t="shared" si="140"/>
        <v>6.7582562121910605E-3</v>
      </c>
      <c r="Y655" s="37"/>
      <c r="Z655" s="37"/>
    </row>
    <row r="656" spans="1:26" ht="13.15" x14ac:dyDescent="0.4">
      <c r="A656" s="1">
        <v>1924.12</v>
      </c>
      <c r="B656" s="11">
        <v>10.16</v>
      </c>
      <c r="C656" s="4">
        <v>0.55000000000000004</v>
      </c>
      <c r="D656" s="11">
        <v>0.93</v>
      </c>
      <c r="E656" s="11">
        <v>17.3</v>
      </c>
      <c r="F656" s="4">
        <f t="shared" si="145"/>
        <v>1924.9583333332844</v>
      </c>
      <c r="G656" s="22">
        <f>G645*1/12+G657*11/12</f>
        <v>3.8766666666666669</v>
      </c>
      <c r="H656" s="4">
        <f t="shared" si="141"/>
        <v>178.90350520231215</v>
      </c>
      <c r="I656" s="4">
        <f t="shared" si="142"/>
        <v>9.6847369942196551</v>
      </c>
      <c r="J656" s="33">
        <f t="shared" si="146"/>
        <v>3070.5114657701247</v>
      </c>
      <c r="K656" s="4">
        <f t="shared" si="143"/>
        <v>16.376009826589595</v>
      </c>
      <c r="L656" s="33">
        <f t="shared" si="144"/>
        <v>281.06059676832837</v>
      </c>
      <c r="M656" s="15">
        <f t="shared" si="135"/>
        <v>9.3106396804163722</v>
      </c>
      <c r="N656" s="6"/>
      <c r="O656" s="7">
        <f t="shared" si="136"/>
        <v>13.408391594348103</v>
      </c>
      <c r="P656" s="7"/>
      <c r="Q656" s="46">
        <f t="shared" si="137"/>
        <v>0.12392891919221904</v>
      </c>
      <c r="R656" s="22">
        <f t="shared" si="147"/>
        <v>1.0046019730150058</v>
      </c>
      <c r="S656" s="22">
        <f t="shared" si="148"/>
        <v>6.8213808385815815</v>
      </c>
      <c r="T656" s="39">
        <f t="shared" si="138"/>
        <v>7.2696321943440445E-2</v>
      </c>
      <c r="U656" s="39">
        <f t="shared" si="139"/>
        <v>7.0942531993489544E-2</v>
      </c>
      <c r="V656" s="39">
        <f t="shared" si="140"/>
        <v>1.7537899499509013E-3</v>
      </c>
      <c r="Y656" s="37"/>
      <c r="Z656" s="37"/>
    </row>
    <row r="657" spans="1:26" ht="13.15" x14ac:dyDescent="0.4">
      <c r="A657" s="1">
        <v>1925.01</v>
      </c>
      <c r="B657" s="11">
        <v>10.58</v>
      </c>
      <c r="C657" s="4">
        <v>0.55420000000000003</v>
      </c>
      <c r="D657" s="11">
        <v>0.95669999999999999</v>
      </c>
      <c r="E657" s="11">
        <v>17.3</v>
      </c>
      <c r="F657" s="4">
        <f t="shared" si="145"/>
        <v>1925.0416666666176</v>
      </c>
      <c r="G657" s="22">
        <v>3.86</v>
      </c>
      <c r="H657" s="4">
        <f t="shared" si="141"/>
        <v>186.29912254335261</v>
      </c>
      <c r="I657" s="4">
        <f t="shared" si="142"/>
        <v>9.7586931676300583</v>
      </c>
      <c r="J657" s="33">
        <f t="shared" si="146"/>
        <v>3211.3993860605715</v>
      </c>
      <c r="K657" s="4">
        <f t="shared" si="143"/>
        <v>16.846159786127167</v>
      </c>
      <c r="L657" s="33">
        <f t="shared" si="144"/>
        <v>290.39185185672483</v>
      </c>
      <c r="M657" s="15">
        <f t="shared" si="135"/>
        <v>9.6926188522549914</v>
      </c>
      <c r="N657" s="6"/>
      <c r="O657" s="7">
        <f t="shared" si="136"/>
        <v>13.95306569548139</v>
      </c>
      <c r="P657" s="7"/>
      <c r="Q657" s="46">
        <f t="shared" si="137"/>
        <v>0.11986287085323867</v>
      </c>
      <c r="R657" s="22">
        <f t="shared" si="147"/>
        <v>1.0044518074010109</v>
      </c>
      <c r="S657" s="22">
        <f t="shared" si="148"/>
        <v>6.8527726491258116</v>
      </c>
      <c r="T657" s="39">
        <f t="shared" si="138"/>
        <v>6.6744815695120696E-2</v>
      </c>
      <c r="U657" s="39">
        <f t="shared" si="139"/>
        <v>6.937049498737724E-2</v>
      </c>
      <c r="V657" s="39">
        <f t="shared" si="140"/>
        <v>-2.6256792922565442E-3</v>
      </c>
      <c r="Y657" s="37"/>
      <c r="Z657" s="37"/>
    </row>
    <row r="658" spans="1:26" ht="13.15" x14ac:dyDescent="0.4">
      <c r="A658" s="1">
        <v>1925.02</v>
      </c>
      <c r="B658" s="11">
        <v>10.67</v>
      </c>
      <c r="C658" s="4">
        <v>0.55830000000000002</v>
      </c>
      <c r="D658" s="11">
        <v>0.98329999999999995</v>
      </c>
      <c r="E658" s="11">
        <v>17.2</v>
      </c>
      <c r="F658" s="4">
        <f t="shared" si="145"/>
        <v>1925.1249999999509</v>
      </c>
      <c r="G658" s="22">
        <f>G657*11/12+G669*1/12</f>
        <v>3.8450000000000002</v>
      </c>
      <c r="H658" s="4">
        <f t="shared" si="141"/>
        <v>188.97624593023258</v>
      </c>
      <c r="I658" s="4">
        <f t="shared" si="142"/>
        <v>9.8880448081395347</v>
      </c>
      <c r="J658" s="33">
        <f t="shared" si="146"/>
        <v>3271.7513476428644</v>
      </c>
      <c r="K658" s="4">
        <f t="shared" si="143"/>
        <v>17.415214866279069</v>
      </c>
      <c r="L658" s="33">
        <f t="shared" si="144"/>
        <v>301.51013122185833</v>
      </c>
      <c r="M658" s="15">
        <f t="shared" si="135"/>
        <v>9.8308047228195701</v>
      </c>
      <c r="N658" s="6"/>
      <c r="O658" s="7">
        <f t="shared" si="136"/>
        <v>14.14390248463596</v>
      </c>
      <c r="P658" s="7"/>
      <c r="Q658" s="46">
        <f t="shared" si="137"/>
        <v>0.11900102849113878</v>
      </c>
      <c r="R658" s="22">
        <f t="shared" si="147"/>
        <v>1.0044401732636803</v>
      </c>
      <c r="S658" s="22">
        <f t="shared" si="148"/>
        <v>6.9232989421524191</v>
      </c>
      <c r="T658" s="39">
        <f t="shared" si="138"/>
        <v>6.116103451401278E-2</v>
      </c>
      <c r="U658" s="39">
        <f t="shared" si="139"/>
        <v>6.7849285998279107E-2</v>
      </c>
      <c r="V658" s="39">
        <f t="shared" si="140"/>
        <v>-6.6882514842663277E-3</v>
      </c>
      <c r="Y658" s="37"/>
      <c r="Z658" s="37"/>
    </row>
    <row r="659" spans="1:26" ht="13.15" x14ac:dyDescent="0.4">
      <c r="A659" s="1">
        <v>1925.03</v>
      </c>
      <c r="B659" s="11">
        <v>10.39</v>
      </c>
      <c r="C659" s="4">
        <v>0.5625</v>
      </c>
      <c r="D659" s="11">
        <v>1.01</v>
      </c>
      <c r="E659" s="11">
        <v>17.3</v>
      </c>
      <c r="F659" s="4">
        <f t="shared" si="145"/>
        <v>1925.2083333332841</v>
      </c>
      <c r="G659" s="22">
        <f>G657*10/12+G669*2/12</f>
        <v>3.83</v>
      </c>
      <c r="H659" s="4">
        <f t="shared" si="141"/>
        <v>182.95348612716762</v>
      </c>
      <c r="I659" s="4">
        <f t="shared" si="142"/>
        <v>9.9048446531791914</v>
      </c>
      <c r="J659" s="33">
        <f t="shared" si="146"/>
        <v>3181.7693677297266</v>
      </c>
      <c r="K659" s="4">
        <f t="shared" si="143"/>
        <v>17.784698843930634</v>
      </c>
      <c r="L659" s="33">
        <f t="shared" si="144"/>
        <v>309.296156054574</v>
      </c>
      <c r="M659" s="15">
        <f t="shared" si="135"/>
        <v>9.5185375388100262</v>
      </c>
      <c r="N659" s="6"/>
      <c r="O659" s="7">
        <f t="shared" si="136"/>
        <v>13.685923349947968</v>
      </c>
      <c r="P659" s="7"/>
      <c r="Q659" s="46">
        <f t="shared" si="137"/>
        <v>0.12416250134532489</v>
      </c>
      <c r="R659" s="22">
        <f t="shared" si="147"/>
        <v>1.0044285399691208</v>
      </c>
      <c r="S659" s="22">
        <f t="shared" si="148"/>
        <v>6.9138428283817035</v>
      </c>
      <c r="T659" s="39">
        <f t="shared" si="138"/>
        <v>5.7639446446892117E-2</v>
      </c>
      <c r="U659" s="39">
        <f t="shared" si="139"/>
        <v>6.8349938960863721E-2</v>
      </c>
      <c r="V659" s="39">
        <f t="shared" si="140"/>
        <v>-1.0710492513971603E-2</v>
      </c>
      <c r="Y659" s="37"/>
      <c r="Z659" s="37"/>
    </row>
    <row r="660" spans="1:26" ht="13.15" x14ac:dyDescent="0.4">
      <c r="A660" s="1">
        <v>1925.04</v>
      </c>
      <c r="B660" s="11">
        <v>10.28</v>
      </c>
      <c r="C660" s="4">
        <v>0.56669999999999998</v>
      </c>
      <c r="D660" s="11">
        <v>1.0369999999999999</v>
      </c>
      <c r="E660" s="11">
        <v>17.2</v>
      </c>
      <c r="F660" s="4">
        <f t="shared" si="145"/>
        <v>1925.2916666666174</v>
      </c>
      <c r="G660" s="22">
        <f>G657*9/12+G669*3/12</f>
        <v>3.8149999999999999</v>
      </c>
      <c r="H660" s="4">
        <f t="shared" si="141"/>
        <v>182.06896046511628</v>
      </c>
      <c r="I660" s="4">
        <f t="shared" si="142"/>
        <v>10.036817110465117</v>
      </c>
      <c r="J660" s="33">
        <f t="shared" si="146"/>
        <v>3180.9324324859012</v>
      </c>
      <c r="K660" s="4">
        <f t="shared" si="143"/>
        <v>18.366294941860463</v>
      </c>
      <c r="L660" s="33">
        <f t="shared" si="144"/>
        <v>320.87810627313996</v>
      </c>
      <c r="M660" s="15">
        <f t="shared" si="135"/>
        <v>9.4765667879030637</v>
      </c>
      <c r="N660" s="6"/>
      <c r="O660" s="7">
        <f t="shared" si="136"/>
        <v>13.615545452014178</v>
      </c>
      <c r="P660" s="7"/>
      <c r="Q660" s="46">
        <f t="shared" si="137"/>
        <v>0.12310340370448433</v>
      </c>
      <c r="R660" s="22">
        <f t="shared" si="147"/>
        <v>1.0044169075182756</v>
      </c>
      <c r="S660" s="22">
        <f t="shared" si="148"/>
        <v>6.9848358312786178</v>
      </c>
      <c r="T660" s="39">
        <f t="shared" si="138"/>
        <v>6.4998290855301066E-2</v>
      </c>
      <c r="U660" s="39">
        <f t="shared" si="139"/>
        <v>6.6836389105776162E-2</v>
      </c>
      <c r="V660" s="39">
        <f t="shared" si="140"/>
        <v>-1.8380982504750953E-3</v>
      </c>
      <c r="Y660" s="37"/>
      <c r="Z660" s="37"/>
    </row>
    <row r="661" spans="1:26" ht="13.15" x14ac:dyDescent="0.4">
      <c r="A661" s="1">
        <v>1925.05</v>
      </c>
      <c r="B661" s="11">
        <v>10.61</v>
      </c>
      <c r="C661" s="4">
        <v>0.57079999999999997</v>
      </c>
      <c r="D661" s="11">
        <v>1.0629999999999999</v>
      </c>
      <c r="E661" s="11">
        <v>17.3</v>
      </c>
      <c r="F661" s="4">
        <f t="shared" si="145"/>
        <v>1925.3749999999507</v>
      </c>
      <c r="G661" s="22">
        <f>G657*8/12+G669*4/12</f>
        <v>3.8</v>
      </c>
      <c r="H661" s="4">
        <f t="shared" si="141"/>
        <v>186.8273809248555</v>
      </c>
      <c r="I661" s="4">
        <f t="shared" si="142"/>
        <v>10.050996138728323</v>
      </c>
      <c r="J661" s="33">
        <f t="shared" si="146"/>
        <v>3278.7003819962852</v>
      </c>
      <c r="K661" s="4">
        <f t="shared" si="143"/>
        <v>18.717955317919074</v>
      </c>
      <c r="L661" s="33">
        <f t="shared" si="144"/>
        <v>328.48807785693219</v>
      </c>
      <c r="M661" s="15">
        <f t="shared" si="135"/>
        <v>9.7290076940213268</v>
      </c>
      <c r="N661" s="6"/>
      <c r="O661" s="7">
        <f t="shared" si="136"/>
        <v>13.963817337114975</v>
      </c>
      <c r="P661" s="7"/>
      <c r="Q661" s="46">
        <f t="shared" si="137"/>
        <v>0.12007698527266286</v>
      </c>
      <c r="R661" s="22">
        <f t="shared" si="147"/>
        <v>1.0044052759120881</v>
      </c>
      <c r="S661" s="22">
        <f t="shared" si="148"/>
        <v>6.9751340999434834</v>
      </c>
      <c r="T661" s="39">
        <f t="shared" si="138"/>
        <v>7.0242150417554328E-2</v>
      </c>
      <c r="U661" s="39">
        <f t="shared" si="139"/>
        <v>6.7337090545177558E-2</v>
      </c>
      <c r="V661" s="39">
        <f t="shared" si="140"/>
        <v>2.9050598723767695E-3</v>
      </c>
      <c r="Y661" s="37"/>
      <c r="Z661" s="37"/>
    </row>
    <row r="662" spans="1:26" ht="13.15" x14ac:dyDescent="0.4">
      <c r="A662" s="1">
        <v>1925.06</v>
      </c>
      <c r="B662" s="11">
        <v>10.8</v>
      </c>
      <c r="C662" s="4">
        <v>0.57499999999999996</v>
      </c>
      <c r="D662" s="11">
        <v>1.0900000000000001</v>
      </c>
      <c r="E662" s="11">
        <v>17.5</v>
      </c>
      <c r="F662" s="4">
        <f t="shared" si="145"/>
        <v>1925.4583333332839</v>
      </c>
      <c r="G662" s="22">
        <f>G657*7/12+G669*5/12</f>
        <v>3.7850000000000001</v>
      </c>
      <c r="H662" s="4">
        <f t="shared" si="141"/>
        <v>187.99961142857146</v>
      </c>
      <c r="I662" s="4">
        <f t="shared" si="142"/>
        <v>10.009238571428572</v>
      </c>
      <c r="J662" s="33">
        <f t="shared" si="146"/>
        <v>3313.910248425178</v>
      </c>
      <c r="K662" s="4">
        <f t="shared" si="143"/>
        <v>18.974034857142861</v>
      </c>
      <c r="L662" s="33">
        <f t="shared" si="144"/>
        <v>334.45946025772633</v>
      </c>
      <c r="M662" s="15">
        <f t="shared" si="135"/>
        <v>9.7963861804506074</v>
      </c>
      <c r="N662" s="6"/>
      <c r="O662" s="7">
        <f t="shared" si="136"/>
        <v>14.043411328040776</v>
      </c>
      <c r="P662" s="7"/>
      <c r="Q662" s="46">
        <f t="shared" si="137"/>
        <v>0.12073372793126164</v>
      </c>
      <c r="R662" s="22">
        <f t="shared" si="147"/>
        <v>1.0043936451515041</v>
      </c>
      <c r="S662" s="22">
        <f t="shared" si="148"/>
        <v>6.9257945017183768</v>
      </c>
      <c r="T662" s="39">
        <f t="shared" si="138"/>
        <v>7.4258158038316369E-2</v>
      </c>
      <c r="U662" s="39">
        <f t="shared" si="139"/>
        <v>6.922417579358453E-2</v>
      </c>
      <c r="V662" s="39">
        <f t="shared" si="140"/>
        <v>5.0339822447318383E-3</v>
      </c>
      <c r="Y662" s="37"/>
      <c r="Z662" s="37"/>
    </row>
    <row r="663" spans="1:26" ht="13.15" x14ac:dyDescent="0.4">
      <c r="A663" s="1">
        <v>1925.07</v>
      </c>
      <c r="B663" s="11">
        <v>11.1</v>
      </c>
      <c r="C663" s="4">
        <v>0.57920000000000005</v>
      </c>
      <c r="D663" s="11">
        <v>1.117</v>
      </c>
      <c r="E663" s="11">
        <v>17.7</v>
      </c>
      <c r="F663" s="4">
        <f t="shared" si="145"/>
        <v>1925.5416666666172</v>
      </c>
      <c r="G663" s="22">
        <f>G657*6/12+G669*6/12</f>
        <v>3.77</v>
      </c>
      <c r="H663" s="4">
        <f t="shared" si="141"/>
        <v>191.03852542372883</v>
      </c>
      <c r="I663" s="4">
        <f t="shared" si="142"/>
        <v>9.9684246779661034</v>
      </c>
      <c r="J663" s="33">
        <f t="shared" si="146"/>
        <v>3382.1208164875525</v>
      </c>
      <c r="K663" s="4">
        <f t="shared" si="143"/>
        <v>19.224327288135594</v>
      </c>
      <c r="L663" s="33">
        <f t="shared" si="144"/>
        <v>340.34495063212574</v>
      </c>
      <c r="M663" s="15">
        <f t="shared" si="135"/>
        <v>9.9639938917877977</v>
      </c>
      <c r="N663" s="6"/>
      <c r="O663" s="7">
        <f t="shared" si="136"/>
        <v>14.263012384495754</v>
      </c>
      <c r="P663" s="7"/>
      <c r="Q663" s="46">
        <f t="shared" si="137"/>
        <v>0.12036790116256757</v>
      </c>
      <c r="R663" s="22">
        <f t="shared" si="147"/>
        <v>1.0043820152374694</v>
      </c>
      <c r="S663" s="22">
        <f t="shared" si="148"/>
        <v>6.8776225841890053</v>
      </c>
      <c r="T663" s="39">
        <f t="shared" si="138"/>
        <v>7.792860758855702E-2</v>
      </c>
      <c r="U663" s="39">
        <f t="shared" si="139"/>
        <v>7.0322166402230879E-2</v>
      </c>
      <c r="V663" s="39">
        <f t="shared" si="140"/>
        <v>7.6064411863261405E-3</v>
      </c>
      <c r="Y663" s="37"/>
      <c r="Z663" s="37"/>
    </row>
    <row r="664" spans="1:26" ht="13.15" x14ac:dyDescent="0.4">
      <c r="A664" s="1">
        <v>1925.08</v>
      </c>
      <c r="B664" s="11">
        <v>11.25</v>
      </c>
      <c r="C664" s="4">
        <v>0.58330000000000004</v>
      </c>
      <c r="D664" s="11">
        <v>1.143</v>
      </c>
      <c r="E664" s="11">
        <v>17.7</v>
      </c>
      <c r="F664" s="4">
        <f t="shared" si="145"/>
        <v>1925.6249999999504</v>
      </c>
      <c r="G664" s="22">
        <f>G657*5/12+G669*7/12</f>
        <v>3.7550000000000003</v>
      </c>
      <c r="H664" s="4">
        <f t="shared" si="141"/>
        <v>193.62012711864409</v>
      </c>
      <c r="I664" s="4">
        <f t="shared" si="142"/>
        <v>10.03898845762712</v>
      </c>
      <c r="J664" s="33">
        <f t="shared" si="146"/>
        <v>3442.6358956312069</v>
      </c>
      <c r="K664" s="4">
        <f t="shared" si="143"/>
        <v>19.671804915254242</v>
      </c>
      <c r="L664" s="33">
        <f t="shared" si="144"/>
        <v>349.77180699613064</v>
      </c>
      <c r="M664" s="15">
        <f t="shared" si="135"/>
        <v>10.110918458488941</v>
      </c>
      <c r="N664" s="6"/>
      <c r="O664" s="7">
        <f t="shared" si="136"/>
        <v>14.449940451105396</v>
      </c>
      <c r="P664" s="7"/>
      <c r="Q664" s="46">
        <f t="shared" si="137"/>
        <v>0.11905952231040803</v>
      </c>
      <c r="R664" s="22">
        <f t="shared" si="147"/>
        <v>1.0043703861709314</v>
      </c>
      <c r="S664" s="22">
        <f t="shared" si="148"/>
        <v>6.9077604311504848</v>
      </c>
      <c r="T664" s="39">
        <f t="shared" si="138"/>
        <v>8.3429645200274294E-2</v>
      </c>
      <c r="U664" s="39">
        <f t="shared" si="139"/>
        <v>7.020470103126053E-2</v>
      </c>
      <c r="V664" s="39">
        <f t="shared" si="140"/>
        <v>1.3224944169013764E-2</v>
      </c>
      <c r="Y664" s="37"/>
      <c r="Z664" s="37"/>
    </row>
    <row r="665" spans="1:26" ht="13.15" x14ac:dyDescent="0.4">
      <c r="A665" s="1">
        <v>1925.09</v>
      </c>
      <c r="B665" s="11">
        <v>11.51</v>
      </c>
      <c r="C665" s="4">
        <v>0.58750000000000002</v>
      </c>
      <c r="D665" s="11">
        <v>1.17</v>
      </c>
      <c r="E665" s="11">
        <v>17.7</v>
      </c>
      <c r="F665" s="4">
        <f t="shared" si="145"/>
        <v>1925.7083333332837</v>
      </c>
      <c r="G665" s="22">
        <f>G657*4/12+G669*8/12</f>
        <v>3.74</v>
      </c>
      <c r="H665" s="4">
        <f t="shared" si="141"/>
        <v>198.09490338983051</v>
      </c>
      <c r="I665" s="4">
        <f t="shared" si="142"/>
        <v>10.111273305084747</v>
      </c>
      <c r="J665" s="33">
        <f t="shared" si="146"/>
        <v>3537.1808777278929</v>
      </c>
      <c r="K665" s="4">
        <f t="shared" si="143"/>
        <v>20.136493220338984</v>
      </c>
      <c r="L665" s="33">
        <f t="shared" si="144"/>
        <v>359.5570483876312</v>
      </c>
      <c r="M665" s="15">
        <f t="shared" si="135"/>
        <v>10.359247611348501</v>
      </c>
      <c r="N665" s="6"/>
      <c r="O665" s="7">
        <f t="shared" si="136"/>
        <v>14.777258376991167</v>
      </c>
      <c r="P665" s="7"/>
      <c r="Q665" s="46">
        <f t="shared" si="137"/>
        <v>0.11683864606599491</v>
      </c>
      <c r="R665" s="22">
        <f t="shared" si="147"/>
        <v>1.0043587579528388</v>
      </c>
      <c r="S665" s="22">
        <f t="shared" si="148"/>
        <v>6.9379500118108925</v>
      </c>
      <c r="T665" s="39">
        <f t="shared" si="138"/>
        <v>8.3099150693537238E-2</v>
      </c>
      <c r="U665" s="39">
        <f t="shared" si="139"/>
        <v>7.0087510734673231E-2</v>
      </c>
      <c r="V665" s="39">
        <f t="shared" si="140"/>
        <v>1.3011639958864007E-2</v>
      </c>
      <c r="Y665" s="37"/>
      <c r="Z665" s="37"/>
    </row>
    <row r="666" spans="1:26" ht="13.15" x14ac:dyDescent="0.4">
      <c r="A666" s="1">
        <v>1925.1</v>
      </c>
      <c r="B666" s="11">
        <v>11.89</v>
      </c>
      <c r="C666" s="4">
        <v>0.5917</v>
      </c>
      <c r="D666" s="11">
        <v>1.1970000000000001</v>
      </c>
      <c r="E666" s="11">
        <v>17.7</v>
      </c>
      <c r="F666" s="4">
        <f t="shared" si="145"/>
        <v>1925.7916666666169</v>
      </c>
      <c r="G666" s="22">
        <f>G657*3/12+G669*9/12</f>
        <v>3.7250000000000001</v>
      </c>
      <c r="H666" s="4">
        <f t="shared" si="141"/>
        <v>204.63496101694918</v>
      </c>
      <c r="I666" s="4">
        <f t="shared" si="142"/>
        <v>10.183558152542373</v>
      </c>
      <c r="J666" s="33">
        <f t="shared" si="146"/>
        <v>3669.1132171993008</v>
      </c>
      <c r="K666" s="4">
        <f t="shared" si="143"/>
        <v>20.601181525423733</v>
      </c>
      <c r="L666" s="33">
        <f t="shared" si="144"/>
        <v>369.3800269964309</v>
      </c>
      <c r="M666" s="15">
        <f t="shared" si="135"/>
        <v>10.718495997022925</v>
      </c>
      <c r="N666" s="6"/>
      <c r="O666" s="7">
        <f t="shared" si="136"/>
        <v>15.256796100151357</v>
      </c>
      <c r="P666" s="7"/>
      <c r="Q666" s="46">
        <f t="shared" si="137"/>
        <v>0.11271163979524518</v>
      </c>
      <c r="R666" s="22">
        <f t="shared" si="147"/>
        <v>1.0043471305841412</v>
      </c>
      <c r="S666" s="22">
        <f t="shared" si="148"/>
        <v>6.9681908566012716</v>
      </c>
      <c r="T666" s="39">
        <f t="shared" si="138"/>
        <v>8.2327386844403661E-2</v>
      </c>
      <c r="U666" s="39">
        <f t="shared" si="139"/>
        <v>6.9970595385996814E-2</v>
      </c>
      <c r="V666" s="39">
        <f t="shared" si="140"/>
        <v>1.2356791458406846E-2</v>
      </c>
      <c r="Y666" s="37"/>
      <c r="Z666" s="37"/>
    </row>
    <row r="667" spans="1:26" ht="13.15" x14ac:dyDescent="0.4">
      <c r="A667" s="1">
        <v>1925.11</v>
      </c>
      <c r="B667" s="11">
        <v>12.26</v>
      </c>
      <c r="C667" s="4">
        <v>0.5958</v>
      </c>
      <c r="D667" s="11">
        <v>1.2230000000000001</v>
      </c>
      <c r="E667" s="11">
        <v>18</v>
      </c>
      <c r="F667" s="4">
        <f t="shared" si="145"/>
        <v>1925.8749999999502</v>
      </c>
      <c r="G667" s="22">
        <f>G657*2/12+G669*10/12</f>
        <v>3.71</v>
      </c>
      <c r="H667" s="4">
        <f t="shared" si="141"/>
        <v>207.48619666666667</v>
      </c>
      <c r="I667" s="4">
        <f t="shared" si="142"/>
        <v>10.0832199</v>
      </c>
      <c r="J667" s="33">
        <f t="shared" si="146"/>
        <v>3735.302034387083</v>
      </c>
      <c r="K667" s="4">
        <f t="shared" si="143"/>
        <v>20.69784816666667</v>
      </c>
      <c r="L667" s="33">
        <f t="shared" si="144"/>
        <v>372.61618173371966</v>
      </c>
      <c r="M667" s="15">
        <f t="shared" si="135"/>
        <v>10.886317440307934</v>
      </c>
      <c r="N667" s="6"/>
      <c r="O667" s="7">
        <f t="shared" si="136"/>
        <v>15.458345172036246</v>
      </c>
      <c r="P667" s="7"/>
      <c r="Q667" s="46">
        <f t="shared" si="137"/>
        <v>0.1121687068854568</v>
      </c>
      <c r="R667" s="22">
        <f t="shared" si="147"/>
        <v>1.0043355040657889</v>
      </c>
      <c r="S667" s="22">
        <f t="shared" si="148"/>
        <v>6.8818411173202998</v>
      </c>
      <c r="T667" s="39">
        <f t="shared" si="138"/>
        <v>8.9667378175011692E-2</v>
      </c>
      <c r="U667" s="39">
        <f t="shared" si="139"/>
        <v>7.0874478450491996E-2</v>
      </c>
      <c r="V667" s="39">
        <f t="shared" si="140"/>
        <v>1.8792899724519696E-2</v>
      </c>
      <c r="Y667" s="37"/>
      <c r="Z667" s="37"/>
    </row>
    <row r="668" spans="1:26" ht="13.15" x14ac:dyDescent="0.4">
      <c r="A668" s="1">
        <v>1925.12</v>
      </c>
      <c r="B668" s="11">
        <v>12.46</v>
      </c>
      <c r="C668" s="4">
        <v>0.6</v>
      </c>
      <c r="D668" s="11">
        <v>1.25</v>
      </c>
      <c r="E668" s="11">
        <v>17.899999999999999</v>
      </c>
      <c r="F668" s="4">
        <f t="shared" si="145"/>
        <v>1925.9583333332835</v>
      </c>
      <c r="G668" s="22">
        <f>G657*1/12+G669*11/12</f>
        <v>3.6950000000000003</v>
      </c>
      <c r="H668" s="4">
        <f t="shared" si="141"/>
        <v>212.04901340782129</v>
      </c>
      <c r="I668" s="4">
        <f t="shared" si="142"/>
        <v>10.211027932960894</v>
      </c>
      <c r="J668" s="33">
        <f t="shared" si="146"/>
        <v>3832.7636411424883</v>
      </c>
      <c r="K668" s="4">
        <f t="shared" si="143"/>
        <v>21.272974860335196</v>
      </c>
      <c r="L668" s="33">
        <f t="shared" si="144"/>
        <v>384.50678582890123</v>
      </c>
      <c r="M668" s="15">
        <f t="shared" si="135"/>
        <v>11.147365239137258</v>
      </c>
      <c r="N668" s="6"/>
      <c r="O668" s="7">
        <f t="shared" si="136"/>
        <v>15.788866974247384</v>
      </c>
      <c r="P668" s="7"/>
      <c r="Q668" s="46">
        <f t="shared" si="137"/>
        <v>0.10957865215542231</v>
      </c>
      <c r="R668" s="22">
        <f t="shared" si="147"/>
        <v>1.0043238783987345</v>
      </c>
      <c r="S668" s="22">
        <f t="shared" si="148"/>
        <v>6.9502900901878215</v>
      </c>
      <c r="T668" s="39">
        <f t="shared" si="138"/>
        <v>8.7190293496408833E-2</v>
      </c>
      <c r="U668" s="39">
        <f t="shared" si="139"/>
        <v>7.0161643644488958E-2</v>
      </c>
      <c r="V668" s="39">
        <f t="shared" si="140"/>
        <v>1.7028649851919875E-2</v>
      </c>
      <c r="Y668" s="37"/>
      <c r="Z668" s="37"/>
    </row>
    <row r="669" spans="1:26" ht="13.15" x14ac:dyDescent="0.4">
      <c r="A669" s="1">
        <v>1926.01</v>
      </c>
      <c r="B669" s="11">
        <v>12.65</v>
      </c>
      <c r="C669" s="4">
        <v>0.60750000000000004</v>
      </c>
      <c r="D669" s="11">
        <v>1.2490000000000001</v>
      </c>
      <c r="E669" s="11">
        <v>17.899999999999999</v>
      </c>
      <c r="F669" s="4">
        <f t="shared" si="145"/>
        <v>1926.0416666666167</v>
      </c>
      <c r="G669" s="22">
        <v>3.68</v>
      </c>
      <c r="H669" s="4">
        <f t="shared" si="141"/>
        <v>215.28250558659221</v>
      </c>
      <c r="I669" s="4">
        <f t="shared" si="142"/>
        <v>10.338665782122908</v>
      </c>
      <c r="J669" s="33">
        <f t="shared" si="146"/>
        <v>3906.7811974145511</v>
      </c>
      <c r="K669" s="4">
        <f t="shared" si="143"/>
        <v>21.255956480446933</v>
      </c>
      <c r="L669" s="33">
        <f t="shared" si="144"/>
        <v>385.73673640875694</v>
      </c>
      <c r="M669" s="15">
        <f t="shared" si="135"/>
        <v>11.340966188506238</v>
      </c>
      <c r="N669" s="6"/>
      <c r="O669" s="7">
        <f t="shared" si="136"/>
        <v>16.018850836070296</v>
      </c>
      <c r="P669" s="7"/>
      <c r="Q669" s="46">
        <f t="shared" si="137"/>
        <v>0.10717666605596017</v>
      </c>
      <c r="R669" s="22">
        <f t="shared" si="147"/>
        <v>1.0054209127544818</v>
      </c>
      <c r="S669" s="22">
        <f t="shared" si="148"/>
        <v>6.9803422993737234</v>
      </c>
      <c r="T669" s="39">
        <f t="shared" si="138"/>
        <v>9.1277021951107207E-2</v>
      </c>
      <c r="U669" s="39">
        <f t="shared" si="139"/>
        <v>7.0045506362641285E-2</v>
      </c>
      <c r="V669" s="39">
        <f t="shared" si="140"/>
        <v>2.1231515588465921E-2</v>
      </c>
      <c r="Y669" s="37"/>
      <c r="Z669" s="37"/>
    </row>
    <row r="670" spans="1:26" ht="13.15" x14ac:dyDescent="0.4">
      <c r="A670" s="1">
        <v>1926.02</v>
      </c>
      <c r="B670" s="11">
        <v>12.67</v>
      </c>
      <c r="C670" s="4">
        <v>0.61499999999999999</v>
      </c>
      <c r="D670" s="11">
        <v>1.248</v>
      </c>
      <c r="E670" s="11">
        <v>17.899999999999999</v>
      </c>
      <c r="F670" s="4">
        <f t="shared" si="145"/>
        <v>1926.12499999995</v>
      </c>
      <c r="G670" s="22">
        <f>G669*11/12+G681*1/12</f>
        <v>3.6516666666666668</v>
      </c>
      <c r="H670" s="4">
        <f t="shared" si="141"/>
        <v>215.62287318435759</v>
      </c>
      <c r="I670" s="4">
        <f t="shared" si="142"/>
        <v>10.466303631284918</v>
      </c>
      <c r="J670" s="33">
        <f t="shared" si="146"/>
        <v>3928.785795067974</v>
      </c>
      <c r="K670" s="4">
        <f t="shared" si="143"/>
        <v>21.238938100558663</v>
      </c>
      <c r="L670" s="33">
        <f t="shared" si="144"/>
        <v>386.98695124268596</v>
      </c>
      <c r="M670" s="15">
        <f t="shared" si="135"/>
        <v>11.389435672748018</v>
      </c>
      <c r="N670" s="6"/>
      <c r="O670" s="7">
        <f t="shared" si="136"/>
        <v>16.041273315196619</v>
      </c>
      <c r="P670" s="7"/>
      <c r="Q670" s="46">
        <f t="shared" si="137"/>
        <v>0.10708475333291054</v>
      </c>
      <c r="R670" s="22">
        <f t="shared" si="147"/>
        <v>1.0054004313264016</v>
      </c>
      <c r="S670" s="22">
        <f t="shared" si="148"/>
        <v>7.0181821259750468</v>
      </c>
      <c r="T670" s="39">
        <f t="shared" si="138"/>
        <v>9.7077355087881623E-2</v>
      </c>
      <c r="U670" s="39">
        <f t="shared" si="139"/>
        <v>6.967985956692857E-2</v>
      </c>
      <c r="V670" s="39">
        <f t="shared" si="140"/>
        <v>2.7397495520953052E-2</v>
      </c>
      <c r="Y670" s="37"/>
      <c r="Z670" s="37"/>
    </row>
    <row r="671" spans="1:26" ht="13.15" x14ac:dyDescent="0.4">
      <c r="A671" s="1">
        <v>1926.03</v>
      </c>
      <c r="B671" s="11">
        <v>11.81</v>
      </c>
      <c r="C671" s="4">
        <v>0.62250000000000005</v>
      </c>
      <c r="D671" s="11">
        <v>1.248</v>
      </c>
      <c r="E671" s="11">
        <v>17.8</v>
      </c>
      <c r="F671" s="4">
        <f t="shared" si="145"/>
        <v>1926.2083333332832</v>
      </c>
      <c r="G671" s="22">
        <f>G669*10/12+G681*2/12</f>
        <v>3.6233333333333335</v>
      </c>
      <c r="H671" s="4">
        <f t="shared" si="141"/>
        <v>202.1162073033708</v>
      </c>
      <c r="I671" s="4">
        <f t="shared" si="142"/>
        <v>10.653458005617978</v>
      </c>
      <c r="J671" s="33">
        <f t="shared" si="146"/>
        <v>3698.8618228115929</v>
      </c>
      <c r="K671" s="4">
        <f t="shared" si="143"/>
        <v>21.358257977528091</v>
      </c>
      <c r="L671" s="33">
        <f t="shared" si="144"/>
        <v>390.87041108119115</v>
      </c>
      <c r="M671" s="15">
        <f t="shared" si="135"/>
        <v>10.712352062732492</v>
      </c>
      <c r="N671" s="6"/>
      <c r="O671" s="7">
        <f t="shared" si="136"/>
        <v>15.046869401752984</v>
      </c>
      <c r="P671" s="7"/>
      <c r="Q671" s="46">
        <f t="shared" si="137"/>
        <v>0.11131698916246474</v>
      </c>
      <c r="R671" s="22">
        <f t="shared" si="147"/>
        <v>1.0053799556662915</v>
      </c>
      <c r="S671" s="22">
        <f t="shared" si="148"/>
        <v>7.0957242542038035</v>
      </c>
      <c r="T671" s="39">
        <f t="shared" si="138"/>
        <v>0.1071572599127284</v>
      </c>
      <c r="U671" s="39">
        <f t="shared" si="139"/>
        <v>6.9495385832488932E-2</v>
      </c>
      <c r="V671" s="39">
        <f t="shared" si="140"/>
        <v>3.7661874080239466E-2</v>
      </c>
      <c r="Y671" s="37"/>
      <c r="Z671" s="37"/>
    </row>
    <row r="672" spans="1:26" ht="13.15" x14ac:dyDescent="0.4">
      <c r="A672" s="1">
        <v>1926.04</v>
      </c>
      <c r="B672" s="11">
        <v>11.48</v>
      </c>
      <c r="C672" s="4">
        <v>0.63</v>
      </c>
      <c r="D672" s="11">
        <v>1.2470000000000001</v>
      </c>
      <c r="E672" s="11">
        <v>17.899999999999999</v>
      </c>
      <c r="F672" s="4">
        <f t="shared" si="145"/>
        <v>1926.2916666666165</v>
      </c>
      <c r="G672" s="22">
        <f>G669*9/12+G681*3/12</f>
        <v>3.5950000000000002</v>
      </c>
      <c r="H672" s="4">
        <f t="shared" si="141"/>
        <v>195.37100111731846</v>
      </c>
      <c r="I672" s="4">
        <f t="shared" si="142"/>
        <v>10.721579329608941</v>
      </c>
      <c r="J672" s="33">
        <f t="shared" si="146"/>
        <v>3591.7710428811374</v>
      </c>
      <c r="K672" s="4">
        <f t="shared" si="143"/>
        <v>21.221919720670396</v>
      </c>
      <c r="L672" s="33">
        <f t="shared" si="144"/>
        <v>390.15143645233263</v>
      </c>
      <c r="M672" s="15">
        <f t="shared" si="135"/>
        <v>10.395587685954739</v>
      </c>
      <c r="N672" s="6"/>
      <c r="O672" s="7">
        <f t="shared" si="136"/>
        <v>14.562366728257404</v>
      </c>
      <c r="P672" s="7"/>
      <c r="Q672" s="46">
        <f t="shared" si="137"/>
        <v>0.11403621939591524</v>
      </c>
      <c r="R672" s="22">
        <f t="shared" si="147"/>
        <v>1.0053594857863619</v>
      </c>
      <c r="S672" s="22">
        <f t="shared" si="148"/>
        <v>7.0940447521110261</v>
      </c>
      <c r="T672" s="39">
        <f t="shared" si="138"/>
        <v>0.1108851292998132</v>
      </c>
      <c r="U672" s="39">
        <f t="shared" si="139"/>
        <v>6.9733856888830381E-2</v>
      </c>
      <c r="V672" s="39">
        <f t="shared" si="140"/>
        <v>4.115127241098282E-2</v>
      </c>
      <c r="Y672" s="37"/>
      <c r="Z672" s="37"/>
    </row>
    <row r="673" spans="1:26" ht="13.15" x14ac:dyDescent="0.4">
      <c r="A673" s="1">
        <v>1926.05</v>
      </c>
      <c r="B673" s="11">
        <v>11.56</v>
      </c>
      <c r="C673" s="4">
        <v>0.63749999999999996</v>
      </c>
      <c r="D673" s="11">
        <v>1.246</v>
      </c>
      <c r="E673" s="11">
        <v>17.8</v>
      </c>
      <c r="F673" s="4">
        <f t="shared" si="145"/>
        <v>1926.3749999999498</v>
      </c>
      <c r="G673" s="22">
        <f>G669*8/12+G681*4/12</f>
        <v>3.5666666666666669</v>
      </c>
      <c r="H673" s="4">
        <f t="shared" si="141"/>
        <v>197.83771011235956</v>
      </c>
      <c r="I673" s="4">
        <f t="shared" si="142"/>
        <v>10.910167837078651</v>
      </c>
      <c r="J673" s="33">
        <f t="shared" si="146"/>
        <v>3653.8346173767086</v>
      </c>
      <c r="K673" s="4">
        <f t="shared" si="143"/>
        <v>21.32403</v>
      </c>
      <c r="L673" s="33">
        <f t="shared" si="144"/>
        <v>393.83027104250681</v>
      </c>
      <c r="M673" s="15">
        <f t="shared" si="135"/>
        <v>10.575158463806103</v>
      </c>
      <c r="N673" s="6"/>
      <c r="O673" s="7">
        <f t="shared" si="136"/>
        <v>14.771860041900313</v>
      </c>
      <c r="P673" s="7"/>
      <c r="Q673" s="46">
        <f t="shared" si="137"/>
        <v>0.11110746549615286</v>
      </c>
      <c r="R673" s="22">
        <f t="shared" si="147"/>
        <v>1.0053390216988511</v>
      </c>
      <c r="S673" s="22">
        <f t="shared" si="148"/>
        <v>7.1721329660610822</v>
      </c>
      <c r="T673" s="39">
        <f t="shared" si="138"/>
        <v>0.10329769326495764</v>
      </c>
      <c r="U673" s="39">
        <f t="shared" si="139"/>
        <v>6.8776601827087447E-2</v>
      </c>
      <c r="V673" s="39">
        <f t="shared" si="140"/>
        <v>3.4521091437870188E-2</v>
      </c>
      <c r="Y673" s="37"/>
      <c r="Z673" s="37"/>
    </row>
    <row r="674" spans="1:26" ht="13.15" x14ac:dyDescent="0.4">
      <c r="A674" s="1">
        <v>1926.06</v>
      </c>
      <c r="B674" s="11">
        <v>12.11</v>
      </c>
      <c r="C674" s="4">
        <v>0.64500000000000002</v>
      </c>
      <c r="D674" s="11">
        <v>1.2450000000000001</v>
      </c>
      <c r="E674" s="11">
        <v>17.7</v>
      </c>
      <c r="F674" s="4">
        <f t="shared" si="145"/>
        <v>1926.458333333283</v>
      </c>
      <c r="G674" s="22">
        <f>G669*7/12+G681*5/12</f>
        <v>3.5383333333333336</v>
      </c>
      <c r="H674" s="4">
        <f t="shared" si="141"/>
        <v>208.42131016949153</v>
      </c>
      <c r="I674" s="4">
        <f t="shared" si="142"/>
        <v>11.100887288135596</v>
      </c>
      <c r="J674" s="33">
        <f t="shared" si="146"/>
        <v>3866.3865693246917</v>
      </c>
      <c r="K674" s="4">
        <f t="shared" si="143"/>
        <v>21.427294067796613</v>
      </c>
      <c r="L674" s="33">
        <f t="shared" si="144"/>
        <v>397.49391237070535</v>
      </c>
      <c r="M674" s="15">
        <f t="shared" si="135"/>
        <v>11.197979740229961</v>
      </c>
      <c r="N674" s="6"/>
      <c r="O674" s="7">
        <f t="shared" si="136"/>
        <v>15.591949753085149</v>
      </c>
      <c r="P674" s="7"/>
      <c r="Q674" s="46">
        <f t="shared" si="137"/>
        <v>0.10456095641367759</v>
      </c>
      <c r="R674" s="22">
        <f t="shared" si="147"/>
        <v>1.0053185634160247</v>
      </c>
      <c r="S674" s="22">
        <f t="shared" si="148"/>
        <v>7.2511620047893741</v>
      </c>
      <c r="T674" s="39">
        <f t="shared" si="138"/>
        <v>0.10120351831446639</v>
      </c>
      <c r="U674" s="39">
        <f t="shared" si="139"/>
        <v>6.7042914557499333E-2</v>
      </c>
      <c r="V674" s="39">
        <f t="shared" si="140"/>
        <v>3.4160603756967056E-2</v>
      </c>
      <c r="Y674" s="37"/>
      <c r="Z674" s="37"/>
    </row>
    <row r="675" spans="1:26" ht="13.15" x14ac:dyDescent="0.4">
      <c r="A675" s="1">
        <v>1926.07</v>
      </c>
      <c r="B675" s="11">
        <v>12.62</v>
      </c>
      <c r="C675" s="4">
        <v>0.65249999999999997</v>
      </c>
      <c r="D675" s="11">
        <v>1.244</v>
      </c>
      <c r="E675" s="11">
        <v>17.5</v>
      </c>
      <c r="F675" s="4">
        <f t="shared" si="145"/>
        <v>1926.5416666666163</v>
      </c>
      <c r="G675" s="22">
        <f>G669*6/12+G681*6/12</f>
        <v>3.51</v>
      </c>
      <c r="H675" s="4">
        <f t="shared" si="141"/>
        <v>219.68102742857144</v>
      </c>
      <c r="I675" s="4">
        <f t="shared" si="142"/>
        <v>11.358309857142856</v>
      </c>
      <c r="J675" s="33">
        <f t="shared" si="146"/>
        <v>4092.8224086830155</v>
      </c>
      <c r="K675" s="4">
        <f t="shared" si="143"/>
        <v>21.654770057142859</v>
      </c>
      <c r="L675" s="33">
        <f t="shared" si="144"/>
        <v>403.44461778143193</v>
      </c>
      <c r="M675" s="15">
        <f t="shared" si="135"/>
        <v>11.869694058481279</v>
      </c>
      <c r="N675" s="6"/>
      <c r="O675" s="7">
        <f t="shared" si="136"/>
        <v>16.469124743360343</v>
      </c>
      <c r="P675" s="7"/>
      <c r="Q675" s="46">
        <f t="shared" si="137"/>
        <v>9.8597390299536347E-2</v>
      </c>
      <c r="R675" s="22">
        <f t="shared" si="147"/>
        <v>1.0052981109501766</v>
      </c>
      <c r="S675" s="22">
        <f t="shared" si="148"/>
        <v>7.3730389442631621</v>
      </c>
      <c r="T675" s="39">
        <f t="shared" si="138"/>
        <v>0.10081264835027315</v>
      </c>
      <c r="U675" s="39">
        <f t="shared" si="139"/>
        <v>6.4709778589431721E-2</v>
      </c>
      <c r="V675" s="39">
        <f t="shared" si="140"/>
        <v>3.6102869760841427E-2</v>
      </c>
      <c r="Y675" s="37"/>
      <c r="Z675" s="37"/>
    </row>
    <row r="676" spans="1:26" ht="13.15" x14ac:dyDescent="0.4">
      <c r="A676" s="1">
        <v>1926.08</v>
      </c>
      <c r="B676" s="11">
        <v>13.12</v>
      </c>
      <c r="C676" s="4">
        <v>0.66</v>
      </c>
      <c r="D676" s="11">
        <v>1.2430000000000001</v>
      </c>
      <c r="E676" s="11">
        <v>17.399999999999999</v>
      </c>
      <c r="F676" s="4">
        <f t="shared" si="145"/>
        <v>1926.6249999999495</v>
      </c>
      <c r="G676" s="22">
        <f>G669*5/12+G681*7/12</f>
        <v>3.4816666666666665</v>
      </c>
      <c r="H676" s="4">
        <f t="shared" si="141"/>
        <v>229.69726896551725</v>
      </c>
      <c r="I676" s="4">
        <f t="shared" si="142"/>
        <v>11.554893103448277</v>
      </c>
      <c r="J676" s="33">
        <f t="shared" si="146"/>
        <v>4297.3721997649136</v>
      </c>
      <c r="K676" s="4">
        <f t="shared" si="143"/>
        <v>21.761715344827589</v>
      </c>
      <c r="L676" s="33">
        <f t="shared" si="144"/>
        <v>407.13671069419121</v>
      </c>
      <c r="M676" s="15">
        <f t="shared" si="135"/>
        <v>12.48880821952188</v>
      </c>
      <c r="N676" s="6"/>
      <c r="O676" s="7">
        <f t="shared" si="136"/>
        <v>17.260693795594296</v>
      </c>
      <c r="P676" s="7"/>
      <c r="Q676" s="46">
        <f t="shared" si="137"/>
        <v>9.3136770867250987E-2</v>
      </c>
      <c r="R676" s="22">
        <f t="shared" si="147"/>
        <v>1.0052776643136292</v>
      </c>
      <c r="S676" s="22">
        <f t="shared" si="148"/>
        <v>7.4547004106909336</v>
      </c>
      <c r="T676" s="39">
        <f t="shared" si="138"/>
        <v>9.7173107482416921E-2</v>
      </c>
      <c r="U676" s="39">
        <f t="shared" si="139"/>
        <v>6.2988249465290247E-2</v>
      </c>
      <c r="V676" s="39">
        <f t="shared" si="140"/>
        <v>3.4184858017126674E-2</v>
      </c>
      <c r="Y676" s="37"/>
      <c r="Z676" s="37"/>
    </row>
    <row r="677" spans="1:26" ht="13.15" x14ac:dyDescent="0.4">
      <c r="A677" s="1">
        <v>1926.09</v>
      </c>
      <c r="B677" s="11">
        <v>13.32</v>
      </c>
      <c r="C677" s="4">
        <v>0.66749999999999998</v>
      </c>
      <c r="D677" s="11">
        <v>1.242</v>
      </c>
      <c r="E677" s="11">
        <v>17.5</v>
      </c>
      <c r="F677" s="4">
        <f t="shared" si="145"/>
        <v>1926.7083333332828</v>
      </c>
      <c r="G677" s="22">
        <f>G669*4/12+G681*8/12</f>
        <v>3.4533333333333331</v>
      </c>
      <c r="H677" s="4">
        <f t="shared" si="141"/>
        <v>231.86618742857146</v>
      </c>
      <c r="I677" s="4">
        <f t="shared" si="142"/>
        <v>11.619420428571429</v>
      </c>
      <c r="J677" s="33">
        <f t="shared" si="146"/>
        <v>4356.0656755791033</v>
      </c>
      <c r="K677" s="4">
        <f t="shared" si="143"/>
        <v>21.619955314285715</v>
      </c>
      <c r="L677" s="33">
        <f t="shared" si="144"/>
        <v>406.17369137156498</v>
      </c>
      <c r="M677" s="15">
        <f t="shared" si="135"/>
        <v>12.692614823344723</v>
      </c>
      <c r="N677" s="6"/>
      <c r="O677" s="7">
        <f t="shared" si="136"/>
        <v>17.470213778374859</v>
      </c>
      <c r="P677" s="7"/>
      <c r="Q677" s="46">
        <f t="shared" si="137"/>
        <v>9.083041184019533E-2</v>
      </c>
      <c r="R677" s="22">
        <f t="shared" si="147"/>
        <v>1.0052572235187336</v>
      </c>
      <c r="S677" s="22">
        <f t="shared" si="148"/>
        <v>7.4512207094914205</v>
      </c>
      <c r="T677" s="39">
        <f t="shared" si="138"/>
        <v>9.7269107033777447E-2</v>
      </c>
      <c r="U677" s="39">
        <f t="shared" si="139"/>
        <v>6.3250861066933117E-2</v>
      </c>
      <c r="V677" s="39">
        <f t="shared" si="140"/>
        <v>3.4018245966844329E-2</v>
      </c>
      <c r="Y677" s="37"/>
      <c r="Z677" s="37"/>
    </row>
    <row r="678" spans="1:26" ht="13.15" x14ac:dyDescent="0.4">
      <c r="A678" s="1">
        <v>1926.1</v>
      </c>
      <c r="B678" s="11">
        <v>13.02</v>
      </c>
      <c r="C678" s="4">
        <v>0.67500000000000004</v>
      </c>
      <c r="D678" s="11">
        <v>1.242</v>
      </c>
      <c r="E678" s="11">
        <v>17.600000000000001</v>
      </c>
      <c r="F678" s="4">
        <f t="shared" si="145"/>
        <v>1926.791666666616</v>
      </c>
      <c r="G678" s="22">
        <f>G669*3/12+G681*9/12</f>
        <v>3.4249999999999998</v>
      </c>
      <c r="H678" s="4">
        <f t="shared" si="141"/>
        <v>225.35622613636363</v>
      </c>
      <c r="I678" s="4">
        <f t="shared" si="142"/>
        <v>11.683214488636365</v>
      </c>
      <c r="J678" s="33">
        <f t="shared" si="146"/>
        <v>4252.0541834310025</v>
      </c>
      <c r="K678" s="4">
        <f t="shared" si="143"/>
        <v>21.497114659090908</v>
      </c>
      <c r="L678" s="33">
        <f t="shared" si="144"/>
        <v>405.61069860378689</v>
      </c>
      <c r="M678" s="15">
        <f t="shared" si="135"/>
        <v>12.426517521583353</v>
      </c>
      <c r="N678" s="6"/>
      <c r="O678" s="7">
        <f t="shared" si="136"/>
        <v>17.033811722274987</v>
      </c>
      <c r="P678" s="7"/>
      <c r="Q678" s="46">
        <f t="shared" si="137"/>
        <v>9.1529018787589234E-2</v>
      </c>
      <c r="R678" s="22">
        <f t="shared" si="147"/>
        <v>1.0052367885778679</v>
      </c>
      <c r="S678" s="22">
        <f t="shared" si="148"/>
        <v>7.4478343885994933</v>
      </c>
      <c r="T678" s="39">
        <f t="shared" si="138"/>
        <v>0.1059016877045782</v>
      </c>
      <c r="U678" s="39">
        <f t="shared" si="139"/>
        <v>6.3512451184954077E-2</v>
      </c>
      <c r="V678" s="39">
        <f t="shared" si="140"/>
        <v>4.2389236519624118E-2</v>
      </c>
      <c r="Y678" s="37"/>
      <c r="Z678" s="37"/>
    </row>
    <row r="679" spans="1:26" ht="13.15" x14ac:dyDescent="0.4">
      <c r="A679" s="1">
        <v>1926.11</v>
      </c>
      <c r="B679" s="11">
        <v>13.19</v>
      </c>
      <c r="C679" s="4">
        <v>0.6825</v>
      </c>
      <c r="D679" s="11">
        <v>1.2410000000000001</v>
      </c>
      <c r="E679" s="11">
        <v>17.7</v>
      </c>
      <c r="F679" s="4">
        <f t="shared" si="145"/>
        <v>1926.8749999999493</v>
      </c>
      <c r="G679" s="22">
        <f>G669*2/12+G681*10/12</f>
        <v>3.3966666666666665</v>
      </c>
      <c r="H679" s="4">
        <f t="shared" si="141"/>
        <v>227.00884237288136</v>
      </c>
      <c r="I679" s="4">
        <f t="shared" si="142"/>
        <v>11.746287711864408</v>
      </c>
      <c r="J679" s="33">
        <f t="shared" si="146"/>
        <v>4301.70521056706</v>
      </c>
      <c r="K679" s="4">
        <f t="shared" si="143"/>
        <v>21.358451355932207</v>
      </c>
      <c r="L679" s="33">
        <f t="shared" si="144"/>
        <v>404.73208235888717</v>
      </c>
      <c r="M679" s="15">
        <f t="shared" si="135"/>
        <v>12.615251212344488</v>
      </c>
      <c r="N679" s="6"/>
      <c r="O679" s="7">
        <f t="shared" si="136"/>
        <v>17.21908527437661</v>
      </c>
      <c r="P679" s="7"/>
      <c r="Q679" s="46">
        <f t="shared" si="137"/>
        <v>8.9367477165152587E-2</v>
      </c>
      <c r="R679" s="22">
        <f t="shared" si="147"/>
        <v>1.0052163595034402</v>
      </c>
      <c r="S679" s="22">
        <f t="shared" si="148"/>
        <v>7.4445386078383011</v>
      </c>
      <c r="T679" s="39">
        <f t="shared" si="138"/>
        <v>0.10801736537684703</v>
      </c>
      <c r="U679" s="39">
        <f t="shared" si="139"/>
        <v>6.377305781836129E-2</v>
      </c>
      <c r="V679" s="39">
        <f t="shared" si="140"/>
        <v>4.424430755848574E-2</v>
      </c>
      <c r="Y679" s="37"/>
      <c r="Z679" s="37"/>
    </row>
    <row r="680" spans="1:26" ht="13.15" x14ac:dyDescent="0.4">
      <c r="A680" s="1">
        <v>1926.12</v>
      </c>
      <c r="B680" s="11">
        <v>13.49</v>
      </c>
      <c r="C680" s="4">
        <v>0.69</v>
      </c>
      <c r="D680" s="11">
        <v>1.24</v>
      </c>
      <c r="E680" s="11">
        <v>17.7</v>
      </c>
      <c r="F680" s="4">
        <f t="shared" si="145"/>
        <v>1926.9583333332826</v>
      </c>
      <c r="G680" s="22">
        <f>G669*1/12+G681*11/12</f>
        <v>3.3683333333333327</v>
      </c>
      <c r="H680" s="4">
        <f t="shared" si="141"/>
        <v>232.17204576271192</v>
      </c>
      <c r="I680" s="4">
        <f t="shared" si="142"/>
        <v>11.875367796610169</v>
      </c>
      <c r="J680" s="33">
        <f t="shared" si="146"/>
        <v>4418.2980545987311</v>
      </c>
      <c r="K680" s="4">
        <f t="shared" si="143"/>
        <v>21.341240677966102</v>
      </c>
      <c r="L680" s="33">
        <f t="shared" si="144"/>
        <v>406.12969515955717</v>
      </c>
      <c r="M680" s="15">
        <f t="shared" si="135"/>
        <v>13.009052728993137</v>
      </c>
      <c r="N680" s="6"/>
      <c r="O680" s="7">
        <f t="shared" si="136"/>
        <v>17.677841903544781</v>
      </c>
      <c r="P680" s="7"/>
      <c r="Q680" s="46">
        <f t="shared" si="137"/>
        <v>8.6347660503229035E-2</v>
      </c>
      <c r="R680" s="22">
        <f t="shared" si="147"/>
        <v>1.0051959363078855</v>
      </c>
      <c r="S680" s="22">
        <f t="shared" si="148"/>
        <v>7.483371997554026</v>
      </c>
      <c r="T680" s="39">
        <f t="shared" si="138"/>
        <v>0.10352082786042582</v>
      </c>
      <c r="U680" s="39">
        <f t="shared" si="139"/>
        <v>6.3433430531809165E-2</v>
      </c>
      <c r="V680" s="39">
        <f t="shared" si="140"/>
        <v>4.0087397328616658E-2</v>
      </c>
      <c r="Y680" s="37"/>
      <c r="Z680" s="37"/>
    </row>
    <row r="681" spans="1:26" ht="13.15" x14ac:dyDescent="0.4">
      <c r="A681" s="1">
        <v>1927.01</v>
      </c>
      <c r="B681" s="11">
        <v>13.4</v>
      </c>
      <c r="C681" s="4">
        <v>0.69669999999999999</v>
      </c>
      <c r="D681" s="11">
        <v>1.2290000000000001</v>
      </c>
      <c r="E681" s="11">
        <v>17.5</v>
      </c>
      <c r="F681" s="4">
        <f t="shared" si="145"/>
        <v>1927.0416666666158</v>
      </c>
      <c r="G681" s="22">
        <v>3.34</v>
      </c>
      <c r="H681" s="4">
        <f t="shared" si="141"/>
        <v>233.25877714285718</v>
      </c>
      <c r="I681" s="4">
        <f t="shared" si="142"/>
        <v>12.127715674285716</v>
      </c>
      <c r="J681" s="33">
        <f t="shared" si="146"/>
        <v>4458.211666908056</v>
      </c>
      <c r="K681" s="4">
        <f t="shared" si="143"/>
        <v>21.393659485714291</v>
      </c>
      <c r="L681" s="33">
        <f t="shared" si="144"/>
        <v>408.89120437537321</v>
      </c>
      <c r="M681" s="15">
        <f t="shared" si="135"/>
        <v>13.185930628677797</v>
      </c>
      <c r="N681" s="6"/>
      <c r="O681" s="7">
        <f t="shared" si="136"/>
        <v>17.836264453737655</v>
      </c>
      <c r="P681" s="7"/>
      <c r="Q681" s="46">
        <f t="shared" si="137"/>
        <v>8.3521082543100075E-2</v>
      </c>
      <c r="R681" s="22">
        <f t="shared" si="147"/>
        <v>1.0028536005602389</v>
      </c>
      <c r="S681" s="22">
        <f t="shared" si="148"/>
        <v>7.6082237517852054</v>
      </c>
      <c r="T681" s="39">
        <f t="shared" si="138"/>
        <v>0.10550186110804316</v>
      </c>
      <c r="U681" s="39">
        <f t="shared" si="139"/>
        <v>6.1133377478449047E-2</v>
      </c>
      <c r="V681" s="39">
        <f t="shared" si="140"/>
        <v>4.4368483629594113E-2</v>
      </c>
      <c r="Y681" s="37"/>
      <c r="Z681" s="37"/>
    </row>
    <row r="682" spans="1:26" ht="13.15" x14ac:dyDescent="0.4">
      <c r="A682" s="1">
        <v>1927.02</v>
      </c>
      <c r="B682" s="11">
        <v>13.66</v>
      </c>
      <c r="C682" s="4">
        <v>0.70330000000000004</v>
      </c>
      <c r="D682" s="11">
        <v>1.218</v>
      </c>
      <c r="E682" s="11">
        <v>17.399999999999999</v>
      </c>
      <c r="F682" s="4">
        <f t="shared" si="145"/>
        <v>1927.1249999999491</v>
      </c>
      <c r="G682" s="22">
        <f>G681*11/12+G693*1/12</f>
        <v>3.339166666666666</v>
      </c>
      <c r="H682" s="4">
        <f t="shared" si="141"/>
        <v>239.15127241379312</v>
      </c>
      <c r="I682" s="4">
        <f t="shared" si="142"/>
        <v>12.312964120689657</v>
      </c>
      <c r="J682" s="33">
        <f t="shared" si="146"/>
        <v>4590.4445239091319</v>
      </c>
      <c r="K682" s="4">
        <f t="shared" si="143"/>
        <v>21.32403</v>
      </c>
      <c r="L682" s="33">
        <f t="shared" si="144"/>
        <v>409.30903588003827</v>
      </c>
      <c r="M682" s="15">
        <f t="shared" si="135"/>
        <v>13.633966132216219</v>
      </c>
      <c r="N682" s="6"/>
      <c r="O682" s="7">
        <f t="shared" si="136"/>
        <v>18.358019636037508</v>
      </c>
      <c r="P682" s="7"/>
      <c r="Q682" s="46">
        <f t="shared" si="137"/>
        <v>7.780984486131412E-2</v>
      </c>
      <c r="R682" s="22">
        <f t="shared" si="147"/>
        <v>1.0028529088762781</v>
      </c>
      <c r="S682" s="22">
        <f t="shared" si="148"/>
        <v>7.6737847821005838</v>
      </c>
      <c r="T682" s="39">
        <f t="shared" si="138"/>
        <v>0.10586716757743031</v>
      </c>
      <c r="U682" s="39">
        <f t="shared" si="139"/>
        <v>6.0551898984331887E-2</v>
      </c>
      <c r="V682" s="39">
        <f t="shared" si="140"/>
        <v>4.5315268593098423E-2</v>
      </c>
      <c r="Y682" s="37"/>
      <c r="Z682" s="37"/>
    </row>
    <row r="683" spans="1:26" ht="13.15" x14ac:dyDescent="0.4">
      <c r="A683" s="1">
        <v>1927.03</v>
      </c>
      <c r="B683" s="11">
        <v>13.87</v>
      </c>
      <c r="C683" s="4">
        <v>0.71</v>
      </c>
      <c r="D683" s="11">
        <v>1.208</v>
      </c>
      <c r="E683" s="11">
        <v>17.3</v>
      </c>
      <c r="F683" s="4">
        <f t="shared" si="145"/>
        <v>1927.2083333332823</v>
      </c>
      <c r="G683" s="22">
        <f>G681*10/12+G693*2/12</f>
        <v>3.3383333333333334</v>
      </c>
      <c r="H683" s="4">
        <f t="shared" si="141"/>
        <v>244.2314583815029</v>
      </c>
      <c r="I683" s="4">
        <f t="shared" si="142"/>
        <v>12.502115028901732</v>
      </c>
      <c r="J683" s="33">
        <f t="shared" si="146"/>
        <v>4707.9552262144507</v>
      </c>
      <c r="K683" s="4">
        <f t="shared" si="143"/>
        <v>21.27120416184971</v>
      </c>
      <c r="L683" s="33">
        <f t="shared" si="144"/>
        <v>410.03676375393337</v>
      </c>
      <c r="M683" s="15">
        <f t="shared" si="135"/>
        <v>14.033257507604501</v>
      </c>
      <c r="N683" s="6"/>
      <c r="O683" s="7">
        <f t="shared" si="136"/>
        <v>18.811934763187701</v>
      </c>
      <c r="P683" s="7"/>
      <c r="Q683" s="46">
        <f t="shared" si="137"/>
        <v>7.5133224962694534E-2</v>
      </c>
      <c r="R683" s="22">
        <f t="shared" si="147"/>
        <v>1.002852217192467</v>
      </c>
      <c r="S683" s="22">
        <f t="shared" si="148"/>
        <v>7.7401610751600858</v>
      </c>
      <c r="T683" s="39">
        <f t="shared" si="138"/>
        <v>0.10255454185955082</v>
      </c>
      <c r="U683" s="39">
        <f t="shared" si="139"/>
        <v>5.9217643081540539E-2</v>
      </c>
      <c r="V683" s="39">
        <f t="shared" si="140"/>
        <v>4.333689877801028E-2</v>
      </c>
      <c r="Y683" s="37"/>
      <c r="Z683" s="37"/>
    </row>
    <row r="684" spans="1:26" ht="13.15" x14ac:dyDescent="0.4">
      <c r="A684" s="1">
        <v>1927.04</v>
      </c>
      <c r="B684" s="11">
        <v>14.21</v>
      </c>
      <c r="C684" s="4">
        <v>0.7167</v>
      </c>
      <c r="D684" s="11">
        <v>1.1970000000000001</v>
      </c>
      <c r="E684" s="11">
        <v>17.3</v>
      </c>
      <c r="F684" s="4">
        <f t="shared" si="145"/>
        <v>1927.2916666666156</v>
      </c>
      <c r="G684" s="22">
        <f>G681*9/12+G693*3/12</f>
        <v>3.3374999999999999</v>
      </c>
      <c r="H684" s="4">
        <f t="shared" si="141"/>
        <v>250.21838670520233</v>
      </c>
      <c r="I684" s="4">
        <f t="shared" si="142"/>
        <v>12.620092734104047</v>
      </c>
      <c r="J684" s="33">
        <f t="shared" si="146"/>
        <v>4843.6356445849324</v>
      </c>
      <c r="K684" s="4">
        <f t="shared" si="143"/>
        <v>21.077509421965321</v>
      </c>
      <c r="L684" s="33">
        <f t="shared" si="144"/>
        <v>408.01068730247459</v>
      </c>
      <c r="M684" s="15">
        <f t="shared" si="135"/>
        <v>14.488222209157064</v>
      </c>
      <c r="N684" s="6"/>
      <c r="O684" s="7">
        <f t="shared" si="136"/>
        <v>19.335123464058164</v>
      </c>
      <c r="P684" s="7"/>
      <c r="Q684" s="46">
        <f t="shared" si="137"/>
        <v>6.7855377278557741E-2</v>
      </c>
      <c r="R684" s="22">
        <f t="shared" si="147"/>
        <v>1.002851525508806</v>
      </c>
      <c r="S684" s="22">
        <f t="shared" si="148"/>
        <v>7.7622376956511214</v>
      </c>
      <c r="T684" s="39">
        <f t="shared" si="138"/>
        <v>9.2329376802516849E-2</v>
      </c>
      <c r="U684" s="39">
        <f t="shared" si="139"/>
        <v>5.8499462318934548E-2</v>
      </c>
      <c r="V684" s="39">
        <f t="shared" si="140"/>
        <v>3.3829914483582302E-2</v>
      </c>
      <c r="Y684" s="37"/>
      <c r="Z684" s="37"/>
    </row>
    <row r="685" spans="1:26" ht="13.15" x14ac:dyDescent="0.4">
      <c r="A685" s="1">
        <v>1927.05</v>
      </c>
      <c r="B685" s="11">
        <v>14.7</v>
      </c>
      <c r="C685" s="4">
        <v>0.72330000000000005</v>
      </c>
      <c r="D685" s="11">
        <v>1.1859999999999999</v>
      </c>
      <c r="E685" s="11">
        <v>17.399999999999999</v>
      </c>
      <c r="F685" s="4">
        <f t="shared" si="145"/>
        <v>1927.3749999999488</v>
      </c>
      <c r="G685" s="22">
        <f>G681*8/12+G693*4/12</f>
        <v>3.3366666666666669</v>
      </c>
      <c r="H685" s="4">
        <f t="shared" si="141"/>
        <v>257.3589827586207</v>
      </c>
      <c r="I685" s="4">
        <f t="shared" si="142"/>
        <v>12.663112396551728</v>
      </c>
      <c r="J685" s="33">
        <f t="shared" si="146"/>
        <v>5002.2880041174349</v>
      </c>
      <c r="K685" s="4">
        <f t="shared" si="143"/>
        <v>20.763792758620689</v>
      </c>
      <c r="L685" s="33">
        <f t="shared" si="144"/>
        <v>403.58595733899847</v>
      </c>
      <c r="M685" s="15">
        <f t="shared" si="135"/>
        <v>15.002347055737117</v>
      </c>
      <c r="N685" s="6"/>
      <c r="O685" s="7">
        <f t="shared" si="136"/>
        <v>19.936096682958425</v>
      </c>
      <c r="P685" s="7"/>
      <c r="Q685" s="46">
        <f t="shared" si="137"/>
        <v>6.4468256503694893E-2</v>
      </c>
      <c r="R685" s="22">
        <f t="shared" si="147"/>
        <v>1.0028508338252951</v>
      </c>
      <c r="S685" s="22">
        <f t="shared" si="148"/>
        <v>7.7396341448224355</v>
      </c>
      <c r="T685" s="39">
        <f t="shared" si="138"/>
        <v>8.3543063670523443E-2</v>
      </c>
      <c r="U685" s="39">
        <f t="shared" si="139"/>
        <v>5.8396031918390712E-2</v>
      </c>
      <c r="V685" s="39">
        <f t="shared" si="140"/>
        <v>2.5147031752132731E-2</v>
      </c>
      <c r="Y685" s="37"/>
      <c r="Z685" s="37"/>
    </row>
    <row r="686" spans="1:26" ht="13.15" x14ac:dyDescent="0.4">
      <c r="A686" s="1">
        <v>1927.06</v>
      </c>
      <c r="B686" s="11">
        <v>14.89</v>
      </c>
      <c r="C686" s="4">
        <v>0.73</v>
      </c>
      <c r="D686" s="11">
        <v>1.175</v>
      </c>
      <c r="E686" s="11">
        <v>17.600000000000001</v>
      </c>
      <c r="F686" s="4">
        <f t="shared" si="145"/>
        <v>1927.4583333332821</v>
      </c>
      <c r="G686" s="22">
        <f>G681*7/12+G693*5/12</f>
        <v>3.3358333333333334</v>
      </c>
      <c r="H686" s="4">
        <f t="shared" si="141"/>
        <v>257.72305738636368</v>
      </c>
      <c r="I686" s="4">
        <f t="shared" si="142"/>
        <v>12.635180113636364</v>
      </c>
      <c r="J686" s="33">
        <f t="shared" si="146"/>
        <v>5029.8303636639157</v>
      </c>
      <c r="K686" s="4">
        <f t="shared" si="143"/>
        <v>20.337447443181819</v>
      </c>
      <c r="L686" s="33">
        <f t="shared" si="144"/>
        <v>396.9140817531968</v>
      </c>
      <c r="M686" s="15">
        <f t="shared" si="135"/>
        <v>15.120333481747535</v>
      </c>
      <c r="N686" s="6"/>
      <c r="O686" s="7">
        <f t="shared" si="136"/>
        <v>20.010588031136457</v>
      </c>
      <c r="P686" s="7"/>
      <c r="Q686" s="46">
        <f t="shared" si="137"/>
        <v>6.3536290068551382E-2</v>
      </c>
      <c r="R686" s="22">
        <f t="shared" si="147"/>
        <v>1.002850142141934</v>
      </c>
      <c r="S686" s="22">
        <f t="shared" si="148"/>
        <v>7.6734974356874721</v>
      </c>
      <c r="T686" s="39">
        <f t="shared" si="138"/>
        <v>7.9294574012977126E-2</v>
      </c>
      <c r="U686" s="39">
        <f t="shared" si="139"/>
        <v>5.9629704232518232E-2</v>
      </c>
      <c r="V686" s="39">
        <f t="shared" si="140"/>
        <v>1.9664869780458893E-2</v>
      </c>
      <c r="Y686" s="37"/>
      <c r="Z686" s="37"/>
    </row>
    <row r="687" spans="1:26" ht="13.15" x14ac:dyDescent="0.4">
      <c r="A687" s="1">
        <v>1927.07</v>
      </c>
      <c r="B687" s="11">
        <v>15.22</v>
      </c>
      <c r="C687" s="4">
        <v>0.73670000000000002</v>
      </c>
      <c r="D687" s="11">
        <v>1.1639999999999999</v>
      </c>
      <c r="E687" s="11">
        <v>17.3</v>
      </c>
      <c r="F687" s="4">
        <f t="shared" si="145"/>
        <v>1927.5416666666154</v>
      </c>
      <c r="G687" s="22">
        <f>G681*6/12+G693*6/12</f>
        <v>3.335</v>
      </c>
      <c r="H687" s="4">
        <f t="shared" si="141"/>
        <v>268.003085549133</v>
      </c>
      <c r="I687" s="4">
        <f t="shared" si="142"/>
        <v>12.972264988439306</v>
      </c>
      <c r="J687" s="33">
        <f t="shared" si="146"/>
        <v>5251.5573448103705</v>
      </c>
      <c r="K687" s="4">
        <f t="shared" si="143"/>
        <v>20.496425202312139</v>
      </c>
      <c r="L687" s="33">
        <f t="shared" si="144"/>
        <v>401.63027262544477</v>
      </c>
      <c r="M687" s="15">
        <f t="shared" si="135"/>
        <v>15.820802594477756</v>
      </c>
      <c r="N687" s="6"/>
      <c r="O687" s="7">
        <f t="shared" si="136"/>
        <v>20.854728675080477</v>
      </c>
      <c r="P687" s="7"/>
      <c r="Q687" s="46">
        <f t="shared" si="137"/>
        <v>6.0442434969226251E-2</v>
      </c>
      <c r="R687" s="22">
        <f t="shared" si="147"/>
        <v>1.0028494504587229</v>
      </c>
      <c r="S687" s="22">
        <f t="shared" si="148"/>
        <v>7.8288136818639931</v>
      </c>
      <c r="T687" s="39">
        <f t="shared" si="138"/>
        <v>8.0569108078625939E-2</v>
      </c>
      <c r="U687" s="39">
        <f t="shared" si="139"/>
        <v>5.7100268759432193E-2</v>
      </c>
      <c r="V687" s="39">
        <f t="shared" si="140"/>
        <v>2.3468839319193746E-2</v>
      </c>
      <c r="Y687" s="37"/>
      <c r="Z687" s="37"/>
    </row>
    <row r="688" spans="1:26" ht="13.15" x14ac:dyDescent="0.4">
      <c r="A688" s="1">
        <v>1927.08</v>
      </c>
      <c r="B688" s="11">
        <v>16.03</v>
      </c>
      <c r="C688" s="4">
        <v>0.74329999999999996</v>
      </c>
      <c r="D688" s="11">
        <v>1.153</v>
      </c>
      <c r="E688" s="11">
        <v>17.2</v>
      </c>
      <c r="F688" s="4">
        <f t="shared" si="145"/>
        <v>1927.6249999999486</v>
      </c>
      <c r="G688" s="22">
        <f>G681*5/12+G693*7/12</f>
        <v>3.3341666666666665</v>
      </c>
      <c r="H688" s="4">
        <f t="shared" si="141"/>
        <v>283.90714360465125</v>
      </c>
      <c r="I688" s="4">
        <f t="shared" si="142"/>
        <v>13.164577656976746</v>
      </c>
      <c r="J688" s="33">
        <f t="shared" si="146"/>
        <v>5584.6963604226785</v>
      </c>
      <c r="K688" s="4">
        <f t="shared" si="143"/>
        <v>20.420769593023259</v>
      </c>
      <c r="L688" s="33">
        <f t="shared" si="144"/>
        <v>401.69400521318448</v>
      </c>
      <c r="M688" s="15">
        <f t="shared" si="135"/>
        <v>16.862861852763817</v>
      </c>
      <c r="N688" s="6"/>
      <c r="O688" s="7">
        <f t="shared" si="136"/>
        <v>22.135608380554547</v>
      </c>
      <c r="P688" s="7"/>
      <c r="Q688" s="46">
        <f t="shared" si="137"/>
        <v>5.4351821876082597E-2</v>
      </c>
      <c r="R688" s="22">
        <f t="shared" si="147"/>
        <v>1.0028487587756614</v>
      </c>
      <c r="S688" s="22">
        <f t="shared" si="148"/>
        <v>7.8967675538254616</v>
      </c>
      <c r="T688" s="39">
        <f t="shared" si="138"/>
        <v>7.5463992313564932E-2</v>
      </c>
      <c r="U688" s="39">
        <f t="shared" si="139"/>
        <v>5.6509414338211217E-2</v>
      </c>
      <c r="V688" s="39">
        <f t="shared" si="140"/>
        <v>1.8954577975353715E-2</v>
      </c>
      <c r="Y688" s="37"/>
      <c r="Z688" s="37"/>
    </row>
    <row r="689" spans="1:26" ht="13.15" x14ac:dyDescent="0.4">
      <c r="A689" s="1">
        <v>1927.09</v>
      </c>
      <c r="B689" s="11">
        <v>16.940000000000001</v>
      </c>
      <c r="C689" s="4">
        <v>0.75</v>
      </c>
      <c r="D689" s="11">
        <v>1.143</v>
      </c>
      <c r="E689" s="11">
        <v>17.3</v>
      </c>
      <c r="F689" s="4">
        <f t="shared" si="145"/>
        <v>1927.7083333332819</v>
      </c>
      <c r="G689" s="22">
        <f>G681*4/12+G693*8/12</f>
        <v>3.3333333333333335</v>
      </c>
      <c r="H689" s="4">
        <f t="shared" si="141"/>
        <v>298.28989942196534</v>
      </c>
      <c r="I689" s="4">
        <f t="shared" si="142"/>
        <v>13.206459537572254</v>
      </c>
      <c r="J689" s="33">
        <f t="shared" si="146"/>
        <v>5889.2659995567883</v>
      </c>
      <c r="K689" s="4">
        <f t="shared" si="143"/>
        <v>20.126644335260117</v>
      </c>
      <c r="L689" s="33">
        <f t="shared" si="144"/>
        <v>397.36901047776911</v>
      </c>
      <c r="M689" s="15">
        <f t="shared" si="135"/>
        <v>17.81872371351643</v>
      </c>
      <c r="N689" s="6"/>
      <c r="O689" s="7">
        <f t="shared" si="136"/>
        <v>23.292169691516694</v>
      </c>
      <c r="P689" s="7"/>
      <c r="Q689" s="46">
        <f t="shared" si="137"/>
        <v>4.9430399146075589E-2</v>
      </c>
      <c r="R689" s="22">
        <f t="shared" si="147"/>
        <v>1.0028480670927502</v>
      </c>
      <c r="S689" s="22">
        <f t="shared" si="148"/>
        <v>7.8734874498689607</v>
      </c>
      <c r="T689" s="39">
        <f t="shared" si="138"/>
        <v>5.3306719320163509E-2</v>
      </c>
      <c r="U689" s="39">
        <f t="shared" si="139"/>
        <v>5.6416783900685719E-2</v>
      </c>
      <c r="V689" s="39">
        <f t="shared" si="140"/>
        <v>-3.1100645805222094E-3</v>
      </c>
      <c r="Y689" s="37"/>
      <c r="Z689" s="37"/>
    </row>
    <row r="690" spans="1:26" ht="13.15" x14ac:dyDescent="0.4">
      <c r="A690" s="1">
        <v>1927.1</v>
      </c>
      <c r="B690" s="11">
        <v>16.68</v>
      </c>
      <c r="C690" s="4">
        <v>0.75670000000000004</v>
      </c>
      <c r="D690" s="11">
        <v>1.1319999999999999</v>
      </c>
      <c r="E690" s="11">
        <v>17.399999999999999</v>
      </c>
      <c r="F690" s="4">
        <f t="shared" si="145"/>
        <v>1927.7916666666151</v>
      </c>
      <c r="G690" s="22">
        <f>G681*3/12+G693*9/12</f>
        <v>3.3325</v>
      </c>
      <c r="H690" s="4">
        <f t="shared" si="141"/>
        <v>292.02366206896556</v>
      </c>
      <c r="I690" s="4">
        <f t="shared" si="142"/>
        <v>13.247860017241381</v>
      </c>
      <c r="J690" s="33">
        <f t="shared" si="146"/>
        <v>5787.3454930856715</v>
      </c>
      <c r="K690" s="4">
        <f t="shared" si="143"/>
        <v>19.818392413793106</v>
      </c>
      <c r="L690" s="33">
        <f t="shared" si="144"/>
        <v>392.76229605353598</v>
      </c>
      <c r="M690" s="15">
        <f t="shared" si="135"/>
        <v>17.537237852261089</v>
      </c>
      <c r="N690" s="6"/>
      <c r="O690" s="7">
        <f t="shared" si="136"/>
        <v>22.835106977288756</v>
      </c>
      <c r="P690" s="7"/>
      <c r="Q690" s="46">
        <f t="shared" si="137"/>
        <v>4.9399338657378458E-2</v>
      </c>
      <c r="R690" s="22">
        <f t="shared" si="147"/>
        <v>1.0028473754099891</v>
      </c>
      <c r="S690" s="22">
        <f t="shared" si="148"/>
        <v>7.8505328676767814</v>
      </c>
      <c r="T690" s="39">
        <f t="shared" si="138"/>
        <v>3.924145761444775E-2</v>
      </c>
      <c r="U690" s="39">
        <f t="shared" si="139"/>
        <v>5.7046116745716802E-2</v>
      </c>
      <c r="V690" s="39">
        <f t="shared" si="140"/>
        <v>-1.7804659131269052E-2</v>
      </c>
      <c r="Y690" s="37"/>
      <c r="Z690" s="37"/>
    </row>
    <row r="691" spans="1:26" ht="13.15" x14ac:dyDescent="0.4">
      <c r="A691" s="1">
        <v>1927.11</v>
      </c>
      <c r="B691" s="11">
        <v>17.059999999999999</v>
      </c>
      <c r="C691" s="4">
        <v>0.76329999999999998</v>
      </c>
      <c r="D691" s="11">
        <v>1.121</v>
      </c>
      <c r="E691" s="11">
        <v>17.3</v>
      </c>
      <c r="F691" s="4">
        <f t="shared" si="145"/>
        <v>1927.8749999999484</v>
      </c>
      <c r="G691" s="22">
        <f>G681*2/12+G693*10/12</f>
        <v>3.3316666666666666</v>
      </c>
      <c r="H691" s="4">
        <f t="shared" si="141"/>
        <v>300.40293294797686</v>
      </c>
      <c r="I691" s="4">
        <f t="shared" si="142"/>
        <v>13.440654086705202</v>
      </c>
      <c r="J691" s="33">
        <f t="shared" si="146"/>
        <v>5975.6037923340664</v>
      </c>
      <c r="K691" s="4">
        <f t="shared" si="143"/>
        <v>19.739254855491332</v>
      </c>
      <c r="L691" s="33">
        <f t="shared" si="144"/>
        <v>392.65251179404981</v>
      </c>
      <c r="M691" s="15">
        <f t="shared" si="135"/>
        <v>18.131301434952434</v>
      </c>
      <c r="N691" s="6"/>
      <c r="O691" s="7">
        <f t="shared" si="136"/>
        <v>23.520186815644792</v>
      </c>
      <c r="P691" s="7"/>
      <c r="Q691" s="46">
        <f t="shared" si="137"/>
        <v>4.6948374092751641E-2</v>
      </c>
      <c r="R691" s="22">
        <f t="shared" si="147"/>
        <v>1.0028466837273777</v>
      </c>
      <c r="S691" s="22">
        <f t="shared" si="148"/>
        <v>7.9183942951097999</v>
      </c>
      <c r="T691" s="39">
        <f t="shared" si="138"/>
        <v>2.7735139391430019E-2</v>
      </c>
      <c r="U691" s="39">
        <f t="shared" si="139"/>
        <v>5.7182879262307029E-2</v>
      </c>
      <c r="V691" s="39">
        <f t="shared" si="140"/>
        <v>-2.944773987087701E-2</v>
      </c>
      <c r="Y691" s="37"/>
      <c r="Z691" s="37"/>
    </row>
    <row r="692" spans="1:26" ht="13.15" x14ac:dyDescent="0.4">
      <c r="A692" s="1">
        <v>1927.12</v>
      </c>
      <c r="B692" s="11">
        <v>17.46</v>
      </c>
      <c r="C692" s="4">
        <v>0.77</v>
      </c>
      <c r="D692" s="11">
        <v>1.1100000000000001</v>
      </c>
      <c r="E692" s="11">
        <v>17.3</v>
      </c>
      <c r="F692" s="4">
        <f t="shared" si="145"/>
        <v>1927.9583333332816</v>
      </c>
      <c r="G692" s="22">
        <f>G681*1/12+G693*11/12</f>
        <v>3.3308333333333335</v>
      </c>
      <c r="H692" s="4">
        <f t="shared" si="141"/>
        <v>307.44637803468208</v>
      </c>
      <c r="I692" s="4">
        <f t="shared" si="142"/>
        <v>13.558631791907514</v>
      </c>
      <c r="J692" s="33">
        <f t="shared" si="146"/>
        <v>6138.1873851598812</v>
      </c>
      <c r="K692" s="4">
        <f t="shared" si="143"/>
        <v>19.545560115606939</v>
      </c>
      <c r="L692" s="33">
        <f t="shared" si="144"/>
        <v>390.22840764762134</v>
      </c>
      <c r="M692" s="15">
        <f t="shared" si="135"/>
        <v>18.646624021402531</v>
      </c>
      <c r="N692" s="6"/>
      <c r="O692" s="7">
        <f t="shared" si="136"/>
        <v>24.099196924913041</v>
      </c>
      <c r="P692" s="7"/>
      <c r="Q692" s="46">
        <f t="shared" si="137"/>
        <v>4.3926042689999494E-2</v>
      </c>
      <c r="R692" s="22">
        <f t="shared" si="147"/>
        <v>1.0028459920449164</v>
      </c>
      <c r="S692" s="22">
        <f t="shared" si="148"/>
        <v>7.9409354592966492</v>
      </c>
      <c r="T692" s="39">
        <f t="shared" si="138"/>
        <v>2.4646872331656411E-2</v>
      </c>
      <c r="U692" s="39">
        <f t="shared" si="139"/>
        <v>5.7933512952603072E-2</v>
      </c>
      <c r="V692" s="39">
        <f t="shared" si="140"/>
        <v>-3.3286640620946661E-2</v>
      </c>
      <c r="Y692" s="37"/>
      <c r="Z692" s="37"/>
    </row>
    <row r="693" spans="1:26" ht="13.15" x14ac:dyDescent="0.4">
      <c r="A693" s="1">
        <v>1928.01</v>
      </c>
      <c r="B693" s="11">
        <v>17.53</v>
      </c>
      <c r="C693" s="4">
        <v>0.77669999999999995</v>
      </c>
      <c r="D693" s="11">
        <v>1.133</v>
      </c>
      <c r="E693" s="11">
        <v>17.3</v>
      </c>
      <c r="F693" s="4">
        <f t="shared" si="145"/>
        <v>1928.0416666666149</v>
      </c>
      <c r="G693" s="22">
        <v>3.33</v>
      </c>
      <c r="H693" s="4">
        <f t="shared" si="141"/>
        <v>308.67898092485552</v>
      </c>
      <c r="I693" s="4">
        <f t="shared" si="142"/>
        <v>13.676609497109824</v>
      </c>
      <c r="J693" s="33">
        <f t="shared" si="146"/>
        <v>6185.550918691707</v>
      </c>
      <c r="K693" s="4">
        <f t="shared" si="143"/>
        <v>19.950558208092488</v>
      </c>
      <c r="L693" s="33">
        <f t="shared" si="144"/>
        <v>399.78489394624665</v>
      </c>
      <c r="M693" s="15">
        <f t="shared" si="135"/>
        <v>18.806128571700771</v>
      </c>
      <c r="N693" s="6"/>
      <c r="O693" s="7">
        <f t="shared" si="136"/>
        <v>24.220417357765484</v>
      </c>
      <c r="P693" s="7"/>
      <c r="Q693" s="46">
        <f t="shared" si="137"/>
        <v>4.1264637828492733E-2</v>
      </c>
      <c r="R693" s="22">
        <f t="shared" si="147"/>
        <v>1.0008789768522124</v>
      </c>
      <c r="S693" s="22">
        <f t="shared" si="148"/>
        <v>7.9635352984430012</v>
      </c>
      <c r="T693" s="39">
        <f t="shared" si="138"/>
        <v>2.8558581777757386E-2</v>
      </c>
      <c r="U693" s="39">
        <f t="shared" si="139"/>
        <v>5.9432226320381032E-2</v>
      </c>
      <c r="V693" s="39">
        <f t="shared" si="140"/>
        <v>-3.0873644542623646E-2</v>
      </c>
      <c r="Y693" s="37"/>
      <c r="Z693" s="37"/>
    </row>
    <row r="694" spans="1:26" ht="13.15" x14ac:dyDescent="0.4">
      <c r="A694" s="1">
        <v>1928.02</v>
      </c>
      <c r="B694" s="11">
        <v>17.32</v>
      </c>
      <c r="C694" s="4">
        <v>0.7833</v>
      </c>
      <c r="D694" s="11">
        <v>1.155</v>
      </c>
      <c r="E694" s="11">
        <v>17.100000000000001</v>
      </c>
      <c r="F694" s="4">
        <f t="shared" si="145"/>
        <v>1928.1249999999482</v>
      </c>
      <c r="G694" s="22">
        <f>G693*11/12+G705*1/12</f>
        <v>3.3525</v>
      </c>
      <c r="H694" s="4">
        <f t="shared" si="141"/>
        <v>308.54820350877191</v>
      </c>
      <c r="I694" s="4">
        <f t="shared" si="142"/>
        <v>13.954145947368421</v>
      </c>
      <c r="J694" s="33">
        <f t="shared" si="146"/>
        <v>6206.2323063209014</v>
      </c>
      <c r="K694" s="4">
        <f t="shared" si="143"/>
        <v>20.575818421052631</v>
      </c>
      <c r="L694" s="33">
        <f t="shared" si="144"/>
        <v>413.86826292151511</v>
      </c>
      <c r="M694" s="15">
        <f t="shared" si="135"/>
        <v>18.868850519584036</v>
      </c>
      <c r="N694" s="6"/>
      <c r="O694" s="7">
        <f t="shared" si="136"/>
        <v>24.221421773126774</v>
      </c>
      <c r="P694" s="7"/>
      <c r="Q694" s="46">
        <f t="shared" si="137"/>
        <v>3.8950026927498257E-2</v>
      </c>
      <c r="R694" s="22">
        <f t="shared" si="147"/>
        <v>1.0008997359696088</v>
      </c>
      <c r="S694" s="22">
        <f t="shared" si="148"/>
        <v>8.0637576939319011</v>
      </c>
      <c r="T694" s="39">
        <f t="shared" si="138"/>
        <v>2.7066962646176362E-2</v>
      </c>
      <c r="U694" s="39">
        <f t="shared" si="139"/>
        <v>5.9235920714716395E-2</v>
      </c>
      <c r="V694" s="39">
        <f t="shared" si="140"/>
        <v>-3.2168958068540032E-2</v>
      </c>
      <c r="Y694" s="37"/>
      <c r="Z694" s="37"/>
    </row>
    <row r="695" spans="1:26" ht="13.15" x14ac:dyDescent="0.4">
      <c r="A695" s="1">
        <v>1928.03</v>
      </c>
      <c r="B695" s="11">
        <v>18.25</v>
      </c>
      <c r="C695" s="4">
        <v>0.79</v>
      </c>
      <c r="D695" s="11">
        <v>1.177</v>
      </c>
      <c r="E695" s="11">
        <v>17.100000000000001</v>
      </c>
      <c r="F695" s="4">
        <f t="shared" si="145"/>
        <v>1928.2083333332814</v>
      </c>
      <c r="G695" s="22">
        <f>G693*10/12+G705*2/12</f>
        <v>3.375</v>
      </c>
      <c r="H695" s="4">
        <f t="shared" si="141"/>
        <v>325.11574561403506</v>
      </c>
      <c r="I695" s="4">
        <f t="shared" si="142"/>
        <v>14.073503508771932</v>
      </c>
      <c r="J695" s="33">
        <f t="shared" si="146"/>
        <v>6563.0667754343294</v>
      </c>
      <c r="K695" s="4">
        <f t="shared" si="143"/>
        <v>20.967738771929824</v>
      </c>
      <c r="L695" s="33">
        <f t="shared" si="144"/>
        <v>423.2728545033537</v>
      </c>
      <c r="M695" s="15">
        <f t="shared" si="135"/>
        <v>19.943417799064541</v>
      </c>
      <c r="N695" s="6"/>
      <c r="O695" s="7">
        <f t="shared" si="136"/>
        <v>25.513762948699409</v>
      </c>
      <c r="P695" s="7"/>
      <c r="Q695" s="46">
        <f t="shared" si="137"/>
        <v>3.65953529425906E-2</v>
      </c>
      <c r="R695" s="22">
        <f t="shared" si="147"/>
        <v>1.000920492144399</v>
      </c>
      <c r="S695" s="22">
        <f t="shared" si="148"/>
        <v>8.0710129467793408</v>
      </c>
      <c r="T695" s="39">
        <f t="shared" si="138"/>
        <v>1.5015754780042245E-2</v>
      </c>
      <c r="U695" s="39">
        <f t="shared" si="139"/>
        <v>5.9519234998288262E-2</v>
      </c>
      <c r="V695" s="39">
        <f t="shared" si="140"/>
        <v>-4.4503480218246017E-2</v>
      </c>
      <c r="Y695" s="37"/>
      <c r="Z695" s="37"/>
    </row>
    <row r="696" spans="1:26" ht="13.15" x14ac:dyDescent="0.4">
      <c r="A696" s="1">
        <v>1928.04</v>
      </c>
      <c r="B696" s="11">
        <v>19.399999999999999</v>
      </c>
      <c r="C696" s="4">
        <v>0.79669999999999996</v>
      </c>
      <c r="D696" s="11">
        <v>1.2</v>
      </c>
      <c r="E696" s="11">
        <v>17.100000000000001</v>
      </c>
      <c r="F696" s="4">
        <f t="shared" si="145"/>
        <v>1928.2916666666147</v>
      </c>
      <c r="G696" s="22">
        <f>G693*9/12+G705*3/12</f>
        <v>3.3975</v>
      </c>
      <c r="H696" s="4">
        <f t="shared" si="141"/>
        <v>345.60249122807016</v>
      </c>
      <c r="I696" s="4">
        <f t="shared" si="142"/>
        <v>14.192861070175438</v>
      </c>
      <c r="J696" s="33">
        <f t="shared" si="146"/>
        <v>7000.5056649365324</v>
      </c>
      <c r="K696" s="4">
        <f t="shared" si="143"/>
        <v>21.377473684210525</v>
      </c>
      <c r="L696" s="33">
        <f t="shared" si="144"/>
        <v>433.02096896514632</v>
      </c>
      <c r="M696" s="15">
        <f t="shared" si="135"/>
        <v>21.257909249487497</v>
      </c>
      <c r="N696" s="6"/>
      <c r="O696" s="7">
        <f t="shared" si="136"/>
        <v>27.098639189464816</v>
      </c>
      <c r="P696" s="7"/>
      <c r="Q696" s="46">
        <f t="shared" si="137"/>
        <v>3.1823715303227106E-2</v>
      </c>
      <c r="R696" s="22">
        <f t="shared" si="147"/>
        <v>1.000941245381527</v>
      </c>
      <c r="S696" s="22">
        <f t="shared" si="148"/>
        <v>8.0784422507941933</v>
      </c>
      <c r="T696" s="39">
        <f t="shared" si="138"/>
        <v>4.238839007983497E-3</v>
      </c>
      <c r="U696" s="39">
        <f t="shared" si="139"/>
        <v>5.9050370510822514E-2</v>
      </c>
      <c r="V696" s="39">
        <f t="shared" si="140"/>
        <v>-5.4811531502839017E-2</v>
      </c>
      <c r="Y696" s="37"/>
      <c r="Z696" s="37"/>
    </row>
    <row r="697" spans="1:26" ht="13.15" x14ac:dyDescent="0.4">
      <c r="A697" s="1">
        <v>1928.05</v>
      </c>
      <c r="B697" s="11">
        <v>20</v>
      </c>
      <c r="C697" s="4">
        <v>0.80330000000000001</v>
      </c>
      <c r="D697" s="11">
        <v>1.222</v>
      </c>
      <c r="E697" s="11">
        <v>17.2</v>
      </c>
      <c r="F697" s="4">
        <f t="shared" si="145"/>
        <v>1928.3749999999479</v>
      </c>
      <c r="G697" s="22">
        <f>G693*8/12+G705*4/12</f>
        <v>3.42</v>
      </c>
      <c r="H697" s="4">
        <f t="shared" si="141"/>
        <v>354.21976744186048</v>
      </c>
      <c r="I697" s="4">
        <f t="shared" si="142"/>
        <v>14.227236959302326</v>
      </c>
      <c r="J697" s="33">
        <f t="shared" si="146"/>
        <v>7199.0722660759156</v>
      </c>
      <c r="K697" s="4">
        <f t="shared" si="143"/>
        <v>21.642827790697677</v>
      </c>
      <c r="L697" s="33">
        <f t="shared" si="144"/>
        <v>439.86331545723851</v>
      </c>
      <c r="M697" s="15">
        <f t="shared" si="135"/>
        <v>21.832732178740024</v>
      </c>
      <c r="N697" s="6"/>
      <c r="O697" s="7">
        <f t="shared" si="136"/>
        <v>27.733593696413894</v>
      </c>
      <c r="P697" s="7"/>
      <c r="Q697" s="46">
        <f t="shared" si="137"/>
        <v>2.8825490853708981E-2</v>
      </c>
      <c r="R697" s="22">
        <f t="shared" si="147"/>
        <v>1.0009619956859277</v>
      </c>
      <c r="S697" s="22">
        <f t="shared" si="148"/>
        <v>8.0390341516291244</v>
      </c>
      <c r="T697" s="39">
        <f t="shared" si="138"/>
        <v>3.6793310603577822E-3</v>
      </c>
      <c r="U697" s="39">
        <f t="shared" si="139"/>
        <v>6.0693766160895501E-2</v>
      </c>
      <c r="V697" s="39">
        <f t="shared" si="140"/>
        <v>-5.7014435100537719E-2</v>
      </c>
      <c r="Y697" s="37"/>
      <c r="Z697" s="37"/>
    </row>
    <row r="698" spans="1:26" ht="13.15" x14ac:dyDescent="0.4">
      <c r="A698" s="1">
        <v>1928.06</v>
      </c>
      <c r="B698" s="11">
        <v>19.02</v>
      </c>
      <c r="C698" s="4">
        <v>0.81</v>
      </c>
      <c r="D698" s="11">
        <v>1.2450000000000001</v>
      </c>
      <c r="E698" s="11">
        <v>17.100000000000001</v>
      </c>
      <c r="F698" s="4">
        <f t="shared" si="145"/>
        <v>1928.4583333332812</v>
      </c>
      <c r="G698" s="22">
        <f>G693*7/12+G705*5/12</f>
        <v>3.4424999999999999</v>
      </c>
      <c r="H698" s="4">
        <f t="shared" si="141"/>
        <v>338.83295789473686</v>
      </c>
      <c r="I698" s="4">
        <f t="shared" si="142"/>
        <v>14.429794736842107</v>
      </c>
      <c r="J698" s="33">
        <f t="shared" si="146"/>
        <v>6910.7936266492788</v>
      </c>
      <c r="K698" s="4">
        <f t="shared" si="143"/>
        <v>22.179128947368422</v>
      </c>
      <c r="L698" s="33">
        <f t="shared" si="144"/>
        <v>452.36267429959793</v>
      </c>
      <c r="M698" s="15">
        <f t="shared" si="135"/>
        <v>20.913421576866703</v>
      </c>
      <c r="N698" s="6"/>
      <c r="O698" s="7">
        <f t="shared" si="136"/>
        <v>26.482054104053251</v>
      </c>
      <c r="P698" s="7"/>
      <c r="Q698" s="46">
        <f t="shared" si="137"/>
        <v>2.8629212973394984E-2</v>
      </c>
      <c r="R698" s="22">
        <f t="shared" si="147"/>
        <v>1.0009827430625267</v>
      </c>
      <c r="S698" s="22">
        <f t="shared" si="148"/>
        <v>8.0938247886663568</v>
      </c>
      <c r="T698" s="39">
        <f t="shared" si="138"/>
        <v>1.0696773439133667E-2</v>
      </c>
      <c r="U698" s="39">
        <f t="shared" si="139"/>
        <v>6.0348374848206321E-2</v>
      </c>
      <c r="V698" s="39">
        <f t="shared" si="140"/>
        <v>-4.9651601409072654E-2</v>
      </c>
      <c r="Y698" s="37"/>
      <c r="Z698" s="37"/>
    </row>
    <row r="699" spans="1:26" ht="13.15" x14ac:dyDescent="0.4">
      <c r="A699" s="1">
        <v>1928.07</v>
      </c>
      <c r="B699" s="11">
        <v>19.16</v>
      </c>
      <c r="C699" s="4">
        <v>0.81669999999999998</v>
      </c>
      <c r="D699" s="11">
        <v>1.268</v>
      </c>
      <c r="E699" s="11">
        <v>17.100000000000001</v>
      </c>
      <c r="F699" s="4">
        <f t="shared" si="145"/>
        <v>1928.5416666666144</v>
      </c>
      <c r="G699" s="22">
        <f>G693*6/12+G705*6/12</f>
        <v>3.4649999999999999</v>
      </c>
      <c r="H699" s="4">
        <f t="shared" si="141"/>
        <v>341.32699649122804</v>
      </c>
      <c r="I699" s="4">
        <f t="shared" si="142"/>
        <v>14.549152298245613</v>
      </c>
      <c r="J699" s="33">
        <f t="shared" si="146"/>
        <v>6986.3902724942445</v>
      </c>
      <c r="K699" s="4">
        <f t="shared" si="143"/>
        <v>22.588863859649123</v>
      </c>
      <c r="L699" s="33">
        <f t="shared" si="144"/>
        <v>462.35609945316821</v>
      </c>
      <c r="M699" s="15">
        <f t="shared" si="135"/>
        <v>21.081905435296786</v>
      </c>
      <c r="N699" s="6"/>
      <c r="O699" s="7">
        <f t="shared" si="136"/>
        <v>26.613845391227333</v>
      </c>
      <c r="P699" s="7"/>
      <c r="Q699" s="46">
        <f t="shared" si="137"/>
        <v>2.5300092823006895E-2</v>
      </c>
      <c r="R699" s="22">
        <f t="shared" si="147"/>
        <v>1.0010034875162417</v>
      </c>
      <c r="S699" s="22">
        <f t="shared" si="148"/>
        <v>8.1017789388267243</v>
      </c>
      <c r="T699" s="39">
        <f t="shared" si="138"/>
        <v>2.8571206438093188E-2</v>
      </c>
      <c r="U699" s="39">
        <f t="shared" si="139"/>
        <v>6.0617812873735577E-2</v>
      </c>
      <c r="V699" s="39">
        <f t="shared" si="140"/>
        <v>-3.2046606435642389E-2</v>
      </c>
      <c r="Y699" s="37"/>
      <c r="Z699" s="37"/>
    </row>
    <row r="700" spans="1:26" ht="13.15" x14ac:dyDescent="0.4">
      <c r="A700" s="1">
        <v>1928.08</v>
      </c>
      <c r="B700" s="11">
        <v>19.78</v>
      </c>
      <c r="C700" s="4">
        <v>0.82330000000000003</v>
      </c>
      <c r="D700" s="11">
        <v>1.29</v>
      </c>
      <c r="E700" s="11">
        <v>17.100000000000001</v>
      </c>
      <c r="F700" s="4">
        <f t="shared" si="145"/>
        <v>1928.6249999999477</v>
      </c>
      <c r="G700" s="22">
        <f>G693*5/12+G705*7/12</f>
        <v>3.4874999999999998</v>
      </c>
      <c r="H700" s="4">
        <f t="shared" si="141"/>
        <v>352.37202456140352</v>
      </c>
      <c r="I700" s="4">
        <f t="shared" si="142"/>
        <v>14.666728403508772</v>
      </c>
      <c r="J700" s="33">
        <f t="shared" si="146"/>
        <v>7237.4803853104495</v>
      </c>
      <c r="K700" s="4">
        <f t="shared" si="143"/>
        <v>22.980784210526316</v>
      </c>
      <c r="L700" s="33">
        <f t="shared" si="144"/>
        <v>472.00959034633365</v>
      </c>
      <c r="M700" s="15">
        <f t="shared" si="135"/>
        <v>21.762131502579237</v>
      </c>
      <c r="N700" s="6"/>
      <c r="O700" s="7">
        <f t="shared" si="136"/>
        <v>27.390718137541501</v>
      </c>
      <c r="P700" s="7"/>
      <c r="Q700" s="46">
        <f t="shared" si="137"/>
        <v>2.1602490360549093E-2</v>
      </c>
      <c r="R700" s="22">
        <f t="shared" si="147"/>
        <v>1.0010242290519806</v>
      </c>
      <c r="S700" s="22">
        <f t="shared" si="148"/>
        <v>8.1099089728511871</v>
      </c>
      <c r="T700" s="39">
        <f t="shared" si="138"/>
        <v>2.6006191754111896E-2</v>
      </c>
      <c r="U700" s="39">
        <f t="shared" si="139"/>
        <v>6.088377622711727E-2</v>
      </c>
      <c r="V700" s="39">
        <f t="shared" si="140"/>
        <v>-3.4877584473005374E-2</v>
      </c>
      <c r="Y700" s="37"/>
      <c r="Z700" s="37"/>
    </row>
    <row r="701" spans="1:26" ht="13.15" x14ac:dyDescent="0.4">
      <c r="A701" s="1">
        <v>1928.09</v>
      </c>
      <c r="B701" s="11">
        <v>21.17</v>
      </c>
      <c r="C701" s="4">
        <v>0.83</v>
      </c>
      <c r="D701" s="11">
        <v>1.3120000000000001</v>
      </c>
      <c r="E701" s="11">
        <v>17.3</v>
      </c>
      <c r="F701" s="4">
        <f t="shared" si="145"/>
        <v>1928.708333333281</v>
      </c>
      <c r="G701" s="22">
        <f>G693*4/12+G705*8/12</f>
        <v>3.51</v>
      </c>
      <c r="H701" s="4">
        <f t="shared" si="141"/>
        <v>372.77433121387287</v>
      </c>
      <c r="I701" s="4">
        <f t="shared" si="142"/>
        <v>14.615148554913295</v>
      </c>
      <c r="J701" s="33">
        <f t="shared" si="146"/>
        <v>7681.5452397494</v>
      </c>
      <c r="K701" s="4">
        <f t="shared" si="143"/>
        <v>23.102499884393065</v>
      </c>
      <c r="L701" s="33">
        <f t="shared" si="144"/>
        <v>476.05986559051547</v>
      </c>
      <c r="M701" s="15">
        <f t="shared" si="135"/>
        <v>23.004649446159231</v>
      </c>
      <c r="N701" s="6"/>
      <c r="O701" s="7">
        <f t="shared" si="136"/>
        <v>28.86648138078904</v>
      </c>
      <c r="P701" s="7"/>
      <c r="Q701" s="46">
        <f t="shared" si="137"/>
        <v>1.8121294561627845E-2</v>
      </c>
      <c r="R701" s="22">
        <f t="shared" si="147"/>
        <v>1.0010449676746427</v>
      </c>
      <c r="S701" s="22">
        <f t="shared" si="148"/>
        <v>8.0243631763372658</v>
      </c>
      <c r="T701" s="39">
        <f t="shared" si="138"/>
        <v>1.5651364291484837E-2</v>
      </c>
      <c r="U701" s="39">
        <f t="shared" si="139"/>
        <v>6.2380885312701029E-2</v>
      </c>
      <c r="V701" s="39">
        <f t="shared" si="140"/>
        <v>-4.6729521021216192E-2</v>
      </c>
      <c r="Y701" s="37"/>
      <c r="Z701" s="37"/>
    </row>
    <row r="702" spans="1:26" ht="13.15" x14ac:dyDescent="0.4">
      <c r="A702" s="1">
        <v>1928.1</v>
      </c>
      <c r="B702" s="11">
        <v>21.6</v>
      </c>
      <c r="C702" s="4">
        <v>0.8367</v>
      </c>
      <c r="D702" s="11">
        <v>1.335</v>
      </c>
      <c r="E702" s="11">
        <v>17.2</v>
      </c>
      <c r="F702" s="4">
        <f t="shared" si="145"/>
        <v>1928.7916666666142</v>
      </c>
      <c r="G702" s="22">
        <f>G693*3/12+G705*9/12</f>
        <v>3.5324999999999998</v>
      </c>
      <c r="H702" s="4">
        <f t="shared" si="141"/>
        <v>382.55734883720936</v>
      </c>
      <c r="I702" s="4">
        <f t="shared" si="142"/>
        <v>14.818783970930234</v>
      </c>
      <c r="J702" s="33">
        <f t="shared" si="146"/>
        <v>7908.5850741050153</v>
      </c>
      <c r="K702" s="4">
        <f t="shared" si="143"/>
        <v>23.644169476744185</v>
      </c>
      <c r="L702" s="33">
        <f t="shared" si="144"/>
        <v>488.79449416343488</v>
      </c>
      <c r="M702" s="15">
        <f t="shared" si="135"/>
        <v>23.578344239585039</v>
      </c>
      <c r="N702" s="6"/>
      <c r="O702" s="7">
        <f t="shared" si="136"/>
        <v>29.500230182003239</v>
      </c>
      <c r="P702" s="7"/>
      <c r="Q702" s="46">
        <f t="shared" si="137"/>
        <v>1.4345079847843736E-2</v>
      </c>
      <c r="R702" s="22">
        <f t="shared" si="147"/>
        <v>1.0010657033891182</v>
      </c>
      <c r="S702" s="22">
        <f t="shared" si="148"/>
        <v>8.0794504019107016</v>
      </c>
      <c r="T702" s="39">
        <f t="shared" si="138"/>
        <v>2.4584984968320844E-2</v>
      </c>
      <c r="U702" s="39">
        <f t="shared" si="139"/>
        <v>6.2780509152445818E-2</v>
      </c>
      <c r="V702" s="39">
        <f t="shared" si="140"/>
        <v>-3.8195524184124974E-2</v>
      </c>
      <c r="Y702" s="37"/>
      <c r="Z702" s="37"/>
    </row>
    <row r="703" spans="1:26" ht="13.15" x14ac:dyDescent="0.4">
      <c r="A703" s="1">
        <v>1928.11</v>
      </c>
      <c r="B703" s="11">
        <v>23.06</v>
      </c>
      <c r="C703" s="4">
        <v>0.84330000000000005</v>
      </c>
      <c r="D703" s="11">
        <v>1.357</v>
      </c>
      <c r="E703" s="11">
        <v>17.2</v>
      </c>
      <c r="F703" s="4">
        <f t="shared" si="145"/>
        <v>1928.8749999999475</v>
      </c>
      <c r="G703" s="22">
        <f>G693*2/12+G705*10/12</f>
        <v>3.5550000000000002</v>
      </c>
      <c r="H703" s="4">
        <f t="shared" si="141"/>
        <v>408.41539186046515</v>
      </c>
      <c r="I703" s="4">
        <f t="shared" si="142"/>
        <v>14.935676494186048</v>
      </c>
      <c r="J703" s="33">
        <f t="shared" si="146"/>
        <v>8468.8772048585342</v>
      </c>
      <c r="K703" s="4">
        <f t="shared" si="143"/>
        <v>24.033811220930232</v>
      </c>
      <c r="L703" s="33">
        <f t="shared" si="144"/>
        <v>498.36367593204812</v>
      </c>
      <c r="M703" s="15">
        <f t="shared" si="135"/>
        <v>25.121984571109596</v>
      </c>
      <c r="N703" s="6"/>
      <c r="O703" s="7">
        <f t="shared" si="136"/>
        <v>31.338079943327831</v>
      </c>
      <c r="P703" s="7"/>
      <c r="Q703" s="46">
        <f t="shared" si="137"/>
        <v>9.6446681414625035E-3</v>
      </c>
      <c r="R703" s="22">
        <f t="shared" si="147"/>
        <v>1.0010864362002887</v>
      </c>
      <c r="S703" s="22">
        <f t="shared" si="148"/>
        <v>8.0880606995862294</v>
      </c>
      <c r="T703" s="39">
        <f t="shared" si="138"/>
        <v>1.8036415439050879E-2</v>
      </c>
      <c r="U703" s="39">
        <f t="shared" si="139"/>
        <v>6.3036366658804743E-2</v>
      </c>
      <c r="V703" s="39">
        <f t="shared" si="140"/>
        <v>-4.4999951219753864E-2</v>
      </c>
      <c r="Y703" s="37"/>
      <c r="Z703" s="37"/>
    </row>
    <row r="704" spans="1:26" ht="13.15" x14ac:dyDescent="0.4">
      <c r="A704" s="1">
        <v>1928.12</v>
      </c>
      <c r="B704" s="11">
        <v>23.15</v>
      </c>
      <c r="C704" s="4">
        <v>0.85</v>
      </c>
      <c r="D704" s="11">
        <v>1.38</v>
      </c>
      <c r="E704" s="11">
        <v>17.100000000000001</v>
      </c>
      <c r="F704" s="4">
        <f t="shared" si="145"/>
        <v>1928.9583333332807</v>
      </c>
      <c r="G704" s="22">
        <f>G693*1/12+G705*11/12</f>
        <v>3.5775000000000001</v>
      </c>
      <c r="H704" s="4">
        <f t="shared" si="141"/>
        <v>412.40709649122806</v>
      </c>
      <c r="I704" s="4">
        <f t="shared" si="142"/>
        <v>15.142377192982456</v>
      </c>
      <c r="J704" s="33">
        <f t="shared" si="146"/>
        <v>8577.8149065117614</v>
      </c>
      <c r="K704" s="4">
        <f t="shared" si="143"/>
        <v>24.584094736842101</v>
      </c>
      <c r="L704" s="33">
        <f t="shared" si="144"/>
        <v>511.334106738066</v>
      </c>
      <c r="M704" s="15">
        <f t="shared" si="135"/>
        <v>25.301591027426152</v>
      </c>
      <c r="N704" s="6"/>
      <c r="O704" s="7">
        <f t="shared" si="136"/>
        <v>31.472825431435961</v>
      </c>
      <c r="P704" s="7"/>
      <c r="Q704" s="46">
        <f t="shared" si="137"/>
        <v>7.3264009939585789E-3</v>
      </c>
      <c r="R704" s="22">
        <f t="shared" si="147"/>
        <v>1.0011071661130269</v>
      </c>
      <c r="S704" s="22">
        <f t="shared" si="148"/>
        <v>8.1441978490146614</v>
      </c>
      <c r="T704" s="39">
        <f t="shared" si="138"/>
        <v>1.4079583987518962E-2</v>
      </c>
      <c r="U704" s="39">
        <f t="shared" si="139"/>
        <v>6.2668922020399531E-2</v>
      </c>
      <c r="V704" s="39">
        <f t="shared" si="140"/>
        <v>-4.8589338032880569E-2</v>
      </c>
      <c r="Y704" s="37"/>
      <c r="Z704" s="37"/>
    </row>
    <row r="705" spans="1:26" ht="13.15" x14ac:dyDescent="0.4">
      <c r="A705" s="1">
        <v>1929.01</v>
      </c>
      <c r="B705" s="11">
        <v>24.86</v>
      </c>
      <c r="C705" s="4">
        <v>0.86</v>
      </c>
      <c r="D705" s="11">
        <v>1.399</v>
      </c>
      <c r="E705" s="11">
        <v>17.100000000000001</v>
      </c>
      <c r="F705" s="4">
        <f t="shared" si="145"/>
        <v>1929.041666666614</v>
      </c>
      <c r="G705" s="22">
        <v>3.6</v>
      </c>
      <c r="H705" s="4">
        <f t="shared" si="141"/>
        <v>442.86999649122805</v>
      </c>
      <c r="I705" s="4">
        <f t="shared" si="142"/>
        <v>15.320522807017545</v>
      </c>
      <c r="J705" s="33">
        <f t="shared" si="146"/>
        <v>9237.9793510805939</v>
      </c>
      <c r="K705" s="4">
        <f t="shared" si="143"/>
        <v>24.922571403508773</v>
      </c>
      <c r="L705" s="33">
        <f t="shared" si="144"/>
        <v>519.86858858253231</v>
      </c>
      <c r="M705" s="15">
        <f t="shared" ref="M705:M768" si="149">H705/AVERAGE(K585:K704)</f>
        <v>27.083199620832769</v>
      </c>
      <c r="N705" s="6"/>
      <c r="O705" s="7">
        <f t="shared" ref="O705:O768" si="150">J705/AVERAGE(L585:L704)</f>
        <v>33.590937699106426</v>
      </c>
      <c r="P705" s="7"/>
      <c r="Q705" s="46">
        <f t="shared" ref="Q705:Q768" si="151">1/M705-(G705/100-(((E705/E585)^(1/10))-1))</f>
        <v>4.5014539849113633E-3</v>
      </c>
      <c r="R705" s="22">
        <f t="shared" si="147"/>
        <v>1.005154336235617</v>
      </c>
      <c r="S705" s="22">
        <f t="shared" si="148"/>
        <v>8.1532148288908761</v>
      </c>
      <c r="T705" s="39">
        <f t="shared" si="138"/>
        <v>5.4146710609992432E-3</v>
      </c>
      <c r="U705" s="39">
        <f t="shared" si="139"/>
        <v>6.2917657053549014E-2</v>
      </c>
      <c r="V705" s="39">
        <f t="shared" si="140"/>
        <v>-5.7502985992549771E-2</v>
      </c>
      <c r="Y705" s="37"/>
      <c r="Z705" s="37"/>
    </row>
    <row r="706" spans="1:26" ht="13.15" x14ac:dyDescent="0.4">
      <c r="A706" s="1">
        <v>1929.02</v>
      </c>
      <c r="B706" s="11">
        <v>24.99</v>
      </c>
      <c r="C706" s="4">
        <v>0.87</v>
      </c>
      <c r="D706" s="11">
        <v>1.4179999999999999</v>
      </c>
      <c r="E706" s="11">
        <v>17.100000000000001</v>
      </c>
      <c r="F706" s="4">
        <f t="shared" si="145"/>
        <v>1929.1249999999472</v>
      </c>
      <c r="G706" s="22">
        <f>G705*11/12+G717*1/12</f>
        <v>3.5741666666666667</v>
      </c>
      <c r="H706" s="4">
        <f t="shared" si="141"/>
        <v>445.1858894736842</v>
      </c>
      <c r="I706" s="4">
        <f t="shared" si="142"/>
        <v>15.498668421052631</v>
      </c>
      <c r="J706" s="33">
        <f t="shared" si="146"/>
        <v>9313.2283783772073</v>
      </c>
      <c r="K706" s="4">
        <f t="shared" si="143"/>
        <v>25.261048070175438</v>
      </c>
      <c r="L706" s="33">
        <f t="shared" si="144"/>
        <v>528.45769670023526</v>
      </c>
      <c r="M706" s="15">
        <f t="shared" si="149"/>
        <v>27.131672798247383</v>
      </c>
      <c r="N706" s="6"/>
      <c r="O706" s="7">
        <f t="shared" si="150"/>
        <v>33.555039532540285</v>
      </c>
      <c r="P706" s="7"/>
      <c r="Q706" s="46">
        <f t="shared" si="151"/>
        <v>6.536990647710135E-3</v>
      </c>
      <c r="R706" s="22">
        <f t="shared" si="147"/>
        <v>1.0051354231371381</v>
      </c>
      <c r="S706" s="22">
        <f t="shared" si="148"/>
        <v>8.1952392395201983</v>
      </c>
      <c r="T706" s="39">
        <f t="shared" ref="T706:T769" si="152">(($J826/$J706)^(1/10)-1)</f>
        <v>4.8608310280362499E-3</v>
      </c>
      <c r="U706" s="39">
        <f t="shared" ref="U706:U769" si="153">(($S826/$S706)^(1/10)-1)</f>
        <v>6.3459273342527656E-2</v>
      </c>
      <c r="V706" s="39">
        <f t="shared" ref="V706:V769" si="154">T706-U706</f>
        <v>-5.8598442314491406E-2</v>
      </c>
      <c r="Y706" s="37"/>
      <c r="Z706" s="37"/>
    </row>
    <row r="707" spans="1:26" ht="13.15" x14ac:dyDescent="0.4">
      <c r="A707" s="1">
        <v>1929.03</v>
      </c>
      <c r="B707" s="11">
        <v>25.43</v>
      </c>
      <c r="C707" s="4">
        <v>0.88</v>
      </c>
      <c r="D707" s="11">
        <v>1.4379999999999999</v>
      </c>
      <c r="E707" s="11">
        <v>17</v>
      </c>
      <c r="F707" s="4">
        <f t="shared" si="145"/>
        <v>1929.2083333332805</v>
      </c>
      <c r="G707" s="22">
        <f>G705*10/12+G717*2/12</f>
        <v>3.5483333333333333</v>
      </c>
      <c r="H707" s="4">
        <f t="shared" si="141"/>
        <v>455.68914529411768</v>
      </c>
      <c r="I707" s="4">
        <f t="shared" si="142"/>
        <v>15.769030588235296</v>
      </c>
      <c r="J707" s="33">
        <f t="shared" si="146"/>
        <v>9560.4455627167335</v>
      </c>
      <c r="K707" s="4">
        <f t="shared" si="143"/>
        <v>25.768029529411766</v>
      </c>
      <c r="L707" s="33">
        <f t="shared" si="144"/>
        <v>540.61819579971143</v>
      </c>
      <c r="M707" s="15">
        <f t="shared" si="149"/>
        <v>27.675748437861884</v>
      </c>
      <c r="N707" s="6"/>
      <c r="O707" s="7">
        <f t="shared" si="150"/>
        <v>34.129290955610223</v>
      </c>
      <c r="P707" s="7"/>
      <c r="Q707" s="46">
        <f t="shared" si="151"/>
        <v>4.2490483780683874E-3</v>
      </c>
      <c r="R707" s="22">
        <f t="shared" si="147"/>
        <v>1.0051165144351146</v>
      </c>
      <c r="S707" s="22">
        <f t="shared" si="148"/>
        <v>8.2857801152000672</v>
      </c>
      <c r="T707" s="39">
        <f t="shared" si="152"/>
        <v>2.500779898800598E-3</v>
      </c>
      <c r="U707" s="39">
        <f t="shared" si="153"/>
        <v>6.2616257629791949E-2</v>
      </c>
      <c r="V707" s="39">
        <f t="shared" si="154"/>
        <v>-6.0115477730991351E-2</v>
      </c>
      <c r="Y707" s="37"/>
      <c r="Z707" s="37"/>
    </row>
    <row r="708" spans="1:26" ht="13.15" x14ac:dyDescent="0.4">
      <c r="A708" s="1">
        <v>1929.04</v>
      </c>
      <c r="B708" s="11">
        <v>25.28</v>
      </c>
      <c r="C708" s="4">
        <v>0.89</v>
      </c>
      <c r="D708" s="11">
        <v>1.4570000000000001</v>
      </c>
      <c r="E708" s="11">
        <v>16.899999999999999</v>
      </c>
      <c r="F708" s="4">
        <f t="shared" si="145"/>
        <v>1929.2916666666138</v>
      </c>
      <c r="G708" s="22">
        <f>G705*9/12+G717*3/12</f>
        <v>3.5225</v>
      </c>
      <c r="H708" s="4">
        <f t="shared" si="141"/>
        <v>455.68172307692316</v>
      </c>
      <c r="I708" s="4">
        <f t="shared" si="142"/>
        <v>16.04259230769231</v>
      </c>
      <c r="J708" s="33">
        <f t="shared" si="146"/>
        <v>9588.3378981637397</v>
      </c>
      <c r="K708" s="4">
        <f t="shared" si="143"/>
        <v>26.262985384615391</v>
      </c>
      <c r="L708" s="33">
        <f t="shared" si="144"/>
        <v>552.61899990603524</v>
      </c>
      <c r="M708" s="15">
        <f t="shared" si="149"/>
        <v>27.568454472898292</v>
      </c>
      <c r="N708" s="6"/>
      <c r="O708" s="7">
        <f t="shared" si="150"/>
        <v>33.902563138115326</v>
      </c>
      <c r="P708" s="7"/>
      <c r="Q708" s="46">
        <f t="shared" si="151"/>
        <v>2.2395419813420053E-3</v>
      </c>
      <c r="R708" s="22">
        <f t="shared" si="147"/>
        <v>1.0050976101380349</v>
      </c>
      <c r="S708" s="22">
        <f t="shared" si="148"/>
        <v>8.3774535673974242</v>
      </c>
      <c r="T708" s="39">
        <f t="shared" si="152"/>
        <v>-1.0075621235658749E-2</v>
      </c>
      <c r="U708" s="39">
        <f t="shared" si="153"/>
        <v>6.2538103166611236E-2</v>
      </c>
      <c r="V708" s="39">
        <f t="shared" si="154"/>
        <v>-7.2613724402269986E-2</v>
      </c>
      <c r="Y708" s="37"/>
      <c r="Z708" s="37"/>
    </row>
    <row r="709" spans="1:26" ht="13.15" x14ac:dyDescent="0.4">
      <c r="A709" s="1">
        <v>1929.05</v>
      </c>
      <c r="B709" s="11">
        <v>25.66</v>
      </c>
      <c r="C709" s="4">
        <v>0.9</v>
      </c>
      <c r="D709" s="11">
        <v>1.476</v>
      </c>
      <c r="E709" s="11">
        <v>17</v>
      </c>
      <c r="F709" s="4">
        <f t="shared" si="145"/>
        <v>1929.374999999947</v>
      </c>
      <c r="G709" s="22">
        <f>G705*8/12+G717*4/12</f>
        <v>3.4966666666666666</v>
      </c>
      <c r="H709" s="4">
        <f t="shared" si="141"/>
        <v>459.81059647058828</v>
      </c>
      <c r="I709" s="4">
        <f t="shared" si="142"/>
        <v>16.127417647058824</v>
      </c>
      <c r="J709" s="33">
        <f t="shared" si="146"/>
        <v>9703.4956747399028</v>
      </c>
      <c r="K709" s="4">
        <f t="shared" si="143"/>
        <v>26.44896494117647</v>
      </c>
      <c r="L709" s="33">
        <f t="shared" si="144"/>
        <v>558.15898737007387</v>
      </c>
      <c r="M709" s="15">
        <f t="shared" si="149"/>
        <v>27.698586875008125</v>
      </c>
      <c r="N709" s="6"/>
      <c r="O709" s="7">
        <f t="shared" si="150"/>
        <v>33.970071523184821</v>
      </c>
      <c r="P709" s="7"/>
      <c r="Q709" s="46">
        <f t="shared" si="151"/>
        <v>1.7264044494609415E-3</v>
      </c>
      <c r="R709" s="22">
        <f t="shared" si="147"/>
        <v>1.0050787102544052</v>
      </c>
      <c r="S709" s="22">
        <f t="shared" si="148"/>
        <v>8.3706282151650733</v>
      </c>
      <c r="T709" s="39">
        <f t="shared" si="152"/>
        <v>-7.277053560235891E-3</v>
      </c>
      <c r="U709" s="39">
        <f t="shared" si="153"/>
        <v>6.2947552851443822E-2</v>
      </c>
      <c r="V709" s="39">
        <f t="shared" si="154"/>
        <v>-7.0224606411679713E-2</v>
      </c>
      <c r="Y709" s="37"/>
      <c r="Z709" s="37"/>
    </row>
    <row r="710" spans="1:26" ht="13.15" x14ac:dyDescent="0.4">
      <c r="A710" s="1">
        <v>1929.06</v>
      </c>
      <c r="B710" s="11">
        <v>26.15</v>
      </c>
      <c r="C710" s="4">
        <v>0.91</v>
      </c>
      <c r="D710" s="11">
        <v>1.4950000000000001</v>
      </c>
      <c r="E710" s="11">
        <v>17.100000000000001</v>
      </c>
      <c r="F710" s="4">
        <f t="shared" si="145"/>
        <v>1929.4583333332803</v>
      </c>
      <c r="G710" s="22">
        <f>G705*7/12+G717*5/12</f>
        <v>3.4708333333333332</v>
      </c>
      <c r="H710" s="4">
        <f t="shared" si="141"/>
        <v>465.85078070175433</v>
      </c>
      <c r="I710" s="4">
        <f t="shared" si="142"/>
        <v>16.211250877192981</v>
      </c>
      <c r="J710" s="33">
        <f t="shared" si="146"/>
        <v>9859.4723290616421</v>
      </c>
      <c r="K710" s="4">
        <f t="shared" si="143"/>
        <v>26.632769298245616</v>
      </c>
      <c r="L710" s="33">
        <f t="shared" si="144"/>
        <v>563.66772971117234</v>
      </c>
      <c r="M710" s="15">
        <f t="shared" si="149"/>
        <v>27.93546783028868</v>
      </c>
      <c r="N710" s="6"/>
      <c r="O710" s="7">
        <f t="shared" si="150"/>
        <v>34.16978639311391</v>
      </c>
      <c r="P710" s="7"/>
      <c r="Q710" s="46">
        <f t="shared" si="151"/>
        <v>2.2656304519138026E-3</v>
      </c>
      <c r="R710" s="22">
        <f t="shared" si="147"/>
        <v>1.0050598147927496</v>
      </c>
      <c r="S710" s="22">
        <f t="shared" si="148"/>
        <v>8.3639405601633428</v>
      </c>
      <c r="T710" s="39">
        <f t="shared" si="152"/>
        <v>-6.7246569397463318E-3</v>
      </c>
      <c r="U710" s="39">
        <f t="shared" si="153"/>
        <v>6.3354446534160225E-2</v>
      </c>
      <c r="V710" s="39">
        <f t="shared" si="154"/>
        <v>-7.0079103473906557E-2</v>
      </c>
      <c r="Y710" s="37"/>
      <c r="Z710" s="37"/>
    </row>
    <row r="711" spans="1:26" ht="13.15" x14ac:dyDescent="0.4">
      <c r="A711" s="1">
        <v>1929.07</v>
      </c>
      <c r="B711" s="11">
        <v>28.48</v>
      </c>
      <c r="C711" s="4">
        <v>0.92</v>
      </c>
      <c r="D711" s="11">
        <v>1.514</v>
      </c>
      <c r="E711" s="11">
        <v>17.3</v>
      </c>
      <c r="F711" s="4">
        <f t="shared" si="145"/>
        <v>1929.5416666666135</v>
      </c>
      <c r="G711" s="22">
        <f>G705*6/12+G717*6/12</f>
        <v>3.4450000000000003</v>
      </c>
      <c r="H711" s="4">
        <f t="shared" si="141"/>
        <v>501.49329017341046</v>
      </c>
      <c r="I711" s="4">
        <f t="shared" si="142"/>
        <v>16.199923699421966</v>
      </c>
      <c r="J711" s="33">
        <f t="shared" si="146"/>
        <v>10642.398055361031</v>
      </c>
      <c r="K711" s="4">
        <f t="shared" si="143"/>
        <v>26.659439653179192</v>
      </c>
      <c r="L711" s="33">
        <f t="shared" si="144"/>
        <v>565.75107639805469</v>
      </c>
      <c r="M711" s="15">
        <f t="shared" si="149"/>
        <v>29.933289406842206</v>
      </c>
      <c r="N711" s="6"/>
      <c r="O711" s="7">
        <f t="shared" si="150"/>
        <v>36.51095196842045</v>
      </c>
      <c r="P711" s="7"/>
      <c r="Q711" s="46">
        <f t="shared" si="151"/>
        <v>-1.618582994118066E-3</v>
      </c>
      <c r="R711" s="22">
        <f t="shared" si="147"/>
        <v>1.0050409237616102</v>
      </c>
      <c r="S711" s="22">
        <f t="shared" si="148"/>
        <v>8.3090783474412859</v>
      </c>
      <c r="T711" s="39">
        <f t="shared" si="152"/>
        <v>-1.1518120437314039E-2</v>
      </c>
      <c r="U711" s="39">
        <f t="shared" si="153"/>
        <v>6.4375675992686343E-2</v>
      </c>
      <c r="V711" s="39">
        <f t="shared" si="154"/>
        <v>-7.5893796430000382E-2</v>
      </c>
      <c r="Y711" s="37"/>
      <c r="Z711" s="37"/>
    </row>
    <row r="712" spans="1:26" ht="13.15" x14ac:dyDescent="0.4">
      <c r="A712" s="1">
        <v>1929.08</v>
      </c>
      <c r="B712" s="11">
        <v>30.1</v>
      </c>
      <c r="C712" s="4">
        <v>0.93</v>
      </c>
      <c r="D712" s="11">
        <v>1.5329999999999999</v>
      </c>
      <c r="E712" s="11">
        <v>17.3</v>
      </c>
      <c r="F712" s="4">
        <f t="shared" si="145"/>
        <v>1929.6249999999468</v>
      </c>
      <c r="G712" s="22">
        <f>G705*5/12+G717*7/12</f>
        <v>3.4191666666666665</v>
      </c>
      <c r="H712" s="4">
        <f t="shared" si="141"/>
        <v>530.01924277456658</v>
      </c>
      <c r="I712" s="4">
        <f t="shared" si="142"/>
        <v>16.376009826589595</v>
      </c>
      <c r="J712" s="33">
        <f t="shared" si="146"/>
        <v>11276.719357993594</v>
      </c>
      <c r="K712" s="4">
        <f t="shared" si="143"/>
        <v>26.994003294797686</v>
      </c>
      <c r="L712" s="33">
        <f t="shared" si="144"/>
        <v>574.32593939548758</v>
      </c>
      <c r="M712" s="15">
        <f t="shared" si="149"/>
        <v>31.480313247173001</v>
      </c>
      <c r="N712" s="6"/>
      <c r="O712" s="7">
        <f t="shared" si="150"/>
        <v>38.291695558437276</v>
      </c>
      <c r="P712" s="7"/>
      <c r="Q712" s="46">
        <f t="shared" si="151"/>
        <v>-4.7089853208238802E-3</v>
      </c>
      <c r="R712" s="22">
        <f t="shared" si="147"/>
        <v>1.0050220371695462</v>
      </c>
      <c r="S712" s="22">
        <f t="shared" si="148"/>
        <v>8.3509637779199846</v>
      </c>
      <c r="T712" s="39">
        <f t="shared" si="152"/>
        <v>-1.8271445101654349E-2</v>
      </c>
      <c r="U712" s="39">
        <f t="shared" si="153"/>
        <v>6.4160723180495705E-2</v>
      </c>
      <c r="V712" s="39">
        <f t="shared" si="154"/>
        <v>-8.2432168282150053E-2</v>
      </c>
      <c r="Y712" s="37"/>
      <c r="Z712" s="37"/>
    </row>
    <row r="713" spans="1:26" ht="13.15" x14ac:dyDescent="0.4">
      <c r="A713" s="1">
        <v>1929.09</v>
      </c>
      <c r="B713" s="11">
        <v>31.3</v>
      </c>
      <c r="C713" s="4">
        <v>0.94</v>
      </c>
      <c r="D713" s="11">
        <v>1.552</v>
      </c>
      <c r="E713" s="11">
        <v>17.3</v>
      </c>
      <c r="F713" s="4">
        <f t="shared" si="145"/>
        <v>1929.7083333332801</v>
      </c>
      <c r="G713" s="22">
        <f>G705*4/12+G717*8/12</f>
        <v>3.3933333333333335</v>
      </c>
      <c r="H713" s="4">
        <f t="shared" si="141"/>
        <v>551.14957803468212</v>
      </c>
      <c r="I713" s="4">
        <f t="shared" si="142"/>
        <v>16.552095953757227</v>
      </c>
      <c r="J713" s="33">
        <f t="shared" si="146"/>
        <v>11755.636509022444</v>
      </c>
      <c r="K713" s="4">
        <f t="shared" si="143"/>
        <v>27.328566936416188</v>
      </c>
      <c r="L713" s="33">
        <f t="shared" si="144"/>
        <v>582.89929271574556</v>
      </c>
      <c r="M713" s="15">
        <f t="shared" si="149"/>
        <v>32.563788598776704</v>
      </c>
      <c r="N713" s="6"/>
      <c r="O713" s="7">
        <f t="shared" si="150"/>
        <v>39.500688697971917</v>
      </c>
      <c r="P713" s="7"/>
      <c r="Q713" s="46">
        <f t="shared" si="151"/>
        <v>-6.0695163108649697E-3</v>
      </c>
      <c r="R713" s="22">
        <f t="shared" si="147"/>
        <v>1.0050031550251359</v>
      </c>
      <c r="S713" s="22">
        <f t="shared" si="148"/>
        <v>8.3929026284142321</v>
      </c>
      <c r="T713" s="39">
        <f t="shared" si="152"/>
        <v>-1.4156423600160672E-2</v>
      </c>
      <c r="U713" s="39">
        <f t="shared" si="153"/>
        <v>6.1661091802936552E-2</v>
      </c>
      <c r="V713" s="39">
        <f t="shared" si="154"/>
        <v>-7.5817515403097224E-2</v>
      </c>
      <c r="Y713" s="37"/>
      <c r="Z713" s="37"/>
    </row>
    <row r="714" spans="1:26" ht="13.15" x14ac:dyDescent="0.4">
      <c r="A714" s="1">
        <v>1929.1</v>
      </c>
      <c r="B714" s="11">
        <v>27.99</v>
      </c>
      <c r="C714" s="4">
        <v>0.95</v>
      </c>
      <c r="D714" s="11">
        <v>1.5720000000000001</v>
      </c>
      <c r="E714" s="11">
        <v>17.3</v>
      </c>
      <c r="F714" s="4">
        <f t="shared" si="145"/>
        <v>1929.7916666666133</v>
      </c>
      <c r="G714" s="22">
        <f>G705*3/12+G717*9/12</f>
        <v>3.3674999999999997</v>
      </c>
      <c r="H714" s="4">
        <f t="shared" ref="H714:H777" si="155">B714*$E$1838/E714</f>
        <v>492.86506994219656</v>
      </c>
      <c r="I714" s="4">
        <f t="shared" ref="I714:I777" si="156">C714*$E$1838/E714</f>
        <v>16.728182080924856</v>
      </c>
      <c r="J714" s="33">
        <f t="shared" si="146"/>
        <v>10542.201931134265</v>
      </c>
      <c r="K714" s="4">
        <f t="shared" ref="K714:K777" si="157">D714*$E$1838/E714</f>
        <v>27.680739190751446</v>
      </c>
      <c r="L714" s="33">
        <f t="shared" ref="L714:L777" si="158">K714*(J714/H714)</f>
        <v>592.08079441740142</v>
      </c>
      <c r="M714" s="15">
        <f t="shared" si="149"/>
        <v>28.961067164354791</v>
      </c>
      <c r="N714" s="6"/>
      <c r="O714" s="7">
        <f t="shared" si="150"/>
        <v>35.047458190086402</v>
      </c>
      <c r="P714" s="7"/>
      <c r="Q714" s="46">
        <f t="shared" si="151"/>
        <v>-3.6562270419569914E-3</v>
      </c>
      <c r="R714" s="22">
        <f t="shared" si="147"/>
        <v>1.0049842773369742</v>
      </c>
      <c r="S714" s="22">
        <f t="shared" si="148"/>
        <v>8.4348936213750587</v>
      </c>
      <c r="T714" s="39">
        <f t="shared" si="152"/>
        <v>-1.2635553549185108E-3</v>
      </c>
      <c r="U714" s="39">
        <f t="shared" si="153"/>
        <v>6.2204364033594972E-2</v>
      </c>
      <c r="V714" s="39">
        <f t="shared" si="154"/>
        <v>-6.3467919388513483E-2</v>
      </c>
      <c r="Y714" s="37"/>
      <c r="Z714" s="37"/>
    </row>
    <row r="715" spans="1:26" ht="13.15" x14ac:dyDescent="0.4">
      <c r="A715" s="1">
        <v>1929.11</v>
      </c>
      <c r="B715" s="11">
        <v>20.58</v>
      </c>
      <c r="C715" s="4">
        <v>0.96</v>
      </c>
      <c r="D715" s="11">
        <v>1.591</v>
      </c>
      <c r="E715" s="11">
        <v>17.3</v>
      </c>
      <c r="F715" s="4">
        <f t="shared" ref="F715:F778" si="159">F714+1/12</f>
        <v>1929.8749999999466</v>
      </c>
      <c r="G715" s="22">
        <f>G705*2/12+G717*10/12</f>
        <v>3.3416666666666668</v>
      </c>
      <c r="H715" s="4">
        <f t="shared" si="155"/>
        <v>362.38524971098269</v>
      </c>
      <c r="I715" s="4">
        <f t="shared" si="156"/>
        <v>16.904268208092486</v>
      </c>
      <c r="J715" s="33">
        <f t="shared" ref="J715:J778" si="160">J714*((H715+(I715/12))/H714)</f>
        <v>7781.4180742134304</v>
      </c>
      <c r="K715" s="4">
        <f t="shared" si="157"/>
        <v>28.01530283236994</v>
      </c>
      <c r="L715" s="33">
        <f t="shared" si="158"/>
        <v>601.56638270522672</v>
      </c>
      <c r="M715" s="15">
        <f t="shared" si="149"/>
        <v>21.171036000097043</v>
      </c>
      <c r="N715" s="6"/>
      <c r="O715" s="7">
        <f t="shared" si="150"/>
        <v>25.58877076396276</v>
      </c>
      <c r="P715" s="7"/>
      <c r="Q715" s="46">
        <f t="shared" si="151"/>
        <v>7.1336922722850596E-3</v>
      </c>
      <c r="R715" s="22">
        <f t="shared" ref="R715:R778" si="161">((G715/G716+G715/1200+((1+G716/1200)^(-119))*(1-G715/G716)))</f>
        <v>1.0049654041136753</v>
      </c>
      <c r="S715" s="22">
        <f t="shared" ref="S715:S778" si="162">S714*R714*E714/E715</f>
        <v>8.4769354704918669</v>
      </c>
      <c r="T715" s="39">
        <f t="shared" si="152"/>
        <v>2.8082333031990148E-2</v>
      </c>
      <c r="U715" s="39">
        <f t="shared" si="153"/>
        <v>6.1992738541376768E-2</v>
      </c>
      <c r="V715" s="39">
        <f t="shared" si="154"/>
        <v>-3.3910405509386621E-2</v>
      </c>
      <c r="Y715" s="37"/>
      <c r="Z715" s="37"/>
    </row>
    <row r="716" spans="1:26" ht="13.15" x14ac:dyDescent="0.4">
      <c r="A716" s="1">
        <v>1929.12</v>
      </c>
      <c r="B716" s="11">
        <v>21.4</v>
      </c>
      <c r="C716" s="4">
        <v>0.97</v>
      </c>
      <c r="D716" s="11">
        <v>1.61</v>
      </c>
      <c r="E716" s="11">
        <v>17.2</v>
      </c>
      <c r="F716" s="4">
        <f t="shared" si="159"/>
        <v>1929.9583333332798</v>
      </c>
      <c r="G716" s="22">
        <f>G705*1/12+G717*11/12</f>
        <v>3.315833333333333</v>
      </c>
      <c r="H716" s="4">
        <f t="shared" si="155"/>
        <v>379.01515116279069</v>
      </c>
      <c r="I716" s="4">
        <f t="shared" si="156"/>
        <v>17.179658720930234</v>
      </c>
      <c r="J716" s="33">
        <f t="shared" si="160"/>
        <v>8169.249508894889</v>
      </c>
      <c r="K716" s="4">
        <f t="shared" si="157"/>
        <v>28.514691279069773</v>
      </c>
      <c r="L716" s="33">
        <f t="shared" si="158"/>
        <v>614.60241632340069</v>
      </c>
      <c r="M716" s="15">
        <f t="shared" si="149"/>
        <v>22.007373176418334</v>
      </c>
      <c r="N716" s="6"/>
      <c r="O716" s="7">
        <f t="shared" si="150"/>
        <v>26.566024428345173</v>
      </c>
      <c r="P716" s="7"/>
      <c r="Q716" s="46">
        <f t="shared" si="151"/>
        <v>2.9000080484936838E-3</v>
      </c>
      <c r="R716" s="22">
        <f t="shared" si="161"/>
        <v>1.0049465353638702</v>
      </c>
      <c r="S716" s="22">
        <f t="shared" si="162"/>
        <v>8.5685561067992708</v>
      </c>
      <c r="T716" s="39">
        <f t="shared" si="152"/>
        <v>2.1070856264751692E-2</v>
      </c>
      <c r="U716" s="39">
        <f t="shared" si="153"/>
        <v>6.1166767981337911E-2</v>
      </c>
      <c r="V716" s="39">
        <f t="shared" si="154"/>
        <v>-4.0095911716586219E-2</v>
      </c>
      <c r="Y716" s="37"/>
      <c r="Z716" s="37"/>
    </row>
    <row r="717" spans="1:26" ht="13.15" x14ac:dyDescent="0.4">
      <c r="A717" s="1">
        <v>1930.01</v>
      </c>
      <c r="B717" s="11">
        <v>21.71</v>
      </c>
      <c r="C717" s="4">
        <v>0.9708</v>
      </c>
      <c r="D717" s="11">
        <v>1.5569999999999999</v>
      </c>
      <c r="E717" s="11">
        <v>17.100000000000001</v>
      </c>
      <c r="F717" s="4">
        <f t="shared" si="159"/>
        <v>1930.0416666666131</v>
      </c>
      <c r="G717" s="22">
        <v>3.29</v>
      </c>
      <c r="H717" s="4">
        <f t="shared" si="155"/>
        <v>386.75412807017545</v>
      </c>
      <c r="I717" s="4">
        <f t="shared" si="156"/>
        <v>17.294376210526313</v>
      </c>
      <c r="J717" s="33">
        <f t="shared" si="160"/>
        <v>8367.1179562827128</v>
      </c>
      <c r="K717" s="4">
        <f t="shared" si="157"/>
        <v>27.737272105263159</v>
      </c>
      <c r="L717" s="33">
        <f t="shared" si="158"/>
        <v>600.0738211852688</v>
      </c>
      <c r="M717" s="15">
        <f t="shared" si="149"/>
        <v>22.31072429433685</v>
      </c>
      <c r="N717" s="6"/>
      <c r="O717" s="7">
        <f t="shared" si="150"/>
        <v>26.89846989632856</v>
      </c>
      <c r="P717" s="7"/>
      <c r="Q717" s="46">
        <f t="shared" si="151"/>
        <v>-1.0822635497041017E-4</v>
      </c>
      <c r="R717" s="22">
        <f t="shared" si="161"/>
        <v>1.0023895841277941</v>
      </c>
      <c r="S717" s="22">
        <f t="shared" si="162"/>
        <v>8.6612971513859858</v>
      </c>
      <c r="T717" s="39">
        <f t="shared" si="152"/>
        <v>1.9211684678503316E-2</v>
      </c>
      <c r="U717" s="39">
        <f t="shared" si="153"/>
        <v>6.1099191151374077E-2</v>
      </c>
      <c r="V717" s="39">
        <f t="shared" si="154"/>
        <v>-4.1887506472870761E-2</v>
      </c>
      <c r="Y717" s="37"/>
      <c r="Z717" s="37"/>
    </row>
    <row r="718" spans="1:26" ht="13.15" x14ac:dyDescent="0.4">
      <c r="A718" s="1">
        <v>1930.02</v>
      </c>
      <c r="B718" s="11">
        <v>23.07</v>
      </c>
      <c r="C718" s="4">
        <v>0.97170000000000001</v>
      </c>
      <c r="D718" s="11">
        <v>1.5029999999999999</v>
      </c>
      <c r="E718" s="11">
        <v>17</v>
      </c>
      <c r="F718" s="4">
        <f t="shared" si="159"/>
        <v>1930.1249999999463</v>
      </c>
      <c r="G718" s="22">
        <f>G717*11/12+G729*1/12</f>
        <v>3.2941666666666665</v>
      </c>
      <c r="H718" s="4">
        <f t="shared" si="155"/>
        <v>413.39947235294119</v>
      </c>
      <c r="I718" s="4">
        <f t="shared" si="156"/>
        <v>17.412235252941176</v>
      </c>
      <c r="J718" s="33">
        <f t="shared" si="160"/>
        <v>8974.9604425664038</v>
      </c>
      <c r="K718" s="4">
        <f t="shared" si="157"/>
        <v>26.932787470588238</v>
      </c>
      <c r="L718" s="33">
        <f t="shared" si="158"/>
        <v>584.71458800075015</v>
      </c>
      <c r="M718" s="15">
        <f t="shared" si="149"/>
        <v>23.697117749335881</v>
      </c>
      <c r="N718" s="6"/>
      <c r="O718" s="7">
        <f t="shared" si="150"/>
        <v>28.533590991681297</v>
      </c>
      <c r="P718" s="7"/>
      <c r="Q718" s="46">
        <f t="shared" si="151"/>
        <v>-4.3688622144010744E-3</v>
      </c>
      <c r="R718" s="22">
        <f t="shared" si="161"/>
        <v>1.0023931255535405</v>
      </c>
      <c r="S718" s="22">
        <f t="shared" si="162"/>
        <v>8.7330646028179011</v>
      </c>
      <c r="T718" s="39">
        <f t="shared" si="152"/>
        <v>1.1135166996763424E-2</v>
      </c>
      <c r="U718" s="39">
        <f t="shared" si="153"/>
        <v>5.9863107018888639E-2</v>
      </c>
      <c r="V718" s="39">
        <f t="shared" si="154"/>
        <v>-4.8727940022125216E-2</v>
      </c>
      <c r="Y718" s="37"/>
      <c r="Z718" s="37"/>
    </row>
    <row r="719" spans="1:26" ht="13.15" x14ac:dyDescent="0.4">
      <c r="A719" s="1">
        <v>1930.03</v>
      </c>
      <c r="B719" s="11">
        <v>23.94</v>
      </c>
      <c r="C719" s="4">
        <v>0.97250000000000003</v>
      </c>
      <c r="D719" s="11">
        <v>1.45</v>
      </c>
      <c r="E719" s="11">
        <v>16.899999999999999</v>
      </c>
      <c r="F719" s="4">
        <f t="shared" si="159"/>
        <v>1930.2083333332796</v>
      </c>
      <c r="G719" s="22">
        <f>G717*10/12+G729*2/12</f>
        <v>3.2983333333333333</v>
      </c>
      <c r="H719" s="4">
        <f t="shared" si="155"/>
        <v>431.52770769230779</v>
      </c>
      <c r="I719" s="4">
        <f t="shared" si="156"/>
        <v>17.52968653846154</v>
      </c>
      <c r="J719" s="33">
        <f t="shared" si="160"/>
        <v>9400.2412998482541</v>
      </c>
      <c r="K719" s="4">
        <f t="shared" si="157"/>
        <v>26.136807692307695</v>
      </c>
      <c r="L719" s="33">
        <f t="shared" si="158"/>
        <v>569.35463177861186</v>
      </c>
      <c r="M719" s="15">
        <f t="shared" si="149"/>
        <v>24.58660779266885</v>
      </c>
      <c r="N719" s="6"/>
      <c r="O719" s="7">
        <f t="shared" si="150"/>
        <v>29.568429499384319</v>
      </c>
      <c r="P719" s="7"/>
      <c r="Q719" s="46">
        <f t="shared" si="151"/>
        <v>-7.5243722051968054E-3</v>
      </c>
      <c r="R719" s="22">
        <f t="shared" si="161"/>
        <v>1.0023966669604922</v>
      </c>
      <c r="S719" s="22">
        <f t="shared" si="162"/>
        <v>8.8057625259735879</v>
      </c>
      <c r="T719" s="39">
        <f t="shared" si="152"/>
        <v>6.3205244586239662E-3</v>
      </c>
      <c r="U719" s="39">
        <f t="shared" si="153"/>
        <v>5.938187845837839E-2</v>
      </c>
      <c r="V719" s="39">
        <f t="shared" si="154"/>
        <v>-5.3061353999754424E-2</v>
      </c>
      <c r="Y719" s="37"/>
      <c r="Z719" s="37"/>
    </row>
    <row r="720" spans="1:26" ht="13.15" x14ac:dyDescent="0.4">
      <c r="A720" s="1">
        <v>1930.04</v>
      </c>
      <c r="B720" s="11">
        <v>25.46</v>
      </c>
      <c r="C720" s="4">
        <v>0.97330000000000005</v>
      </c>
      <c r="D720" s="11">
        <v>1.397</v>
      </c>
      <c r="E720" s="11">
        <v>17</v>
      </c>
      <c r="F720" s="4">
        <f t="shared" si="159"/>
        <v>1930.2916666666129</v>
      </c>
      <c r="G720" s="22">
        <f>G717*9/12+G729*3/12</f>
        <v>3.3024999999999998</v>
      </c>
      <c r="H720" s="4">
        <f t="shared" si="155"/>
        <v>456.22672588235298</v>
      </c>
      <c r="I720" s="4">
        <f t="shared" si="156"/>
        <v>17.440906217647061</v>
      </c>
      <c r="J720" s="33">
        <f t="shared" si="160"/>
        <v>9969.9361778008315</v>
      </c>
      <c r="K720" s="4">
        <f t="shared" si="157"/>
        <v>25.033336058823533</v>
      </c>
      <c r="L720" s="33">
        <f t="shared" si="158"/>
        <v>547.05423567901664</v>
      </c>
      <c r="M720" s="15">
        <f t="shared" si="149"/>
        <v>25.843436862018319</v>
      </c>
      <c r="N720" s="6"/>
      <c r="O720" s="7">
        <f t="shared" si="150"/>
        <v>31.040920119317061</v>
      </c>
      <c r="P720" s="7"/>
      <c r="Q720" s="46">
        <f t="shared" si="151"/>
        <v>-1.1914769695241939E-2</v>
      </c>
      <c r="R720" s="22">
        <f t="shared" si="161"/>
        <v>1.0024002083486547</v>
      </c>
      <c r="S720" s="22">
        <f t="shared" si="162"/>
        <v>8.7749442589869329</v>
      </c>
      <c r="T720" s="39">
        <f t="shared" si="152"/>
        <v>1.8327063012248956E-3</v>
      </c>
      <c r="U720" s="39">
        <f t="shared" si="153"/>
        <v>6.0148981425597992E-2</v>
      </c>
      <c r="V720" s="39">
        <f t="shared" si="154"/>
        <v>-5.8316275124373096E-2</v>
      </c>
      <c r="Y720" s="37"/>
      <c r="Z720" s="37"/>
    </row>
    <row r="721" spans="1:26" ht="13.15" x14ac:dyDescent="0.4">
      <c r="A721" s="1">
        <v>1930.05</v>
      </c>
      <c r="B721" s="11">
        <v>23.94</v>
      </c>
      <c r="C721" s="4">
        <v>0.97419999999999995</v>
      </c>
      <c r="D721" s="11">
        <v>1.343</v>
      </c>
      <c r="E721" s="11">
        <v>16.899999999999999</v>
      </c>
      <c r="F721" s="4">
        <f t="shared" si="159"/>
        <v>1930.3749999999461</v>
      </c>
      <c r="G721" s="22">
        <f>G717*8/12+G729*4/12</f>
        <v>3.3066666666666666</v>
      </c>
      <c r="H721" s="4">
        <f t="shared" si="155"/>
        <v>431.52770769230779</v>
      </c>
      <c r="I721" s="4">
        <f t="shared" si="156"/>
        <v>17.560329692307693</v>
      </c>
      <c r="J721" s="33">
        <f t="shared" si="160"/>
        <v>9462.1666675791912</v>
      </c>
      <c r="K721" s="4">
        <f t="shared" si="157"/>
        <v>24.208091538461542</v>
      </c>
      <c r="L721" s="33">
        <f t="shared" si="158"/>
        <v>530.81411171925026</v>
      </c>
      <c r="M721" s="15">
        <f t="shared" si="149"/>
        <v>24.309760633908176</v>
      </c>
      <c r="N721" s="6"/>
      <c r="O721" s="7">
        <f t="shared" si="150"/>
        <v>29.174802108989038</v>
      </c>
      <c r="P721" s="7"/>
      <c r="Q721" s="46">
        <f t="shared" si="151"/>
        <v>-1.1533983314308084E-2</v>
      </c>
      <c r="R721" s="22">
        <f t="shared" si="161"/>
        <v>1.0024037497180343</v>
      </c>
      <c r="S721" s="22">
        <f t="shared" si="162"/>
        <v>8.8480533259619936</v>
      </c>
      <c r="T721" s="39">
        <f t="shared" si="152"/>
        <v>-7.2291765565829502E-3</v>
      </c>
      <c r="U721" s="39">
        <f t="shared" si="153"/>
        <v>5.9663488081115545E-2</v>
      </c>
      <c r="V721" s="39">
        <f t="shared" si="154"/>
        <v>-6.6892664637698496E-2</v>
      </c>
      <c r="Y721" s="37"/>
      <c r="Z721" s="37"/>
    </row>
    <row r="722" spans="1:26" ht="13.15" x14ac:dyDescent="0.4">
      <c r="A722" s="1">
        <v>1930.06</v>
      </c>
      <c r="B722" s="11">
        <v>21.52</v>
      </c>
      <c r="C722" s="4">
        <v>0.97499999999999998</v>
      </c>
      <c r="D722" s="11">
        <v>1.29</v>
      </c>
      <c r="E722" s="11">
        <v>16.8</v>
      </c>
      <c r="F722" s="4">
        <f t="shared" si="159"/>
        <v>1930.4583333332794</v>
      </c>
      <c r="G722" s="22">
        <f>G717*7/12+G729*5/12</f>
        <v>3.3108333333333331</v>
      </c>
      <c r="H722" s="4">
        <f t="shared" si="155"/>
        <v>390.21524285714287</v>
      </c>
      <c r="I722" s="4">
        <f t="shared" si="156"/>
        <v>17.679361607142859</v>
      </c>
      <c r="J722" s="33">
        <f t="shared" si="160"/>
        <v>8588.6074526692737</v>
      </c>
      <c r="K722" s="4">
        <f t="shared" si="157"/>
        <v>23.391155357142861</v>
      </c>
      <c r="L722" s="33">
        <f t="shared" si="158"/>
        <v>514.8375285289668</v>
      </c>
      <c r="M722" s="15">
        <f t="shared" si="149"/>
        <v>21.86689933338948</v>
      </c>
      <c r="N722" s="6"/>
      <c r="O722" s="7">
        <f t="shared" si="150"/>
        <v>26.23584668157196</v>
      </c>
      <c r="P722" s="7"/>
      <c r="Q722" s="46">
        <f t="shared" si="151"/>
        <v>-8.9774380694718908E-3</v>
      </c>
      <c r="R722" s="22">
        <f t="shared" si="161"/>
        <v>1.0024072910686364</v>
      </c>
      <c r="S722" s="22">
        <f t="shared" si="162"/>
        <v>8.92211541398067</v>
      </c>
      <c r="T722" s="39">
        <f t="shared" si="152"/>
        <v>-6.6933246127227619E-3</v>
      </c>
      <c r="U722" s="39">
        <f t="shared" si="153"/>
        <v>5.8418848065048268E-2</v>
      </c>
      <c r="V722" s="39">
        <f t="shared" si="154"/>
        <v>-6.511217267777103E-2</v>
      </c>
      <c r="Y722" s="37"/>
      <c r="Z722" s="37"/>
    </row>
    <row r="723" spans="1:26" ht="13.15" x14ac:dyDescent="0.4">
      <c r="A723" s="1">
        <v>1930.07</v>
      </c>
      <c r="B723" s="11">
        <v>21.06</v>
      </c>
      <c r="C723" s="4">
        <v>0.9758</v>
      </c>
      <c r="D723" s="11">
        <v>1.2370000000000001</v>
      </c>
      <c r="E723" s="11">
        <v>16.600000000000001</v>
      </c>
      <c r="F723" s="4">
        <f t="shared" si="159"/>
        <v>1930.5416666666126</v>
      </c>
      <c r="G723" s="22">
        <f>G717*6/12+G729*6/12</f>
        <v>3.3150000000000004</v>
      </c>
      <c r="H723" s="4">
        <f t="shared" si="155"/>
        <v>386.47510481927708</v>
      </c>
      <c r="I723" s="4">
        <f t="shared" si="156"/>
        <v>17.90704687951807</v>
      </c>
      <c r="J723" s="33">
        <f t="shared" si="160"/>
        <v>8539.1316960049789</v>
      </c>
      <c r="K723" s="4">
        <f t="shared" si="157"/>
        <v>22.700365843373497</v>
      </c>
      <c r="L723" s="33">
        <f t="shared" si="158"/>
        <v>501.56248375869711</v>
      </c>
      <c r="M723" s="15">
        <f t="shared" si="149"/>
        <v>21.548797592546645</v>
      </c>
      <c r="N723" s="6"/>
      <c r="O723" s="7">
        <f t="shared" si="150"/>
        <v>25.853225798800114</v>
      </c>
      <c r="P723" s="7"/>
      <c r="Q723" s="46">
        <f t="shared" si="151"/>
        <v>-9.0462645397373503E-3</v>
      </c>
      <c r="R723" s="22">
        <f t="shared" si="161"/>
        <v>1.002410832400467</v>
      </c>
      <c r="S723" s="22">
        <f t="shared" si="162"/>
        <v>9.0513476817991254</v>
      </c>
      <c r="T723" s="39">
        <f t="shared" si="152"/>
        <v>-1.6231278533328508E-3</v>
      </c>
      <c r="U723" s="39">
        <f t="shared" si="153"/>
        <v>5.8040156060954695E-2</v>
      </c>
      <c r="V723" s="39">
        <f t="shared" si="154"/>
        <v>-5.9663283914287546E-2</v>
      </c>
      <c r="Y723" s="37"/>
      <c r="Z723" s="37"/>
    </row>
    <row r="724" spans="1:26" ht="13.15" x14ac:dyDescent="0.4">
      <c r="A724" s="1">
        <v>1930.08</v>
      </c>
      <c r="B724" s="11">
        <v>20.79</v>
      </c>
      <c r="C724" s="4">
        <v>0.97670000000000001</v>
      </c>
      <c r="D724" s="11">
        <v>1.1830000000000001</v>
      </c>
      <c r="E724" s="11">
        <v>16.5</v>
      </c>
      <c r="F724" s="4">
        <f t="shared" si="159"/>
        <v>1930.6249999999459</v>
      </c>
      <c r="G724" s="22">
        <f>G717*5/12+G729*7/12</f>
        <v>3.3191666666666668</v>
      </c>
      <c r="H724" s="4">
        <f t="shared" si="155"/>
        <v>383.83254000000005</v>
      </c>
      <c r="I724" s="4">
        <f t="shared" si="156"/>
        <v>18.032190563636366</v>
      </c>
      <c r="J724" s="33">
        <f t="shared" si="160"/>
        <v>8513.9461026257486</v>
      </c>
      <c r="K724" s="4">
        <f t="shared" si="157"/>
        <v>21.840976181818185</v>
      </c>
      <c r="L724" s="33">
        <f t="shared" si="158"/>
        <v>484.46359977904086</v>
      </c>
      <c r="M724" s="15">
        <f t="shared" si="149"/>
        <v>21.300602241118153</v>
      </c>
      <c r="N724" s="6"/>
      <c r="O724" s="7">
        <f t="shared" si="150"/>
        <v>25.558473871970484</v>
      </c>
      <c r="P724" s="7"/>
      <c r="Q724" s="46">
        <f t="shared" si="151"/>
        <v>-6.7573794012129387E-3</v>
      </c>
      <c r="R724" s="22">
        <f t="shared" si="161"/>
        <v>1.0024143737135318</v>
      </c>
      <c r="S724" s="22">
        <f t="shared" si="162"/>
        <v>9.1281578668707741</v>
      </c>
      <c r="T724" s="39">
        <f t="shared" si="152"/>
        <v>1.2925554373268699E-3</v>
      </c>
      <c r="U724" s="39">
        <f t="shared" si="153"/>
        <v>5.7534360710560062E-2</v>
      </c>
      <c r="V724" s="39">
        <f t="shared" si="154"/>
        <v>-5.6241805273233192E-2</v>
      </c>
      <c r="Y724" s="37"/>
      <c r="Z724" s="37"/>
    </row>
    <row r="725" spans="1:26" ht="13.15" x14ac:dyDescent="0.4">
      <c r="A725" s="1">
        <v>1930.09</v>
      </c>
      <c r="B725" s="11">
        <v>20.78</v>
      </c>
      <c r="C725" s="4">
        <v>0.97750000000000004</v>
      </c>
      <c r="D725" s="11">
        <v>1.1299999999999999</v>
      </c>
      <c r="E725" s="11">
        <v>16.600000000000001</v>
      </c>
      <c r="F725" s="4">
        <f t="shared" si="159"/>
        <v>1930.7083333332791</v>
      </c>
      <c r="G725" s="22">
        <f>G717*4/12+G729*8/12</f>
        <v>3.3233333333333333</v>
      </c>
      <c r="H725" s="4">
        <f t="shared" si="155"/>
        <v>381.3367843373494</v>
      </c>
      <c r="I725" s="4">
        <f t="shared" si="156"/>
        <v>17.938243825301203</v>
      </c>
      <c r="J725" s="33">
        <f t="shared" si="160"/>
        <v>8491.7446869464893</v>
      </c>
      <c r="K725" s="4">
        <f t="shared" si="157"/>
        <v>20.736793373493974</v>
      </c>
      <c r="L725" s="33">
        <f t="shared" si="158"/>
        <v>461.77437421797555</v>
      </c>
      <c r="M725" s="15">
        <f t="shared" si="149"/>
        <v>21.072581788447312</v>
      </c>
      <c r="N725" s="6"/>
      <c r="O725" s="7">
        <f t="shared" si="150"/>
        <v>25.290051551861275</v>
      </c>
      <c r="P725" s="7"/>
      <c r="Q725" s="46">
        <f t="shared" si="151"/>
        <v>-4.2387408222914896E-3</v>
      </c>
      <c r="R725" s="22">
        <f t="shared" si="161"/>
        <v>1.0024179150078369</v>
      </c>
      <c r="S725" s="22">
        <f t="shared" si="162"/>
        <v>9.0950749847035528</v>
      </c>
      <c r="T725" s="39">
        <f t="shared" si="152"/>
        <v>6.2252390717274508E-3</v>
      </c>
      <c r="U725" s="39">
        <f t="shared" si="153"/>
        <v>5.8304895814562441E-2</v>
      </c>
      <c r="V725" s="39">
        <f t="shared" si="154"/>
        <v>-5.207965674283499E-2</v>
      </c>
      <c r="Y725" s="37"/>
      <c r="Z725" s="37"/>
    </row>
    <row r="726" spans="1:26" ht="13.15" x14ac:dyDescent="0.4">
      <c r="A726" s="1">
        <v>1930.1</v>
      </c>
      <c r="B726" s="11">
        <v>17.920000000000002</v>
      </c>
      <c r="C726" s="4">
        <v>0.97829999999999995</v>
      </c>
      <c r="D726" s="11">
        <v>1.077</v>
      </c>
      <c r="E726" s="11">
        <v>16.5</v>
      </c>
      <c r="F726" s="4">
        <f t="shared" si="159"/>
        <v>1930.7916666666124</v>
      </c>
      <c r="G726" s="22">
        <f>G717*3/12+G729*9/12</f>
        <v>3.3275000000000001</v>
      </c>
      <c r="H726" s="4">
        <f t="shared" si="155"/>
        <v>330.84555636363643</v>
      </c>
      <c r="I726" s="4">
        <f t="shared" si="156"/>
        <v>18.061730345454546</v>
      </c>
      <c r="J726" s="33">
        <f t="shared" si="160"/>
        <v>7400.9049522453452</v>
      </c>
      <c r="K726" s="4">
        <f t="shared" si="157"/>
        <v>19.883965636363637</v>
      </c>
      <c r="L726" s="33">
        <f t="shared" si="158"/>
        <v>444.79769160537029</v>
      </c>
      <c r="M726" s="15">
        <f t="shared" si="149"/>
        <v>18.214870154658627</v>
      </c>
      <c r="N726" s="6"/>
      <c r="O726" s="7">
        <f t="shared" si="150"/>
        <v>21.881118207635776</v>
      </c>
      <c r="P726" s="7"/>
      <c r="Q726" s="46">
        <f t="shared" si="151"/>
        <v>3.0636907081037917E-3</v>
      </c>
      <c r="R726" s="22">
        <f t="shared" si="161"/>
        <v>1.0024214562833882</v>
      </c>
      <c r="S726" s="22">
        <f t="shared" si="162"/>
        <v>9.1723210490852978</v>
      </c>
      <c r="T726" s="39">
        <f t="shared" si="152"/>
        <v>2.164134629405412E-2</v>
      </c>
      <c r="U726" s="39">
        <f t="shared" si="153"/>
        <v>5.7794849026483686E-2</v>
      </c>
      <c r="V726" s="39">
        <f t="shared" si="154"/>
        <v>-3.6153502732429565E-2</v>
      </c>
      <c r="Y726" s="37"/>
      <c r="Z726" s="37"/>
    </row>
    <row r="727" spans="1:26" ht="13.15" x14ac:dyDescent="0.4">
      <c r="A727" s="1">
        <v>1930.11</v>
      </c>
      <c r="B727" s="11">
        <v>16.62</v>
      </c>
      <c r="C727" s="4">
        <v>0.97919999999999996</v>
      </c>
      <c r="D727" s="11">
        <v>1.0229999999999999</v>
      </c>
      <c r="E727" s="11">
        <v>16.399999999999999</v>
      </c>
      <c r="F727" s="4">
        <f t="shared" si="159"/>
        <v>1930.8749999999457</v>
      </c>
      <c r="G727" s="22">
        <f>G717*2/12+G729*10/12</f>
        <v>3.3316666666666666</v>
      </c>
      <c r="H727" s="4">
        <f t="shared" si="155"/>
        <v>308.71548658536591</v>
      </c>
      <c r="I727" s="4">
        <f t="shared" si="156"/>
        <v>18.188580292682929</v>
      </c>
      <c r="J727" s="33">
        <f t="shared" si="160"/>
        <v>6939.7686992389763</v>
      </c>
      <c r="K727" s="4">
        <f t="shared" si="157"/>
        <v>19.002162621951221</v>
      </c>
      <c r="L727" s="33">
        <f t="shared" si="158"/>
        <v>427.15904809395141</v>
      </c>
      <c r="M727" s="15">
        <f t="shared" si="149"/>
        <v>16.939711377775165</v>
      </c>
      <c r="N727" s="6"/>
      <c r="O727" s="7">
        <f t="shared" si="150"/>
        <v>20.377938385497849</v>
      </c>
      <c r="P727" s="7"/>
      <c r="Q727" s="46">
        <f t="shared" si="151"/>
        <v>7.0525206827529927E-3</v>
      </c>
      <c r="R727" s="22">
        <f t="shared" si="161"/>
        <v>1.0024249975401915</v>
      </c>
      <c r="S727" s="22">
        <f t="shared" si="162"/>
        <v>9.2505956395199505</v>
      </c>
      <c r="T727" s="39">
        <f t="shared" si="152"/>
        <v>3.1128960962345964E-2</v>
      </c>
      <c r="U727" s="39">
        <f t="shared" si="153"/>
        <v>5.7279103473887094E-2</v>
      </c>
      <c r="V727" s="39">
        <f t="shared" si="154"/>
        <v>-2.615014251154113E-2</v>
      </c>
      <c r="Y727" s="37"/>
      <c r="Z727" s="37"/>
    </row>
    <row r="728" spans="1:26" ht="13.15" x14ac:dyDescent="0.4">
      <c r="A728" s="1">
        <v>1930.12</v>
      </c>
      <c r="B728" s="11">
        <v>15.51</v>
      </c>
      <c r="C728" s="4">
        <v>0.98</v>
      </c>
      <c r="D728" s="11">
        <v>0.97</v>
      </c>
      <c r="E728" s="11">
        <v>16.100000000000001</v>
      </c>
      <c r="F728" s="4">
        <f t="shared" si="159"/>
        <v>1930.9583333332789</v>
      </c>
      <c r="G728" s="22">
        <f>G717*1/12+G729*11/12</f>
        <v>3.3358333333333325</v>
      </c>
      <c r="H728" s="4">
        <f t="shared" si="155"/>
        <v>293.4655770186335</v>
      </c>
      <c r="I728" s="4">
        <f t="shared" si="156"/>
        <v>18.542634782608694</v>
      </c>
      <c r="J728" s="33">
        <f t="shared" si="160"/>
        <v>6631.6941683586201</v>
      </c>
      <c r="K728" s="4">
        <f t="shared" si="157"/>
        <v>18.353424223602484</v>
      </c>
      <c r="L728" s="33">
        <f t="shared" si="158"/>
        <v>414.74812013590349</v>
      </c>
      <c r="M728" s="15">
        <f t="shared" si="149"/>
        <v>16.05500185653132</v>
      </c>
      <c r="N728" s="6"/>
      <c r="O728" s="7">
        <f t="shared" si="150"/>
        <v>19.349603578733895</v>
      </c>
      <c r="P728" s="7"/>
      <c r="Q728" s="46">
        <f t="shared" si="151"/>
        <v>1.0454922060588373E-2</v>
      </c>
      <c r="R728" s="22">
        <f t="shared" si="161"/>
        <v>1.0024285387782521</v>
      </c>
      <c r="S728" s="22">
        <f t="shared" si="162"/>
        <v>9.4458176586045894</v>
      </c>
      <c r="T728" s="39">
        <f t="shared" si="152"/>
        <v>3.1307554402851601E-2</v>
      </c>
      <c r="U728" s="39">
        <f t="shared" si="153"/>
        <v>5.4702821402978552E-2</v>
      </c>
      <c r="V728" s="39">
        <f t="shared" si="154"/>
        <v>-2.3395267000126951E-2</v>
      </c>
      <c r="Y728" s="37"/>
      <c r="Z728" s="37"/>
    </row>
    <row r="729" spans="1:26" ht="13.15" x14ac:dyDescent="0.4">
      <c r="A729" s="1">
        <v>1931.01</v>
      </c>
      <c r="B729" s="11">
        <v>15.98</v>
      </c>
      <c r="C729" s="4">
        <v>0.9667</v>
      </c>
      <c r="D729" s="11">
        <v>0.94</v>
      </c>
      <c r="E729" s="11">
        <v>15.9</v>
      </c>
      <c r="F729" s="4">
        <f t="shared" si="159"/>
        <v>1931.0416666666122</v>
      </c>
      <c r="G729" s="22">
        <v>3.34</v>
      </c>
      <c r="H729" s="4">
        <f t="shared" si="155"/>
        <v>306.16172452830193</v>
      </c>
      <c r="I729" s="4">
        <f t="shared" si="156"/>
        <v>18.521060018867924</v>
      </c>
      <c r="J729" s="33">
        <f t="shared" si="160"/>
        <v>6953.4779660919803</v>
      </c>
      <c r="K729" s="4">
        <f t="shared" si="157"/>
        <v>18.009513207547172</v>
      </c>
      <c r="L729" s="33">
        <f t="shared" si="158"/>
        <v>409.02811565246941</v>
      </c>
      <c r="M729" s="15">
        <f t="shared" si="149"/>
        <v>16.705478731547611</v>
      </c>
      <c r="N729" s="6"/>
      <c r="O729" s="7">
        <f t="shared" si="150"/>
        <v>20.167540874417753</v>
      </c>
      <c r="P729" s="7"/>
      <c r="Q729" s="46">
        <f t="shared" si="151"/>
        <v>8.8063099543580492E-3</v>
      </c>
      <c r="R729" s="22">
        <f t="shared" si="161"/>
        <v>1.0003975293854486</v>
      </c>
      <c r="S729" s="22">
        <f t="shared" si="162"/>
        <v>9.5878610571447194</v>
      </c>
      <c r="T729" s="39">
        <f t="shared" si="152"/>
        <v>2.717211210930448E-2</v>
      </c>
      <c r="U729" s="39">
        <f t="shared" si="153"/>
        <v>5.350778743929574E-2</v>
      </c>
      <c r="V729" s="39">
        <f t="shared" si="154"/>
        <v>-2.6335675329991259E-2</v>
      </c>
      <c r="Y729" s="37"/>
      <c r="Z729" s="37"/>
    </row>
    <row r="730" spans="1:26" ht="13.15" x14ac:dyDescent="0.4">
      <c r="A730" s="1">
        <v>1931.02</v>
      </c>
      <c r="B730" s="11">
        <v>17.2</v>
      </c>
      <c r="C730" s="4">
        <v>0.95330000000000004</v>
      </c>
      <c r="D730" s="11">
        <v>0.91</v>
      </c>
      <c r="E730" s="11">
        <v>15.7</v>
      </c>
      <c r="F730" s="4">
        <f t="shared" si="159"/>
        <v>1931.1249999999454</v>
      </c>
      <c r="G730" s="22">
        <f>G729*11/12+G741*1/12</f>
        <v>3.3683333333333327</v>
      </c>
      <c r="H730" s="4">
        <f t="shared" si="155"/>
        <v>333.73368152866243</v>
      </c>
      <c r="I730" s="4">
        <f t="shared" si="156"/>
        <v>18.496995267515928</v>
      </c>
      <c r="J730" s="33">
        <f t="shared" si="160"/>
        <v>7614.6945171873267</v>
      </c>
      <c r="K730" s="4">
        <f t="shared" si="157"/>
        <v>17.656840127388538</v>
      </c>
      <c r="L730" s="33">
        <f t="shared" si="158"/>
        <v>402.87046573491097</v>
      </c>
      <c r="M730" s="15">
        <f t="shared" si="149"/>
        <v>18.16149243697609</v>
      </c>
      <c r="N730" s="6"/>
      <c r="O730" s="7">
        <f t="shared" si="150"/>
        <v>21.955007167462483</v>
      </c>
      <c r="P730" s="7"/>
      <c r="Q730" s="46">
        <f t="shared" si="151"/>
        <v>5.6344747348846674E-3</v>
      </c>
      <c r="R730" s="22">
        <f t="shared" si="161"/>
        <v>1.000424322533243</v>
      </c>
      <c r="S730" s="22">
        <f t="shared" si="162"/>
        <v>9.7138594246605532</v>
      </c>
      <c r="T730" s="39">
        <f t="shared" si="152"/>
        <v>1.1904383362798976E-2</v>
      </c>
      <c r="U730" s="39">
        <f t="shared" si="153"/>
        <v>5.1901915980160584E-2</v>
      </c>
      <c r="V730" s="39">
        <f t="shared" si="154"/>
        <v>-3.9997532617361609E-2</v>
      </c>
      <c r="Y730" s="37"/>
      <c r="Z730" s="37"/>
    </row>
    <row r="731" spans="1:26" ht="13.15" x14ac:dyDescent="0.4">
      <c r="A731" s="1">
        <v>1931.03</v>
      </c>
      <c r="B731" s="11">
        <v>17.53</v>
      </c>
      <c r="C731" s="4">
        <v>0.94</v>
      </c>
      <c r="D731" s="11">
        <v>0.88</v>
      </c>
      <c r="E731" s="11">
        <v>15.6</v>
      </c>
      <c r="F731" s="4">
        <f t="shared" si="159"/>
        <v>1931.2083333332787</v>
      </c>
      <c r="G731" s="22">
        <f>G729*10/12+G741*2/12</f>
        <v>3.3966666666666665</v>
      </c>
      <c r="H731" s="4">
        <f t="shared" si="155"/>
        <v>342.31707500000005</v>
      </c>
      <c r="I731" s="4">
        <f t="shared" si="156"/>
        <v>18.355850000000004</v>
      </c>
      <c r="J731" s="33">
        <f t="shared" si="160"/>
        <v>7845.4406859540877</v>
      </c>
      <c r="K731" s="4">
        <f t="shared" si="157"/>
        <v>17.184200000000001</v>
      </c>
      <c r="L731" s="33">
        <f t="shared" si="158"/>
        <v>393.83843717282355</v>
      </c>
      <c r="M731" s="15">
        <f t="shared" si="149"/>
        <v>18.579561032791286</v>
      </c>
      <c r="N731" s="6"/>
      <c r="O731" s="7">
        <f t="shared" si="150"/>
        <v>22.489225916378615</v>
      </c>
      <c r="P731" s="7"/>
      <c r="Q731" s="46">
        <f t="shared" si="151"/>
        <v>4.0196372856970281E-3</v>
      </c>
      <c r="R731" s="22">
        <f t="shared" si="161"/>
        <v>1.0004511098145998</v>
      </c>
      <c r="S731" s="22">
        <f t="shared" si="162"/>
        <v>9.7802759855998271</v>
      </c>
      <c r="T731" s="39">
        <f t="shared" si="152"/>
        <v>9.3583552266791603E-3</v>
      </c>
      <c r="U731" s="39">
        <f t="shared" si="153"/>
        <v>5.0216361408996768E-2</v>
      </c>
      <c r="V731" s="39">
        <f t="shared" si="154"/>
        <v>-4.0858006182317608E-2</v>
      </c>
      <c r="Y731" s="37"/>
      <c r="Z731" s="37"/>
    </row>
    <row r="732" spans="1:26" ht="13.15" x14ac:dyDescent="0.4">
      <c r="A732" s="1">
        <v>1931.04</v>
      </c>
      <c r="B732" s="11">
        <v>15.86</v>
      </c>
      <c r="C732" s="4">
        <v>0.92669999999999997</v>
      </c>
      <c r="D732" s="11">
        <v>0.85</v>
      </c>
      <c r="E732" s="11">
        <v>15.5</v>
      </c>
      <c r="F732" s="4">
        <f t="shared" si="159"/>
        <v>1931.2916666666119</v>
      </c>
      <c r="G732" s="22">
        <f>G729*9/12+G741*3/12</f>
        <v>3.4249999999999998</v>
      </c>
      <c r="H732" s="4">
        <f t="shared" si="155"/>
        <v>311.70425419354837</v>
      </c>
      <c r="I732" s="4">
        <f t="shared" si="156"/>
        <v>18.212883503225807</v>
      </c>
      <c r="J732" s="33">
        <f t="shared" si="160"/>
        <v>7178.6211052197777</v>
      </c>
      <c r="K732" s="4">
        <f t="shared" si="157"/>
        <v>16.705461290322582</v>
      </c>
      <c r="L732" s="33">
        <f t="shared" si="158"/>
        <v>384.73063930875236</v>
      </c>
      <c r="M732" s="15">
        <f t="shared" si="149"/>
        <v>16.872315331609666</v>
      </c>
      <c r="N732" s="6"/>
      <c r="O732" s="7">
        <f t="shared" si="150"/>
        <v>20.459812584802684</v>
      </c>
      <c r="P732" s="7"/>
      <c r="Q732" s="46">
        <f t="shared" si="151"/>
        <v>9.6311143517871026E-3</v>
      </c>
      <c r="R732" s="22">
        <f t="shared" si="161"/>
        <v>1.0004778912419263</v>
      </c>
      <c r="S732" s="22">
        <f t="shared" si="162"/>
        <v>9.8478149832095649</v>
      </c>
      <c r="T732" s="39">
        <f t="shared" si="152"/>
        <v>1.5031281808771224E-2</v>
      </c>
      <c r="U732" s="39">
        <f t="shared" si="153"/>
        <v>4.853613387295086E-2</v>
      </c>
      <c r="V732" s="39">
        <f t="shared" si="154"/>
        <v>-3.3504852064179635E-2</v>
      </c>
      <c r="Y732" s="37"/>
      <c r="Z732" s="37"/>
    </row>
    <row r="733" spans="1:26" ht="13.15" x14ac:dyDescent="0.4">
      <c r="A733" s="1">
        <v>1931.05</v>
      </c>
      <c r="B733" s="11">
        <v>14.33</v>
      </c>
      <c r="C733" s="4">
        <v>0.9133</v>
      </c>
      <c r="D733" s="11">
        <v>0.82</v>
      </c>
      <c r="E733" s="11">
        <v>15.3</v>
      </c>
      <c r="F733" s="4">
        <f t="shared" si="159"/>
        <v>1931.3749999999452</v>
      </c>
      <c r="G733" s="22">
        <f>G729*8/12+G741*4/12</f>
        <v>3.4533333333333331</v>
      </c>
      <c r="H733" s="4">
        <f t="shared" si="155"/>
        <v>285.31591960784317</v>
      </c>
      <c r="I733" s="4">
        <f t="shared" si="156"/>
        <v>18.184161156862743</v>
      </c>
      <c r="J733" s="33">
        <f t="shared" si="160"/>
        <v>6605.7904398334795</v>
      </c>
      <c r="K733" s="4">
        <f t="shared" si="157"/>
        <v>16.326521568627452</v>
      </c>
      <c r="L733" s="33">
        <f t="shared" si="158"/>
        <v>378.00056948105043</v>
      </c>
      <c r="M733" s="15">
        <f t="shared" si="149"/>
        <v>15.401539999110113</v>
      </c>
      <c r="N733" s="6"/>
      <c r="O733" s="7">
        <f t="shared" si="150"/>
        <v>18.720726910122266</v>
      </c>
      <c r="P733" s="7"/>
      <c r="Q733" s="46">
        <f t="shared" si="151"/>
        <v>1.5929703538700615E-2</v>
      </c>
      <c r="R733" s="22">
        <f t="shared" si="161"/>
        <v>1.0005046668276012</v>
      </c>
      <c r="S733" s="22">
        <f t="shared" si="162"/>
        <v>9.9813122941178651</v>
      </c>
      <c r="T733" s="39">
        <f t="shared" si="152"/>
        <v>2.1161915537703857E-2</v>
      </c>
      <c r="U733" s="39">
        <f t="shared" si="153"/>
        <v>4.6179312085233848E-2</v>
      </c>
      <c r="V733" s="39">
        <f t="shared" si="154"/>
        <v>-2.5017396547529991E-2</v>
      </c>
      <c r="Y733" s="37"/>
      <c r="Z733" s="37"/>
    </row>
    <row r="734" spans="1:26" ht="13.15" x14ac:dyDescent="0.4">
      <c r="A734" s="1">
        <v>1931.06</v>
      </c>
      <c r="B734" s="11">
        <v>13.87</v>
      </c>
      <c r="C734" s="4">
        <v>0.9</v>
      </c>
      <c r="D734" s="11">
        <v>0.79</v>
      </c>
      <c r="E734" s="11">
        <v>15.1</v>
      </c>
      <c r="F734" s="4">
        <f t="shared" si="159"/>
        <v>1931.4583333332785</v>
      </c>
      <c r="G734" s="22">
        <f>G729*7/12+G741*5/12</f>
        <v>3.4816666666666665</v>
      </c>
      <c r="H734" s="4">
        <f t="shared" si="155"/>
        <v>279.81484966887422</v>
      </c>
      <c r="I734" s="4">
        <f t="shared" si="156"/>
        <v>18.156695364238413</v>
      </c>
      <c r="J734" s="33">
        <f t="shared" si="160"/>
        <v>6513.4578019401315</v>
      </c>
      <c r="K734" s="4">
        <f t="shared" si="157"/>
        <v>15.937543708609274</v>
      </c>
      <c r="L734" s="33">
        <f t="shared" si="158"/>
        <v>370.99002621000028</v>
      </c>
      <c r="M734" s="15">
        <f t="shared" si="149"/>
        <v>15.062476074643252</v>
      </c>
      <c r="N734" s="6"/>
      <c r="O734" s="7">
        <f t="shared" si="150"/>
        <v>18.355604584013726</v>
      </c>
      <c r="P734" s="7"/>
      <c r="Q734" s="46">
        <f t="shared" si="151"/>
        <v>1.6369824995931731E-2</v>
      </c>
      <c r="R734" s="22">
        <f t="shared" si="161"/>
        <v>1.0005314365839755</v>
      </c>
      <c r="S734" s="22">
        <f t="shared" si="162"/>
        <v>10.118619061544909</v>
      </c>
      <c r="T734" s="39">
        <f t="shared" si="152"/>
        <v>2.4611829397280793E-2</v>
      </c>
      <c r="U734" s="39">
        <f t="shared" si="153"/>
        <v>4.2387777931171877E-2</v>
      </c>
      <c r="V734" s="39">
        <f t="shared" si="154"/>
        <v>-1.7775948533891084E-2</v>
      </c>
      <c r="Y734" s="37"/>
      <c r="Z734" s="37"/>
    </row>
    <row r="735" spans="1:26" ht="13.15" x14ac:dyDescent="0.4">
      <c r="A735" s="1">
        <v>1931.07</v>
      </c>
      <c r="B735" s="11">
        <v>14.33</v>
      </c>
      <c r="C735" s="4">
        <v>0.88670000000000004</v>
      </c>
      <c r="D735" s="11">
        <v>0.76</v>
      </c>
      <c r="E735" s="11">
        <v>15.1</v>
      </c>
      <c r="F735" s="4">
        <f t="shared" si="159"/>
        <v>1931.5416666666117</v>
      </c>
      <c r="G735" s="22">
        <f>G729*6/12+G741*6/12</f>
        <v>3.51</v>
      </c>
      <c r="H735" s="4">
        <f t="shared" si="155"/>
        <v>289.09493841059606</v>
      </c>
      <c r="I735" s="4">
        <f t="shared" si="156"/>
        <v>17.888379754966888</v>
      </c>
      <c r="J735" s="33">
        <f t="shared" si="160"/>
        <v>6764.1774011932557</v>
      </c>
      <c r="K735" s="4">
        <f t="shared" si="157"/>
        <v>15.332320529801326</v>
      </c>
      <c r="L735" s="33">
        <f t="shared" si="158"/>
        <v>358.74213711841412</v>
      </c>
      <c r="M735" s="15">
        <f t="shared" si="149"/>
        <v>15.516750095516324</v>
      </c>
      <c r="N735" s="6"/>
      <c r="O735" s="7">
        <f t="shared" si="150"/>
        <v>18.955242288187492</v>
      </c>
      <c r="P735" s="7"/>
      <c r="Q735" s="46">
        <f t="shared" si="151"/>
        <v>1.3585027838757292E-2</v>
      </c>
      <c r="R735" s="22">
        <f t="shared" si="161"/>
        <v>1.0005582005233711</v>
      </c>
      <c r="S735" s="22">
        <f t="shared" si="162"/>
        <v>10.123996465893525</v>
      </c>
      <c r="T735" s="39">
        <f t="shared" si="152"/>
        <v>2.6437859148649601E-2</v>
      </c>
      <c r="U735" s="39">
        <f t="shared" si="153"/>
        <v>4.2125786651003194E-2</v>
      </c>
      <c r="V735" s="39">
        <f t="shared" si="154"/>
        <v>-1.5687927502353594E-2</v>
      </c>
      <c r="Y735" s="37"/>
      <c r="Z735" s="37"/>
    </row>
    <row r="736" spans="1:26" ht="13.15" x14ac:dyDescent="0.4">
      <c r="A736" s="1">
        <v>1931.08</v>
      </c>
      <c r="B736" s="11">
        <v>13.9</v>
      </c>
      <c r="C736" s="4">
        <v>0.87329999999999997</v>
      </c>
      <c r="D736" s="11">
        <v>0.73</v>
      </c>
      <c r="E736" s="11">
        <v>15.1</v>
      </c>
      <c r="F736" s="4">
        <f t="shared" si="159"/>
        <v>1931.624999999945</v>
      </c>
      <c r="G736" s="22">
        <f>G729*5/12+G741*7/12</f>
        <v>3.5383333333333336</v>
      </c>
      <c r="H736" s="4">
        <f t="shared" si="155"/>
        <v>280.42007284768215</v>
      </c>
      <c r="I736" s="4">
        <f t="shared" si="156"/>
        <v>17.618046735099337</v>
      </c>
      <c r="J736" s="33">
        <f t="shared" si="160"/>
        <v>6595.5567960194057</v>
      </c>
      <c r="K736" s="4">
        <f t="shared" si="157"/>
        <v>14.727097350993379</v>
      </c>
      <c r="L736" s="33">
        <f t="shared" si="158"/>
        <v>346.38535691324938</v>
      </c>
      <c r="M736" s="15">
        <f t="shared" si="149"/>
        <v>15.006276602886551</v>
      </c>
      <c r="N736" s="6"/>
      <c r="O736" s="7">
        <f t="shared" si="150"/>
        <v>18.380525991208934</v>
      </c>
      <c r="P736" s="7"/>
      <c r="Q736" s="46">
        <f t="shared" si="151"/>
        <v>1.5493991974094137E-2</v>
      </c>
      <c r="R736" s="22">
        <f t="shared" si="161"/>
        <v>1.0005849586580824</v>
      </c>
      <c r="S736" s="22">
        <f t="shared" si="162"/>
        <v>10.129647686019393</v>
      </c>
      <c r="T736" s="39">
        <f t="shared" si="152"/>
        <v>2.7723308433182048E-2</v>
      </c>
      <c r="U736" s="39">
        <f t="shared" si="153"/>
        <v>4.0458580692494639E-2</v>
      </c>
      <c r="V736" s="39">
        <f t="shared" si="154"/>
        <v>-1.2735272259312591E-2</v>
      </c>
      <c r="Y736" s="37"/>
      <c r="Z736" s="37"/>
    </row>
    <row r="737" spans="1:26" ht="13.15" x14ac:dyDescent="0.4">
      <c r="A737" s="1">
        <v>1931.09</v>
      </c>
      <c r="B737" s="11">
        <v>11.83</v>
      </c>
      <c r="C737" s="4">
        <v>0.86</v>
      </c>
      <c r="D737" s="11">
        <v>0.7</v>
      </c>
      <c r="E737" s="11">
        <v>15</v>
      </c>
      <c r="F737" s="4">
        <f t="shared" si="159"/>
        <v>1931.7083333332782</v>
      </c>
      <c r="G737" s="22">
        <f>G729*4/12+G741*8/12</f>
        <v>3.5666666666666669</v>
      </c>
      <c r="H737" s="4">
        <f t="shared" si="155"/>
        <v>240.25073800000004</v>
      </c>
      <c r="I737" s="4">
        <f t="shared" si="156"/>
        <v>17.465396000000002</v>
      </c>
      <c r="J737" s="33">
        <f t="shared" si="160"/>
        <v>5684.9956300052454</v>
      </c>
      <c r="K737" s="4">
        <f t="shared" si="157"/>
        <v>14.216019999999999</v>
      </c>
      <c r="L737" s="33">
        <f t="shared" si="158"/>
        <v>336.39027396480731</v>
      </c>
      <c r="M737" s="15">
        <f t="shared" si="149"/>
        <v>12.817745261106891</v>
      </c>
      <c r="N737" s="6"/>
      <c r="O737" s="7">
        <f t="shared" si="150"/>
        <v>15.756886512834617</v>
      </c>
      <c r="P737" s="7"/>
      <c r="Q737" s="46">
        <f t="shared" si="151"/>
        <v>2.7053310824360341E-2</v>
      </c>
      <c r="R737" s="22">
        <f t="shared" si="161"/>
        <v>1.0006117110003754</v>
      </c>
      <c r="S737" s="22">
        <f t="shared" si="162"/>
        <v>10.203143598544234</v>
      </c>
      <c r="T737" s="39">
        <f t="shared" si="152"/>
        <v>4.2613614380621723E-2</v>
      </c>
      <c r="U737" s="39">
        <f t="shared" si="153"/>
        <v>3.8124454191790891E-2</v>
      </c>
      <c r="V737" s="39">
        <f t="shared" si="154"/>
        <v>4.4891601888308319E-3</v>
      </c>
      <c r="Y737" s="37"/>
      <c r="Z737" s="37"/>
    </row>
    <row r="738" spans="1:26" ht="13.15" x14ac:dyDescent="0.4">
      <c r="A738" s="1">
        <v>1931.1</v>
      </c>
      <c r="B738" s="11">
        <v>10.25</v>
      </c>
      <c r="C738" s="4">
        <v>0.84670000000000001</v>
      </c>
      <c r="D738" s="11">
        <v>0.67</v>
      </c>
      <c r="E738" s="11">
        <v>14.9</v>
      </c>
      <c r="F738" s="4">
        <f t="shared" si="159"/>
        <v>1931.7916666666115</v>
      </c>
      <c r="G738" s="22">
        <f>G729*3/12+G741*9/12</f>
        <v>3.5950000000000002</v>
      </c>
      <c r="H738" s="4">
        <f t="shared" si="155"/>
        <v>209.56021812080539</v>
      </c>
      <c r="I738" s="4">
        <f t="shared" si="156"/>
        <v>17.310696261744965</v>
      </c>
      <c r="J738" s="33">
        <f t="shared" si="160"/>
        <v>4992.9081187245101</v>
      </c>
      <c r="K738" s="4">
        <f t="shared" si="157"/>
        <v>13.698082550335572</v>
      </c>
      <c r="L738" s="33">
        <f t="shared" si="158"/>
        <v>326.36570141906554</v>
      </c>
      <c r="M738" s="15">
        <f t="shared" si="149"/>
        <v>11.145926407660937</v>
      </c>
      <c r="N738" s="6"/>
      <c r="O738" s="7">
        <f t="shared" si="150"/>
        <v>13.764337388796383</v>
      </c>
      <c r="P738" s="7"/>
      <c r="Q738" s="46">
        <f t="shared" si="151"/>
        <v>3.7813566467066649E-2</v>
      </c>
      <c r="R738" s="22">
        <f t="shared" si="161"/>
        <v>1.0006384575624876</v>
      </c>
      <c r="S738" s="22">
        <f t="shared" si="162"/>
        <v>10.277904335961615</v>
      </c>
      <c r="T738" s="39">
        <f t="shared" si="152"/>
        <v>5.1170424960345073E-2</v>
      </c>
      <c r="U738" s="39">
        <f t="shared" si="153"/>
        <v>3.5810836052996731E-2</v>
      </c>
      <c r="V738" s="39">
        <f t="shared" si="154"/>
        <v>1.5359588907348343E-2</v>
      </c>
      <c r="Y738" s="37"/>
      <c r="Z738" s="37"/>
    </row>
    <row r="739" spans="1:26" ht="13.15" x14ac:dyDescent="0.4">
      <c r="A739" s="1">
        <v>1931.11</v>
      </c>
      <c r="B739" s="11">
        <v>10.39</v>
      </c>
      <c r="C739" s="4">
        <v>0.83330000000000004</v>
      </c>
      <c r="D739" s="11">
        <v>0.64</v>
      </c>
      <c r="E739" s="11">
        <v>14.7</v>
      </c>
      <c r="F739" s="4">
        <f t="shared" si="159"/>
        <v>1931.8749999999447</v>
      </c>
      <c r="G739" s="22">
        <f>G729*2/12+G741*10/12</f>
        <v>3.6233333333333335</v>
      </c>
      <c r="H739" s="4">
        <f t="shared" si="155"/>
        <v>215.31260612244901</v>
      </c>
      <c r="I739" s="4">
        <f t="shared" si="156"/>
        <v>17.26852691836735</v>
      </c>
      <c r="J739" s="33">
        <f t="shared" si="160"/>
        <v>5164.2486484214296</v>
      </c>
      <c r="K739" s="4">
        <f t="shared" si="157"/>
        <v>13.262759183673472</v>
      </c>
      <c r="L739" s="33">
        <f t="shared" si="158"/>
        <v>318.10578777571851</v>
      </c>
      <c r="M739" s="15">
        <f t="shared" si="149"/>
        <v>11.41560029564468</v>
      </c>
      <c r="N739" s="6"/>
      <c r="O739" s="7">
        <f t="shared" si="150"/>
        <v>14.160676478302955</v>
      </c>
      <c r="P739" s="7"/>
      <c r="Q739" s="46">
        <f t="shared" si="151"/>
        <v>3.4645190862895019E-2</v>
      </c>
      <c r="R739" s="22">
        <f t="shared" si="161"/>
        <v>1.0006651983566295</v>
      </c>
      <c r="S739" s="22">
        <f t="shared" si="162"/>
        <v>10.424391053843564</v>
      </c>
      <c r="T739" s="39">
        <f t="shared" si="152"/>
        <v>4.2594783036157269E-2</v>
      </c>
      <c r="U739" s="39">
        <f t="shared" si="153"/>
        <v>3.3485331501043714E-2</v>
      </c>
      <c r="V739" s="39">
        <f t="shared" si="154"/>
        <v>9.1094515351135552E-3</v>
      </c>
      <c r="Y739" s="37"/>
      <c r="Z739" s="37"/>
    </row>
    <row r="740" spans="1:26" ht="13.15" x14ac:dyDescent="0.4">
      <c r="A740" s="1">
        <v>1931.12</v>
      </c>
      <c r="B740" s="11">
        <v>8.44</v>
      </c>
      <c r="C740" s="4">
        <v>0.82</v>
      </c>
      <c r="D740" s="11">
        <v>0.61</v>
      </c>
      <c r="E740" s="11">
        <v>14.6</v>
      </c>
      <c r="F740" s="4">
        <f t="shared" si="159"/>
        <v>1931.958333333278</v>
      </c>
      <c r="G740" s="22">
        <f>G729*1/12+G741*11/12</f>
        <v>3.6516666666666668</v>
      </c>
      <c r="H740" s="4">
        <f t="shared" si="155"/>
        <v>176.10060000000001</v>
      </c>
      <c r="I740" s="4">
        <f t="shared" si="156"/>
        <v>17.109300000000001</v>
      </c>
      <c r="J740" s="33">
        <f t="shared" si="160"/>
        <v>4257.9501435764705</v>
      </c>
      <c r="K740" s="4">
        <f t="shared" si="157"/>
        <v>12.727650000000001</v>
      </c>
      <c r="L740" s="33">
        <f t="shared" si="158"/>
        <v>307.74284213052692</v>
      </c>
      <c r="M740" s="15">
        <f t="shared" si="149"/>
        <v>9.3060328679683213</v>
      </c>
      <c r="N740" s="6"/>
      <c r="O740" s="7">
        <f t="shared" si="150"/>
        <v>11.613199088567873</v>
      </c>
      <c r="P740" s="7"/>
      <c r="Q740" s="46">
        <f t="shared" si="151"/>
        <v>5.4115164894184095E-2</v>
      </c>
      <c r="R740" s="22">
        <f t="shared" si="161"/>
        <v>1.0006919333949829</v>
      </c>
      <c r="S740" s="22">
        <f t="shared" si="162"/>
        <v>10.502772775488301</v>
      </c>
      <c r="T740" s="39">
        <f t="shared" si="152"/>
        <v>5.580545834392292E-2</v>
      </c>
      <c r="U740" s="39">
        <f t="shared" si="153"/>
        <v>3.1860940414411676E-2</v>
      </c>
      <c r="V740" s="39">
        <f t="shared" si="154"/>
        <v>2.3944517929511244E-2</v>
      </c>
      <c r="Y740" s="37"/>
      <c r="Z740" s="37"/>
    </row>
    <row r="741" spans="1:26" ht="13.15" x14ac:dyDescent="0.4">
      <c r="A741" s="1">
        <v>1932.01</v>
      </c>
      <c r="B741" s="11">
        <v>8.3000000000000007</v>
      </c>
      <c r="C741" s="4">
        <v>0.79330000000000001</v>
      </c>
      <c r="D741" s="11">
        <v>0.59330000000000005</v>
      </c>
      <c r="E741" s="11">
        <v>14.3</v>
      </c>
      <c r="F741" s="4">
        <f t="shared" si="159"/>
        <v>1932.0416666666113</v>
      </c>
      <c r="G741" s="22">
        <v>3.68</v>
      </c>
      <c r="H741" s="4">
        <f t="shared" si="155"/>
        <v>176.81263636363639</v>
      </c>
      <c r="I741" s="4">
        <f t="shared" si="156"/>
        <v>16.899453545454545</v>
      </c>
      <c r="J741" s="33">
        <f t="shared" si="160"/>
        <v>4309.217626808384</v>
      </c>
      <c r="K741" s="4">
        <f t="shared" si="157"/>
        <v>12.638908090909093</v>
      </c>
      <c r="L741" s="33">
        <f t="shared" si="158"/>
        <v>308.03118288980892</v>
      </c>
      <c r="M741" s="15">
        <f t="shared" si="149"/>
        <v>9.3124064551778485</v>
      </c>
      <c r="N741" s="6"/>
      <c r="O741" s="7">
        <f t="shared" si="150"/>
        <v>11.690735613244456</v>
      </c>
      <c r="P741" s="7"/>
      <c r="Q741" s="46">
        <f t="shared" si="151"/>
        <v>5.4016982118525611E-2</v>
      </c>
      <c r="R741" s="22">
        <f t="shared" si="161"/>
        <v>1.0056289406128645</v>
      </c>
      <c r="S741" s="22">
        <f t="shared" si="162"/>
        <v>10.730530344250981</v>
      </c>
      <c r="T741" s="39">
        <f t="shared" si="152"/>
        <v>5.5908218810185595E-2</v>
      </c>
      <c r="U741" s="39">
        <f t="shared" si="153"/>
        <v>2.8153148068261746E-2</v>
      </c>
      <c r="V741" s="39">
        <f t="shared" si="154"/>
        <v>2.7755070741923848E-2</v>
      </c>
      <c r="Y741" s="37"/>
      <c r="Z741" s="37"/>
    </row>
    <row r="742" spans="1:26" ht="13.15" x14ac:dyDescent="0.4">
      <c r="A742" s="1">
        <v>1932.02</v>
      </c>
      <c r="B742" s="11">
        <v>8.23</v>
      </c>
      <c r="C742" s="4">
        <v>0.76670000000000005</v>
      </c>
      <c r="D742" s="11">
        <v>0.57669999999999999</v>
      </c>
      <c r="E742" s="11">
        <v>14.1</v>
      </c>
      <c r="F742" s="4">
        <f t="shared" si="159"/>
        <v>1932.1249999999445</v>
      </c>
      <c r="G742" s="22">
        <f>G741*11/12+G753*1/12</f>
        <v>3.6491666666666669</v>
      </c>
      <c r="H742" s="4">
        <f t="shared" si="155"/>
        <v>177.80827446808513</v>
      </c>
      <c r="I742" s="4">
        <f t="shared" si="156"/>
        <v>16.564471936170218</v>
      </c>
      <c r="J742" s="33">
        <f t="shared" si="160"/>
        <v>4367.124955628472</v>
      </c>
      <c r="K742" s="4">
        <f t="shared" si="157"/>
        <v>12.459542148936171</v>
      </c>
      <c r="L742" s="33">
        <f t="shared" si="158"/>
        <v>306.01712781420895</v>
      </c>
      <c r="M742" s="15">
        <f t="shared" si="149"/>
        <v>9.3369322510084096</v>
      </c>
      <c r="N742" s="6"/>
      <c r="O742" s="7">
        <f t="shared" si="150"/>
        <v>11.788158853263388</v>
      </c>
      <c r="P742" s="7"/>
      <c r="Q742" s="46">
        <f t="shared" si="151"/>
        <v>5.265908011265312E-2</v>
      </c>
      <c r="R742" s="22">
        <f t="shared" si="161"/>
        <v>1.0056069534178527</v>
      </c>
      <c r="S742" s="22">
        <f t="shared" si="162"/>
        <v>10.943994725598394</v>
      </c>
      <c r="T742" s="39">
        <f t="shared" si="152"/>
        <v>5.1181432415602135E-2</v>
      </c>
      <c r="U742" s="39">
        <f t="shared" si="153"/>
        <v>2.5681119639839212E-2</v>
      </c>
      <c r="V742" s="39">
        <f t="shared" si="154"/>
        <v>2.5500312775762923E-2</v>
      </c>
      <c r="Y742" s="37"/>
      <c r="Z742" s="37"/>
    </row>
    <row r="743" spans="1:26" ht="13.15" x14ac:dyDescent="0.4">
      <c r="A743" s="1">
        <v>1932.03</v>
      </c>
      <c r="B743" s="11">
        <v>8.26</v>
      </c>
      <c r="C743" s="4">
        <v>0.74</v>
      </c>
      <c r="D743" s="11">
        <v>0.56000000000000005</v>
      </c>
      <c r="E743" s="11">
        <v>14</v>
      </c>
      <c r="F743" s="4">
        <f t="shared" si="159"/>
        <v>1932.2083333332778</v>
      </c>
      <c r="G743" s="22">
        <f>G741*10/12+G753*2/12</f>
        <v>3.6183333333333336</v>
      </c>
      <c r="H743" s="4">
        <f t="shared" si="155"/>
        <v>179.73111</v>
      </c>
      <c r="I743" s="4">
        <f t="shared" si="156"/>
        <v>16.101818571428574</v>
      </c>
      <c r="J743" s="33">
        <f t="shared" si="160"/>
        <v>4447.3076742852336</v>
      </c>
      <c r="K743" s="4">
        <f t="shared" si="157"/>
        <v>12.185160000000002</v>
      </c>
      <c r="L743" s="33">
        <f t="shared" si="158"/>
        <v>301.51238469730401</v>
      </c>
      <c r="M743" s="15">
        <f t="shared" si="149"/>
        <v>9.4130650280122179</v>
      </c>
      <c r="N743" s="6"/>
      <c r="O743" s="7">
        <f t="shared" si="150"/>
        <v>11.947423933156488</v>
      </c>
      <c r="P743" s="7"/>
      <c r="Q743" s="46">
        <f t="shared" si="151"/>
        <v>5.2571439292668616E-2</v>
      </c>
      <c r="R743" s="22">
        <f t="shared" si="161"/>
        <v>1.0055849736590832</v>
      </c>
      <c r="S743" s="22">
        <f t="shared" si="162"/>
        <v>11.083966888474549</v>
      </c>
      <c r="T743" s="39">
        <f t="shared" si="152"/>
        <v>4.2843570261301256E-2</v>
      </c>
      <c r="U743" s="39">
        <f t="shared" si="153"/>
        <v>2.3292830544147769E-2</v>
      </c>
      <c r="V743" s="39">
        <f t="shared" si="154"/>
        <v>1.9550739717153487E-2</v>
      </c>
      <c r="Y743" s="37"/>
      <c r="Z743" s="37"/>
    </row>
    <row r="744" spans="1:26" ht="13.15" x14ac:dyDescent="0.4">
      <c r="A744" s="1">
        <v>1932.04</v>
      </c>
      <c r="B744" s="11">
        <v>6.28</v>
      </c>
      <c r="C744" s="4">
        <v>0.71330000000000005</v>
      </c>
      <c r="D744" s="11">
        <v>0.54330000000000001</v>
      </c>
      <c r="E744" s="11">
        <v>13.9</v>
      </c>
      <c r="F744" s="4">
        <f t="shared" si="159"/>
        <v>1932.291666666611</v>
      </c>
      <c r="G744" s="22">
        <f>G741*9/12+G753*3/12</f>
        <v>3.5875000000000004</v>
      </c>
      <c r="H744" s="4">
        <f t="shared" si="155"/>
        <v>137.63094388489208</v>
      </c>
      <c r="I744" s="4">
        <f t="shared" si="156"/>
        <v>15.632508323741009</v>
      </c>
      <c r="J744" s="33">
        <f t="shared" si="160"/>
        <v>3437.8060693635211</v>
      </c>
      <c r="K744" s="4">
        <f t="shared" si="157"/>
        <v>11.906829906474821</v>
      </c>
      <c r="L744" s="33">
        <f t="shared" si="158"/>
        <v>297.4140187078346</v>
      </c>
      <c r="M744" s="15">
        <f t="shared" si="149"/>
        <v>7.1922331961154908</v>
      </c>
      <c r="N744" s="6"/>
      <c r="O744" s="7">
        <f t="shared" si="150"/>
        <v>9.194748213584619</v>
      </c>
      <c r="P744" s="7"/>
      <c r="Q744" s="46">
        <f t="shared" si="151"/>
        <v>8.4979257652761167E-2</v>
      </c>
      <c r="R744" s="22">
        <f t="shared" si="161"/>
        <v>1.0055630013536887</v>
      </c>
      <c r="S744" s="22">
        <f t="shared" si="162"/>
        <v>11.226056670660979</v>
      </c>
      <c r="T744" s="39">
        <f t="shared" si="152"/>
        <v>6.5612261049461384E-2</v>
      </c>
      <c r="U744" s="39">
        <f t="shared" si="153"/>
        <v>2.1555497583524819E-2</v>
      </c>
      <c r="V744" s="39">
        <f t="shared" si="154"/>
        <v>4.4056763465936566E-2</v>
      </c>
      <c r="Y744" s="37"/>
      <c r="Z744" s="37"/>
    </row>
    <row r="745" spans="1:26" ht="13.15" x14ac:dyDescent="0.4">
      <c r="A745" s="1">
        <v>1932.05</v>
      </c>
      <c r="B745" s="11">
        <v>5.51</v>
      </c>
      <c r="C745" s="4">
        <v>0.68669999999999998</v>
      </c>
      <c r="D745" s="11">
        <v>0.52669999999999995</v>
      </c>
      <c r="E745" s="11">
        <v>13.7</v>
      </c>
      <c r="F745" s="4">
        <f t="shared" si="159"/>
        <v>1932.3749999999443</v>
      </c>
      <c r="G745" s="22">
        <f>G741*8/12+G753*4/12</f>
        <v>3.5566666666666666</v>
      </c>
      <c r="H745" s="4">
        <f t="shared" si="155"/>
        <v>122.51867080291971</v>
      </c>
      <c r="I745" s="4">
        <f t="shared" si="156"/>
        <v>15.269250678832117</v>
      </c>
      <c r="J745" s="33">
        <f t="shared" si="160"/>
        <v>3092.1085886573228</v>
      </c>
      <c r="K745" s="4">
        <f t="shared" si="157"/>
        <v>11.711539729927006</v>
      </c>
      <c r="L745" s="33">
        <f t="shared" si="158"/>
        <v>295.57415492664455</v>
      </c>
      <c r="M745" s="15">
        <f t="shared" si="149"/>
        <v>6.3908572898814473</v>
      </c>
      <c r="N745" s="6"/>
      <c r="O745" s="7">
        <f t="shared" si="150"/>
        <v>8.236318664933421</v>
      </c>
      <c r="P745" s="7"/>
      <c r="Q745" s="46">
        <f t="shared" si="151"/>
        <v>0.10130033260620125</v>
      </c>
      <c r="R745" s="22">
        <f t="shared" si="161"/>
        <v>1.0055410365188449</v>
      </c>
      <c r="S745" s="22">
        <f t="shared" si="162"/>
        <v>11.453302965234942</v>
      </c>
      <c r="T745" s="39">
        <f t="shared" si="152"/>
        <v>7.7621177749995107E-2</v>
      </c>
      <c r="U745" s="39">
        <f t="shared" si="153"/>
        <v>1.8453711549973661E-2</v>
      </c>
      <c r="V745" s="39">
        <f t="shared" si="154"/>
        <v>5.9167466200021446E-2</v>
      </c>
      <c r="Y745" s="37"/>
      <c r="Z745" s="37"/>
    </row>
    <row r="746" spans="1:26" ht="13.15" x14ac:dyDescent="0.4">
      <c r="A746" s="1">
        <v>1932.06</v>
      </c>
      <c r="B746" s="11">
        <v>4.7699999999999996</v>
      </c>
      <c r="C746" s="4">
        <v>0.66</v>
      </c>
      <c r="D746" s="11">
        <v>0.51</v>
      </c>
      <c r="E746" s="11">
        <v>13.6</v>
      </c>
      <c r="F746" s="4">
        <f t="shared" si="159"/>
        <v>1932.4583333332776</v>
      </c>
      <c r="G746" s="22">
        <f>G741*7/12+G753*5/12</f>
        <v>3.5258333333333338</v>
      </c>
      <c r="H746" s="4">
        <f t="shared" si="155"/>
        <v>106.84414191176471</v>
      </c>
      <c r="I746" s="4">
        <f t="shared" si="156"/>
        <v>14.78346617647059</v>
      </c>
      <c r="J746" s="33">
        <f t="shared" si="160"/>
        <v>2727.6089994357944</v>
      </c>
      <c r="K746" s="4">
        <f t="shared" si="157"/>
        <v>11.423587500000002</v>
      </c>
      <c r="L746" s="33">
        <f t="shared" si="158"/>
        <v>291.63115088307239</v>
      </c>
      <c r="M746" s="15">
        <f t="shared" si="149"/>
        <v>5.5650593715289682</v>
      </c>
      <c r="N746" s="6"/>
      <c r="O746" s="7">
        <f t="shared" si="150"/>
        <v>7.237633926294607</v>
      </c>
      <c r="P746" s="7"/>
      <c r="Q746" s="46">
        <f t="shared" si="151"/>
        <v>0.12410976098602758</v>
      </c>
      <c r="R746" s="22">
        <f t="shared" si="161"/>
        <v>1.0055190791717696</v>
      </c>
      <c r="S746" s="22">
        <f t="shared" si="162"/>
        <v>11.601448239162194</v>
      </c>
      <c r="T746" s="39">
        <f t="shared" si="152"/>
        <v>9.7327764672307637E-2</v>
      </c>
      <c r="U746" s="39">
        <f t="shared" si="153"/>
        <v>1.7346825473075311E-2</v>
      </c>
      <c r="V746" s="39">
        <f t="shared" si="154"/>
        <v>7.9980939199232326E-2</v>
      </c>
      <c r="Y746" s="37"/>
      <c r="Z746" s="37"/>
    </row>
    <row r="747" spans="1:26" ht="13.15" x14ac:dyDescent="0.4">
      <c r="A747" s="1">
        <v>1932.07</v>
      </c>
      <c r="B747" s="11">
        <v>5.01</v>
      </c>
      <c r="C747" s="4">
        <v>0.63329999999999997</v>
      </c>
      <c r="D747" s="11">
        <v>0.49330000000000002</v>
      </c>
      <c r="E747" s="11">
        <v>13.6</v>
      </c>
      <c r="F747" s="4">
        <f t="shared" si="159"/>
        <v>1932.5416666666108</v>
      </c>
      <c r="G747" s="22">
        <f>G741*6/12+G753*6/12</f>
        <v>3.4950000000000001</v>
      </c>
      <c r="H747" s="4">
        <f t="shared" si="155"/>
        <v>112.21994779411764</v>
      </c>
      <c r="I747" s="4">
        <f t="shared" si="156"/>
        <v>14.185407772058824</v>
      </c>
      <c r="J747" s="33">
        <f t="shared" si="160"/>
        <v>2895.0252939451889</v>
      </c>
      <c r="K747" s="4">
        <f t="shared" si="157"/>
        <v>11.049521007352942</v>
      </c>
      <c r="L747" s="33">
        <f t="shared" si="158"/>
        <v>285.05308932198841</v>
      </c>
      <c r="M747" s="15">
        <f t="shared" si="149"/>
        <v>5.8387636718512024</v>
      </c>
      <c r="N747" s="6"/>
      <c r="O747" s="7">
        <f t="shared" si="150"/>
        <v>7.6548840141456127</v>
      </c>
      <c r="P747" s="7"/>
      <c r="Q747" s="46">
        <f t="shared" si="151"/>
        <v>0.11540991841757037</v>
      </c>
      <c r="R747" s="22">
        <f t="shared" si="161"/>
        <v>1.0054971293297246</v>
      </c>
      <c r="S747" s="22">
        <f t="shared" si="162"/>
        <v>11.665477550501317</v>
      </c>
      <c r="T747" s="39">
        <f t="shared" si="152"/>
        <v>9.4814718317846713E-2</v>
      </c>
      <c r="U747" s="39">
        <f t="shared" si="153"/>
        <v>1.6366386145706846E-2</v>
      </c>
      <c r="V747" s="39">
        <f t="shared" si="154"/>
        <v>7.8448332172139867E-2</v>
      </c>
      <c r="Y747" s="37"/>
      <c r="Z747" s="37"/>
    </row>
    <row r="748" spans="1:26" ht="13.15" x14ac:dyDescent="0.4">
      <c r="A748" s="1">
        <v>1932.08</v>
      </c>
      <c r="B748" s="11">
        <v>7.53</v>
      </c>
      <c r="C748" s="4">
        <v>0.60670000000000002</v>
      </c>
      <c r="D748" s="11">
        <v>0.47670000000000001</v>
      </c>
      <c r="E748" s="11">
        <v>13.5</v>
      </c>
      <c r="F748" s="4">
        <f t="shared" si="159"/>
        <v>1932.6249999999441</v>
      </c>
      <c r="G748" s="22">
        <f>G741*5/12+G753*7/12</f>
        <v>3.4641666666666668</v>
      </c>
      <c r="H748" s="4">
        <f t="shared" si="155"/>
        <v>169.9152866666667</v>
      </c>
      <c r="I748" s="4">
        <f t="shared" si="156"/>
        <v>13.690252911111113</v>
      </c>
      <c r="J748" s="33">
        <f t="shared" si="160"/>
        <v>4412.8683432289063</v>
      </c>
      <c r="K748" s="4">
        <f t="shared" si="157"/>
        <v>10.756788466666668</v>
      </c>
      <c r="L748" s="33">
        <f t="shared" si="158"/>
        <v>279.364454079312</v>
      </c>
      <c r="M748" s="15">
        <f t="shared" si="149"/>
        <v>8.8346532051812172</v>
      </c>
      <c r="N748" s="6"/>
      <c r="O748" s="7">
        <f t="shared" si="150"/>
        <v>11.631377927995526</v>
      </c>
      <c r="P748" s="7"/>
      <c r="Q748" s="46">
        <f t="shared" si="151"/>
        <v>5.8089853396922908E-2</v>
      </c>
      <c r="R748" s="22">
        <f t="shared" si="161"/>
        <v>1.0054751870100134</v>
      </c>
      <c r="S748" s="22">
        <f t="shared" si="162"/>
        <v>11.816490146247121</v>
      </c>
      <c r="T748" s="39">
        <f t="shared" si="152"/>
        <v>4.9019876474370783E-2</v>
      </c>
      <c r="U748" s="39">
        <f t="shared" si="153"/>
        <v>1.4643859788938451E-2</v>
      </c>
      <c r="V748" s="39">
        <f t="shared" si="154"/>
        <v>3.4376016685432331E-2</v>
      </c>
      <c r="Y748" s="37"/>
      <c r="Z748" s="37"/>
    </row>
    <row r="749" spans="1:26" ht="13.15" x14ac:dyDescent="0.4">
      <c r="A749" s="1">
        <v>1932.09</v>
      </c>
      <c r="B749" s="11">
        <v>8.26</v>
      </c>
      <c r="C749" s="4">
        <v>0.57999999999999996</v>
      </c>
      <c r="D749" s="11">
        <v>0.46</v>
      </c>
      <c r="E749" s="11">
        <v>13.4</v>
      </c>
      <c r="F749" s="4">
        <f t="shared" si="159"/>
        <v>1932.7083333332773</v>
      </c>
      <c r="G749" s="22">
        <f>G741*4/12+G753*8/12</f>
        <v>3.4333333333333336</v>
      </c>
      <c r="H749" s="4">
        <f t="shared" si="155"/>
        <v>187.77877164179105</v>
      </c>
      <c r="I749" s="4">
        <f t="shared" si="156"/>
        <v>13.185434328358209</v>
      </c>
      <c r="J749" s="33">
        <f t="shared" si="160"/>
        <v>4905.337312911659</v>
      </c>
      <c r="K749" s="4">
        <f t="shared" si="157"/>
        <v>10.457413432835821</v>
      </c>
      <c r="L749" s="33">
        <f t="shared" si="158"/>
        <v>273.17859127595193</v>
      </c>
      <c r="M749" s="15">
        <f t="shared" si="149"/>
        <v>9.7611685640637145</v>
      </c>
      <c r="N749" s="6"/>
      <c r="O749" s="7">
        <f t="shared" si="150"/>
        <v>12.893505025072688</v>
      </c>
      <c r="P749" s="7"/>
      <c r="Q749" s="46">
        <f t="shared" si="151"/>
        <v>4.6926287026324905E-2</v>
      </c>
      <c r="R749" s="22">
        <f t="shared" si="161"/>
        <v>1.0054532522299842</v>
      </c>
      <c r="S749" s="22">
        <f t="shared" si="162"/>
        <v>11.969853218999802</v>
      </c>
      <c r="T749" s="39">
        <f t="shared" si="152"/>
        <v>3.9679126868178205E-2</v>
      </c>
      <c r="U749" s="39">
        <f t="shared" si="153"/>
        <v>1.3536922209771429E-2</v>
      </c>
      <c r="V749" s="39">
        <f t="shared" si="154"/>
        <v>2.6142204658406776E-2</v>
      </c>
      <c r="Y749" s="37"/>
      <c r="Z749" s="37"/>
    </row>
    <row r="750" spans="1:26" ht="13.15" x14ac:dyDescent="0.4">
      <c r="A750" s="1">
        <v>1932.1</v>
      </c>
      <c r="B750" s="11">
        <v>7.12</v>
      </c>
      <c r="C750" s="4">
        <v>0.55330000000000001</v>
      </c>
      <c r="D750" s="11">
        <v>0.44330000000000003</v>
      </c>
      <c r="E750" s="11">
        <v>13.3</v>
      </c>
      <c r="F750" s="4">
        <f t="shared" si="159"/>
        <v>1932.7916666666106</v>
      </c>
      <c r="G750" s="22">
        <f>G741*3/12+G753*9/12</f>
        <v>3.4024999999999999</v>
      </c>
      <c r="H750" s="4">
        <f t="shared" si="155"/>
        <v>163.07958496240602</v>
      </c>
      <c r="I750" s="4">
        <f t="shared" si="156"/>
        <v>12.673024488721804</v>
      </c>
      <c r="J750" s="33">
        <f t="shared" si="160"/>
        <v>4287.7095267037466</v>
      </c>
      <c r="K750" s="4">
        <f t="shared" si="157"/>
        <v>10.153536518796994</v>
      </c>
      <c r="L750" s="33">
        <f t="shared" si="158"/>
        <v>266.95809454884426</v>
      </c>
      <c r="M750" s="15">
        <f t="shared" si="149"/>
        <v>8.4786066076890858</v>
      </c>
      <c r="N750" s="6"/>
      <c r="O750" s="7">
        <f t="shared" si="150"/>
        <v>11.242814157262011</v>
      </c>
      <c r="P750" s="7"/>
      <c r="Q750" s="46">
        <f t="shared" si="151"/>
        <v>6.1411595330276611E-2</v>
      </c>
      <c r="R750" s="22">
        <f t="shared" si="161"/>
        <v>1.0054313250070273</v>
      </c>
      <c r="S750" s="22">
        <f t="shared" si="162"/>
        <v>12.125617530824751</v>
      </c>
      <c r="T750" s="39">
        <f t="shared" si="152"/>
        <v>6.0586935659509455E-2</v>
      </c>
      <c r="U750" s="39">
        <f t="shared" si="153"/>
        <v>1.1208760058187384E-2</v>
      </c>
      <c r="V750" s="39">
        <f t="shared" si="154"/>
        <v>4.9378175601322072E-2</v>
      </c>
      <c r="Y750" s="37"/>
      <c r="Z750" s="37"/>
    </row>
    <row r="751" spans="1:26" ht="13.15" x14ac:dyDescent="0.4">
      <c r="A751" s="1">
        <v>1932.11</v>
      </c>
      <c r="B751" s="11">
        <v>7.05</v>
      </c>
      <c r="C751" s="4">
        <v>0.52669999999999995</v>
      </c>
      <c r="D751" s="11">
        <v>0.42670000000000002</v>
      </c>
      <c r="E751" s="11">
        <v>13.2</v>
      </c>
      <c r="F751" s="4">
        <f t="shared" si="159"/>
        <v>1932.8749999999438</v>
      </c>
      <c r="G751" s="22">
        <f>G741*2/12+G753*10/12</f>
        <v>3.3716666666666666</v>
      </c>
      <c r="H751" s="4">
        <f t="shared" si="155"/>
        <v>162.69957954545455</v>
      </c>
      <c r="I751" s="4">
        <f t="shared" si="156"/>
        <v>12.155158659090908</v>
      </c>
      <c r="J751" s="33">
        <f t="shared" si="160"/>
        <v>4304.3504587120597</v>
      </c>
      <c r="K751" s="4">
        <f t="shared" si="157"/>
        <v>9.8473632045454558</v>
      </c>
      <c r="L751" s="33">
        <f t="shared" si="158"/>
        <v>260.52004833084197</v>
      </c>
      <c r="M751" s="15">
        <f t="shared" si="149"/>
        <v>8.4633095671229004</v>
      </c>
      <c r="N751" s="6"/>
      <c r="O751" s="7">
        <f t="shared" si="150"/>
        <v>11.262911076993239</v>
      </c>
      <c r="P751" s="7"/>
      <c r="Q751" s="46">
        <f t="shared" si="151"/>
        <v>6.0612686165571437E-2</v>
      </c>
      <c r="R751" s="22">
        <f t="shared" si="161"/>
        <v>1.0054094053585769</v>
      </c>
      <c r="S751" s="22">
        <f t="shared" si="162"/>
        <v>12.283835364943643</v>
      </c>
      <c r="T751" s="39">
        <f t="shared" si="152"/>
        <v>6.1795471835996096E-2</v>
      </c>
      <c r="U751" s="39">
        <f t="shared" si="153"/>
        <v>9.4959151758744476E-3</v>
      </c>
      <c r="V751" s="39">
        <f t="shared" si="154"/>
        <v>5.2299556660121649E-2</v>
      </c>
      <c r="Y751" s="37"/>
      <c r="Z751" s="37"/>
    </row>
    <row r="752" spans="1:26" ht="13.15" x14ac:dyDescent="0.4">
      <c r="A752" s="1">
        <v>1932.12</v>
      </c>
      <c r="B752" s="11">
        <v>6.82</v>
      </c>
      <c r="C752" s="4">
        <v>0.5</v>
      </c>
      <c r="D752" s="11">
        <v>0.41</v>
      </c>
      <c r="E752" s="11">
        <v>13.1</v>
      </c>
      <c r="F752" s="4">
        <f t="shared" si="159"/>
        <v>1932.9583333332771</v>
      </c>
      <c r="G752" s="22">
        <f>G741*1/12+G753*11/12</f>
        <v>3.3408333333333338</v>
      </c>
      <c r="H752" s="4">
        <f t="shared" si="155"/>
        <v>158.59311297709925</v>
      </c>
      <c r="I752" s="4">
        <f t="shared" si="156"/>
        <v>11.627061068702291</v>
      </c>
      <c r="J752" s="33">
        <f t="shared" si="160"/>
        <v>4221.3441443060601</v>
      </c>
      <c r="K752" s="4">
        <f t="shared" si="157"/>
        <v>9.5341900763358787</v>
      </c>
      <c r="L752" s="33">
        <f t="shared" si="158"/>
        <v>253.77582099200654</v>
      </c>
      <c r="M752" s="15">
        <f t="shared" si="149"/>
        <v>8.257073999100685</v>
      </c>
      <c r="N752" s="6"/>
      <c r="O752" s="7">
        <f t="shared" si="150"/>
        <v>11.026422344303844</v>
      </c>
      <c r="P752" s="7"/>
      <c r="Q752" s="46">
        <f t="shared" si="151"/>
        <v>6.2551431453469059E-2</v>
      </c>
      <c r="R752" s="22">
        <f t="shared" si="161"/>
        <v>1.0053874933021107</v>
      </c>
      <c r="S752" s="22">
        <f t="shared" si="162"/>
        <v>12.444560583911183</v>
      </c>
      <c r="T752" s="39">
        <f t="shared" si="152"/>
        <v>6.4342065904339218E-2</v>
      </c>
      <c r="U752" s="39">
        <f t="shared" si="153"/>
        <v>7.7860255456307925E-3</v>
      </c>
      <c r="V752" s="39">
        <f t="shared" si="154"/>
        <v>5.6556040358708426E-2</v>
      </c>
      <c r="Y752" s="37"/>
      <c r="Z752" s="37"/>
    </row>
    <row r="753" spans="1:26" ht="13.15" x14ac:dyDescent="0.4">
      <c r="A753" s="1">
        <v>1933.01</v>
      </c>
      <c r="B753" s="11">
        <v>7.09</v>
      </c>
      <c r="C753" s="4">
        <v>0.495</v>
      </c>
      <c r="D753" s="11">
        <v>0.41249999999999998</v>
      </c>
      <c r="E753" s="11">
        <v>12.9</v>
      </c>
      <c r="F753" s="4">
        <f t="shared" si="159"/>
        <v>1933.0416666666104</v>
      </c>
      <c r="G753" s="22">
        <v>3.31</v>
      </c>
      <c r="H753" s="4">
        <f t="shared" si="155"/>
        <v>167.42787674418605</v>
      </c>
      <c r="I753" s="4">
        <f t="shared" si="156"/>
        <v>11.689252325581396</v>
      </c>
      <c r="J753" s="33">
        <f t="shared" si="160"/>
        <v>4482.4311944006668</v>
      </c>
      <c r="K753" s="4">
        <f t="shared" si="157"/>
        <v>9.7410436046511624</v>
      </c>
      <c r="L753" s="33">
        <f t="shared" si="158"/>
        <v>260.79024932161849</v>
      </c>
      <c r="M753" s="15">
        <f t="shared" si="149"/>
        <v>8.7280461628135324</v>
      </c>
      <c r="N753" s="6"/>
      <c r="O753" s="7">
        <f t="shared" si="150"/>
        <v>11.691967993175714</v>
      </c>
      <c r="P753" s="7"/>
      <c r="Q753" s="46">
        <f t="shared" si="151"/>
        <v>5.540385057403726E-2</v>
      </c>
      <c r="R753" s="22">
        <f t="shared" si="161"/>
        <v>1.0040962469810495</v>
      </c>
      <c r="S753" s="22">
        <f t="shared" si="162"/>
        <v>12.705583951645876</v>
      </c>
      <c r="T753" s="39">
        <f t="shared" si="152"/>
        <v>6.466130799872527E-2</v>
      </c>
      <c r="U753" s="39">
        <f t="shared" si="153"/>
        <v>5.8956312347697715E-3</v>
      </c>
      <c r="V753" s="39">
        <f t="shared" si="154"/>
        <v>5.8765676763955499E-2</v>
      </c>
      <c r="Y753" s="37"/>
      <c r="Z753" s="37"/>
    </row>
    <row r="754" spans="1:26" ht="13.15" x14ac:dyDescent="0.4">
      <c r="A754" s="1">
        <v>1933.02</v>
      </c>
      <c r="B754" s="11">
        <v>6.25</v>
      </c>
      <c r="C754" s="4">
        <v>0.49</v>
      </c>
      <c r="D754" s="11">
        <v>0.41499999999999998</v>
      </c>
      <c r="E754" s="11">
        <v>12.7</v>
      </c>
      <c r="F754" s="4">
        <f t="shared" si="159"/>
        <v>1933.1249999999436</v>
      </c>
      <c r="G754" s="22">
        <f>G753*11/12+G765*1/12</f>
        <v>3.2941666666666674</v>
      </c>
      <c r="H754" s="4">
        <f t="shared" si="155"/>
        <v>149.91584645669292</v>
      </c>
      <c r="I754" s="4">
        <f t="shared" si="156"/>
        <v>11.753402362204726</v>
      </c>
      <c r="J754" s="33">
        <f t="shared" si="160"/>
        <v>4039.8158177782202</v>
      </c>
      <c r="K754" s="4">
        <f t="shared" si="157"/>
        <v>9.9544122047244095</v>
      </c>
      <c r="L754" s="33">
        <f t="shared" si="158"/>
        <v>268.24377030047384</v>
      </c>
      <c r="M754" s="15">
        <f t="shared" si="149"/>
        <v>7.8260517513165988</v>
      </c>
      <c r="N754" s="6"/>
      <c r="O754" s="7">
        <f t="shared" si="150"/>
        <v>10.523079525637087</v>
      </c>
      <c r="P754" s="7"/>
      <c r="Q754" s="46">
        <f t="shared" si="151"/>
        <v>6.7246747628507464E-2</v>
      </c>
      <c r="R754" s="22">
        <f t="shared" si="161"/>
        <v>1.0040840524872445</v>
      </c>
      <c r="S754" s="22">
        <f t="shared" si="162"/>
        <v>12.958536707401464</v>
      </c>
      <c r="T754" s="39">
        <f t="shared" si="152"/>
        <v>8.2516736198060547E-2</v>
      </c>
      <c r="U754" s="39">
        <f t="shared" si="153"/>
        <v>4.1137524297429895E-3</v>
      </c>
      <c r="V754" s="39">
        <f t="shared" si="154"/>
        <v>7.8402983768317558E-2</v>
      </c>
      <c r="Y754" s="37"/>
      <c r="Z754" s="37"/>
    </row>
    <row r="755" spans="1:26" ht="13.15" x14ac:dyDescent="0.4">
      <c r="A755" s="1">
        <v>1933.03</v>
      </c>
      <c r="B755" s="11">
        <v>6.23</v>
      </c>
      <c r="C755" s="4">
        <v>0.48499999999999999</v>
      </c>
      <c r="D755" s="11">
        <v>0.41749999999999998</v>
      </c>
      <c r="E755" s="11">
        <v>12.6</v>
      </c>
      <c r="F755" s="4">
        <f t="shared" si="159"/>
        <v>1933.2083333332769</v>
      </c>
      <c r="G755" s="22">
        <f>G753*10/12+G765*2/12</f>
        <v>3.2783333333333333</v>
      </c>
      <c r="H755" s="4">
        <f t="shared" si="155"/>
        <v>150.6221166666667</v>
      </c>
      <c r="I755" s="4">
        <f t="shared" si="156"/>
        <v>11.725798809523811</v>
      </c>
      <c r="J755" s="33">
        <f t="shared" si="160"/>
        <v>4085.1793157151033</v>
      </c>
      <c r="K755" s="4">
        <f t="shared" si="157"/>
        <v>10.093857738095238</v>
      </c>
      <c r="L755" s="33">
        <f t="shared" si="158"/>
        <v>273.76602958443902</v>
      </c>
      <c r="M755" s="15">
        <f t="shared" si="149"/>
        <v>7.8746813229431698</v>
      </c>
      <c r="N755" s="6"/>
      <c r="O755" s="7">
        <f t="shared" si="150"/>
        <v>10.626790503904585</v>
      </c>
      <c r="P755" s="7"/>
      <c r="Q755" s="46">
        <f t="shared" si="151"/>
        <v>6.5847590379326248E-2</v>
      </c>
      <c r="R755" s="22">
        <f t="shared" si="161"/>
        <v>1.0040718590262971</v>
      </c>
      <c r="S755" s="22">
        <f t="shared" si="162"/>
        <v>13.114725607436442</v>
      </c>
      <c r="T755" s="39">
        <f t="shared" si="152"/>
        <v>8.3664740445822172E-2</v>
      </c>
      <c r="U755" s="39">
        <f t="shared" si="153"/>
        <v>1.346936196712667E-3</v>
      </c>
      <c r="V755" s="39">
        <f t="shared" si="154"/>
        <v>8.2317804249109505E-2</v>
      </c>
      <c r="Y755" s="37"/>
      <c r="Z755" s="37"/>
    </row>
    <row r="756" spans="1:26" ht="13.15" x14ac:dyDescent="0.4">
      <c r="A756" s="1">
        <v>1933.04</v>
      </c>
      <c r="B756" s="11">
        <v>6.89</v>
      </c>
      <c r="C756" s="4">
        <v>0.48</v>
      </c>
      <c r="D756" s="11">
        <v>0.42</v>
      </c>
      <c r="E756" s="11">
        <v>12.6</v>
      </c>
      <c r="F756" s="4">
        <f t="shared" si="159"/>
        <v>1933.2916666666101</v>
      </c>
      <c r="G756" s="22">
        <f>G753*9/12+G765*3/12</f>
        <v>3.2624999999999997</v>
      </c>
      <c r="H756" s="4">
        <f t="shared" si="155"/>
        <v>166.57887380952383</v>
      </c>
      <c r="I756" s="4">
        <f t="shared" si="156"/>
        <v>11.604914285714287</v>
      </c>
      <c r="J756" s="33">
        <f t="shared" si="160"/>
        <v>4544.1882275932039</v>
      </c>
      <c r="K756" s="4">
        <f t="shared" si="157"/>
        <v>10.154300000000001</v>
      </c>
      <c r="L756" s="33">
        <f t="shared" si="158"/>
        <v>277.00421706663946</v>
      </c>
      <c r="M756" s="15">
        <f t="shared" si="149"/>
        <v>8.7231016460681161</v>
      </c>
      <c r="N756" s="6"/>
      <c r="O756" s="7">
        <f t="shared" si="150"/>
        <v>11.805335595835286</v>
      </c>
      <c r="P756" s="7"/>
      <c r="Q756" s="46">
        <f t="shared" si="151"/>
        <v>5.3078308378454599E-2</v>
      </c>
      <c r="R756" s="22">
        <f t="shared" si="161"/>
        <v>1.0040596665994306</v>
      </c>
      <c r="S756" s="22">
        <f t="shared" si="162"/>
        <v>13.168126921278493</v>
      </c>
      <c r="T756" s="39">
        <f t="shared" si="152"/>
        <v>7.4935571651532085E-2</v>
      </c>
      <c r="U756" s="39">
        <f t="shared" si="153"/>
        <v>-1.7958247594429544E-5</v>
      </c>
      <c r="V756" s="39">
        <f t="shared" si="154"/>
        <v>7.4953529899126514E-2</v>
      </c>
      <c r="Y756" s="37"/>
      <c r="Z756" s="37"/>
    </row>
    <row r="757" spans="1:26" ht="13.15" x14ac:dyDescent="0.4">
      <c r="A757" s="1">
        <v>1933.05</v>
      </c>
      <c r="B757" s="11">
        <v>8.8699999999999992</v>
      </c>
      <c r="C757" s="4">
        <v>0.47499999999999998</v>
      </c>
      <c r="D757" s="11">
        <v>0.42249999999999999</v>
      </c>
      <c r="E757" s="11">
        <v>12.6</v>
      </c>
      <c r="F757" s="4">
        <f t="shared" si="159"/>
        <v>1933.3749999999434</v>
      </c>
      <c r="G757" s="22">
        <f>G753*8/12+G765*4/12</f>
        <v>3.2466666666666666</v>
      </c>
      <c r="H757" s="4">
        <f t="shared" si="155"/>
        <v>214.44914523809524</v>
      </c>
      <c r="I757" s="4">
        <f t="shared" si="156"/>
        <v>11.484029761904763</v>
      </c>
      <c r="J757" s="33">
        <f t="shared" si="160"/>
        <v>5876.1717991428077</v>
      </c>
      <c r="K757" s="4">
        <f t="shared" si="157"/>
        <v>10.214742261904764</v>
      </c>
      <c r="L757" s="33">
        <f t="shared" si="158"/>
        <v>279.89657104146977</v>
      </c>
      <c r="M757" s="15">
        <f t="shared" si="149"/>
        <v>11.249651251932443</v>
      </c>
      <c r="N757" s="6"/>
      <c r="O757" s="7">
        <f t="shared" si="150"/>
        <v>15.246808142532863</v>
      </c>
      <c r="P757" s="7"/>
      <c r="Q757" s="46">
        <f t="shared" si="151"/>
        <v>2.7490163162586824E-2</v>
      </c>
      <c r="R757" s="22">
        <f t="shared" si="161"/>
        <v>1.0040474752078703</v>
      </c>
      <c r="S757" s="22">
        <f t="shared" si="162"/>
        <v>13.221585126317869</v>
      </c>
      <c r="T757" s="39">
        <f t="shared" si="152"/>
        <v>5.1536946445796428E-2</v>
      </c>
      <c r="U757" s="39">
        <f t="shared" si="153"/>
        <v>-7.9732999982817798E-4</v>
      </c>
      <c r="V757" s="39">
        <f t="shared" si="154"/>
        <v>5.2334276445624606E-2</v>
      </c>
      <c r="Y757" s="37"/>
      <c r="Z757" s="37"/>
    </row>
    <row r="758" spans="1:26" ht="13.15" x14ac:dyDescent="0.4">
      <c r="A758" s="1">
        <v>1933.06</v>
      </c>
      <c r="B758" s="11">
        <v>10.39</v>
      </c>
      <c r="C758" s="4">
        <v>0.47</v>
      </c>
      <c r="D758" s="11">
        <v>0.42499999999999999</v>
      </c>
      <c r="E758" s="11">
        <v>12.7</v>
      </c>
      <c r="F758" s="4">
        <f t="shared" si="159"/>
        <v>1933.4583333332766</v>
      </c>
      <c r="G758" s="22">
        <f>G753*7/12+G765*5/12</f>
        <v>3.2308333333333334</v>
      </c>
      <c r="H758" s="4">
        <f t="shared" si="155"/>
        <v>249.22010314960633</v>
      </c>
      <c r="I758" s="4">
        <f t="shared" si="156"/>
        <v>11.273671653543309</v>
      </c>
      <c r="J758" s="33">
        <f t="shared" si="160"/>
        <v>6854.6817610086073</v>
      </c>
      <c r="K758" s="4">
        <f t="shared" si="157"/>
        <v>10.19427755905512</v>
      </c>
      <c r="L758" s="33">
        <f t="shared" si="158"/>
        <v>280.38881120583812</v>
      </c>
      <c r="M758" s="15">
        <f t="shared" si="149"/>
        <v>13.098875517269521</v>
      </c>
      <c r="N758" s="6"/>
      <c r="O758" s="7">
        <f t="shared" si="150"/>
        <v>17.765664123579949</v>
      </c>
      <c r="P758" s="7"/>
      <c r="Q758" s="46">
        <f t="shared" si="151"/>
        <v>1.5294045467209826E-2</v>
      </c>
      <c r="R758" s="22">
        <f t="shared" si="161"/>
        <v>1.0040352848528435</v>
      </c>
      <c r="S758" s="22">
        <f t="shared" si="162"/>
        <v>13.170570824448809</v>
      </c>
      <c r="T758" s="39">
        <f t="shared" si="152"/>
        <v>3.7699766046815908E-2</v>
      </c>
      <c r="U758" s="39">
        <f t="shared" si="153"/>
        <v>-2.1244585716229114E-4</v>
      </c>
      <c r="V758" s="39">
        <f t="shared" si="154"/>
        <v>3.7912211903978199E-2</v>
      </c>
      <c r="Y758" s="37"/>
      <c r="Z758" s="37"/>
    </row>
    <row r="759" spans="1:26" ht="13.15" x14ac:dyDescent="0.4">
      <c r="A759" s="1">
        <v>1933.07</v>
      </c>
      <c r="B759" s="11">
        <v>11.23</v>
      </c>
      <c r="C759" s="4">
        <v>0.46500000000000002</v>
      </c>
      <c r="D759" s="11">
        <v>0.42749999999999999</v>
      </c>
      <c r="E759" s="11">
        <v>13.1</v>
      </c>
      <c r="F759" s="4">
        <f t="shared" si="159"/>
        <v>1933.5416666666099</v>
      </c>
      <c r="G759" s="22">
        <f>G753*6/12+G765*6/12</f>
        <v>3.2149999999999999</v>
      </c>
      <c r="H759" s="4">
        <f t="shared" si="155"/>
        <v>261.1437916030535</v>
      </c>
      <c r="I759" s="4">
        <f t="shared" si="156"/>
        <v>10.813166793893132</v>
      </c>
      <c r="J759" s="33">
        <f t="shared" si="160"/>
        <v>7207.421461464306</v>
      </c>
      <c r="K759" s="4">
        <f t="shared" si="157"/>
        <v>9.9411372137404594</v>
      </c>
      <c r="L759" s="33">
        <f t="shared" si="158"/>
        <v>274.36978404060471</v>
      </c>
      <c r="M759" s="15">
        <f t="shared" si="149"/>
        <v>13.754304493874535</v>
      </c>
      <c r="N759" s="6"/>
      <c r="O759" s="7">
        <f t="shared" si="150"/>
        <v>18.661295964763049</v>
      </c>
      <c r="P759" s="7"/>
      <c r="Q759" s="46">
        <f t="shared" si="151"/>
        <v>1.3692183456504511E-2</v>
      </c>
      <c r="R759" s="22">
        <f t="shared" si="161"/>
        <v>1.0040230955355782</v>
      </c>
      <c r="S759" s="22">
        <f t="shared" si="162"/>
        <v>12.819940185754209</v>
      </c>
      <c r="T759" s="39">
        <f t="shared" si="152"/>
        <v>3.5626183953910484E-2</v>
      </c>
      <c r="U759" s="39">
        <f t="shared" si="153"/>
        <v>3.2628797449480995E-3</v>
      </c>
      <c r="V759" s="39">
        <f t="shared" si="154"/>
        <v>3.2363304208962385E-2</v>
      </c>
      <c r="Y759" s="37"/>
      <c r="Z759" s="37"/>
    </row>
    <row r="760" spans="1:26" ht="13.15" x14ac:dyDescent="0.4">
      <c r="A760" s="1">
        <v>1933.08</v>
      </c>
      <c r="B760" s="11">
        <v>10.67</v>
      </c>
      <c r="C760" s="4">
        <v>0.46</v>
      </c>
      <c r="D760" s="11">
        <v>0.43</v>
      </c>
      <c r="E760" s="11">
        <v>13.2</v>
      </c>
      <c r="F760" s="4">
        <f t="shared" si="159"/>
        <v>1933.6249999999432</v>
      </c>
      <c r="G760" s="22">
        <f>G753*5/12+G765*7/12</f>
        <v>3.1991666666666667</v>
      </c>
      <c r="H760" s="4">
        <f t="shared" si="155"/>
        <v>246.24177500000002</v>
      </c>
      <c r="I760" s="4">
        <f t="shared" si="156"/>
        <v>10.615859090909092</v>
      </c>
      <c r="J760" s="33">
        <f t="shared" si="160"/>
        <v>6820.5501796436856</v>
      </c>
      <c r="K760" s="4">
        <f t="shared" si="157"/>
        <v>9.9235204545454572</v>
      </c>
      <c r="L760" s="33">
        <f t="shared" si="158"/>
        <v>274.86753301281965</v>
      </c>
      <c r="M760" s="15">
        <f t="shared" si="149"/>
        <v>12.999527050367737</v>
      </c>
      <c r="N760" s="6"/>
      <c r="O760" s="7">
        <f t="shared" si="150"/>
        <v>17.646361139482408</v>
      </c>
      <c r="P760" s="7"/>
      <c r="Q760" s="46">
        <f t="shared" si="151"/>
        <v>1.9380219800860896E-2</v>
      </c>
      <c r="R760" s="22">
        <f t="shared" si="161"/>
        <v>1.0040109072573054</v>
      </c>
      <c r="S760" s="22">
        <f t="shared" si="162"/>
        <v>12.774004544807035</v>
      </c>
      <c r="T760" s="39">
        <f t="shared" si="152"/>
        <v>3.7129647950889799E-2</v>
      </c>
      <c r="U760" s="39">
        <f t="shared" si="153"/>
        <v>4.4012848661523218E-3</v>
      </c>
      <c r="V760" s="39">
        <f t="shared" si="154"/>
        <v>3.2728363084737477E-2</v>
      </c>
      <c r="Y760" s="37"/>
      <c r="Z760" s="37"/>
    </row>
    <row r="761" spans="1:26" ht="13.15" x14ac:dyDescent="0.4">
      <c r="A761" s="1">
        <v>1933.09</v>
      </c>
      <c r="B761" s="11">
        <v>10.58</v>
      </c>
      <c r="C761" s="4">
        <v>0.45500000000000002</v>
      </c>
      <c r="D761" s="11">
        <v>0.4325</v>
      </c>
      <c r="E761" s="11">
        <v>13.2</v>
      </c>
      <c r="F761" s="4">
        <f t="shared" si="159"/>
        <v>1933.7083333332764</v>
      </c>
      <c r="G761" s="22">
        <f>G753*4/12+G765*8/12</f>
        <v>3.1833333333333336</v>
      </c>
      <c r="H761" s="4">
        <f t="shared" si="155"/>
        <v>244.16475909090914</v>
      </c>
      <c r="I761" s="4">
        <f t="shared" si="156"/>
        <v>10.500469318181819</v>
      </c>
      <c r="J761" s="33">
        <f t="shared" si="160"/>
        <v>6787.2571160520165</v>
      </c>
      <c r="K761" s="4">
        <f t="shared" si="157"/>
        <v>9.9812153409090918</v>
      </c>
      <c r="L761" s="33">
        <f t="shared" si="158"/>
        <v>277.45639912027383</v>
      </c>
      <c r="M761" s="15">
        <f t="shared" si="149"/>
        <v>12.922920614885994</v>
      </c>
      <c r="N761" s="6"/>
      <c r="O761" s="7">
        <f t="shared" si="150"/>
        <v>17.550453640523507</v>
      </c>
      <c r="P761" s="7"/>
      <c r="Q761" s="46">
        <f t="shared" si="151"/>
        <v>1.9426539845217056E-2</v>
      </c>
      <c r="R761" s="22">
        <f t="shared" si="161"/>
        <v>1.0039987200192555</v>
      </c>
      <c r="S761" s="22">
        <f t="shared" si="162"/>
        <v>12.825239892340653</v>
      </c>
      <c r="T761" s="39">
        <f t="shared" si="152"/>
        <v>3.9659400079868457E-2</v>
      </c>
      <c r="U761" s="39">
        <f t="shared" si="153"/>
        <v>3.6203071778433404E-3</v>
      </c>
      <c r="V761" s="39">
        <f t="shared" si="154"/>
        <v>3.6039092902025116E-2</v>
      </c>
      <c r="Y761" s="37"/>
      <c r="Z761" s="37"/>
    </row>
    <row r="762" spans="1:26" ht="13.15" x14ac:dyDescent="0.4">
      <c r="A762" s="1">
        <v>1933.1</v>
      </c>
      <c r="B762" s="11">
        <v>9.5500000000000007</v>
      </c>
      <c r="C762" s="4">
        <v>0.45</v>
      </c>
      <c r="D762" s="11">
        <v>0.435</v>
      </c>
      <c r="E762" s="11">
        <v>13.2</v>
      </c>
      <c r="F762" s="4">
        <f t="shared" si="159"/>
        <v>1933.7916666666097</v>
      </c>
      <c r="G762" s="22">
        <f>G753*3/12+G765*9/12</f>
        <v>3.1675000000000004</v>
      </c>
      <c r="H762" s="4">
        <f t="shared" si="155"/>
        <v>220.39446590909094</v>
      </c>
      <c r="I762" s="4">
        <f t="shared" si="156"/>
        <v>10.385079545454547</v>
      </c>
      <c r="J762" s="33">
        <f t="shared" si="160"/>
        <v>6150.5508128684978</v>
      </c>
      <c r="K762" s="4">
        <f t="shared" si="157"/>
        <v>10.038910227272728</v>
      </c>
      <c r="L762" s="33">
        <f t="shared" si="158"/>
        <v>280.15597943432419</v>
      </c>
      <c r="M762" s="15">
        <f t="shared" si="149"/>
        <v>11.696253568143696</v>
      </c>
      <c r="N762" s="6"/>
      <c r="O762" s="7">
        <f t="shared" si="150"/>
        <v>15.896625559601695</v>
      </c>
      <c r="P762" s="7"/>
      <c r="Q762" s="46">
        <f t="shared" si="151"/>
        <v>2.7136042354103725E-2</v>
      </c>
      <c r="R762" s="22">
        <f t="shared" si="161"/>
        <v>1.0039865338226626</v>
      </c>
      <c r="S762" s="22">
        <f t="shared" si="162"/>
        <v>12.876524435849911</v>
      </c>
      <c r="T762" s="39">
        <f t="shared" si="152"/>
        <v>4.9427041432104968E-2</v>
      </c>
      <c r="U762" s="39">
        <f t="shared" si="153"/>
        <v>3.4193985238579749E-3</v>
      </c>
      <c r="V762" s="39">
        <f t="shared" si="154"/>
        <v>4.6007642908246993E-2</v>
      </c>
      <c r="Y762" s="37"/>
      <c r="Z762" s="37"/>
    </row>
    <row r="763" spans="1:26" ht="13.15" x14ac:dyDescent="0.4">
      <c r="A763" s="1">
        <v>1933.11</v>
      </c>
      <c r="B763" s="11">
        <v>9.7799999999999994</v>
      </c>
      <c r="C763" s="4">
        <v>0.44500000000000001</v>
      </c>
      <c r="D763" s="11">
        <v>0.4375</v>
      </c>
      <c r="E763" s="11">
        <v>13.2</v>
      </c>
      <c r="F763" s="4">
        <f t="shared" si="159"/>
        <v>1933.8749999999429</v>
      </c>
      <c r="G763" s="22">
        <f>G753*2/12+G765*10/12</f>
        <v>3.1516666666666668</v>
      </c>
      <c r="H763" s="4">
        <f t="shared" si="155"/>
        <v>225.70239545454547</v>
      </c>
      <c r="I763" s="4">
        <f t="shared" si="156"/>
        <v>10.269689772727274</v>
      </c>
      <c r="J763" s="33">
        <f t="shared" si="160"/>
        <v>6322.5622906629433</v>
      </c>
      <c r="K763" s="4">
        <f t="shared" si="157"/>
        <v>10.096605113636365</v>
      </c>
      <c r="L763" s="33">
        <f t="shared" si="158"/>
        <v>282.83445829908362</v>
      </c>
      <c r="M763" s="15">
        <f t="shared" si="149"/>
        <v>12.011766193389933</v>
      </c>
      <c r="N763" s="6"/>
      <c r="O763" s="7">
        <f t="shared" si="150"/>
        <v>16.334983881493528</v>
      </c>
      <c r="P763" s="7"/>
      <c r="Q763" s="46">
        <f t="shared" si="151"/>
        <v>2.5048616954833305E-2</v>
      </c>
      <c r="R763" s="22">
        <f t="shared" si="161"/>
        <v>1.0039743486687611</v>
      </c>
      <c r="S763" s="22">
        <f t="shared" si="162"/>
        <v>12.927857136031767</v>
      </c>
      <c r="T763" s="39">
        <f t="shared" si="152"/>
        <v>4.2051162884508386E-2</v>
      </c>
      <c r="U763" s="39">
        <f t="shared" si="153"/>
        <v>3.2198175913822347E-3</v>
      </c>
      <c r="V763" s="39">
        <f t="shared" si="154"/>
        <v>3.8831345293126152E-2</v>
      </c>
      <c r="Y763" s="37"/>
      <c r="Z763" s="37"/>
    </row>
    <row r="764" spans="1:26" ht="13.15" x14ac:dyDescent="0.4">
      <c r="A764" s="1">
        <v>1933.12</v>
      </c>
      <c r="B764" s="11">
        <v>9.9700000000000006</v>
      </c>
      <c r="C764" s="4">
        <v>0.44</v>
      </c>
      <c r="D764" s="11">
        <v>0.44</v>
      </c>
      <c r="E764" s="11">
        <v>13.2</v>
      </c>
      <c r="F764" s="4">
        <f t="shared" si="159"/>
        <v>1933.9583333332762</v>
      </c>
      <c r="G764" s="22">
        <f>G753*1/12+G765*11/12</f>
        <v>3.1358333333333333</v>
      </c>
      <c r="H764" s="4">
        <f t="shared" si="155"/>
        <v>230.08720681818184</v>
      </c>
      <c r="I764" s="4">
        <f t="shared" si="156"/>
        <v>10.154300000000001</v>
      </c>
      <c r="J764" s="33">
        <f t="shared" si="160"/>
        <v>6469.097476676945</v>
      </c>
      <c r="K764" s="4">
        <f t="shared" si="157"/>
        <v>10.154300000000001</v>
      </c>
      <c r="L764" s="33">
        <f t="shared" si="158"/>
        <v>285.49677931172079</v>
      </c>
      <c r="M764" s="15">
        <f t="shared" si="149"/>
        <v>12.281801622601112</v>
      </c>
      <c r="N764" s="6"/>
      <c r="O764" s="7">
        <f t="shared" si="150"/>
        <v>16.709206885291202</v>
      </c>
      <c r="P764" s="7"/>
      <c r="Q764" s="46">
        <f t="shared" si="151"/>
        <v>2.3376525873983561E-2</v>
      </c>
      <c r="R764" s="22">
        <f t="shared" si="161"/>
        <v>1.0039621645587875</v>
      </c>
      <c r="S764" s="22">
        <f t="shared" si="162"/>
        <v>12.979236947830289</v>
      </c>
      <c r="T764" s="39">
        <f t="shared" si="152"/>
        <v>4.1494697632946664E-2</v>
      </c>
      <c r="U764" s="39">
        <f t="shared" si="153"/>
        <v>3.0215635146513264E-3</v>
      </c>
      <c r="V764" s="39">
        <f t="shared" si="154"/>
        <v>3.8473134118295338E-2</v>
      </c>
      <c r="Y764" s="37"/>
      <c r="Z764" s="37"/>
    </row>
    <row r="765" spans="1:26" ht="13.15" x14ac:dyDescent="0.4">
      <c r="A765" s="1">
        <v>1934.01</v>
      </c>
      <c r="B765" s="11">
        <v>10.54</v>
      </c>
      <c r="C765" s="4">
        <v>0.44080000000000003</v>
      </c>
      <c r="D765" s="11">
        <v>0.44419999999999998</v>
      </c>
      <c r="E765" s="11">
        <v>13.2</v>
      </c>
      <c r="F765" s="4">
        <f t="shared" si="159"/>
        <v>1934.0416666666094</v>
      </c>
      <c r="G765" s="22">
        <v>3.12</v>
      </c>
      <c r="H765" s="4">
        <f t="shared" si="155"/>
        <v>243.2416409090909</v>
      </c>
      <c r="I765" s="4">
        <f t="shared" si="156"/>
        <v>10.172762363636366</v>
      </c>
      <c r="J765" s="33">
        <f t="shared" si="160"/>
        <v>6862.7802325126986</v>
      </c>
      <c r="K765" s="4">
        <f t="shared" si="157"/>
        <v>10.251227409090911</v>
      </c>
      <c r="L765" s="33">
        <f t="shared" si="158"/>
        <v>289.22646862259404</v>
      </c>
      <c r="M765" s="15">
        <f t="shared" si="149"/>
        <v>13.025119828332377</v>
      </c>
      <c r="N765" s="6"/>
      <c r="O765" s="7">
        <f t="shared" si="150"/>
        <v>17.723577324689668</v>
      </c>
      <c r="P765" s="7"/>
      <c r="Q765" s="46">
        <f t="shared" si="151"/>
        <v>1.8888305469469735E-2</v>
      </c>
      <c r="R765" s="22">
        <f t="shared" si="161"/>
        <v>1.0049460002047168</v>
      </c>
      <c r="S765" s="22">
        <f t="shared" si="162"/>
        <v>13.030662820465087</v>
      </c>
      <c r="T765" s="39">
        <f t="shared" si="152"/>
        <v>3.9096748092132483E-2</v>
      </c>
      <c r="U765" s="39">
        <f t="shared" si="153"/>
        <v>2.8246354331062928E-3</v>
      </c>
      <c r="V765" s="39">
        <f t="shared" si="154"/>
        <v>3.627211265902619E-2</v>
      </c>
      <c r="Y765" s="37"/>
      <c r="Z765" s="37"/>
    </row>
    <row r="766" spans="1:26" ht="13.15" x14ac:dyDescent="0.4">
      <c r="A766" s="1">
        <v>1934.02</v>
      </c>
      <c r="B766" s="11">
        <v>11.32</v>
      </c>
      <c r="C766" s="4">
        <v>0.44169999999999998</v>
      </c>
      <c r="D766" s="11">
        <v>0.44829999999999998</v>
      </c>
      <c r="E766" s="11">
        <v>13.3</v>
      </c>
      <c r="F766" s="4">
        <f t="shared" si="159"/>
        <v>1934.1249999999427</v>
      </c>
      <c r="G766" s="22">
        <f>G765*11/12+G777*1/12</f>
        <v>3.0924999999999998</v>
      </c>
      <c r="H766" s="4">
        <f t="shared" si="155"/>
        <v>259.2782165413534</v>
      </c>
      <c r="I766" s="4">
        <f t="shared" si="156"/>
        <v>10.116889421052631</v>
      </c>
      <c r="J766" s="33">
        <f t="shared" si="160"/>
        <v>7339.0199347601583</v>
      </c>
      <c r="K766" s="4">
        <f t="shared" si="157"/>
        <v>10.268058699248121</v>
      </c>
      <c r="L766" s="33">
        <f t="shared" si="158"/>
        <v>290.64334246934442</v>
      </c>
      <c r="M766" s="15">
        <f t="shared" si="149"/>
        <v>13.926922904274294</v>
      </c>
      <c r="N766" s="6"/>
      <c r="O766" s="7">
        <f t="shared" si="150"/>
        <v>18.949402441246868</v>
      </c>
      <c r="P766" s="7"/>
      <c r="Q766" s="46">
        <f t="shared" si="151"/>
        <v>1.5491638140697567E-2</v>
      </c>
      <c r="R766" s="22">
        <f t="shared" si="161"/>
        <v>1.0049261411367563</v>
      </c>
      <c r="S766" s="22">
        <f t="shared" si="162"/>
        <v>12.996652989101028</v>
      </c>
      <c r="T766" s="39">
        <f t="shared" si="152"/>
        <v>3.1899028624557069E-2</v>
      </c>
      <c r="U766" s="39">
        <f t="shared" si="153"/>
        <v>3.3744785010205725E-3</v>
      </c>
      <c r="V766" s="39">
        <f t="shared" si="154"/>
        <v>2.8524550123536496E-2</v>
      </c>
      <c r="Y766" s="37"/>
      <c r="Z766" s="37"/>
    </row>
    <row r="767" spans="1:26" ht="13.15" x14ac:dyDescent="0.4">
      <c r="A767" s="1">
        <v>1934.03</v>
      </c>
      <c r="B767" s="11">
        <v>10.74</v>
      </c>
      <c r="C767" s="4">
        <v>0.4425</v>
      </c>
      <c r="D767" s="11">
        <v>0.45250000000000001</v>
      </c>
      <c r="E767" s="11">
        <v>13.3</v>
      </c>
      <c r="F767" s="4">
        <f t="shared" si="159"/>
        <v>1934.208333333276</v>
      </c>
      <c r="G767" s="22">
        <f>G765*10/12+G777*2/12</f>
        <v>3.0649999999999999</v>
      </c>
      <c r="H767" s="4">
        <f t="shared" si="155"/>
        <v>245.99364360902257</v>
      </c>
      <c r="I767" s="4">
        <f t="shared" si="156"/>
        <v>10.135212969924813</v>
      </c>
      <c r="J767" s="33">
        <f t="shared" si="160"/>
        <v>6986.8993338708815</v>
      </c>
      <c r="K767" s="4">
        <f t="shared" si="157"/>
        <v>10.364257330827067</v>
      </c>
      <c r="L767" s="33">
        <f t="shared" si="158"/>
        <v>294.37355200899196</v>
      </c>
      <c r="M767" s="15">
        <f t="shared" si="149"/>
        <v>13.254537629740085</v>
      </c>
      <c r="N767" s="6"/>
      <c r="O767" s="7">
        <f t="shared" si="150"/>
        <v>18.036493561971565</v>
      </c>
      <c r="P767" s="7"/>
      <c r="Q767" s="46">
        <f t="shared" si="151"/>
        <v>1.9977583686114603E-2</v>
      </c>
      <c r="R767" s="22">
        <f t="shared" si="161"/>
        <v>1.0049062875674284</v>
      </c>
      <c r="S767" s="22">
        <f t="shared" si="162"/>
        <v>13.060676336030784</v>
      </c>
      <c r="T767" s="39">
        <f t="shared" si="152"/>
        <v>4.0299764715348463E-2</v>
      </c>
      <c r="U767" s="39">
        <f t="shared" si="153"/>
        <v>3.1684800054778695E-3</v>
      </c>
      <c r="V767" s="39">
        <f t="shared" si="154"/>
        <v>3.7131284709870593E-2</v>
      </c>
      <c r="Y767" s="37"/>
      <c r="Z767" s="37"/>
    </row>
    <row r="768" spans="1:26" ht="13.15" x14ac:dyDescent="0.4">
      <c r="A768" s="1">
        <v>1934.04</v>
      </c>
      <c r="B768" s="11">
        <v>10.92</v>
      </c>
      <c r="C768" s="4">
        <v>0.44330000000000003</v>
      </c>
      <c r="D768" s="11">
        <v>0.45669999999999999</v>
      </c>
      <c r="E768" s="11">
        <v>13.3</v>
      </c>
      <c r="F768" s="4">
        <f t="shared" si="159"/>
        <v>1934.2916666666092</v>
      </c>
      <c r="G768" s="22">
        <f>G765*9/12+G777*3/12</f>
        <v>3.0375000000000005</v>
      </c>
      <c r="H768" s="4">
        <f t="shared" si="155"/>
        <v>250.11644210526316</v>
      </c>
      <c r="I768" s="4">
        <f t="shared" si="156"/>
        <v>10.153536518796994</v>
      </c>
      <c r="J768" s="33">
        <f t="shared" si="160"/>
        <v>7128.0305802695939</v>
      </c>
      <c r="K768" s="4">
        <f t="shared" si="157"/>
        <v>10.460455962406016</v>
      </c>
      <c r="L768" s="33">
        <f t="shared" si="158"/>
        <v>298.11094926823478</v>
      </c>
      <c r="M768" s="15">
        <f t="shared" si="149"/>
        <v>13.518389284490091</v>
      </c>
      <c r="N768" s="6"/>
      <c r="O768" s="7">
        <f t="shared" si="150"/>
        <v>18.396276947912735</v>
      </c>
      <c r="P768" s="7"/>
      <c r="Q768" s="46">
        <f t="shared" si="151"/>
        <v>1.9352156359813792E-2</v>
      </c>
      <c r="R768" s="22">
        <f t="shared" si="161"/>
        <v>1.0048864395080688</v>
      </c>
      <c r="S768" s="22">
        <f t="shared" si="162"/>
        <v>13.124755769960458</v>
      </c>
      <c r="T768" s="39">
        <f t="shared" si="152"/>
        <v>3.626321252539344E-2</v>
      </c>
      <c r="U768" s="39">
        <f t="shared" si="153"/>
        <v>2.3891754671763188E-3</v>
      </c>
      <c r="V768" s="39">
        <f t="shared" si="154"/>
        <v>3.3874037058217121E-2</v>
      </c>
      <c r="Y768" s="37"/>
      <c r="Z768" s="37"/>
    </row>
    <row r="769" spans="1:26" ht="13.15" x14ac:dyDescent="0.4">
      <c r="A769" s="1">
        <v>1934.05</v>
      </c>
      <c r="B769" s="11">
        <v>9.81</v>
      </c>
      <c r="C769" s="4">
        <v>0.44419999999999998</v>
      </c>
      <c r="D769" s="11">
        <v>0.46079999999999999</v>
      </c>
      <c r="E769" s="11">
        <v>13.3</v>
      </c>
      <c r="F769" s="4">
        <f t="shared" si="159"/>
        <v>1934.3749999999425</v>
      </c>
      <c r="G769" s="22">
        <f>G765*8/12+G777*4/12</f>
        <v>3.0100000000000002</v>
      </c>
      <c r="H769" s="4">
        <f t="shared" si="155"/>
        <v>224.69251804511279</v>
      </c>
      <c r="I769" s="4">
        <f t="shared" si="156"/>
        <v>10.174150511278196</v>
      </c>
      <c r="J769" s="33">
        <f t="shared" si="160"/>
        <v>6427.6406524198137</v>
      </c>
      <c r="K769" s="4">
        <f t="shared" si="157"/>
        <v>10.554364150375941</v>
      </c>
      <c r="L769" s="33">
        <f t="shared" si="158"/>
        <v>301.92220312283899</v>
      </c>
      <c r="M769" s="15">
        <f t="shared" ref="M769:M832" si="163">H769/AVERAGE(K649:K768)</f>
        <v>12.181583235024023</v>
      </c>
      <c r="N769" s="6"/>
      <c r="O769" s="7">
        <f t="shared" ref="O769:O832" si="164">J769/AVERAGE(L649:L768)</f>
        <v>16.583942576102299</v>
      </c>
      <c r="P769" s="7"/>
      <c r="Q769" s="46">
        <f t="shared" ref="Q769:Q832" si="165">1/M769-(G769/100-(((E769/E649)^(1/10))-1))</f>
        <v>2.7744981955740017E-2</v>
      </c>
      <c r="R769" s="22">
        <f t="shared" si="161"/>
        <v>1.0048665969700379</v>
      </c>
      <c r="S769" s="22">
        <f t="shared" si="162"/>
        <v>13.188889095088546</v>
      </c>
      <c r="T769" s="39">
        <f t="shared" si="152"/>
        <v>4.932316947008708E-2</v>
      </c>
      <c r="U769" s="39">
        <f t="shared" si="153"/>
        <v>2.1858826627716432E-3</v>
      </c>
      <c r="V769" s="39">
        <f t="shared" si="154"/>
        <v>4.7137286807315437E-2</v>
      </c>
      <c r="Y769" s="37"/>
      <c r="Z769" s="37"/>
    </row>
    <row r="770" spans="1:26" ht="13.15" x14ac:dyDescent="0.4">
      <c r="A770" s="1">
        <v>1934.06</v>
      </c>
      <c r="B770" s="11">
        <v>9.94</v>
      </c>
      <c r="C770" s="4">
        <v>0.44500000000000001</v>
      </c>
      <c r="D770" s="11">
        <v>0.46500000000000002</v>
      </c>
      <c r="E770" s="11">
        <v>13.4</v>
      </c>
      <c r="F770" s="4">
        <f t="shared" si="159"/>
        <v>1934.4583333332757</v>
      </c>
      <c r="G770" s="22">
        <f>G765*7/12+G777*5/12</f>
        <v>2.9824999999999999</v>
      </c>
      <c r="H770" s="4">
        <f t="shared" si="155"/>
        <v>225.97106417910447</v>
      </c>
      <c r="I770" s="4">
        <f t="shared" si="156"/>
        <v>10.116410820895522</v>
      </c>
      <c r="J770" s="33">
        <f t="shared" si="160"/>
        <v>6488.3313970259542</v>
      </c>
      <c r="K770" s="4">
        <f t="shared" si="157"/>
        <v>10.571080970149254</v>
      </c>
      <c r="L770" s="33">
        <f t="shared" si="158"/>
        <v>303.52858145040932</v>
      </c>
      <c r="M770" s="15">
        <f t="shared" si="163"/>
        <v>12.287726483952429</v>
      </c>
      <c r="N770" s="6"/>
      <c r="O770" s="7">
        <f t="shared" si="164"/>
        <v>16.734478982141699</v>
      </c>
      <c r="P770" s="7"/>
      <c r="Q770" s="46">
        <f t="shared" si="165"/>
        <v>2.8042045242693436E-2</v>
      </c>
      <c r="R770" s="22">
        <f t="shared" si="161"/>
        <v>1.0048467599647228</v>
      </c>
      <c r="S770" s="22">
        <f t="shared" si="162"/>
        <v>13.154170564716297</v>
      </c>
      <c r="T770" s="39">
        <f t="shared" ref="T770:T833" si="166">(($J890/$J770)^(1/10)-1)</f>
        <v>5.300968567713471E-2</v>
      </c>
      <c r="U770" s="39">
        <f t="shared" ref="U770:U833" si="167">(($S890/$S770)^(1/10)-1)</f>
        <v>2.163518598120362E-3</v>
      </c>
      <c r="V770" s="39">
        <f t="shared" ref="V770:V833" si="168">T770-U770</f>
        <v>5.0846167079014348E-2</v>
      </c>
      <c r="Y770" s="37"/>
      <c r="Z770" s="37"/>
    </row>
    <row r="771" spans="1:26" ht="13.15" x14ac:dyDescent="0.4">
      <c r="A771" s="1">
        <v>1934.07</v>
      </c>
      <c r="B771" s="11">
        <v>9.4700000000000006</v>
      </c>
      <c r="C771" s="4">
        <v>0.44579999999999997</v>
      </c>
      <c r="D771" s="11">
        <v>0.46920000000000001</v>
      </c>
      <c r="E771" s="11">
        <v>13.4</v>
      </c>
      <c r="F771" s="4">
        <f t="shared" si="159"/>
        <v>1934.541666666609</v>
      </c>
      <c r="G771" s="22">
        <f>G765*6/12+G777*6/12</f>
        <v>2.9550000000000001</v>
      </c>
      <c r="H771" s="4">
        <f t="shared" si="155"/>
        <v>215.2863156716418</v>
      </c>
      <c r="I771" s="4">
        <f t="shared" si="156"/>
        <v>10.134597626865672</v>
      </c>
      <c r="J771" s="33">
        <f t="shared" si="160"/>
        <v>6205.7887164220629</v>
      </c>
      <c r="K771" s="4">
        <f t="shared" si="157"/>
        <v>10.666561701492538</v>
      </c>
      <c r="L771" s="33">
        <f t="shared" si="158"/>
        <v>307.47160145145006</v>
      </c>
      <c r="M771" s="15">
        <f t="shared" si="163"/>
        <v>11.741524229318248</v>
      </c>
      <c r="N771" s="6"/>
      <c r="O771" s="7">
        <f t="shared" si="164"/>
        <v>15.999498232451366</v>
      </c>
      <c r="P771" s="7"/>
      <c r="Q771" s="46">
        <f t="shared" si="165"/>
        <v>3.153029135162571E-2</v>
      </c>
      <c r="R771" s="22">
        <f t="shared" si="161"/>
        <v>1.0048269285035347</v>
      </c>
      <c r="S771" s="22">
        <f t="shared" si="162"/>
        <v>13.217925671978501</v>
      </c>
      <c r="T771" s="39">
        <f t="shared" si="166"/>
        <v>6.0260403895487702E-2</v>
      </c>
      <c r="U771" s="39">
        <f t="shared" si="167"/>
        <v>1.3952474012906002E-3</v>
      </c>
      <c r="V771" s="39">
        <f t="shared" si="168"/>
        <v>5.8865156494197102E-2</v>
      </c>
      <c r="Y771" s="37"/>
      <c r="Z771" s="37"/>
    </row>
    <row r="772" spans="1:26" ht="13.15" x14ac:dyDescent="0.4">
      <c r="A772" s="1">
        <v>1934.08</v>
      </c>
      <c r="B772" s="11">
        <v>9.1</v>
      </c>
      <c r="C772" s="4">
        <v>0.44669999999999999</v>
      </c>
      <c r="D772" s="11">
        <v>0.4733</v>
      </c>
      <c r="E772" s="11">
        <v>13.4</v>
      </c>
      <c r="F772" s="4">
        <f t="shared" si="159"/>
        <v>1934.6249999999422</v>
      </c>
      <c r="G772" s="22">
        <f>G765*5/12+G777*7/12</f>
        <v>2.9275000000000002</v>
      </c>
      <c r="H772" s="4">
        <f t="shared" si="155"/>
        <v>206.87491791044775</v>
      </c>
      <c r="I772" s="4">
        <f t="shared" si="156"/>
        <v>10.155057783582091</v>
      </c>
      <c r="J772" s="33">
        <f t="shared" si="160"/>
        <v>5987.7178251752448</v>
      </c>
      <c r="K772" s="4">
        <f t="shared" si="157"/>
        <v>10.759769082089553</v>
      </c>
      <c r="L772" s="33">
        <f t="shared" si="158"/>
        <v>311.42712600609275</v>
      </c>
      <c r="M772" s="15">
        <f t="shared" si="163"/>
        <v>11.315025981829056</v>
      </c>
      <c r="N772" s="6"/>
      <c r="O772" s="7">
        <f t="shared" si="164"/>
        <v>15.429440235825368</v>
      </c>
      <c r="P772" s="7"/>
      <c r="Q772" s="46">
        <f t="shared" si="165"/>
        <v>3.5588081455892644E-2</v>
      </c>
      <c r="R772" s="22">
        <f t="shared" si="161"/>
        <v>1.0048071025979108</v>
      </c>
      <c r="S772" s="22">
        <f t="shared" si="162"/>
        <v>13.281727654162175</v>
      </c>
      <c r="T772" s="39">
        <f t="shared" si="166"/>
        <v>6.2933728437971403E-2</v>
      </c>
      <c r="U772" s="39">
        <f t="shared" si="167"/>
        <v>1.1959038505688913E-3</v>
      </c>
      <c r="V772" s="39">
        <f t="shared" si="168"/>
        <v>6.1737824587402512E-2</v>
      </c>
      <c r="Y772" s="37"/>
      <c r="Z772" s="37"/>
    </row>
    <row r="773" spans="1:26" ht="13.15" x14ac:dyDescent="0.4">
      <c r="A773" s="1">
        <v>1934.09</v>
      </c>
      <c r="B773" s="11">
        <v>8.8800000000000008</v>
      </c>
      <c r="C773" s="4">
        <v>0.44750000000000001</v>
      </c>
      <c r="D773" s="11">
        <v>0.47749999999999998</v>
      </c>
      <c r="E773" s="11">
        <v>13.6</v>
      </c>
      <c r="F773" s="4">
        <f t="shared" si="159"/>
        <v>1934.7083333332755</v>
      </c>
      <c r="G773" s="22">
        <f>G765*4/12+G777*8/12</f>
        <v>2.9000000000000004</v>
      </c>
      <c r="H773" s="4">
        <f t="shared" si="155"/>
        <v>198.90481764705888</v>
      </c>
      <c r="I773" s="4">
        <f t="shared" si="156"/>
        <v>10.02363805147059</v>
      </c>
      <c r="J773" s="33">
        <f t="shared" si="160"/>
        <v>5781.2106653857591</v>
      </c>
      <c r="K773" s="4">
        <f t="shared" si="157"/>
        <v>10.695613786764707</v>
      </c>
      <c r="L773" s="33">
        <f t="shared" si="158"/>
        <v>310.87028071190309</v>
      </c>
      <c r="M773" s="15">
        <f t="shared" si="163"/>
        <v>10.909954083288852</v>
      </c>
      <c r="N773" s="6"/>
      <c r="O773" s="7">
        <f t="shared" si="164"/>
        <v>14.889060036884656</v>
      </c>
      <c r="P773" s="7"/>
      <c r="Q773" s="46">
        <f t="shared" si="165"/>
        <v>4.0018781641811406E-2</v>
      </c>
      <c r="R773" s="22">
        <f t="shared" si="161"/>
        <v>1.0047872822593136</v>
      </c>
      <c r="S773" s="22">
        <f t="shared" si="162"/>
        <v>13.14931583635452</v>
      </c>
      <c r="T773" s="39">
        <f t="shared" si="166"/>
        <v>6.5359107854913168E-2</v>
      </c>
      <c r="U773" s="39">
        <f t="shared" si="167"/>
        <v>2.4819339375721228E-3</v>
      </c>
      <c r="V773" s="39">
        <f t="shared" si="168"/>
        <v>6.2877173917341045E-2</v>
      </c>
      <c r="Y773" s="37"/>
      <c r="Z773" s="37"/>
    </row>
    <row r="774" spans="1:26" ht="13.15" x14ac:dyDescent="0.4">
      <c r="A774" s="1">
        <v>1934.1</v>
      </c>
      <c r="B774" s="11">
        <v>8.9499999999999993</v>
      </c>
      <c r="C774" s="4">
        <v>0.44829999999999998</v>
      </c>
      <c r="D774" s="11">
        <v>0.48170000000000002</v>
      </c>
      <c r="E774" s="11">
        <v>13.5</v>
      </c>
      <c r="F774" s="4">
        <f t="shared" si="159"/>
        <v>1934.7916666666088</v>
      </c>
      <c r="G774" s="22">
        <f>G765*3/12+G777*9/12</f>
        <v>2.8724999999999996</v>
      </c>
      <c r="H774" s="4">
        <f t="shared" si="155"/>
        <v>201.95774444444444</v>
      </c>
      <c r="I774" s="4">
        <f t="shared" si="156"/>
        <v>10.115939311111113</v>
      </c>
      <c r="J774" s="33">
        <f t="shared" si="160"/>
        <v>5894.4464561579834</v>
      </c>
      <c r="K774" s="4">
        <f t="shared" si="157"/>
        <v>10.869614022222223</v>
      </c>
      <c r="L774" s="33">
        <f t="shared" si="158"/>
        <v>317.2463528414861</v>
      </c>
      <c r="M774" s="15">
        <f t="shared" si="163"/>
        <v>11.108352605351733</v>
      </c>
      <c r="N774" s="6"/>
      <c r="O774" s="7">
        <f t="shared" si="164"/>
        <v>15.17197463603117</v>
      </c>
      <c r="P774" s="7"/>
      <c r="Q774" s="46">
        <f t="shared" si="165"/>
        <v>3.7366377272122234E-2</v>
      </c>
      <c r="R774" s="22">
        <f t="shared" si="161"/>
        <v>1.0047674674992313</v>
      </c>
      <c r="S774" s="22">
        <f t="shared" si="162"/>
        <v>13.310133954800603</v>
      </c>
      <c r="T774" s="39">
        <f t="shared" si="166"/>
        <v>6.6321618655602821E-2</v>
      </c>
      <c r="U774" s="39">
        <f t="shared" si="167"/>
        <v>1.5454486364046005E-3</v>
      </c>
      <c r="V774" s="39">
        <f t="shared" si="168"/>
        <v>6.477617001919822E-2</v>
      </c>
      <c r="Y774" s="37"/>
      <c r="Z774" s="37"/>
    </row>
    <row r="775" spans="1:26" ht="13.15" x14ac:dyDescent="0.4">
      <c r="A775" s="1">
        <v>1934.11</v>
      </c>
      <c r="B775" s="11">
        <v>9.1999999999999993</v>
      </c>
      <c r="C775" s="4">
        <v>0.44919999999999999</v>
      </c>
      <c r="D775" s="11">
        <v>0.48580000000000001</v>
      </c>
      <c r="E775" s="11">
        <v>13.5</v>
      </c>
      <c r="F775" s="4">
        <f t="shared" si="159"/>
        <v>1934.874999999942</v>
      </c>
      <c r="G775" s="22">
        <f>G765*2/12+G777*10/12</f>
        <v>2.8449999999999998</v>
      </c>
      <c r="H775" s="4">
        <f t="shared" si="155"/>
        <v>207.59902222222223</v>
      </c>
      <c r="I775" s="4">
        <f t="shared" si="156"/>
        <v>10.136247911111113</v>
      </c>
      <c r="J775" s="33">
        <f t="shared" si="160"/>
        <v>6083.7492933700887</v>
      </c>
      <c r="K775" s="4">
        <f t="shared" si="157"/>
        <v>10.962130977777779</v>
      </c>
      <c r="L775" s="33">
        <f t="shared" si="158"/>
        <v>321.24841377382489</v>
      </c>
      <c r="M775" s="15">
        <f t="shared" si="163"/>
        <v>11.448808690205706</v>
      </c>
      <c r="N775" s="6"/>
      <c r="O775" s="7">
        <f t="shared" si="164"/>
        <v>15.647600135571421</v>
      </c>
      <c r="P775" s="7"/>
      <c r="Q775" s="46">
        <f t="shared" si="165"/>
        <v>3.4964360171844837E-2</v>
      </c>
      <c r="R775" s="22">
        <f t="shared" si="161"/>
        <v>1.0047476583291777</v>
      </c>
      <c r="S775" s="22">
        <f t="shared" si="162"/>
        <v>13.373589585840531</v>
      </c>
      <c r="T775" s="39">
        <f t="shared" si="166"/>
        <v>6.2653955849599319E-2</v>
      </c>
      <c r="U775" s="39">
        <f t="shared" si="167"/>
        <v>1.3498189515908088E-3</v>
      </c>
      <c r="V775" s="39">
        <f t="shared" si="168"/>
        <v>6.130413689800851E-2</v>
      </c>
      <c r="Y775" s="37"/>
      <c r="Z775" s="37"/>
    </row>
    <row r="776" spans="1:26" ht="13.15" x14ac:dyDescent="0.4">
      <c r="A776" s="1">
        <v>1934.12</v>
      </c>
      <c r="B776" s="11">
        <v>9.26</v>
      </c>
      <c r="C776" s="4">
        <v>0.45</v>
      </c>
      <c r="D776" s="11">
        <v>0.49</v>
      </c>
      <c r="E776" s="11">
        <v>13.4</v>
      </c>
      <c r="F776" s="4">
        <f t="shared" si="159"/>
        <v>1934.9583333332753</v>
      </c>
      <c r="G776" s="22">
        <f>G765*1/12+G777*11/12</f>
        <v>2.8174999999999999</v>
      </c>
      <c r="H776" s="4">
        <f t="shared" si="155"/>
        <v>210.51227910447761</v>
      </c>
      <c r="I776" s="4">
        <f t="shared" si="156"/>
        <v>10.230078358208957</v>
      </c>
      <c r="J776" s="33">
        <f t="shared" si="160"/>
        <v>6194.1060775791975</v>
      </c>
      <c r="K776" s="4">
        <f t="shared" si="157"/>
        <v>11.139418656716419</v>
      </c>
      <c r="L776" s="33">
        <f t="shared" si="158"/>
        <v>327.7658723557027</v>
      </c>
      <c r="M776" s="15">
        <f t="shared" si="163"/>
        <v>11.639337566475893</v>
      </c>
      <c r="N776" s="6"/>
      <c r="O776" s="7">
        <f t="shared" si="164"/>
        <v>15.918287827037361</v>
      </c>
      <c r="P776" s="7"/>
      <c r="Q776" s="46">
        <f t="shared" si="165"/>
        <v>3.2518880399899745E-2</v>
      </c>
      <c r="R776" s="22">
        <f t="shared" si="161"/>
        <v>1.0047278547606919</v>
      </c>
      <c r="S776" s="22">
        <f t="shared" si="162"/>
        <v>13.537359557290159</v>
      </c>
      <c r="T776" s="39">
        <f t="shared" si="166"/>
        <v>6.2872662065975637E-2</v>
      </c>
      <c r="U776" s="39">
        <f t="shared" si="167"/>
        <v>-1.520609469868317E-4</v>
      </c>
      <c r="V776" s="39">
        <f t="shared" si="168"/>
        <v>6.3024723012962469E-2</v>
      </c>
      <c r="Y776" s="37"/>
      <c r="Z776" s="37"/>
    </row>
    <row r="777" spans="1:26" ht="13.15" x14ac:dyDescent="0.4">
      <c r="A777" s="1">
        <v>1935.01</v>
      </c>
      <c r="B777" s="11">
        <v>9.26</v>
      </c>
      <c r="C777" s="4">
        <v>0.45</v>
      </c>
      <c r="D777" s="11">
        <v>0.56999999999999995</v>
      </c>
      <c r="E777" s="11">
        <v>13.6</v>
      </c>
      <c r="F777" s="4">
        <f t="shared" si="159"/>
        <v>1935.0416666666085</v>
      </c>
      <c r="G777" s="22">
        <v>2.79</v>
      </c>
      <c r="H777" s="4">
        <f t="shared" si="155"/>
        <v>207.41651029411764</v>
      </c>
      <c r="I777" s="4">
        <f t="shared" si="156"/>
        <v>10.079636029411766</v>
      </c>
      <c r="J777" s="33">
        <f t="shared" si="160"/>
        <v>6127.7315210449806</v>
      </c>
      <c r="K777" s="4">
        <f t="shared" si="157"/>
        <v>12.767538970588236</v>
      </c>
      <c r="L777" s="33">
        <f t="shared" si="158"/>
        <v>377.19297699736921</v>
      </c>
      <c r="M777" s="15">
        <f t="shared" si="163"/>
        <v>11.495907968201607</v>
      </c>
      <c r="N777" s="6"/>
      <c r="O777" s="7">
        <f t="shared" si="164"/>
        <v>15.731975583272829</v>
      </c>
      <c r="P777" s="7"/>
      <c r="Q777" s="46">
        <f t="shared" si="165"/>
        <v>3.5311025162538486E-2</v>
      </c>
      <c r="R777" s="22">
        <f t="shared" si="161"/>
        <v>1.0033352317261985</v>
      </c>
      <c r="S777" s="22">
        <f t="shared" si="162"/>
        <v>13.401342194368524</v>
      </c>
      <c r="T777" s="39">
        <f t="shared" si="166"/>
        <v>6.7567749593123505E-2</v>
      </c>
      <c r="U777" s="39">
        <f t="shared" si="167"/>
        <v>1.1372253044716896E-3</v>
      </c>
      <c r="V777" s="39">
        <f t="shared" si="168"/>
        <v>6.6430524288651815E-2</v>
      </c>
      <c r="Y777" s="37"/>
      <c r="Z777" s="37"/>
    </row>
    <row r="778" spans="1:26" ht="13.15" x14ac:dyDescent="0.4">
      <c r="A778" s="1">
        <v>1935.02</v>
      </c>
      <c r="B778" s="11">
        <v>8.98</v>
      </c>
      <c r="C778" s="4">
        <v>0.45</v>
      </c>
      <c r="D778" s="11">
        <v>0.65</v>
      </c>
      <c r="E778" s="11">
        <v>13.7</v>
      </c>
      <c r="F778" s="4">
        <f t="shared" si="159"/>
        <v>1935.1249999999418</v>
      </c>
      <c r="G778" s="22">
        <f>G777*11/12+G789*1/12</f>
        <v>2.7783333333333333</v>
      </c>
      <c r="H778" s="4">
        <f t="shared" ref="H778:H841" si="169">B778*$E$1838/E778</f>
        <v>199.67652700729931</v>
      </c>
      <c r="I778" s="4">
        <f t="shared" ref="I778:I841" si="170">C778*$E$1838/E778</f>
        <v>10.006062043795621</v>
      </c>
      <c r="J778" s="33">
        <f t="shared" si="160"/>
        <v>5923.7024347552024</v>
      </c>
      <c r="K778" s="4">
        <f t="shared" ref="K778:K841" si="171">D778*$E$1838/E778</f>
        <v>14.45320072992701</v>
      </c>
      <c r="L778" s="33">
        <f t="shared" ref="L778:L841" si="172">K778*(J778/H778)</f>
        <v>428.7757887072251</v>
      </c>
      <c r="M778" s="15">
        <f t="shared" si="163"/>
        <v>11.087812159055574</v>
      </c>
      <c r="N778" s="6"/>
      <c r="O778" s="7">
        <f t="shared" si="164"/>
        <v>15.179973139310759</v>
      </c>
      <c r="P778" s="7"/>
      <c r="Q778" s="46">
        <f t="shared" si="165"/>
        <v>3.9911290060126468E-2</v>
      </c>
      <c r="R778" s="22">
        <f t="shared" si="161"/>
        <v>1.0033260709525895</v>
      </c>
      <c r="S778" s="22">
        <f t="shared" si="162"/>
        <v>13.347892507590659</v>
      </c>
      <c r="T778" s="39">
        <f t="shared" si="166"/>
        <v>7.51244594148337E-2</v>
      </c>
      <c r="U778" s="39">
        <f t="shared" si="167"/>
        <v>1.8674549898307635E-3</v>
      </c>
      <c r="V778" s="39">
        <f t="shared" si="168"/>
        <v>7.3257004425002936E-2</v>
      </c>
      <c r="Y778" s="37"/>
      <c r="Z778" s="37"/>
    </row>
    <row r="779" spans="1:26" ht="13.15" x14ac:dyDescent="0.4">
      <c r="A779" s="1">
        <v>1935.03</v>
      </c>
      <c r="B779" s="11">
        <v>8.41</v>
      </c>
      <c r="C779" s="4">
        <v>0.45</v>
      </c>
      <c r="D779" s="11">
        <v>0.73</v>
      </c>
      <c r="E779" s="11">
        <v>13.7</v>
      </c>
      <c r="F779" s="4">
        <f t="shared" ref="F779:F842" si="173">F778+1/12</f>
        <v>1935.208333333275</v>
      </c>
      <c r="G779" s="22">
        <f>G777*10/12+G789*2/12</f>
        <v>2.7666666666666666</v>
      </c>
      <c r="H779" s="4">
        <f t="shared" si="169"/>
        <v>187.00218175182485</v>
      </c>
      <c r="I779" s="4">
        <f t="shared" si="170"/>
        <v>10.006062043795621</v>
      </c>
      <c r="J779" s="33">
        <f t="shared" ref="J779:J842" si="174">J778*((H779+(I779/12))/H778)</f>
        <v>5572.4361155450533</v>
      </c>
      <c r="K779" s="4">
        <f t="shared" si="171"/>
        <v>16.232056204379564</v>
      </c>
      <c r="L779" s="33">
        <f t="shared" si="172"/>
        <v>483.6954059866693</v>
      </c>
      <c r="M779" s="15">
        <f t="shared" si="163"/>
        <v>10.398272404790038</v>
      </c>
      <c r="N779" s="6"/>
      <c r="O779" s="7">
        <f t="shared" si="164"/>
        <v>14.241120748641022</v>
      </c>
      <c r="P779" s="7"/>
      <c r="Q779" s="46">
        <f t="shared" si="165"/>
        <v>4.5442152824976191E-2</v>
      </c>
      <c r="R779" s="22">
        <f t="shared" ref="R779:R842" si="175">((G779/G780+G779/1200+((1+G780/1200)^(-119))*(1-G779/G780)))</f>
        <v>1.0033169106083266</v>
      </c>
      <c r="S779" s="22">
        <f t="shared" ref="S779:S842" si="176">S778*R778*E778/E779</f>
        <v>13.392288545138442</v>
      </c>
      <c r="T779" s="39">
        <f t="shared" si="166"/>
        <v>8.2058990207008797E-2</v>
      </c>
      <c r="U779" s="39">
        <f t="shared" si="167"/>
        <v>1.8637406386492472E-3</v>
      </c>
      <c r="V779" s="39">
        <f t="shared" si="168"/>
        <v>8.019524956835955E-2</v>
      </c>
      <c r="Y779" s="37"/>
      <c r="Z779" s="37"/>
    </row>
    <row r="780" spans="1:26" ht="13.15" x14ac:dyDescent="0.4">
      <c r="A780" s="1">
        <v>1935.04</v>
      </c>
      <c r="B780" s="11">
        <v>9.0399999999999991</v>
      </c>
      <c r="C780" s="4">
        <v>0.44666699999999998</v>
      </c>
      <c r="D780" s="11">
        <v>0.75666699999999998</v>
      </c>
      <c r="E780" s="11">
        <v>13.8</v>
      </c>
      <c r="F780" s="4">
        <f t="shared" si="173"/>
        <v>1935.2916666666083</v>
      </c>
      <c r="G780" s="22">
        <f>G777*9/12+G789*3/12</f>
        <v>2.7549999999999999</v>
      </c>
      <c r="H780" s="4">
        <f t="shared" si="169"/>
        <v>199.55406956521739</v>
      </c>
      <c r="I780" s="4">
        <f t="shared" si="170"/>
        <v>9.8599798219565216</v>
      </c>
      <c r="J780" s="33">
        <f t="shared" si="174"/>
        <v>5970.9516189990254</v>
      </c>
      <c r="K780" s="4">
        <f t="shared" si="171"/>
        <v>16.703095039347826</v>
      </c>
      <c r="L780" s="33">
        <f t="shared" si="172"/>
        <v>499.78120007667428</v>
      </c>
      <c r="M780" s="15">
        <f t="shared" si="163"/>
        <v>11.104210207149528</v>
      </c>
      <c r="N780" s="6"/>
      <c r="O780" s="7">
        <f t="shared" si="164"/>
        <v>15.203114450417122</v>
      </c>
      <c r="P780" s="7"/>
      <c r="Q780" s="46">
        <f t="shared" si="165"/>
        <v>4.0722612186610836E-2</v>
      </c>
      <c r="R780" s="22">
        <f t="shared" si="175"/>
        <v>1.0033077506937862</v>
      </c>
      <c r="S780" s="22">
        <f t="shared" si="176"/>
        <v>13.339342108438048</v>
      </c>
      <c r="T780" s="39">
        <f t="shared" si="166"/>
        <v>7.7688443169169341E-2</v>
      </c>
      <c r="U780" s="39">
        <f t="shared" si="167"/>
        <v>2.588681703337592E-3</v>
      </c>
      <c r="V780" s="39">
        <f t="shared" si="168"/>
        <v>7.5099761465831749E-2</v>
      </c>
      <c r="Y780" s="37"/>
      <c r="Z780" s="37"/>
    </row>
    <row r="781" spans="1:26" ht="13.15" x14ac:dyDescent="0.4">
      <c r="A781" s="1">
        <v>1935.05</v>
      </c>
      <c r="B781" s="11">
        <v>9.75</v>
      </c>
      <c r="C781" s="4">
        <v>0.44333299999999998</v>
      </c>
      <c r="D781" s="11">
        <v>0.78333299999999995</v>
      </c>
      <c r="E781" s="11">
        <v>13.8</v>
      </c>
      <c r="F781" s="4">
        <f t="shared" si="173"/>
        <v>1935.3749999999416</v>
      </c>
      <c r="G781" s="22">
        <f>G777*8/12+G789*4/12</f>
        <v>2.7433333333333332</v>
      </c>
      <c r="H781" s="4">
        <f t="shared" si="169"/>
        <v>215.22701086956522</v>
      </c>
      <c r="I781" s="4">
        <f t="shared" si="170"/>
        <v>9.7863832215217386</v>
      </c>
      <c r="J781" s="33">
        <f t="shared" si="174"/>
        <v>6464.3110187775783</v>
      </c>
      <c r="K781" s="4">
        <f t="shared" si="171"/>
        <v>17.291735395434781</v>
      </c>
      <c r="L781" s="33">
        <f t="shared" si="172"/>
        <v>519.35468136124064</v>
      </c>
      <c r="M781" s="15">
        <f t="shared" si="163"/>
        <v>11.985576683480101</v>
      </c>
      <c r="N781" s="6"/>
      <c r="O781" s="7">
        <f t="shared" si="164"/>
        <v>16.397052898465716</v>
      </c>
      <c r="P781" s="7"/>
      <c r="Q781" s="46">
        <f t="shared" si="165"/>
        <v>3.3650043199486106E-2</v>
      </c>
      <c r="R781" s="22">
        <f t="shared" si="175"/>
        <v>1.0032985912093437</v>
      </c>
      <c r="S781" s="22">
        <f t="shared" si="176"/>
        <v>13.383465326551885</v>
      </c>
      <c r="T781" s="39">
        <f t="shared" si="166"/>
        <v>7.2932738673130437E-2</v>
      </c>
      <c r="U781" s="39">
        <f t="shared" si="167"/>
        <v>2.0229719690421089E-3</v>
      </c>
      <c r="V781" s="39">
        <f t="shared" si="168"/>
        <v>7.0909766704088328E-2</v>
      </c>
      <c r="Y781" s="37"/>
      <c r="Z781" s="37"/>
    </row>
    <row r="782" spans="1:26" ht="13.15" x14ac:dyDescent="0.4">
      <c r="A782" s="1">
        <v>1935.06</v>
      </c>
      <c r="B782" s="11">
        <v>10.119999999999999</v>
      </c>
      <c r="C782" s="4">
        <v>0.44</v>
      </c>
      <c r="D782" s="11">
        <v>0.81</v>
      </c>
      <c r="E782" s="11">
        <v>13.7</v>
      </c>
      <c r="F782" s="4">
        <f t="shared" si="173"/>
        <v>1935.4583333332748</v>
      </c>
      <c r="G782" s="22">
        <f>G777*7/12+G789*5/12</f>
        <v>2.7316666666666669</v>
      </c>
      <c r="H782" s="4">
        <f t="shared" si="169"/>
        <v>225.02521751824818</v>
      </c>
      <c r="I782" s="4">
        <f t="shared" si="170"/>
        <v>9.7837051094890519</v>
      </c>
      <c r="J782" s="33">
        <f t="shared" si="174"/>
        <v>6783.0863635703008</v>
      </c>
      <c r="K782" s="4">
        <f t="shared" si="171"/>
        <v>18.01091167883212</v>
      </c>
      <c r="L782" s="33">
        <f t="shared" si="172"/>
        <v>542.91501526600234</v>
      </c>
      <c r="M782" s="15">
        <f t="shared" si="163"/>
        <v>12.539519324443894</v>
      </c>
      <c r="N782" s="6"/>
      <c r="O782" s="7">
        <f t="shared" si="164"/>
        <v>17.136505102037571</v>
      </c>
      <c r="P782" s="7"/>
      <c r="Q782" s="46">
        <f t="shared" si="165"/>
        <v>2.8247919232257182E-2</v>
      </c>
      <c r="R782" s="22">
        <f t="shared" si="175"/>
        <v>1.0032894321553765</v>
      </c>
      <c r="S782" s="22">
        <f t="shared" si="176"/>
        <v>13.525623673377721</v>
      </c>
      <c r="T782" s="39">
        <f t="shared" si="166"/>
        <v>6.8905102537112795E-2</v>
      </c>
      <c r="U782" s="39">
        <f t="shared" si="167"/>
        <v>1.781255406505533E-4</v>
      </c>
      <c r="V782" s="39">
        <f t="shared" si="168"/>
        <v>6.8726976996462241E-2</v>
      </c>
      <c r="Y782" s="37"/>
      <c r="Z782" s="37"/>
    </row>
    <row r="783" spans="1:26" ht="13.15" x14ac:dyDescent="0.4">
      <c r="A783" s="1">
        <v>1935.07</v>
      </c>
      <c r="B783" s="11">
        <v>10.65</v>
      </c>
      <c r="C783" s="4">
        <v>0.44</v>
      </c>
      <c r="D783" s="11">
        <v>0.79333299999999995</v>
      </c>
      <c r="E783" s="11">
        <v>13.7</v>
      </c>
      <c r="F783" s="4">
        <f t="shared" si="173"/>
        <v>1935.5416666666081</v>
      </c>
      <c r="G783" s="22">
        <f>G777*6/12+G789*6/12</f>
        <v>2.72</v>
      </c>
      <c r="H783" s="4">
        <f t="shared" si="169"/>
        <v>236.81013503649638</v>
      </c>
      <c r="I783" s="4">
        <f t="shared" si="170"/>
        <v>9.7837051094890519</v>
      </c>
      <c r="J783" s="33">
        <f t="shared" si="174"/>
        <v>7162.9034524395211</v>
      </c>
      <c r="K783" s="4">
        <f t="shared" si="171"/>
        <v>17.640309376423357</v>
      </c>
      <c r="L783" s="33">
        <f t="shared" si="172"/>
        <v>533.57443048208472</v>
      </c>
      <c r="M783" s="15">
        <f t="shared" si="163"/>
        <v>13.202137936511015</v>
      </c>
      <c r="N783" s="6"/>
      <c r="O783" s="7">
        <f t="shared" si="164"/>
        <v>18.016989509797192</v>
      </c>
      <c r="P783" s="7"/>
      <c r="Q783" s="46">
        <f t="shared" si="165"/>
        <v>2.3253755404172988E-2</v>
      </c>
      <c r="R783" s="22">
        <f t="shared" si="175"/>
        <v>1.0032802735322615</v>
      </c>
      <c r="S783" s="22">
        <f t="shared" si="176"/>
        <v>13.570115294810451</v>
      </c>
      <c r="T783" s="39">
        <f t="shared" si="166"/>
        <v>6.128293189719769E-2</v>
      </c>
      <c r="U783" s="39">
        <f t="shared" si="167"/>
        <v>1.7346680865371056E-4</v>
      </c>
      <c r="V783" s="39">
        <f t="shared" si="168"/>
        <v>6.1109465088543979E-2</v>
      </c>
      <c r="Y783" s="37"/>
      <c r="Z783" s="37"/>
    </row>
    <row r="784" spans="1:26" ht="13.15" x14ac:dyDescent="0.4">
      <c r="A784" s="1">
        <v>1935.08</v>
      </c>
      <c r="B784" s="11">
        <v>11.37</v>
      </c>
      <c r="C784" s="4">
        <v>0.44</v>
      </c>
      <c r="D784" s="11">
        <v>0.776667</v>
      </c>
      <c r="E784" s="11">
        <v>13.7</v>
      </c>
      <c r="F784" s="4">
        <f t="shared" si="173"/>
        <v>1935.6249999999413</v>
      </c>
      <c r="G784" s="22">
        <f>G777*5/12+G789*7/12</f>
        <v>2.708333333333333</v>
      </c>
      <c r="H784" s="4">
        <f t="shared" si="169"/>
        <v>252.81983430656936</v>
      </c>
      <c r="I784" s="4">
        <f t="shared" si="170"/>
        <v>9.7837051094890519</v>
      </c>
      <c r="J784" s="33">
        <f t="shared" si="174"/>
        <v>7671.8170936613587</v>
      </c>
      <c r="K784" s="4">
        <f t="shared" si="171"/>
        <v>17.26972930970803</v>
      </c>
      <c r="L784" s="33">
        <f t="shared" si="172"/>
        <v>524.04988273374545</v>
      </c>
      <c r="M784" s="15">
        <f t="shared" si="163"/>
        <v>14.105056846668957</v>
      </c>
      <c r="N784" s="6"/>
      <c r="O784" s="7">
        <f t="shared" si="164"/>
        <v>19.219226540421488</v>
      </c>
      <c r="P784" s="7"/>
      <c r="Q784" s="46">
        <f t="shared" si="165"/>
        <v>1.8521673753049417E-2</v>
      </c>
      <c r="R784" s="22">
        <f t="shared" si="175"/>
        <v>1.0032711153403759</v>
      </c>
      <c r="S784" s="22">
        <f t="shared" si="176"/>
        <v>13.614628984841755</v>
      </c>
      <c r="T784" s="39">
        <f t="shared" si="166"/>
        <v>5.47678787068131E-2</v>
      </c>
      <c r="U784" s="39">
        <f t="shared" si="167"/>
        <v>1.6857055472474514E-4</v>
      </c>
      <c r="V784" s="39">
        <f t="shared" si="168"/>
        <v>5.4599308152088355E-2</v>
      </c>
      <c r="Y784" s="37"/>
      <c r="Z784" s="37"/>
    </row>
    <row r="785" spans="1:26" ht="13.15" x14ac:dyDescent="0.4">
      <c r="A785" s="1">
        <v>1935.09</v>
      </c>
      <c r="B785" s="11">
        <v>11.61</v>
      </c>
      <c r="C785" s="4">
        <v>0.44</v>
      </c>
      <c r="D785" s="11">
        <v>0.76</v>
      </c>
      <c r="E785" s="11">
        <v>13.7</v>
      </c>
      <c r="F785" s="4">
        <f t="shared" si="173"/>
        <v>1935.7083333332746</v>
      </c>
      <c r="G785" s="22">
        <f>G777*4/12+G789*8/12</f>
        <v>2.6966666666666668</v>
      </c>
      <c r="H785" s="4">
        <f t="shared" si="169"/>
        <v>258.15640072992704</v>
      </c>
      <c r="I785" s="4">
        <f t="shared" si="170"/>
        <v>9.7837051094890519</v>
      </c>
      <c r="J785" s="33">
        <f t="shared" si="174"/>
        <v>7858.4957271336234</v>
      </c>
      <c r="K785" s="4">
        <f t="shared" si="171"/>
        <v>16.899127007299271</v>
      </c>
      <c r="L785" s="33">
        <f t="shared" si="172"/>
        <v>514.42349290452648</v>
      </c>
      <c r="M785" s="15">
        <f t="shared" si="163"/>
        <v>14.418891702707437</v>
      </c>
      <c r="N785" s="6"/>
      <c r="O785" s="7">
        <f t="shared" si="164"/>
        <v>19.615521489913771</v>
      </c>
      <c r="P785" s="7"/>
      <c r="Q785" s="46">
        <f t="shared" si="165"/>
        <v>1.7095239052496797E-2</v>
      </c>
      <c r="R785" s="22">
        <f t="shared" si="175"/>
        <v>1.0032619575800976</v>
      </c>
      <c r="S785" s="22">
        <f t="shared" si="176"/>
        <v>13.659164006567597</v>
      </c>
      <c r="T785" s="39">
        <f t="shared" si="166"/>
        <v>5.9557952849232043E-2</v>
      </c>
      <c r="U785" s="39">
        <f t="shared" si="167"/>
        <v>1.6343682892983047E-4</v>
      </c>
      <c r="V785" s="39">
        <f t="shared" si="168"/>
        <v>5.9394516020302213E-2</v>
      </c>
      <c r="Y785" s="37"/>
      <c r="Z785" s="37"/>
    </row>
    <row r="786" spans="1:26" ht="13.15" x14ac:dyDescent="0.4">
      <c r="A786" s="1">
        <v>1935.1</v>
      </c>
      <c r="B786" s="11">
        <v>11.92</v>
      </c>
      <c r="C786" s="4">
        <v>0.45</v>
      </c>
      <c r="D786" s="11">
        <v>0.76</v>
      </c>
      <c r="E786" s="11">
        <v>13.7</v>
      </c>
      <c r="F786" s="4">
        <f t="shared" si="173"/>
        <v>1935.7916666666079</v>
      </c>
      <c r="G786" s="22">
        <f>G777*3/12+G789*9/12</f>
        <v>2.6850000000000001</v>
      </c>
      <c r="H786" s="4">
        <f t="shared" si="169"/>
        <v>265.0494656934307</v>
      </c>
      <c r="I786" s="4">
        <f t="shared" si="170"/>
        <v>10.006062043795621</v>
      </c>
      <c r="J786" s="33">
        <f t="shared" si="174"/>
        <v>8093.709100534048</v>
      </c>
      <c r="K786" s="4">
        <f t="shared" si="171"/>
        <v>16.899127007299271</v>
      </c>
      <c r="L786" s="33">
        <f t="shared" si="172"/>
        <v>516.04185540317746</v>
      </c>
      <c r="M786" s="15">
        <f t="shared" si="163"/>
        <v>14.826232627114095</v>
      </c>
      <c r="N786" s="6"/>
      <c r="O786" s="7">
        <f t="shared" si="164"/>
        <v>20.137764924493023</v>
      </c>
      <c r="P786" s="7"/>
      <c r="Q786" s="46">
        <f t="shared" si="165"/>
        <v>1.5306465382436324E-2</v>
      </c>
      <c r="R786" s="22">
        <f t="shared" si="175"/>
        <v>1.0032528002518044</v>
      </c>
      <c r="S786" s="22">
        <f t="shared" si="176"/>
        <v>13.703719620136617</v>
      </c>
      <c r="T786" s="39">
        <f t="shared" si="166"/>
        <v>6.1112179384519072E-2</v>
      </c>
      <c r="U786" s="39">
        <f t="shared" si="167"/>
        <v>1.5806568157428202E-4</v>
      </c>
      <c r="V786" s="39">
        <f t="shared" si="168"/>
        <v>6.095411370294479E-2</v>
      </c>
      <c r="Y786" s="37"/>
      <c r="Z786" s="37"/>
    </row>
    <row r="787" spans="1:26" ht="13.15" x14ac:dyDescent="0.4">
      <c r="A787" s="1">
        <v>1935.11</v>
      </c>
      <c r="B787" s="11">
        <v>13.04</v>
      </c>
      <c r="C787" s="4">
        <v>0.46</v>
      </c>
      <c r="D787" s="11">
        <v>0.76</v>
      </c>
      <c r="E787" s="11">
        <v>13.8</v>
      </c>
      <c r="F787" s="4">
        <f t="shared" si="173"/>
        <v>1935.8749999999411</v>
      </c>
      <c r="G787" s="22">
        <f>G777*2/12+G789*10/12</f>
        <v>2.6733333333333333</v>
      </c>
      <c r="H787" s="4">
        <f t="shared" si="169"/>
        <v>287.85233043478263</v>
      </c>
      <c r="I787" s="4">
        <f t="shared" si="170"/>
        <v>10.154300000000001</v>
      </c>
      <c r="J787" s="33">
        <f t="shared" si="174"/>
        <v>8815.8708395432332</v>
      </c>
      <c r="K787" s="4">
        <f t="shared" si="171"/>
        <v>16.776669565217393</v>
      </c>
      <c r="L787" s="33">
        <f t="shared" si="172"/>
        <v>513.80842316356268</v>
      </c>
      <c r="M787" s="15">
        <f t="shared" si="163"/>
        <v>16.129605163251149</v>
      </c>
      <c r="N787" s="6"/>
      <c r="O787" s="7">
        <f t="shared" si="164"/>
        <v>21.868060170749114</v>
      </c>
      <c r="P787" s="7"/>
      <c r="Q787" s="46">
        <f t="shared" si="165"/>
        <v>9.0440330830282856E-3</v>
      </c>
      <c r="R787" s="22">
        <f t="shared" si="175"/>
        <v>1.0032436433558753</v>
      </c>
      <c r="S787" s="22">
        <f t="shared" si="176"/>
        <v>13.648669756080931</v>
      </c>
      <c r="T787" s="39">
        <f t="shared" si="166"/>
        <v>5.5815546898600799E-2</v>
      </c>
      <c r="U787" s="39">
        <f t="shared" si="167"/>
        <v>8.8010854413123063E-4</v>
      </c>
      <c r="V787" s="39">
        <f t="shared" si="168"/>
        <v>5.4935438354469568E-2</v>
      </c>
      <c r="Y787" s="37"/>
      <c r="Z787" s="37"/>
    </row>
    <row r="788" spans="1:26" ht="13.15" x14ac:dyDescent="0.4">
      <c r="A788" s="1">
        <v>1935.12</v>
      </c>
      <c r="B788" s="11">
        <v>13.04</v>
      </c>
      <c r="C788" s="4">
        <v>0.47</v>
      </c>
      <c r="D788" s="11">
        <v>0.76</v>
      </c>
      <c r="E788" s="11">
        <v>13.8</v>
      </c>
      <c r="F788" s="4">
        <f t="shared" si="173"/>
        <v>1935.9583333332744</v>
      </c>
      <c r="G788" s="22">
        <f>G777*1/12+G789*11/12</f>
        <v>2.6616666666666666</v>
      </c>
      <c r="H788" s="4">
        <f t="shared" si="169"/>
        <v>287.85233043478263</v>
      </c>
      <c r="I788" s="4">
        <f t="shared" si="170"/>
        <v>10.375045652173913</v>
      </c>
      <c r="J788" s="33">
        <f t="shared" si="174"/>
        <v>8842.3500017018814</v>
      </c>
      <c r="K788" s="4">
        <f t="shared" si="171"/>
        <v>16.776669565217393</v>
      </c>
      <c r="L788" s="33">
        <f t="shared" si="172"/>
        <v>515.35168721575383</v>
      </c>
      <c r="M788" s="15">
        <f t="shared" si="163"/>
        <v>16.159192714615333</v>
      </c>
      <c r="N788" s="6"/>
      <c r="O788" s="7">
        <f t="shared" si="164"/>
        <v>21.869913075541895</v>
      </c>
      <c r="P788" s="7"/>
      <c r="Q788" s="46">
        <f t="shared" si="165"/>
        <v>9.5898296415087986E-3</v>
      </c>
      <c r="R788" s="22">
        <f t="shared" si="175"/>
        <v>1.0032344868926886</v>
      </c>
      <c r="S788" s="22">
        <f t="shared" si="176"/>
        <v>13.69294117305178</v>
      </c>
      <c r="T788" s="39">
        <f t="shared" si="166"/>
        <v>5.7034186856732116E-2</v>
      </c>
      <c r="U788" s="39">
        <f t="shared" si="167"/>
        <v>3.2296307136503444E-4</v>
      </c>
      <c r="V788" s="39">
        <f t="shared" si="168"/>
        <v>5.6711223785367082E-2</v>
      </c>
      <c r="Y788" s="37"/>
      <c r="Z788" s="37"/>
    </row>
    <row r="789" spans="1:26" ht="13.15" x14ac:dyDescent="0.4">
      <c r="A789" s="1">
        <v>1936.01</v>
      </c>
      <c r="B789" s="11">
        <v>13.76</v>
      </c>
      <c r="C789" s="4">
        <v>0.48</v>
      </c>
      <c r="D789" s="11">
        <v>0.77</v>
      </c>
      <c r="E789" s="11">
        <v>13.8</v>
      </c>
      <c r="F789" s="4">
        <f t="shared" si="173"/>
        <v>1936.0416666666076</v>
      </c>
      <c r="G789" s="22">
        <v>2.65</v>
      </c>
      <c r="H789" s="4">
        <f t="shared" si="169"/>
        <v>303.74601739130435</v>
      </c>
      <c r="I789" s="4">
        <f t="shared" si="170"/>
        <v>10.595791304347827</v>
      </c>
      <c r="J789" s="33">
        <f t="shared" si="174"/>
        <v>9357.7016889176339</v>
      </c>
      <c r="K789" s="4">
        <f t="shared" si="171"/>
        <v>16.997415217391303</v>
      </c>
      <c r="L789" s="33">
        <f t="shared" si="172"/>
        <v>523.65045788274551</v>
      </c>
      <c r="M789" s="15">
        <f t="shared" si="163"/>
        <v>17.087359845997245</v>
      </c>
      <c r="N789" s="6"/>
      <c r="O789" s="7">
        <f t="shared" si="164"/>
        <v>23.082290704692642</v>
      </c>
      <c r="P789" s="7"/>
      <c r="Q789" s="46">
        <f t="shared" si="165"/>
        <v>6.3450083552025124E-3</v>
      </c>
      <c r="R789" s="22">
        <f t="shared" si="175"/>
        <v>1.0019905526047752</v>
      </c>
      <c r="S789" s="22">
        <f t="shared" si="176"/>
        <v>13.737230811798373</v>
      </c>
      <c r="T789" s="39">
        <f t="shared" si="166"/>
        <v>5.5499892268091156E-2</v>
      </c>
      <c r="U789" s="39">
        <f t="shared" si="167"/>
        <v>3.1687889094023092E-4</v>
      </c>
      <c r="V789" s="39">
        <f t="shared" si="168"/>
        <v>5.5183013377150925E-2</v>
      </c>
      <c r="Y789" s="37"/>
      <c r="Z789" s="37"/>
    </row>
    <row r="790" spans="1:26" ht="13.15" x14ac:dyDescent="0.4">
      <c r="A790" s="1">
        <v>1936.02</v>
      </c>
      <c r="B790" s="11">
        <v>14.55</v>
      </c>
      <c r="C790" s="4">
        <v>0.49</v>
      </c>
      <c r="D790" s="11">
        <v>0.78</v>
      </c>
      <c r="E790" s="11">
        <v>13.8</v>
      </c>
      <c r="F790" s="4">
        <f t="shared" si="173"/>
        <v>1936.1249999999409</v>
      </c>
      <c r="G790" s="22">
        <f>G789*11/12+G801*1/12</f>
        <v>2.6524999999999999</v>
      </c>
      <c r="H790" s="4">
        <f t="shared" si="169"/>
        <v>321.18492391304346</v>
      </c>
      <c r="I790" s="4">
        <f t="shared" si="170"/>
        <v>10.816536956521739</v>
      </c>
      <c r="J790" s="33">
        <f t="shared" si="174"/>
        <v>9922.722799858213</v>
      </c>
      <c r="K790" s="4">
        <f t="shared" si="171"/>
        <v>17.218160869565217</v>
      </c>
      <c r="L790" s="33">
        <f t="shared" si="172"/>
        <v>531.93977896147123</v>
      </c>
      <c r="M790" s="15">
        <f t="shared" si="163"/>
        <v>18.104536459517792</v>
      </c>
      <c r="N790" s="6"/>
      <c r="O790" s="7">
        <f t="shared" si="164"/>
        <v>24.406816425328536</v>
      </c>
      <c r="P790" s="7"/>
      <c r="Q790" s="46">
        <f t="shared" si="165"/>
        <v>3.0319918323534409E-3</v>
      </c>
      <c r="R790" s="22">
        <f t="shared" si="175"/>
        <v>1.0019926619203892</v>
      </c>
      <c r="S790" s="22">
        <f t="shared" si="176"/>
        <v>13.764575492373197</v>
      </c>
      <c r="T790" s="39">
        <f t="shared" si="166"/>
        <v>5.0524761402348739E-2</v>
      </c>
      <c r="U790" s="39">
        <f t="shared" si="167"/>
        <v>8.0714572315154776E-4</v>
      </c>
      <c r="V790" s="39">
        <f t="shared" si="168"/>
        <v>4.9717615679197191E-2</v>
      </c>
      <c r="Y790" s="37"/>
      <c r="Z790" s="37"/>
    </row>
    <row r="791" spans="1:26" ht="13.15" x14ac:dyDescent="0.4">
      <c r="A791" s="1">
        <v>1936.03</v>
      </c>
      <c r="B791" s="11">
        <v>14.86</v>
      </c>
      <c r="C791" s="4">
        <v>0.5</v>
      </c>
      <c r="D791" s="11">
        <v>0.79</v>
      </c>
      <c r="E791" s="11">
        <v>13.7</v>
      </c>
      <c r="F791" s="4">
        <f t="shared" si="173"/>
        <v>1936.2083333332741</v>
      </c>
      <c r="G791" s="22">
        <f>G789*10/12+G801*2/12</f>
        <v>2.6550000000000002</v>
      </c>
      <c r="H791" s="4">
        <f t="shared" si="169"/>
        <v>330.42240437956207</v>
      </c>
      <c r="I791" s="4">
        <f t="shared" si="170"/>
        <v>11.117846715328469</v>
      </c>
      <c r="J791" s="33">
        <f t="shared" si="174"/>
        <v>10236.729549407994</v>
      </c>
      <c r="K791" s="4">
        <f t="shared" si="171"/>
        <v>17.566197810218981</v>
      </c>
      <c r="L791" s="33">
        <f t="shared" si="172"/>
        <v>544.213751280775</v>
      </c>
      <c r="M791" s="15">
        <f t="shared" si="163"/>
        <v>18.660478203926026</v>
      </c>
      <c r="N791" s="6"/>
      <c r="O791" s="7">
        <f t="shared" si="164"/>
        <v>25.104585822781548</v>
      </c>
      <c r="P791" s="7"/>
      <c r="Q791" s="46">
        <f t="shared" si="165"/>
        <v>1.1986641291621761E-3</v>
      </c>
      <c r="R791" s="22">
        <f t="shared" si="175"/>
        <v>1.0019947712317432</v>
      </c>
      <c r="S791" s="22">
        <f t="shared" si="176"/>
        <v>13.892675197207225</v>
      </c>
      <c r="T791" s="39">
        <f t="shared" si="166"/>
        <v>4.3274381012652574E-2</v>
      </c>
      <c r="U791" s="39">
        <f t="shared" si="167"/>
        <v>-1.0795426547715037E-3</v>
      </c>
      <c r="V791" s="39">
        <f t="shared" si="168"/>
        <v>4.4353923667424078E-2</v>
      </c>
      <c r="Y791" s="37"/>
      <c r="Z791" s="37"/>
    </row>
    <row r="792" spans="1:26" ht="13.15" x14ac:dyDescent="0.4">
      <c r="A792" s="1">
        <v>1936.04</v>
      </c>
      <c r="B792" s="11">
        <v>14.88</v>
      </c>
      <c r="C792" s="4">
        <v>0.51666699999999999</v>
      </c>
      <c r="D792" s="11">
        <v>0.82</v>
      </c>
      <c r="E792" s="11">
        <v>13.7</v>
      </c>
      <c r="F792" s="4">
        <f t="shared" si="173"/>
        <v>1936.2916666666074</v>
      </c>
      <c r="G792" s="22">
        <f>G789*9/12+G801*3/12</f>
        <v>2.6574999999999998</v>
      </c>
      <c r="H792" s="4">
        <f t="shared" si="169"/>
        <v>330.86711824817525</v>
      </c>
      <c r="I792" s="4">
        <f t="shared" si="170"/>
        <v>11.488449017737226</v>
      </c>
      <c r="J792" s="33">
        <f t="shared" si="174"/>
        <v>10280.167164021957</v>
      </c>
      <c r="K792" s="4">
        <f t="shared" si="171"/>
        <v>18.233268613138687</v>
      </c>
      <c r="L792" s="33">
        <f t="shared" si="172"/>
        <v>566.51458833991956</v>
      </c>
      <c r="M792" s="15">
        <f t="shared" si="163"/>
        <v>18.7189996651515</v>
      </c>
      <c r="N792" s="6"/>
      <c r="O792" s="7">
        <f t="shared" si="164"/>
        <v>25.132351826424664</v>
      </c>
      <c r="P792" s="7"/>
      <c r="Q792" s="46">
        <f t="shared" si="165"/>
        <v>4.6053132009858666E-4</v>
      </c>
      <c r="R792" s="22">
        <f t="shared" si="175"/>
        <v>1.0019968805388375</v>
      </c>
      <c r="S792" s="22">
        <f t="shared" si="176"/>
        <v>13.920387906022567</v>
      </c>
      <c r="T792" s="39">
        <f t="shared" si="166"/>
        <v>4.9113882159924627E-2</v>
      </c>
      <c r="U792" s="39">
        <f t="shared" si="167"/>
        <v>-1.6842079616904426E-3</v>
      </c>
      <c r="V792" s="39">
        <f t="shared" si="168"/>
        <v>5.0798090121615069E-2</v>
      </c>
      <c r="Y792" s="37"/>
      <c r="Z792" s="37"/>
    </row>
    <row r="793" spans="1:26" ht="13.15" x14ac:dyDescent="0.4">
      <c r="A793" s="1">
        <v>1936.05</v>
      </c>
      <c r="B793" s="11">
        <v>14.09</v>
      </c>
      <c r="C793" s="4">
        <v>0.53333299999999995</v>
      </c>
      <c r="D793" s="11">
        <v>0.85</v>
      </c>
      <c r="E793" s="11">
        <v>13.7</v>
      </c>
      <c r="F793" s="4">
        <f t="shared" si="173"/>
        <v>1936.3749999999407</v>
      </c>
      <c r="G793" s="22">
        <f>G789*8/12+G801*4/12</f>
        <v>2.66</v>
      </c>
      <c r="H793" s="4">
        <f t="shared" si="169"/>
        <v>313.30092043795622</v>
      </c>
      <c r="I793" s="4">
        <f t="shared" si="170"/>
        <v>11.859029084452555</v>
      </c>
      <c r="J793" s="33">
        <f t="shared" si="174"/>
        <v>9765.0840977090138</v>
      </c>
      <c r="K793" s="4">
        <f t="shared" si="171"/>
        <v>18.900339416058397</v>
      </c>
      <c r="L793" s="33">
        <f t="shared" si="172"/>
        <v>589.09307899593057</v>
      </c>
      <c r="M793" s="15">
        <f t="shared" si="163"/>
        <v>17.75019251932865</v>
      </c>
      <c r="N793" s="6"/>
      <c r="O793" s="7">
        <f t="shared" si="164"/>
        <v>23.787637409301336</v>
      </c>
      <c r="P793" s="7"/>
      <c r="Q793" s="46">
        <f t="shared" si="165"/>
        <v>3.8968865356357671E-3</v>
      </c>
      <c r="R793" s="22">
        <f t="shared" si="175"/>
        <v>1.0019989898416737</v>
      </c>
      <c r="S793" s="22">
        <f t="shared" si="176"/>
        <v>13.948185257725171</v>
      </c>
      <c r="T793" s="39">
        <f t="shared" si="166"/>
        <v>5.4493881619503082E-2</v>
      </c>
      <c r="U793" s="39">
        <f t="shared" si="167"/>
        <v>-2.2853445081115753E-3</v>
      </c>
      <c r="V793" s="39">
        <f t="shared" si="168"/>
        <v>5.6779226127614657E-2</v>
      </c>
      <c r="Y793" s="37"/>
      <c r="Z793" s="37"/>
    </row>
    <row r="794" spans="1:26" ht="13.15" x14ac:dyDescent="0.4">
      <c r="A794" s="1">
        <v>1936.06</v>
      </c>
      <c r="B794" s="11">
        <v>14.69</v>
      </c>
      <c r="C794" s="4">
        <v>0.55000000000000004</v>
      </c>
      <c r="D794" s="11">
        <v>0.88</v>
      </c>
      <c r="E794" s="11">
        <v>13.8</v>
      </c>
      <c r="F794" s="4">
        <f t="shared" si="173"/>
        <v>1936.4583333332739</v>
      </c>
      <c r="G794" s="22">
        <f>G789*7/12+G801*5/12</f>
        <v>2.6625000000000001</v>
      </c>
      <c r="H794" s="4">
        <f t="shared" si="169"/>
        <v>324.27536304347825</v>
      </c>
      <c r="I794" s="4">
        <f t="shared" si="170"/>
        <v>12.141010869565219</v>
      </c>
      <c r="J794" s="33">
        <f t="shared" si="174"/>
        <v>10138.674406622978</v>
      </c>
      <c r="K794" s="4">
        <f t="shared" si="171"/>
        <v>19.42561739130435</v>
      </c>
      <c r="L794" s="33">
        <f t="shared" si="172"/>
        <v>607.35421904889188</v>
      </c>
      <c r="M794" s="15">
        <f t="shared" si="163"/>
        <v>18.393001065831346</v>
      </c>
      <c r="N794" s="6"/>
      <c r="O794" s="7">
        <f t="shared" si="164"/>
        <v>24.600188642602646</v>
      </c>
      <c r="P794" s="7"/>
      <c r="Q794" s="46">
        <f t="shared" si="165"/>
        <v>3.1610941699746556E-3</v>
      </c>
      <c r="R794" s="22">
        <f t="shared" si="175"/>
        <v>1.0020010991402517</v>
      </c>
      <c r="S794" s="22">
        <f t="shared" si="176"/>
        <v>13.874791686637861</v>
      </c>
      <c r="T794" s="39">
        <f t="shared" si="166"/>
        <v>4.905732523340478E-2</v>
      </c>
      <c r="U794" s="39">
        <f t="shared" si="167"/>
        <v>-2.6924410509663321E-3</v>
      </c>
      <c r="V794" s="39">
        <f t="shared" si="168"/>
        <v>5.1749766284371113E-2</v>
      </c>
      <c r="Y794" s="37"/>
      <c r="Z794" s="37"/>
    </row>
    <row r="795" spans="1:26" ht="13.15" x14ac:dyDescent="0.4">
      <c r="A795" s="1">
        <v>1936.07</v>
      </c>
      <c r="B795" s="11">
        <v>15.56</v>
      </c>
      <c r="C795" s="4">
        <v>0.56999999999999995</v>
      </c>
      <c r="D795" s="11">
        <v>0.9</v>
      </c>
      <c r="E795" s="11">
        <v>13.9</v>
      </c>
      <c r="F795" s="4">
        <f t="shared" si="173"/>
        <v>1936.5416666666072</v>
      </c>
      <c r="G795" s="22">
        <f>G789*6/12+G801*6/12</f>
        <v>2.665</v>
      </c>
      <c r="H795" s="4">
        <f t="shared" si="169"/>
        <v>341.00915395683455</v>
      </c>
      <c r="I795" s="4">
        <f t="shared" si="170"/>
        <v>12.491980575539568</v>
      </c>
      <c r="J795" s="33">
        <f t="shared" si="174"/>
        <v>10694.414440689749</v>
      </c>
      <c r="K795" s="4">
        <f t="shared" si="171"/>
        <v>19.724179856115111</v>
      </c>
      <c r="L795" s="33">
        <f t="shared" si="172"/>
        <v>618.57152934580813</v>
      </c>
      <c r="M795" s="15">
        <f t="shared" si="163"/>
        <v>19.360464512319137</v>
      </c>
      <c r="N795" s="6"/>
      <c r="O795" s="7">
        <f t="shared" si="164"/>
        <v>25.83897713061025</v>
      </c>
      <c r="P795" s="7"/>
      <c r="Q795" s="46">
        <f t="shared" si="165"/>
        <v>2.2336429359787399E-3</v>
      </c>
      <c r="R795" s="22">
        <f t="shared" si="175"/>
        <v>1.0020032084345729</v>
      </c>
      <c r="S795" s="22">
        <f t="shared" si="176"/>
        <v>13.802538128120407</v>
      </c>
      <c r="T795" s="39">
        <f t="shared" si="166"/>
        <v>3.4854338574694221E-2</v>
      </c>
      <c r="U795" s="39">
        <f t="shared" si="167"/>
        <v>-7.7198294386580102E-3</v>
      </c>
      <c r="V795" s="39">
        <f t="shared" si="168"/>
        <v>4.2574168013352232E-2</v>
      </c>
      <c r="Y795" s="37"/>
      <c r="Z795" s="37"/>
    </row>
    <row r="796" spans="1:26" ht="13.15" x14ac:dyDescent="0.4">
      <c r="A796" s="1">
        <v>1936.08</v>
      </c>
      <c r="B796" s="11">
        <v>15.87</v>
      </c>
      <c r="C796" s="4">
        <v>0.59</v>
      </c>
      <c r="D796" s="11">
        <v>0.92</v>
      </c>
      <c r="E796" s="11">
        <v>14</v>
      </c>
      <c r="F796" s="4">
        <f t="shared" si="173"/>
        <v>1936.6249999999404</v>
      </c>
      <c r="G796" s="22">
        <f>G789*5/12+G801*7/12</f>
        <v>2.6675000000000004</v>
      </c>
      <c r="H796" s="4">
        <f t="shared" si="169"/>
        <v>345.31873071428572</v>
      </c>
      <c r="I796" s="4">
        <f t="shared" si="170"/>
        <v>12.837936428571428</v>
      </c>
      <c r="J796" s="33">
        <f t="shared" si="174"/>
        <v>10863.118370290496</v>
      </c>
      <c r="K796" s="4">
        <f t="shared" si="171"/>
        <v>20.018477142857144</v>
      </c>
      <c r="L796" s="33">
        <f t="shared" si="172"/>
        <v>629.74599248060849</v>
      </c>
      <c r="M796" s="15">
        <f t="shared" si="163"/>
        <v>19.623060162983759</v>
      </c>
      <c r="N796" s="6"/>
      <c r="O796" s="7">
        <f t="shared" si="164"/>
        <v>26.133390803641142</v>
      </c>
      <c r="P796" s="7"/>
      <c r="Q796" s="46">
        <f t="shared" si="165"/>
        <v>2.7788018202817774E-3</v>
      </c>
      <c r="R796" s="22">
        <f t="shared" si="175"/>
        <v>1.002005317724638</v>
      </c>
      <c r="S796" s="22">
        <f t="shared" si="176"/>
        <v>13.731400435424906</v>
      </c>
      <c r="T796" s="39">
        <f t="shared" si="166"/>
        <v>2.9486460079607646E-2</v>
      </c>
      <c r="U796" s="39">
        <f t="shared" si="167"/>
        <v>-9.0514624694493229E-3</v>
      </c>
      <c r="V796" s="39">
        <f t="shared" si="168"/>
        <v>3.8537922549056969E-2</v>
      </c>
      <c r="Y796" s="37"/>
      <c r="Z796" s="37"/>
    </row>
    <row r="797" spans="1:26" ht="13.15" x14ac:dyDescent="0.4">
      <c r="A797" s="1">
        <v>1936.09</v>
      </c>
      <c r="B797" s="11">
        <v>16.05</v>
      </c>
      <c r="C797" s="4">
        <v>0.61</v>
      </c>
      <c r="D797" s="11">
        <v>0.94</v>
      </c>
      <c r="E797" s="11">
        <v>14</v>
      </c>
      <c r="F797" s="4">
        <f t="shared" si="173"/>
        <v>1936.7083333332737</v>
      </c>
      <c r="G797" s="22">
        <f>G789*4/12+G801*8/12</f>
        <v>2.67</v>
      </c>
      <c r="H797" s="4">
        <f t="shared" si="169"/>
        <v>349.23538928571435</v>
      </c>
      <c r="I797" s="4">
        <f t="shared" si="170"/>
        <v>13.273120714285714</v>
      </c>
      <c r="J797" s="33">
        <f t="shared" si="174"/>
        <v>11021.12529050529</v>
      </c>
      <c r="K797" s="4">
        <f t="shared" si="171"/>
        <v>20.453661428571429</v>
      </c>
      <c r="L797" s="33">
        <f t="shared" si="172"/>
        <v>645.47400455295769</v>
      </c>
      <c r="M797" s="15">
        <f t="shared" si="163"/>
        <v>19.862024243287642</v>
      </c>
      <c r="N797" s="6"/>
      <c r="O797" s="7">
        <f t="shared" si="164"/>
        <v>26.395710211981683</v>
      </c>
      <c r="P797" s="7"/>
      <c r="Q797" s="46">
        <f t="shared" si="165"/>
        <v>1.5801041292270723E-3</v>
      </c>
      <c r="R797" s="22">
        <f t="shared" si="175"/>
        <v>1.0020074270104475</v>
      </c>
      <c r="S797" s="22">
        <f t="shared" si="176"/>
        <v>13.758936256102166</v>
      </c>
      <c r="T797" s="39">
        <f t="shared" si="166"/>
        <v>1.1119267030272217E-2</v>
      </c>
      <c r="U797" s="39">
        <f t="shared" si="167"/>
        <v>-1.0086155877858771E-2</v>
      </c>
      <c r="V797" s="39">
        <f t="shared" si="168"/>
        <v>2.1205422908130989E-2</v>
      </c>
      <c r="Y797" s="37"/>
      <c r="Z797" s="37"/>
    </row>
    <row r="798" spans="1:26" ht="13.15" x14ac:dyDescent="0.4">
      <c r="A798" s="1">
        <v>1936.1</v>
      </c>
      <c r="B798" s="11">
        <v>16.89</v>
      </c>
      <c r="C798" s="4">
        <v>0.64666699999999999</v>
      </c>
      <c r="D798" s="11">
        <v>0.96666700000000005</v>
      </c>
      <c r="E798" s="11">
        <v>14</v>
      </c>
      <c r="F798" s="4">
        <f t="shared" si="173"/>
        <v>1936.7916666666069</v>
      </c>
      <c r="G798" s="22">
        <f>G789*3/12+G801*9/12</f>
        <v>2.6725000000000003</v>
      </c>
      <c r="H798" s="4">
        <f t="shared" si="169"/>
        <v>367.51312928571434</v>
      </c>
      <c r="I798" s="4">
        <f t="shared" si="170"/>
        <v>14.070965824500002</v>
      </c>
      <c r="J798" s="33">
        <f t="shared" si="174"/>
        <v>11634.935991214161</v>
      </c>
      <c r="K798" s="4">
        <f t="shared" si="171"/>
        <v>21.033914395928573</v>
      </c>
      <c r="L798" s="33">
        <f t="shared" si="172"/>
        <v>665.90341443570264</v>
      </c>
      <c r="M798" s="15">
        <f t="shared" si="163"/>
        <v>20.913091852533125</v>
      </c>
      <c r="N798" s="6"/>
      <c r="O798" s="7">
        <f t="shared" si="164"/>
        <v>27.733337274008402</v>
      </c>
      <c r="P798" s="7"/>
      <c r="Q798" s="46">
        <f t="shared" si="165"/>
        <v>-1.5323636777370905E-3</v>
      </c>
      <c r="R798" s="22">
        <f t="shared" si="175"/>
        <v>1.0020095362920027</v>
      </c>
      <c r="S798" s="22">
        <f t="shared" si="176"/>
        <v>13.786556316377689</v>
      </c>
      <c r="T798" s="39">
        <f t="shared" si="166"/>
        <v>1.8118004661058507E-3</v>
      </c>
      <c r="U798" s="39">
        <f t="shared" si="167"/>
        <v>-1.2065044998046281E-2</v>
      </c>
      <c r="V798" s="39">
        <f t="shared" si="168"/>
        <v>1.3876845464152132E-2</v>
      </c>
      <c r="Y798" s="37"/>
      <c r="Z798" s="37"/>
    </row>
    <row r="799" spans="1:26" ht="13.15" x14ac:dyDescent="0.4">
      <c r="A799" s="1">
        <v>1936.11</v>
      </c>
      <c r="B799" s="11">
        <v>17.36</v>
      </c>
      <c r="C799" s="4">
        <v>0.68333299999999997</v>
      </c>
      <c r="D799" s="11">
        <v>0.99333300000000002</v>
      </c>
      <c r="E799" s="11">
        <v>14</v>
      </c>
      <c r="F799" s="4">
        <f t="shared" si="173"/>
        <v>1936.8749999999402</v>
      </c>
      <c r="G799" s="22">
        <f>G789*2/12+G801*10/12</f>
        <v>2.6749999999999998</v>
      </c>
      <c r="H799" s="4">
        <f t="shared" si="169"/>
        <v>377.73996</v>
      </c>
      <c r="I799" s="4">
        <f t="shared" si="170"/>
        <v>14.8687891755</v>
      </c>
      <c r="J799" s="33">
        <f t="shared" si="174"/>
        <v>11997.929748398548</v>
      </c>
      <c r="K799" s="4">
        <f t="shared" si="171"/>
        <v>21.614145604071432</v>
      </c>
      <c r="L799" s="33">
        <f t="shared" si="172"/>
        <v>686.51725522845481</v>
      </c>
      <c r="M799" s="15">
        <f t="shared" si="163"/>
        <v>21.499765341024162</v>
      </c>
      <c r="N799" s="6"/>
      <c r="O799" s="7">
        <f t="shared" si="164"/>
        <v>28.451474941810432</v>
      </c>
      <c r="P799" s="7"/>
      <c r="Q799" s="46">
        <f t="shared" si="165"/>
        <v>-3.4157639075073215E-3</v>
      </c>
      <c r="R799" s="22">
        <f t="shared" si="175"/>
        <v>1.0020116455693042</v>
      </c>
      <c r="S799" s="22">
        <f t="shared" si="176"/>
        <v>13.814260901637189</v>
      </c>
      <c r="T799" s="39">
        <f t="shared" si="166"/>
        <v>-3.6402044854962901E-3</v>
      </c>
      <c r="U799" s="39">
        <f t="shared" si="167"/>
        <v>-1.4467184715541426E-2</v>
      </c>
      <c r="V799" s="39">
        <f t="shared" si="168"/>
        <v>1.0826980230045136E-2</v>
      </c>
      <c r="Y799" s="37"/>
      <c r="Z799" s="37"/>
    </row>
    <row r="800" spans="1:26" ht="13.15" x14ac:dyDescent="0.4">
      <c r="A800" s="1">
        <v>1936.12</v>
      </c>
      <c r="B800" s="11">
        <v>17.059999999999999</v>
      </c>
      <c r="C800" s="4">
        <v>0.72</v>
      </c>
      <c r="D800" s="11">
        <v>1.02</v>
      </c>
      <c r="E800" s="11">
        <v>14</v>
      </c>
      <c r="F800" s="4">
        <f t="shared" si="173"/>
        <v>1936.9583333332735</v>
      </c>
      <c r="G800" s="22">
        <f>G789*1/12+G801*11/12</f>
        <v>2.6774999999999998</v>
      </c>
      <c r="H800" s="4">
        <f t="shared" si="169"/>
        <v>371.21219571428571</v>
      </c>
      <c r="I800" s="4">
        <f t="shared" si="170"/>
        <v>15.666634285714286</v>
      </c>
      <c r="J800" s="33">
        <f t="shared" si="174"/>
        <v>11832.059751876908</v>
      </c>
      <c r="K800" s="4">
        <f t="shared" si="171"/>
        <v>22.194398571428572</v>
      </c>
      <c r="L800" s="33">
        <f t="shared" si="172"/>
        <v>707.42678469604027</v>
      </c>
      <c r="M800" s="15">
        <f t="shared" si="163"/>
        <v>21.125663548155444</v>
      </c>
      <c r="N800" s="6"/>
      <c r="O800" s="7">
        <f t="shared" si="164"/>
        <v>27.902761077390387</v>
      </c>
      <c r="P800" s="7"/>
      <c r="Q800" s="46">
        <f t="shared" si="165"/>
        <v>-2.6171082025578871E-3</v>
      </c>
      <c r="R800" s="22">
        <f t="shared" si="175"/>
        <v>1.0020137548423524</v>
      </c>
      <c r="S800" s="22">
        <f t="shared" si="176"/>
        <v>13.842050298373179</v>
      </c>
      <c r="T800" s="39">
        <f t="shared" si="166"/>
        <v>1.5225947387853545E-4</v>
      </c>
      <c r="U800" s="39">
        <f t="shared" si="167"/>
        <v>-1.5445724749782119E-2</v>
      </c>
      <c r="V800" s="39">
        <f t="shared" si="168"/>
        <v>1.5597984223660655E-2</v>
      </c>
      <c r="Y800" s="37"/>
      <c r="Z800" s="37"/>
    </row>
    <row r="801" spans="1:26" ht="13.15" x14ac:dyDescent="0.4">
      <c r="A801" s="1">
        <v>1937.01</v>
      </c>
      <c r="B801" s="11">
        <v>17.59</v>
      </c>
      <c r="C801" s="4">
        <v>0.73</v>
      </c>
      <c r="D801" s="11">
        <v>1.05</v>
      </c>
      <c r="E801" s="11">
        <v>14.1</v>
      </c>
      <c r="F801" s="4">
        <f t="shared" si="173"/>
        <v>1937.0416666666067</v>
      </c>
      <c r="G801" s="22">
        <v>2.68</v>
      </c>
      <c r="H801" s="4">
        <f t="shared" si="169"/>
        <v>380.03007872340424</v>
      </c>
      <c r="I801" s="4">
        <f t="shared" si="170"/>
        <v>15.771572340425534</v>
      </c>
      <c r="J801" s="33">
        <f t="shared" si="174"/>
        <v>12155.01403218465</v>
      </c>
      <c r="K801" s="4">
        <f t="shared" si="171"/>
        <v>22.685138297872342</v>
      </c>
      <c r="L801" s="33">
        <f t="shared" si="172"/>
        <v>725.56934245559319</v>
      </c>
      <c r="M801" s="15">
        <f t="shared" si="163"/>
        <v>21.618741582953508</v>
      </c>
      <c r="N801" s="6"/>
      <c r="O801" s="7">
        <f t="shared" si="164"/>
        <v>28.495637926638675</v>
      </c>
      <c r="P801" s="7"/>
      <c r="Q801" s="46">
        <f t="shared" si="165"/>
        <v>-1.9147817965586567E-3</v>
      </c>
      <c r="R801" s="22">
        <f t="shared" si="175"/>
        <v>1.0031037291014482</v>
      </c>
      <c r="S801" s="22">
        <f t="shared" si="176"/>
        <v>13.771556533237916</v>
      </c>
      <c r="T801" s="39">
        <f t="shared" si="166"/>
        <v>-1.6219133904042948E-3</v>
      </c>
      <c r="U801" s="39">
        <f t="shared" si="167"/>
        <v>-1.4802451668775474E-2</v>
      </c>
      <c r="V801" s="39">
        <f t="shared" si="168"/>
        <v>1.3180538278371179E-2</v>
      </c>
      <c r="Y801" s="37"/>
      <c r="Z801" s="37"/>
    </row>
    <row r="802" spans="1:26" ht="13.15" x14ac:dyDescent="0.4">
      <c r="A802" s="1">
        <v>1937.02</v>
      </c>
      <c r="B802" s="11">
        <v>18.11</v>
      </c>
      <c r="C802" s="4">
        <v>0.74</v>
      </c>
      <c r="D802" s="11">
        <v>1.08</v>
      </c>
      <c r="E802" s="11">
        <v>14.1</v>
      </c>
      <c r="F802" s="4">
        <f t="shared" si="173"/>
        <v>1937.12499999994</v>
      </c>
      <c r="G802" s="22">
        <f>G801*11/12+G813*1/12</f>
        <v>2.67</v>
      </c>
      <c r="H802" s="4">
        <f t="shared" si="169"/>
        <v>391.2646234042553</v>
      </c>
      <c r="I802" s="4">
        <f t="shared" si="170"/>
        <v>15.987621276595746</v>
      </c>
      <c r="J802" s="33">
        <f t="shared" si="174"/>
        <v>12556.956413957671</v>
      </c>
      <c r="K802" s="4">
        <f t="shared" si="171"/>
        <v>23.333285106382984</v>
      </c>
      <c r="L802" s="33">
        <f t="shared" si="172"/>
        <v>748.8411334662776</v>
      </c>
      <c r="M802" s="15">
        <f t="shared" si="163"/>
        <v>22.244221552805154</v>
      </c>
      <c r="N802" s="6"/>
      <c r="O802" s="7">
        <f t="shared" si="164"/>
        <v>29.256928436697727</v>
      </c>
      <c r="P802" s="7"/>
      <c r="Q802" s="46">
        <f t="shared" si="165"/>
        <v>-2.5544665829974819E-3</v>
      </c>
      <c r="R802" s="22">
        <f t="shared" si="175"/>
        <v>1.0030958111779831</v>
      </c>
      <c r="S802" s="22">
        <f t="shared" si="176"/>
        <v>13.814299714022365</v>
      </c>
      <c r="T802" s="39">
        <f t="shared" si="166"/>
        <v>-6.933345052345663E-4</v>
      </c>
      <c r="U802" s="39">
        <f t="shared" si="167"/>
        <v>-1.5061434916469607E-2</v>
      </c>
      <c r="V802" s="39">
        <f t="shared" si="168"/>
        <v>1.4368100411235041E-2</v>
      </c>
      <c r="Y802" s="37"/>
      <c r="Z802" s="37"/>
    </row>
    <row r="803" spans="1:26" ht="13.15" x14ac:dyDescent="0.4">
      <c r="A803" s="1">
        <v>1937.03</v>
      </c>
      <c r="B803" s="11">
        <v>18.09</v>
      </c>
      <c r="C803" s="4">
        <v>0.75</v>
      </c>
      <c r="D803" s="11">
        <v>1.1100000000000001</v>
      </c>
      <c r="E803" s="11">
        <v>14.2</v>
      </c>
      <c r="F803" s="4">
        <f t="shared" si="173"/>
        <v>1937.2083333332732</v>
      </c>
      <c r="G803" s="22">
        <f>G801*10/12+G813*2/12</f>
        <v>2.66</v>
      </c>
      <c r="H803" s="4">
        <f t="shared" si="169"/>
        <v>388.08018380281692</v>
      </c>
      <c r="I803" s="4">
        <f t="shared" si="170"/>
        <v>16.089559859154932</v>
      </c>
      <c r="J803" s="33">
        <f t="shared" si="174"/>
        <v>12497.787905645351</v>
      </c>
      <c r="K803" s="4">
        <f t="shared" si="171"/>
        <v>23.812548591549302</v>
      </c>
      <c r="L803" s="33">
        <f t="shared" si="172"/>
        <v>766.86260780908481</v>
      </c>
      <c r="M803" s="15">
        <f t="shared" si="163"/>
        <v>22.042197016050583</v>
      </c>
      <c r="N803" s="6"/>
      <c r="O803" s="7">
        <f t="shared" si="164"/>
        <v>28.928361986280823</v>
      </c>
      <c r="P803" s="7"/>
      <c r="Q803" s="46">
        <f t="shared" si="165"/>
        <v>-7.8524098742355219E-4</v>
      </c>
      <c r="R803" s="22">
        <f t="shared" si="175"/>
        <v>1.0030878935270666</v>
      </c>
      <c r="S803" s="22">
        <f t="shared" si="176"/>
        <v>13.759481204412108</v>
      </c>
      <c r="T803" s="39">
        <f t="shared" si="166"/>
        <v>-5.7877751376484987E-3</v>
      </c>
      <c r="U803" s="39">
        <f t="shared" si="167"/>
        <v>-1.6436775195656006E-2</v>
      </c>
      <c r="V803" s="39">
        <f t="shared" si="168"/>
        <v>1.0649000058007507E-2</v>
      </c>
      <c r="Y803" s="37"/>
      <c r="Z803" s="37"/>
    </row>
    <row r="804" spans="1:26" ht="13.15" x14ac:dyDescent="0.4">
      <c r="A804" s="1">
        <v>1937.04</v>
      </c>
      <c r="B804" s="11">
        <v>17.010000000000002</v>
      </c>
      <c r="C804" s="4">
        <v>0.78</v>
      </c>
      <c r="D804" s="11">
        <v>1.1299999999999999</v>
      </c>
      <c r="E804" s="11">
        <v>14.3</v>
      </c>
      <c r="F804" s="4">
        <f t="shared" si="173"/>
        <v>1937.2916666666065</v>
      </c>
      <c r="G804" s="22">
        <f>G801*9/12+G813*3/12</f>
        <v>2.6500000000000004</v>
      </c>
      <c r="H804" s="4">
        <f t="shared" si="169"/>
        <v>362.35939090909091</v>
      </c>
      <c r="I804" s="4">
        <f t="shared" si="170"/>
        <v>16.616127272727272</v>
      </c>
      <c r="J804" s="33">
        <f t="shared" si="174"/>
        <v>11714.064272817342</v>
      </c>
      <c r="K804" s="4">
        <f t="shared" si="171"/>
        <v>24.072081818181818</v>
      </c>
      <c r="L804" s="33">
        <f t="shared" si="172"/>
        <v>778.18298814130503</v>
      </c>
      <c r="M804" s="15">
        <f t="shared" si="163"/>
        <v>20.556579457432861</v>
      </c>
      <c r="N804" s="6"/>
      <c r="O804" s="7">
        <f t="shared" si="164"/>
        <v>26.928946868209689</v>
      </c>
      <c r="P804" s="7"/>
      <c r="Q804" s="46">
        <f t="shared" si="165"/>
        <v>3.2817335242659104E-3</v>
      </c>
      <c r="R804" s="22">
        <f t="shared" si="175"/>
        <v>1.0030799761489029</v>
      </c>
      <c r="S804" s="22">
        <f t="shared" si="176"/>
        <v>13.705451751503347</v>
      </c>
      <c r="T804" s="39">
        <f t="shared" si="166"/>
        <v>-2.6710585636944284E-3</v>
      </c>
      <c r="U804" s="39">
        <f t="shared" si="167"/>
        <v>-1.6000686562638533E-2</v>
      </c>
      <c r="V804" s="39">
        <f t="shared" si="168"/>
        <v>1.3329627998944105E-2</v>
      </c>
      <c r="Y804" s="37"/>
      <c r="Z804" s="37"/>
    </row>
    <row r="805" spans="1:26" ht="13.15" x14ac:dyDescent="0.4">
      <c r="A805" s="1">
        <v>1937.05</v>
      </c>
      <c r="B805" s="11">
        <v>16.25</v>
      </c>
      <c r="C805" s="4">
        <v>0.81</v>
      </c>
      <c r="D805" s="11">
        <v>1.1499999999999999</v>
      </c>
      <c r="E805" s="11">
        <v>14.4</v>
      </c>
      <c r="F805" s="4">
        <f t="shared" si="173"/>
        <v>1937.3749999999397</v>
      </c>
      <c r="G805" s="22">
        <f>G801*8/12+G813*4/12</f>
        <v>2.64</v>
      </c>
      <c r="H805" s="4">
        <f t="shared" si="169"/>
        <v>343.76536458333334</v>
      </c>
      <c r="I805" s="4">
        <f t="shared" si="170"/>
        <v>17.135381250000002</v>
      </c>
      <c r="J805" s="33">
        <f t="shared" si="174"/>
        <v>11159.133050555502</v>
      </c>
      <c r="K805" s="4">
        <f t="shared" si="171"/>
        <v>24.328010416666665</v>
      </c>
      <c r="L805" s="33">
        <f t="shared" si="172"/>
        <v>789.72326203931243</v>
      </c>
      <c r="M805" s="15">
        <f t="shared" si="163"/>
        <v>19.474174686572105</v>
      </c>
      <c r="N805" s="6"/>
      <c r="O805" s="7">
        <f t="shared" si="164"/>
        <v>25.472602466914203</v>
      </c>
      <c r="P805" s="7"/>
      <c r="Q805" s="46">
        <f t="shared" si="165"/>
        <v>6.2037965103382067E-3</v>
      </c>
      <c r="R805" s="22">
        <f t="shared" si="175"/>
        <v>1.0030720590436968</v>
      </c>
      <c r="S805" s="22">
        <f t="shared" si="176"/>
        <v>13.652194325618973</v>
      </c>
      <c r="T805" s="39">
        <f t="shared" si="166"/>
        <v>8.1499102665261169E-4</v>
      </c>
      <c r="U805" s="39">
        <f t="shared" si="167"/>
        <v>-1.5567038605830974E-2</v>
      </c>
      <c r="V805" s="39">
        <f t="shared" si="168"/>
        <v>1.6382029632483586E-2</v>
      </c>
      <c r="Y805" s="37"/>
      <c r="Z805" s="37"/>
    </row>
    <row r="806" spans="1:26" ht="13.15" x14ac:dyDescent="0.4">
      <c r="A806" s="1">
        <v>1937.06</v>
      </c>
      <c r="B806" s="11">
        <v>15.64</v>
      </c>
      <c r="C806" s="4">
        <v>0.84</v>
      </c>
      <c r="D806" s="11">
        <v>1.17</v>
      </c>
      <c r="E806" s="11">
        <v>14.4</v>
      </c>
      <c r="F806" s="4">
        <f t="shared" si="173"/>
        <v>1937.458333333273</v>
      </c>
      <c r="G806" s="22">
        <f>G801*7/12+G813*5/12</f>
        <v>2.63</v>
      </c>
      <c r="H806" s="4">
        <f t="shared" si="169"/>
        <v>330.86094166666669</v>
      </c>
      <c r="I806" s="4">
        <f t="shared" si="170"/>
        <v>17.770025</v>
      </c>
      <c r="J806" s="33">
        <f t="shared" si="174"/>
        <v>10788.306475337042</v>
      </c>
      <c r="K806" s="4">
        <f t="shared" si="171"/>
        <v>24.751106249999999</v>
      </c>
      <c r="L806" s="33">
        <f t="shared" si="172"/>
        <v>807.0536174005332</v>
      </c>
      <c r="M806" s="15">
        <f t="shared" si="163"/>
        <v>18.711659960364965</v>
      </c>
      <c r="N806" s="6"/>
      <c r="O806" s="7">
        <f t="shared" si="164"/>
        <v>24.44656349720487</v>
      </c>
      <c r="P806" s="7"/>
      <c r="Q806" s="46">
        <f t="shared" si="165"/>
        <v>7.2755469322765207E-3</v>
      </c>
      <c r="R806" s="22">
        <f t="shared" si="175"/>
        <v>1.0030641422116537</v>
      </c>
      <c r="S806" s="22">
        <f t="shared" si="176"/>
        <v>13.694134672663296</v>
      </c>
      <c r="T806" s="39">
        <f t="shared" si="166"/>
        <v>7.6207207446474801E-3</v>
      </c>
      <c r="U806" s="39">
        <f t="shared" si="167"/>
        <v>-1.6265375639800128E-2</v>
      </c>
      <c r="V806" s="39">
        <f t="shared" si="168"/>
        <v>2.3886096384447608E-2</v>
      </c>
      <c r="Y806" s="37"/>
      <c r="Z806" s="37"/>
    </row>
    <row r="807" spans="1:26" ht="13.15" x14ac:dyDescent="0.4">
      <c r="A807" s="1">
        <v>1937.07</v>
      </c>
      <c r="B807" s="11">
        <v>16.57</v>
      </c>
      <c r="C807" s="4">
        <v>0.81666700000000003</v>
      </c>
      <c r="D807" s="11">
        <v>1.1866699999999999</v>
      </c>
      <c r="E807" s="11">
        <v>14.5</v>
      </c>
      <c r="F807" s="4">
        <f t="shared" si="173"/>
        <v>1937.5416666666063</v>
      </c>
      <c r="G807" s="22">
        <f>G801*6/12+G813*6/12</f>
        <v>2.62</v>
      </c>
      <c r="H807" s="4">
        <f t="shared" si="169"/>
        <v>348.11741586206898</v>
      </c>
      <c r="I807" s="4">
        <f t="shared" si="170"/>
        <v>17.157272520206899</v>
      </c>
      <c r="J807" s="33">
        <f t="shared" si="174"/>
        <v>11397.604621784874</v>
      </c>
      <c r="K807" s="4">
        <f t="shared" si="171"/>
        <v>24.930627271034485</v>
      </c>
      <c r="L807" s="33">
        <f t="shared" si="172"/>
        <v>816.24595513177167</v>
      </c>
      <c r="M807" s="15">
        <f t="shared" si="163"/>
        <v>19.646723279607635</v>
      </c>
      <c r="N807" s="6"/>
      <c r="O807" s="7">
        <f t="shared" si="164"/>
        <v>25.628756089453589</v>
      </c>
      <c r="P807" s="7"/>
      <c r="Q807" s="46">
        <f t="shared" si="165"/>
        <v>7.1982377826599123E-3</v>
      </c>
      <c r="R807" s="22">
        <f t="shared" si="175"/>
        <v>1.0030562256529789</v>
      </c>
      <c r="S807" s="22">
        <f t="shared" si="176"/>
        <v>13.641363756015766</v>
      </c>
      <c r="T807" s="39">
        <f t="shared" si="166"/>
        <v>7.7067329721862698E-3</v>
      </c>
      <c r="U807" s="39">
        <f t="shared" si="167"/>
        <v>-1.6722484634776547E-2</v>
      </c>
      <c r="V807" s="39">
        <f t="shared" si="168"/>
        <v>2.4429217606962816E-2</v>
      </c>
      <c r="Y807" s="37"/>
      <c r="Z807" s="37"/>
    </row>
    <row r="808" spans="1:26" ht="13.15" x14ac:dyDescent="0.4">
      <c r="A808" s="1">
        <v>1937.08</v>
      </c>
      <c r="B808" s="11">
        <v>16.739999999999998</v>
      </c>
      <c r="C808" s="4">
        <v>0.79333299999999995</v>
      </c>
      <c r="D808" s="11">
        <v>1.20333</v>
      </c>
      <c r="E808" s="11">
        <v>14.5</v>
      </c>
      <c r="F808" s="4">
        <f t="shared" si="173"/>
        <v>1937.6249999999395</v>
      </c>
      <c r="G808" s="22">
        <f>G801*5/12+G813*7/12</f>
        <v>2.6100000000000003</v>
      </c>
      <c r="H808" s="4">
        <f t="shared" si="169"/>
        <v>351.68892827586205</v>
      </c>
      <c r="I808" s="4">
        <f t="shared" si="170"/>
        <v>16.667050928068964</v>
      </c>
      <c r="J808" s="33">
        <f t="shared" si="174"/>
        <v>11560.012634739289</v>
      </c>
      <c r="K808" s="4">
        <f t="shared" si="171"/>
        <v>25.28063548758621</v>
      </c>
      <c r="L808" s="33">
        <f t="shared" si="172"/>
        <v>830.97431324736135</v>
      </c>
      <c r="M808" s="15">
        <f t="shared" si="163"/>
        <v>19.806982577380964</v>
      </c>
      <c r="N808" s="6"/>
      <c r="O808" s="7">
        <f t="shared" si="164"/>
        <v>25.793551964451122</v>
      </c>
      <c r="P808" s="7"/>
      <c r="Q808" s="46">
        <f t="shared" si="165"/>
        <v>7.4561422622180726E-3</v>
      </c>
      <c r="R808" s="22">
        <f t="shared" si="175"/>
        <v>1.0030483093678773</v>
      </c>
      <c r="S808" s="22">
        <f t="shared" si="176"/>
        <v>13.683054841868518</v>
      </c>
      <c r="T808" s="39">
        <f t="shared" si="166"/>
        <v>3.359865816855212E-3</v>
      </c>
      <c r="U808" s="39">
        <f t="shared" si="167"/>
        <v>-1.8286541991184957E-2</v>
      </c>
      <c r="V808" s="39">
        <f t="shared" si="168"/>
        <v>2.1646407808040169E-2</v>
      </c>
      <c r="Y808" s="37"/>
      <c r="Z808" s="37"/>
    </row>
    <row r="809" spans="1:26" ht="13.15" x14ac:dyDescent="0.4">
      <c r="A809" s="1">
        <v>1937.09</v>
      </c>
      <c r="B809" s="11">
        <v>14.37</v>
      </c>
      <c r="C809" s="4">
        <v>0.77</v>
      </c>
      <c r="D809" s="11">
        <v>1.22</v>
      </c>
      <c r="E809" s="11">
        <v>14.6</v>
      </c>
      <c r="F809" s="4">
        <f t="shared" si="173"/>
        <v>1937.7083333332728</v>
      </c>
      <c r="G809" s="22">
        <f>G801*4/12+G813*8/12</f>
        <v>2.6</v>
      </c>
      <c r="H809" s="4">
        <f t="shared" si="169"/>
        <v>299.83004999999997</v>
      </c>
      <c r="I809" s="4">
        <f t="shared" si="170"/>
        <v>16.066050000000001</v>
      </c>
      <c r="J809" s="33">
        <f t="shared" si="174"/>
        <v>9899.4192446101151</v>
      </c>
      <c r="K809" s="4">
        <f t="shared" si="171"/>
        <v>25.455300000000001</v>
      </c>
      <c r="L809" s="33">
        <f t="shared" si="172"/>
        <v>840.45173823412267</v>
      </c>
      <c r="M809" s="15">
        <f t="shared" si="163"/>
        <v>16.847882862705809</v>
      </c>
      <c r="N809" s="6"/>
      <c r="O809" s="7">
        <f t="shared" si="164"/>
        <v>21.913400533669709</v>
      </c>
      <c r="P809" s="7"/>
      <c r="Q809" s="46">
        <f t="shared" si="165"/>
        <v>1.6529295513579914E-2</v>
      </c>
      <c r="R809" s="22">
        <f t="shared" si="175"/>
        <v>1.0030403933565546</v>
      </c>
      <c r="S809" s="22">
        <f t="shared" si="176"/>
        <v>13.630759786219205</v>
      </c>
      <c r="T809" s="39">
        <f t="shared" si="166"/>
        <v>1.4584059864123589E-2</v>
      </c>
      <c r="U809" s="39">
        <f t="shared" si="167"/>
        <v>-2.0010888104683655E-2</v>
      </c>
      <c r="V809" s="39">
        <f t="shared" si="168"/>
        <v>3.4594947968807244E-2</v>
      </c>
      <c r="Y809" s="37"/>
      <c r="Z809" s="37"/>
    </row>
    <row r="810" spans="1:26" ht="13.15" x14ac:dyDescent="0.4">
      <c r="A810" s="1">
        <v>1937.1</v>
      </c>
      <c r="B810" s="11">
        <v>12.28</v>
      </c>
      <c r="C810" s="4">
        <v>0.78</v>
      </c>
      <c r="D810" s="11">
        <v>1.19</v>
      </c>
      <c r="E810" s="11">
        <v>14.6</v>
      </c>
      <c r="F810" s="4">
        <f t="shared" si="173"/>
        <v>1937.791666666606</v>
      </c>
      <c r="G810" s="22">
        <f>G801*3/12+G813*9/12</f>
        <v>2.59</v>
      </c>
      <c r="H810" s="4">
        <f t="shared" si="169"/>
        <v>256.22220000000004</v>
      </c>
      <c r="I810" s="4">
        <f t="shared" si="170"/>
        <v>16.274700000000003</v>
      </c>
      <c r="J810" s="33">
        <f t="shared" si="174"/>
        <v>8504.4071381149552</v>
      </c>
      <c r="K810" s="4">
        <f t="shared" si="171"/>
        <v>24.829350000000002</v>
      </c>
      <c r="L810" s="33">
        <f t="shared" si="172"/>
        <v>824.12414449159564</v>
      </c>
      <c r="M810" s="15">
        <f t="shared" si="163"/>
        <v>14.361659574753361</v>
      </c>
      <c r="N810" s="6"/>
      <c r="O810" s="7">
        <f t="shared" si="164"/>
        <v>18.672774871583687</v>
      </c>
      <c r="P810" s="7"/>
      <c r="Q810" s="46">
        <f t="shared" si="165"/>
        <v>2.6337983197570587E-2</v>
      </c>
      <c r="R810" s="22">
        <f t="shared" si="175"/>
        <v>1.0030324776192163</v>
      </c>
      <c r="S810" s="22">
        <f t="shared" si="176"/>
        <v>13.672202657718017</v>
      </c>
      <c r="T810" s="39">
        <f t="shared" si="166"/>
        <v>3.3197872148313268E-2</v>
      </c>
      <c r="U810" s="39">
        <f t="shared" si="167"/>
        <v>-2.0251145661065006E-2</v>
      </c>
      <c r="V810" s="39">
        <f t="shared" si="168"/>
        <v>5.3449017809378274E-2</v>
      </c>
      <c r="Y810" s="37"/>
      <c r="Z810" s="37"/>
    </row>
    <row r="811" spans="1:26" ht="13.15" x14ac:dyDescent="0.4">
      <c r="A811" s="1">
        <v>1937.11</v>
      </c>
      <c r="B811" s="11">
        <v>11.2</v>
      </c>
      <c r="C811" s="4">
        <v>0.79</v>
      </c>
      <c r="D811" s="11">
        <v>1.1599999999999999</v>
      </c>
      <c r="E811" s="11">
        <v>14.5</v>
      </c>
      <c r="F811" s="4">
        <f t="shared" si="173"/>
        <v>1937.8749999999393</v>
      </c>
      <c r="G811" s="22">
        <f>G801*2/12+G813*10/12</f>
        <v>2.58</v>
      </c>
      <c r="H811" s="4">
        <f t="shared" si="169"/>
        <v>235.29964137931034</v>
      </c>
      <c r="I811" s="4">
        <f t="shared" si="170"/>
        <v>16.597028275862073</v>
      </c>
      <c r="J811" s="33">
        <f t="shared" si="174"/>
        <v>7855.8621132510134</v>
      </c>
      <c r="K811" s="4">
        <f t="shared" si="171"/>
        <v>24.37032</v>
      </c>
      <c r="L811" s="33">
        <f t="shared" si="172"/>
        <v>813.64286172956918</v>
      </c>
      <c r="M811" s="15">
        <f t="shared" si="163"/>
        <v>13.158119166486065</v>
      </c>
      <c r="N811" s="6"/>
      <c r="O811" s="7">
        <f t="shared" si="164"/>
        <v>17.113718043460707</v>
      </c>
      <c r="P811" s="7"/>
      <c r="Q811" s="46">
        <f t="shared" si="165"/>
        <v>3.2697868622299425E-2</v>
      </c>
      <c r="R811" s="22">
        <f t="shared" si="175"/>
        <v>1.0030245621560687</v>
      </c>
      <c r="S811" s="22">
        <f t="shared" si="176"/>
        <v>13.808240294602131</v>
      </c>
      <c r="T811" s="39">
        <f t="shared" si="166"/>
        <v>4.0221589119463719E-2</v>
      </c>
      <c r="U811" s="39">
        <f t="shared" si="167"/>
        <v>-2.1586717669969002E-2</v>
      </c>
      <c r="V811" s="39">
        <f t="shared" si="168"/>
        <v>6.1808306789432721E-2</v>
      </c>
      <c r="Y811" s="37"/>
      <c r="Z811" s="37"/>
    </row>
    <row r="812" spans="1:26" ht="13.15" x14ac:dyDescent="0.4">
      <c r="A812" s="1">
        <v>1937.12</v>
      </c>
      <c r="B812" s="11">
        <v>11.02</v>
      </c>
      <c r="C812" s="4">
        <v>0.8</v>
      </c>
      <c r="D812" s="11">
        <v>1.1299999999999999</v>
      </c>
      <c r="E812" s="11">
        <v>14.4</v>
      </c>
      <c r="F812" s="4">
        <f t="shared" si="173"/>
        <v>1937.9583333332725</v>
      </c>
      <c r="G812" s="22">
        <f>G801*1/12+G813*11/12</f>
        <v>2.57</v>
      </c>
      <c r="H812" s="4">
        <f t="shared" si="169"/>
        <v>233.12580416666665</v>
      </c>
      <c r="I812" s="4">
        <f t="shared" si="170"/>
        <v>16.923833333333334</v>
      </c>
      <c r="J812" s="33">
        <f t="shared" si="174"/>
        <v>7830.3708278719532</v>
      </c>
      <c r="K812" s="4">
        <f t="shared" si="171"/>
        <v>23.904914583333333</v>
      </c>
      <c r="L812" s="33">
        <f t="shared" si="172"/>
        <v>802.93276184167951</v>
      </c>
      <c r="M812" s="15">
        <f t="shared" si="163"/>
        <v>13.008483033706137</v>
      </c>
      <c r="N812" s="6"/>
      <c r="O812" s="7">
        <f t="shared" si="164"/>
        <v>16.928806001197081</v>
      </c>
      <c r="P812" s="7"/>
      <c r="Q812" s="46">
        <f t="shared" si="165"/>
        <v>3.2992381382444022E-2</v>
      </c>
      <c r="R812" s="22">
        <f t="shared" si="175"/>
        <v>1.0030166469673172</v>
      </c>
      <c r="S812" s="22">
        <f t="shared" si="176"/>
        <v>13.946184760192136</v>
      </c>
      <c r="T812" s="39">
        <f t="shared" si="166"/>
        <v>3.8055128799596494E-2</v>
      </c>
      <c r="U812" s="39">
        <f t="shared" si="167"/>
        <v>-2.3759462054063318E-2</v>
      </c>
      <c r="V812" s="39">
        <f t="shared" si="168"/>
        <v>6.1814590853659812E-2</v>
      </c>
      <c r="Y812" s="37"/>
      <c r="Z812" s="37"/>
    </row>
    <row r="813" spans="1:26" ht="13.15" x14ac:dyDescent="0.4">
      <c r="A813" s="1">
        <v>1938.01</v>
      </c>
      <c r="B813" s="11">
        <v>11.31</v>
      </c>
      <c r="C813" s="4">
        <v>0.79333299999999995</v>
      </c>
      <c r="D813" s="11">
        <v>1.07667</v>
      </c>
      <c r="E813" s="11">
        <v>14.2</v>
      </c>
      <c r="F813" s="4">
        <f t="shared" si="173"/>
        <v>1938.0416666666058</v>
      </c>
      <c r="G813" s="22">
        <v>2.56</v>
      </c>
      <c r="H813" s="4">
        <f t="shared" si="169"/>
        <v>242.6305626760564</v>
      </c>
      <c r="I813" s="4">
        <f t="shared" si="170"/>
        <v>17.019171722323943</v>
      </c>
      <c r="J813" s="33">
        <f t="shared" si="174"/>
        <v>8197.2599397160338</v>
      </c>
      <c r="K813" s="4">
        <f t="shared" si="171"/>
        <v>23.097528551408455</v>
      </c>
      <c r="L813" s="33">
        <f t="shared" si="172"/>
        <v>780.34870550787457</v>
      </c>
      <c r="M813" s="15">
        <f t="shared" si="163"/>
        <v>13.51146191856242</v>
      </c>
      <c r="N813" s="6"/>
      <c r="O813" s="7">
        <f t="shared" si="164"/>
        <v>17.591202047422158</v>
      </c>
      <c r="P813" s="7"/>
      <c r="Q813" s="46">
        <f t="shared" si="165"/>
        <v>2.885846681265361E-2</v>
      </c>
      <c r="R813" s="22">
        <f t="shared" si="175"/>
        <v>1.0035927963643612</v>
      </c>
      <c r="S813" s="22">
        <f t="shared" si="176"/>
        <v>14.185273158917358</v>
      </c>
      <c r="T813" s="39">
        <f t="shared" si="166"/>
        <v>3.1103047120272009E-2</v>
      </c>
      <c r="U813" s="39">
        <f t="shared" si="167"/>
        <v>-2.6597243407654902E-2</v>
      </c>
      <c r="V813" s="39">
        <f t="shared" si="168"/>
        <v>5.7700290527926912E-2</v>
      </c>
      <c r="Y813" s="37"/>
      <c r="Z813" s="37"/>
    </row>
    <row r="814" spans="1:26" ht="13.15" x14ac:dyDescent="0.4">
      <c r="A814" s="1">
        <v>1938.02</v>
      </c>
      <c r="B814" s="11">
        <v>11.04</v>
      </c>
      <c r="C814" s="4">
        <v>0.78666700000000001</v>
      </c>
      <c r="D814" s="11">
        <v>1.0233300000000001</v>
      </c>
      <c r="E814" s="11">
        <v>14.1</v>
      </c>
      <c r="F814" s="4">
        <f t="shared" si="173"/>
        <v>1938.1249999999391</v>
      </c>
      <c r="G814" s="22">
        <f>G813*11/12+G825*1/12</f>
        <v>2.5433333333333334</v>
      </c>
      <c r="H814" s="4">
        <f t="shared" si="169"/>
        <v>238.5180255319149</v>
      </c>
      <c r="I814" s="4">
        <f t="shared" si="170"/>
        <v>16.99585684702128</v>
      </c>
      <c r="J814" s="33">
        <f t="shared" si="174"/>
        <v>8106.1684422872004</v>
      </c>
      <c r="K814" s="4">
        <f t="shared" si="171"/>
        <v>22.108935785106389</v>
      </c>
      <c r="L814" s="33">
        <f t="shared" si="172"/>
        <v>751.38454275776837</v>
      </c>
      <c r="M814" s="15">
        <f t="shared" si="163"/>
        <v>13.26307623646087</v>
      </c>
      <c r="N814" s="6"/>
      <c r="O814" s="7">
        <f t="shared" si="164"/>
        <v>17.278131157697967</v>
      </c>
      <c r="P814" s="7"/>
      <c r="Q814" s="46">
        <f t="shared" si="165"/>
        <v>3.0858458141780884E-2</v>
      </c>
      <c r="R814" s="22">
        <f t="shared" si="175"/>
        <v>1.0035800712783167</v>
      </c>
      <c r="S814" s="22">
        <f t="shared" si="176"/>
        <v>14.337204183393803</v>
      </c>
      <c r="T814" s="39">
        <f t="shared" si="166"/>
        <v>2.844246273098916E-2</v>
      </c>
      <c r="U814" s="39">
        <f t="shared" si="167"/>
        <v>-2.6518995026350467E-2</v>
      </c>
      <c r="V814" s="39">
        <f t="shared" si="168"/>
        <v>5.4961457757339627E-2</v>
      </c>
      <c r="Y814" s="37"/>
      <c r="Z814" s="37"/>
    </row>
    <row r="815" spans="1:26" ht="13.15" x14ac:dyDescent="0.4">
      <c r="A815" s="1">
        <v>1938.03</v>
      </c>
      <c r="B815" s="11">
        <v>10.31</v>
      </c>
      <c r="C815" s="4">
        <v>0.78</v>
      </c>
      <c r="D815" s="11">
        <v>0.97</v>
      </c>
      <c r="E815" s="11">
        <v>14.1</v>
      </c>
      <c r="F815" s="4">
        <f t="shared" si="173"/>
        <v>1938.2083333332723</v>
      </c>
      <c r="G815" s="22">
        <f>G813*10/12+G825*2/12</f>
        <v>2.5266666666666664</v>
      </c>
      <c r="H815" s="4">
        <f t="shared" si="169"/>
        <v>222.74645319148937</v>
      </c>
      <c r="I815" s="4">
        <f t="shared" si="170"/>
        <v>16.851817021276599</v>
      </c>
      <c r="J815" s="33">
        <f t="shared" si="174"/>
        <v>7617.889274341459</v>
      </c>
      <c r="K815" s="4">
        <f t="shared" si="171"/>
        <v>20.956746808510641</v>
      </c>
      <c r="L815" s="33">
        <f t="shared" si="172"/>
        <v>716.71703163057384</v>
      </c>
      <c r="M815" s="15">
        <f t="shared" si="163"/>
        <v>12.377286234697687</v>
      </c>
      <c r="N815" s="6"/>
      <c r="O815" s="7">
        <f t="shared" si="164"/>
        <v>16.140609995378355</v>
      </c>
      <c r="P815" s="7"/>
      <c r="Q815" s="46">
        <f t="shared" si="165"/>
        <v>3.6420989784192101E-2</v>
      </c>
      <c r="R815" s="22">
        <f t="shared" si="175"/>
        <v>1.0035673474667679</v>
      </c>
      <c r="S815" s="22">
        <f t="shared" si="176"/>
        <v>14.388532396302134</v>
      </c>
      <c r="T815" s="39">
        <f t="shared" si="166"/>
        <v>3.7264658511913407E-2</v>
      </c>
      <c r="U815" s="39">
        <f t="shared" si="167"/>
        <v>-2.61621543400955E-2</v>
      </c>
      <c r="V815" s="39">
        <f t="shared" si="168"/>
        <v>6.3426812852008907E-2</v>
      </c>
      <c r="Y815" s="37"/>
      <c r="Z815" s="37"/>
    </row>
    <row r="816" spans="1:26" ht="13.15" x14ac:dyDescent="0.4">
      <c r="A816" s="1">
        <v>1938.04</v>
      </c>
      <c r="B816" s="11">
        <v>9.89</v>
      </c>
      <c r="C816" s="4">
        <v>0.76666699999999999</v>
      </c>
      <c r="D816" s="11">
        <v>0.90333300000000005</v>
      </c>
      <c r="E816" s="11">
        <v>14.2</v>
      </c>
      <c r="F816" s="4">
        <f t="shared" si="173"/>
        <v>1938.2916666666056</v>
      </c>
      <c r="G816" s="22">
        <f>G813*9/12+G825*3/12</f>
        <v>2.5099999999999998</v>
      </c>
      <c r="H816" s="4">
        <f t="shared" si="169"/>
        <v>212.16766267605635</v>
      </c>
      <c r="I816" s="4">
        <f t="shared" si="170"/>
        <v>16.447112784718311</v>
      </c>
      <c r="J816" s="33">
        <f t="shared" si="174"/>
        <v>7302.9705399467539</v>
      </c>
      <c r="K816" s="4">
        <f t="shared" si="171"/>
        <v>19.378973835000004</v>
      </c>
      <c r="L816" s="33">
        <f t="shared" si="172"/>
        <v>667.0388560931973</v>
      </c>
      <c r="M816" s="15">
        <f t="shared" si="163"/>
        <v>11.789517720684184</v>
      </c>
      <c r="N816" s="6"/>
      <c r="O816" s="7">
        <f t="shared" si="164"/>
        <v>15.393610143198446</v>
      </c>
      <c r="P816" s="7"/>
      <c r="Q816" s="46">
        <f t="shared" si="165"/>
        <v>4.1309073176831634E-2</v>
      </c>
      <c r="R816" s="22">
        <f t="shared" si="175"/>
        <v>1.0035546249313114</v>
      </c>
      <c r="S816" s="22">
        <f t="shared" si="176"/>
        <v>14.338172126876191</v>
      </c>
      <c r="T816" s="39">
        <f t="shared" si="166"/>
        <v>4.8104893599344223E-2</v>
      </c>
      <c r="U816" s="39">
        <f t="shared" si="167"/>
        <v>-2.7181975581121565E-2</v>
      </c>
      <c r="V816" s="39">
        <f t="shared" si="168"/>
        <v>7.5286869180465787E-2</v>
      </c>
      <c r="Y816" s="37"/>
      <c r="Z816" s="37"/>
    </row>
    <row r="817" spans="1:26" ht="13.15" x14ac:dyDescent="0.4">
      <c r="A817" s="1">
        <v>1938.05</v>
      </c>
      <c r="B817" s="11">
        <v>9.98</v>
      </c>
      <c r="C817" s="4">
        <v>0.75333300000000003</v>
      </c>
      <c r="D817" s="11">
        <v>0.83666700000000005</v>
      </c>
      <c r="E817" s="11">
        <v>14.1</v>
      </c>
      <c r="F817" s="4">
        <f t="shared" si="173"/>
        <v>1938.3749999999388</v>
      </c>
      <c r="G817" s="22">
        <f>G813*8/12+G825*4/12</f>
        <v>2.4933333333333332</v>
      </c>
      <c r="H817" s="4">
        <f t="shared" si="169"/>
        <v>215.61683829787236</v>
      </c>
      <c r="I817" s="4">
        <f t="shared" si="170"/>
        <v>16.27567932319149</v>
      </c>
      <c r="J817" s="33">
        <f t="shared" si="174"/>
        <v>7468.3788530161928</v>
      </c>
      <c r="K817" s="4">
        <f t="shared" si="171"/>
        <v>18.076101527872343</v>
      </c>
      <c r="L817" s="33">
        <f t="shared" si="172"/>
        <v>626.10682663491968</v>
      </c>
      <c r="M817" s="15">
        <f t="shared" si="163"/>
        <v>11.992275930545691</v>
      </c>
      <c r="N817" s="6"/>
      <c r="O817" s="7">
        <f t="shared" si="164"/>
        <v>15.677821270315919</v>
      </c>
      <c r="P817" s="7"/>
      <c r="Q817" s="46">
        <f t="shared" si="165"/>
        <v>3.8776390744273193E-2</v>
      </c>
      <c r="R817" s="22">
        <f t="shared" si="175"/>
        <v>1.0035419036735465</v>
      </c>
      <c r="S817" s="22">
        <f t="shared" si="176"/>
        <v>14.491189581845889</v>
      </c>
      <c r="T817" s="39">
        <f t="shared" si="166"/>
        <v>5.0764082631583385E-2</v>
      </c>
      <c r="U817" s="39">
        <f t="shared" si="167"/>
        <v>-2.8334194709689453E-2</v>
      </c>
      <c r="V817" s="39">
        <f t="shared" si="168"/>
        <v>7.9098277341272838E-2</v>
      </c>
      <c r="Y817" s="37"/>
      <c r="Z817" s="37"/>
    </row>
    <row r="818" spans="1:26" ht="13.15" x14ac:dyDescent="0.4">
      <c r="A818" s="1">
        <v>1938.06</v>
      </c>
      <c r="B818" s="11">
        <v>10.210000000000001</v>
      </c>
      <c r="C818" s="4">
        <v>0.74</v>
      </c>
      <c r="D818" s="11">
        <v>0.77</v>
      </c>
      <c r="E818" s="11">
        <v>14.1</v>
      </c>
      <c r="F818" s="4">
        <f t="shared" si="173"/>
        <v>1938.4583333332721</v>
      </c>
      <c r="G818" s="22">
        <f>G813*7/12+G825*5/12</f>
        <v>2.4766666666666666</v>
      </c>
      <c r="H818" s="4">
        <f t="shared" si="169"/>
        <v>220.58596382978729</v>
      </c>
      <c r="I818" s="4">
        <f t="shared" si="170"/>
        <v>15.987621276595746</v>
      </c>
      <c r="J818" s="33">
        <f t="shared" si="174"/>
        <v>7686.6430980525729</v>
      </c>
      <c r="K818" s="4">
        <f t="shared" si="171"/>
        <v>16.635768085106385</v>
      </c>
      <c r="L818" s="33">
        <f t="shared" si="172"/>
        <v>579.69786341826443</v>
      </c>
      <c r="M818" s="15">
        <f t="shared" si="163"/>
        <v>12.288966307788131</v>
      </c>
      <c r="N818" s="6"/>
      <c r="O818" s="7">
        <f t="shared" si="164"/>
        <v>16.083606052598888</v>
      </c>
      <c r="P818" s="7"/>
      <c r="Q818" s="46">
        <f t="shared" si="165"/>
        <v>3.7501644440433142E-2</v>
      </c>
      <c r="R818" s="22">
        <f t="shared" si="175"/>
        <v>1.0035291836950739</v>
      </c>
      <c r="S818" s="22">
        <f t="shared" si="176"/>
        <v>14.542515979459887</v>
      </c>
      <c r="T818" s="39">
        <f t="shared" si="166"/>
        <v>5.1574684693842077E-2</v>
      </c>
      <c r="U818" s="39">
        <f t="shared" si="167"/>
        <v>-2.9200565630217001E-2</v>
      </c>
      <c r="V818" s="39">
        <f t="shared" si="168"/>
        <v>8.0775250324059078E-2</v>
      </c>
      <c r="Y818" s="37"/>
      <c r="Z818" s="37"/>
    </row>
    <row r="819" spans="1:26" ht="13.15" x14ac:dyDescent="0.4">
      <c r="A819" s="1">
        <v>1938.07</v>
      </c>
      <c r="B819" s="11">
        <v>12.24</v>
      </c>
      <c r="C819" s="4">
        <v>0.71333299999999999</v>
      </c>
      <c r="D819" s="11">
        <v>0.72</v>
      </c>
      <c r="E819" s="11">
        <v>14.1</v>
      </c>
      <c r="F819" s="4">
        <f t="shared" si="173"/>
        <v>1938.5416666666054</v>
      </c>
      <c r="G819" s="22">
        <f>G813*6/12+G825*6/12</f>
        <v>2.46</v>
      </c>
      <c r="H819" s="4">
        <f t="shared" si="169"/>
        <v>264.44389787234047</v>
      </c>
      <c r="I819" s="4">
        <f t="shared" si="170"/>
        <v>15.411483578510639</v>
      </c>
      <c r="J819" s="33">
        <f t="shared" si="174"/>
        <v>9259.6904539913885</v>
      </c>
      <c r="K819" s="4">
        <f t="shared" si="171"/>
        <v>15.55552340425532</v>
      </c>
      <c r="L819" s="33">
        <f t="shared" si="172"/>
        <v>544.6876737641993</v>
      </c>
      <c r="M819" s="15">
        <f t="shared" si="163"/>
        <v>14.770328017492064</v>
      </c>
      <c r="N819" s="6"/>
      <c r="O819" s="7">
        <f t="shared" si="164"/>
        <v>19.332142114203592</v>
      </c>
      <c r="P819" s="7"/>
      <c r="Q819" s="46">
        <f t="shared" si="165"/>
        <v>2.3997805336053391E-2</v>
      </c>
      <c r="R819" s="22">
        <f t="shared" si="175"/>
        <v>1.0035164649974975</v>
      </c>
      <c r="S819" s="22">
        <f t="shared" si="176"/>
        <v>14.593839189739949</v>
      </c>
      <c r="T819" s="39">
        <f t="shared" si="166"/>
        <v>2.8868789327310074E-2</v>
      </c>
      <c r="U819" s="39">
        <f t="shared" si="167"/>
        <v>-3.0457331358398787E-2</v>
      </c>
      <c r="V819" s="39">
        <f t="shared" si="168"/>
        <v>5.9326120685708861E-2</v>
      </c>
      <c r="Y819" s="37"/>
      <c r="Z819" s="37"/>
    </row>
    <row r="820" spans="1:26" ht="13.15" x14ac:dyDescent="0.4">
      <c r="A820" s="1">
        <v>1938.08</v>
      </c>
      <c r="B820" s="11">
        <v>12.31</v>
      </c>
      <c r="C820" s="4">
        <v>0.68666700000000003</v>
      </c>
      <c r="D820" s="11">
        <v>0.67</v>
      </c>
      <c r="E820" s="11">
        <v>14.1</v>
      </c>
      <c r="F820" s="4">
        <f t="shared" si="173"/>
        <v>1938.6249999999386</v>
      </c>
      <c r="G820" s="22">
        <f>G813*5/12+G825*7/12</f>
        <v>2.4433333333333334</v>
      </c>
      <c r="H820" s="4">
        <f t="shared" si="169"/>
        <v>265.95624042553197</v>
      </c>
      <c r="I820" s="4">
        <f t="shared" si="170"/>
        <v>14.83536748531915</v>
      </c>
      <c r="J820" s="33">
        <f t="shared" si="174"/>
        <v>9355.9354420518721</v>
      </c>
      <c r="K820" s="4">
        <f t="shared" si="171"/>
        <v>14.475278723404257</v>
      </c>
      <c r="L820" s="33">
        <f t="shared" si="172"/>
        <v>509.21825720347312</v>
      </c>
      <c r="M820" s="15">
        <f t="shared" si="163"/>
        <v>14.903588512604367</v>
      </c>
      <c r="N820" s="6"/>
      <c r="O820" s="7">
        <f t="shared" si="164"/>
        <v>19.505140465262347</v>
      </c>
      <c r="P820" s="7"/>
      <c r="Q820" s="46">
        <f t="shared" si="165"/>
        <v>2.3559102649396826E-2</v>
      </c>
      <c r="R820" s="22">
        <f t="shared" si="175"/>
        <v>1.0035037475824222</v>
      </c>
      <c r="S820" s="22">
        <f t="shared" si="176"/>
        <v>14.645157914429776</v>
      </c>
      <c r="T820" s="39">
        <f t="shared" si="166"/>
        <v>2.4802991904072424E-2</v>
      </c>
      <c r="U820" s="39">
        <f t="shared" si="167"/>
        <v>-3.0909865462287356E-2</v>
      </c>
      <c r="V820" s="39">
        <f t="shared" si="168"/>
        <v>5.571285736635978E-2</v>
      </c>
      <c r="Y820" s="37"/>
      <c r="Z820" s="37"/>
    </row>
    <row r="821" spans="1:26" ht="13.15" x14ac:dyDescent="0.4">
      <c r="A821" s="1">
        <v>1938.09</v>
      </c>
      <c r="B821" s="11">
        <v>11.75</v>
      </c>
      <c r="C821" s="4">
        <v>0.66</v>
      </c>
      <c r="D821" s="11">
        <v>0.62</v>
      </c>
      <c r="E821" s="11">
        <v>14.1</v>
      </c>
      <c r="F821" s="4">
        <f t="shared" si="173"/>
        <v>1938.7083333332719</v>
      </c>
      <c r="G821" s="22">
        <f>G813*4/12+G825*8/12</f>
        <v>2.4266666666666667</v>
      </c>
      <c r="H821" s="4">
        <f t="shared" si="169"/>
        <v>253.85750000000002</v>
      </c>
      <c r="I821" s="4">
        <f t="shared" si="170"/>
        <v>14.259229787234045</v>
      </c>
      <c r="J821" s="33">
        <f t="shared" si="174"/>
        <v>8972.1216810253718</v>
      </c>
      <c r="K821" s="4">
        <f t="shared" si="171"/>
        <v>13.395034042553192</v>
      </c>
      <c r="L821" s="33">
        <f t="shared" si="172"/>
        <v>473.42259082857282</v>
      </c>
      <c r="M821" s="15">
        <f t="shared" si="163"/>
        <v>14.282330508639966</v>
      </c>
      <c r="N821" s="6"/>
      <c r="O821" s="7">
        <f t="shared" si="164"/>
        <v>18.692886470097676</v>
      </c>
      <c r="P821" s="7"/>
      <c r="Q821" s="46">
        <f t="shared" si="165"/>
        <v>2.5504494672704131E-2</v>
      </c>
      <c r="R821" s="22">
        <f t="shared" si="175"/>
        <v>1.0034910314514565</v>
      </c>
      <c r="S821" s="22">
        <f t="shared" si="176"/>
        <v>14.696470851066652</v>
      </c>
      <c r="T821" s="39">
        <f t="shared" si="166"/>
        <v>2.8408621378166909E-2</v>
      </c>
      <c r="U821" s="39">
        <f t="shared" si="167"/>
        <v>-3.0965532034229248E-2</v>
      </c>
      <c r="V821" s="39">
        <f t="shared" si="168"/>
        <v>5.9374153412396158E-2</v>
      </c>
      <c r="Y821" s="37"/>
      <c r="Z821" s="37"/>
    </row>
    <row r="822" spans="1:26" ht="13.15" x14ac:dyDescent="0.4">
      <c r="A822" s="1">
        <v>1938.1</v>
      </c>
      <c r="B822" s="11">
        <v>13.06</v>
      </c>
      <c r="C822" s="4">
        <v>0.61</v>
      </c>
      <c r="D822" s="11">
        <v>0.62666699999999997</v>
      </c>
      <c r="E822" s="11">
        <v>14</v>
      </c>
      <c r="F822" s="4">
        <f t="shared" si="173"/>
        <v>1938.7916666666051</v>
      </c>
      <c r="G822" s="22">
        <f>G813*3/12+G825*9/12</f>
        <v>2.4099999999999997</v>
      </c>
      <c r="H822" s="4">
        <f t="shared" si="169"/>
        <v>284.1753385714286</v>
      </c>
      <c r="I822" s="4">
        <f t="shared" si="170"/>
        <v>13.273120714285714</v>
      </c>
      <c r="J822" s="33">
        <f t="shared" si="174"/>
        <v>10082.742171969441</v>
      </c>
      <c r="K822" s="4">
        <f t="shared" si="171"/>
        <v>13.635781538785716</v>
      </c>
      <c r="L822" s="33">
        <f t="shared" si="172"/>
        <v>483.80718136918642</v>
      </c>
      <c r="M822" s="15">
        <f t="shared" si="163"/>
        <v>16.061147643333442</v>
      </c>
      <c r="N822" s="6"/>
      <c r="O822" s="7">
        <f t="shared" si="164"/>
        <v>21.007760685339605</v>
      </c>
      <c r="P822" s="7"/>
      <c r="Q822" s="46">
        <f t="shared" si="165"/>
        <v>1.7787274932387652E-2</v>
      </c>
      <c r="R822" s="22">
        <f t="shared" si="175"/>
        <v>1.0034783166062096</v>
      </c>
      <c r="S822" s="22">
        <f t="shared" si="176"/>
        <v>14.853117955126233</v>
      </c>
      <c r="T822" s="39">
        <f t="shared" si="166"/>
        <v>2.0099522250726087E-2</v>
      </c>
      <c r="U822" s="39">
        <f t="shared" si="167"/>
        <v>-3.1314104024488087E-2</v>
      </c>
      <c r="V822" s="39">
        <f t="shared" si="168"/>
        <v>5.1413626275214175E-2</v>
      </c>
      <c r="Y822" s="37"/>
      <c r="Z822" s="37"/>
    </row>
    <row r="823" spans="1:26" ht="13.15" x14ac:dyDescent="0.4">
      <c r="A823" s="1">
        <v>1938.11</v>
      </c>
      <c r="B823" s="11">
        <v>13.07</v>
      </c>
      <c r="C823" s="4">
        <v>0.56000000000000005</v>
      </c>
      <c r="D823" s="11">
        <v>0.63333300000000003</v>
      </c>
      <c r="E823" s="11">
        <v>14</v>
      </c>
      <c r="F823" s="4">
        <f t="shared" si="173"/>
        <v>1938.8749999999384</v>
      </c>
      <c r="G823" s="22">
        <f>G813*2/12+G825*10/12</f>
        <v>2.3933333333333331</v>
      </c>
      <c r="H823" s="4">
        <f t="shared" si="169"/>
        <v>284.39293071428574</v>
      </c>
      <c r="I823" s="4">
        <f t="shared" si="170"/>
        <v>12.185160000000002</v>
      </c>
      <c r="J823" s="33">
        <f t="shared" si="174"/>
        <v>10126.490670418516</v>
      </c>
      <c r="K823" s="4">
        <f t="shared" si="171"/>
        <v>13.780828461214288</v>
      </c>
      <c r="L823" s="33">
        <f t="shared" si="172"/>
        <v>490.69936616435893</v>
      </c>
      <c r="M823" s="15">
        <f t="shared" si="163"/>
        <v>16.14957180071551</v>
      </c>
      <c r="N823" s="6"/>
      <c r="O823" s="7">
        <f t="shared" si="164"/>
        <v>21.100739467650836</v>
      </c>
      <c r="P823" s="7"/>
      <c r="Q823" s="46">
        <f t="shared" si="165"/>
        <v>1.7613036620319072E-2</v>
      </c>
      <c r="R823" s="22">
        <f t="shared" si="175"/>
        <v>1.0034656030482938</v>
      </c>
      <c r="S823" s="22">
        <f t="shared" si="176"/>
        <v>14.904781801963539</v>
      </c>
      <c r="T823" s="39">
        <f t="shared" si="166"/>
        <v>1.517961078111485E-2</v>
      </c>
      <c r="U823" s="39">
        <f t="shared" si="167"/>
        <v>-3.0571380380393531E-2</v>
      </c>
      <c r="V823" s="39">
        <f t="shared" si="168"/>
        <v>4.5750991161508381E-2</v>
      </c>
      <c r="Y823" s="37"/>
      <c r="Z823" s="37"/>
    </row>
    <row r="824" spans="1:26" ht="13.15" x14ac:dyDescent="0.4">
      <c r="A824" s="1">
        <v>1938.12</v>
      </c>
      <c r="B824" s="11">
        <v>12.69</v>
      </c>
      <c r="C824" s="4">
        <v>0.51</v>
      </c>
      <c r="D824" s="11">
        <v>0.64</v>
      </c>
      <c r="E824" s="11">
        <v>14</v>
      </c>
      <c r="F824" s="4">
        <f t="shared" si="173"/>
        <v>1938.9583333332716</v>
      </c>
      <c r="G824" s="22">
        <f>G813*1/12+G825*11/12</f>
        <v>2.3766666666666665</v>
      </c>
      <c r="H824" s="4">
        <f t="shared" si="169"/>
        <v>276.12442928571426</v>
      </c>
      <c r="I824" s="4">
        <f t="shared" si="170"/>
        <v>11.097199285714286</v>
      </c>
      <c r="J824" s="33">
        <f t="shared" si="174"/>
        <v>9864.9994231907986</v>
      </c>
      <c r="K824" s="4">
        <f t="shared" si="171"/>
        <v>13.925897142857144</v>
      </c>
      <c r="L824" s="33">
        <f t="shared" si="172"/>
        <v>497.52558162664394</v>
      </c>
      <c r="M824" s="15">
        <f t="shared" si="163"/>
        <v>15.756484438994001</v>
      </c>
      <c r="N824" s="6"/>
      <c r="O824" s="7">
        <f t="shared" si="164"/>
        <v>20.558601794186654</v>
      </c>
      <c r="P824" s="7"/>
      <c r="Q824" s="46">
        <f t="shared" si="165"/>
        <v>1.9895869007101601E-2</v>
      </c>
      <c r="R824" s="22">
        <f t="shared" si="175"/>
        <v>1.0034528907793234</v>
      </c>
      <c r="S824" s="22">
        <f t="shared" si="176"/>
        <v>14.956435859210577</v>
      </c>
      <c r="T824" s="39">
        <f t="shared" si="166"/>
        <v>1.8110587085912844E-2</v>
      </c>
      <c r="U824" s="39">
        <f t="shared" si="167"/>
        <v>-3.0224374065182524E-2</v>
      </c>
      <c r="V824" s="39">
        <f t="shared" si="168"/>
        <v>4.8334961151095368E-2</v>
      </c>
      <c r="Y824" s="37"/>
      <c r="Z824" s="37"/>
    </row>
    <row r="825" spans="1:26" ht="13.15" x14ac:dyDescent="0.4">
      <c r="A825" s="1">
        <v>1939.01</v>
      </c>
      <c r="B825" s="11">
        <v>12.5</v>
      </c>
      <c r="C825" s="4">
        <v>0.51333300000000004</v>
      </c>
      <c r="D825" s="11">
        <v>0.66333299999999995</v>
      </c>
      <c r="E825" s="11">
        <v>14</v>
      </c>
      <c r="F825" s="4">
        <f t="shared" si="173"/>
        <v>1939.0416666666049</v>
      </c>
      <c r="G825" s="22">
        <v>2.36</v>
      </c>
      <c r="H825" s="4">
        <f t="shared" si="169"/>
        <v>271.9901785714286</v>
      </c>
      <c r="I825" s="4">
        <f t="shared" si="170"/>
        <v>11.169722746928572</v>
      </c>
      <c r="J825" s="33">
        <f t="shared" si="174"/>
        <v>9750.5512426288733</v>
      </c>
      <c r="K825" s="4">
        <f t="shared" si="171"/>
        <v>14.433604889785714</v>
      </c>
      <c r="L825" s="33">
        <f t="shared" si="172"/>
        <v>517.428992594139</v>
      </c>
      <c r="M825" s="15">
        <f t="shared" si="163"/>
        <v>15.599634410919283</v>
      </c>
      <c r="N825" s="6"/>
      <c r="O825" s="7">
        <f t="shared" si="164"/>
        <v>20.324966524351218</v>
      </c>
      <c r="P825" s="7"/>
      <c r="Q825" s="46">
        <f t="shared" si="165"/>
        <v>2.0700668161540883E-2</v>
      </c>
      <c r="R825" s="22">
        <f t="shared" si="175"/>
        <v>1.0030715805683288</v>
      </c>
      <c r="S825" s="22">
        <f t="shared" si="176"/>
        <v>15.008078798680387</v>
      </c>
      <c r="T825" s="39">
        <f t="shared" si="166"/>
        <v>2.1381882689988307E-2</v>
      </c>
      <c r="U825" s="39">
        <f t="shared" si="167"/>
        <v>-2.987516925474043E-2</v>
      </c>
      <c r="V825" s="39">
        <f t="shared" si="168"/>
        <v>5.1257051944728738E-2</v>
      </c>
      <c r="Y825" s="37"/>
      <c r="Z825" s="37"/>
    </row>
    <row r="826" spans="1:26" ht="13.15" x14ac:dyDescent="0.4">
      <c r="A826" s="1">
        <v>1939.02</v>
      </c>
      <c r="B826" s="11">
        <v>12.4</v>
      </c>
      <c r="C826" s="4">
        <v>0.51666699999999999</v>
      </c>
      <c r="D826" s="11">
        <v>0.68666700000000003</v>
      </c>
      <c r="E826" s="11">
        <v>13.9</v>
      </c>
      <c r="F826" s="4">
        <f t="shared" si="173"/>
        <v>1939.1249999999382</v>
      </c>
      <c r="G826" s="22">
        <f>G825*11/12+G837*1/12</f>
        <v>2.3474999999999997</v>
      </c>
      <c r="H826" s="4">
        <f t="shared" si="169"/>
        <v>271.75536690647482</v>
      </c>
      <c r="I826" s="4">
        <f t="shared" si="170"/>
        <v>11.323147593021583</v>
      </c>
      <c r="J826" s="33">
        <f t="shared" si="174"/>
        <v>9775.9603748051431</v>
      </c>
      <c r="K826" s="4">
        <f t="shared" si="171"/>
        <v>15.048826010287771</v>
      </c>
      <c r="L826" s="33">
        <f t="shared" si="172"/>
        <v>541.35720828115518</v>
      </c>
      <c r="M826" s="15">
        <f t="shared" si="163"/>
        <v>15.664696928954758</v>
      </c>
      <c r="N826" s="6"/>
      <c r="O826" s="7">
        <f t="shared" si="164"/>
        <v>20.378795316805164</v>
      </c>
      <c r="P826" s="7"/>
      <c r="Q826" s="46">
        <f t="shared" si="165"/>
        <v>1.9857014083435182E-2</v>
      </c>
      <c r="R826" s="22">
        <f t="shared" si="175"/>
        <v>1.0030618269304661</v>
      </c>
      <c r="S826" s="22">
        <f t="shared" si="176"/>
        <v>15.162480755856766</v>
      </c>
      <c r="T826" s="39">
        <f t="shared" si="166"/>
        <v>1.8527802313304864E-2</v>
      </c>
      <c r="U826" s="39">
        <f t="shared" si="167"/>
        <v>-2.987687810634021E-2</v>
      </c>
      <c r="V826" s="39">
        <f t="shared" si="168"/>
        <v>4.8404680419645074E-2</v>
      </c>
      <c r="Y826" s="37"/>
      <c r="Z826" s="37"/>
    </row>
    <row r="827" spans="1:26" ht="13.15" x14ac:dyDescent="0.4">
      <c r="A827" s="1">
        <v>1939.03</v>
      </c>
      <c r="B827" s="11">
        <v>12.39</v>
      </c>
      <c r="C827" s="4">
        <v>0.52</v>
      </c>
      <c r="D827" s="11">
        <v>0.71</v>
      </c>
      <c r="E827" s="11">
        <v>13.9</v>
      </c>
      <c r="F827" s="4">
        <f t="shared" si="173"/>
        <v>1939.2083333332714</v>
      </c>
      <c r="G827" s="22">
        <f>G825*10/12+G837*2/12</f>
        <v>2.335</v>
      </c>
      <c r="H827" s="4">
        <f t="shared" si="169"/>
        <v>271.53620935251803</v>
      </c>
      <c r="I827" s="4">
        <f t="shared" si="170"/>
        <v>11.396192805755396</v>
      </c>
      <c r="J827" s="33">
        <f t="shared" si="174"/>
        <v>9802.2398381782768</v>
      </c>
      <c r="K827" s="4">
        <f t="shared" si="171"/>
        <v>15.560186330935251</v>
      </c>
      <c r="L827" s="33">
        <f t="shared" si="172"/>
        <v>561.71027321279871</v>
      </c>
      <c r="M827" s="15">
        <f t="shared" si="163"/>
        <v>15.72922374321422</v>
      </c>
      <c r="N827" s="6"/>
      <c r="O827" s="7">
        <f t="shared" si="164"/>
        <v>20.428999210181164</v>
      </c>
      <c r="P827" s="7"/>
      <c r="Q827" s="46">
        <f t="shared" si="165"/>
        <v>2.0294782447704898E-2</v>
      </c>
      <c r="R827" s="22">
        <f t="shared" si="175"/>
        <v>1.0030520738380837</v>
      </c>
      <c r="S827" s="22">
        <f t="shared" si="176"/>
        <v>15.208905647767722</v>
      </c>
      <c r="T827" s="39">
        <f t="shared" si="166"/>
        <v>1.9772370842840337E-2</v>
      </c>
      <c r="U827" s="39">
        <f t="shared" si="167"/>
        <v>-2.9993960539809184E-2</v>
      </c>
      <c r="V827" s="39">
        <f t="shared" si="168"/>
        <v>4.976633138264952E-2</v>
      </c>
      <c r="Y827" s="37"/>
      <c r="Z827" s="37"/>
    </row>
    <row r="828" spans="1:26" ht="13.15" x14ac:dyDescent="0.4">
      <c r="A828" s="1">
        <v>1939.04</v>
      </c>
      <c r="B828" s="11">
        <v>10.83</v>
      </c>
      <c r="C828" s="4">
        <v>0.52333300000000005</v>
      </c>
      <c r="D828" s="11">
        <v>0.72666699999999995</v>
      </c>
      <c r="E828" s="11">
        <v>13.8</v>
      </c>
      <c r="F828" s="4">
        <f t="shared" si="173"/>
        <v>1939.2916666666047</v>
      </c>
      <c r="G828" s="22">
        <f>G825*9/12+G837*3/12</f>
        <v>2.3224999999999998</v>
      </c>
      <c r="H828" s="4">
        <f t="shared" si="169"/>
        <v>239.06754130434783</v>
      </c>
      <c r="I828" s="4">
        <f t="shared" si="170"/>
        <v>11.552348438913045</v>
      </c>
      <c r="J828" s="33">
        <f t="shared" si="174"/>
        <v>8664.8994518025593</v>
      </c>
      <c r="K828" s="4">
        <f t="shared" si="171"/>
        <v>16.040858082826087</v>
      </c>
      <c r="L828" s="33">
        <f t="shared" si="172"/>
        <v>581.3939510566031</v>
      </c>
      <c r="M828" s="15">
        <f t="shared" si="163"/>
        <v>13.916994579812396</v>
      </c>
      <c r="N828" s="6"/>
      <c r="O828" s="7">
        <f t="shared" si="164"/>
        <v>18.052037760640463</v>
      </c>
      <c r="P828" s="7"/>
      <c r="Q828" s="46">
        <f t="shared" si="165"/>
        <v>2.8569036467798223E-2</v>
      </c>
      <c r="R828" s="22">
        <f t="shared" si="175"/>
        <v>1.0030423212916948</v>
      </c>
      <c r="S828" s="22">
        <f t="shared" si="176"/>
        <v>15.365870179430152</v>
      </c>
      <c r="T828" s="39">
        <f t="shared" si="166"/>
        <v>3.2428061099180283E-2</v>
      </c>
      <c r="U828" s="39">
        <f t="shared" si="167"/>
        <v>-3.1216334501771414E-2</v>
      </c>
      <c r="V828" s="39">
        <f t="shared" si="168"/>
        <v>6.3644395600951698E-2</v>
      </c>
      <c r="Y828" s="37"/>
      <c r="Z828" s="37"/>
    </row>
    <row r="829" spans="1:26" ht="13.15" x14ac:dyDescent="0.4">
      <c r="A829" s="1">
        <v>1939.05</v>
      </c>
      <c r="B829" s="11">
        <v>11.23</v>
      </c>
      <c r="C829" s="4">
        <v>0.526667</v>
      </c>
      <c r="D829" s="11">
        <v>0.74333300000000002</v>
      </c>
      <c r="E829" s="11">
        <v>13.8</v>
      </c>
      <c r="F829" s="4">
        <f t="shared" si="173"/>
        <v>1939.3749999999379</v>
      </c>
      <c r="G829" s="22">
        <f>G825*8/12+G837*4/12</f>
        <v>2.31</v>
      </c>
      <c r="H829" s="4">
        <f t="shared" si="169"/>
        <v>247.89736739130439</v>
      </c>
      <c r="I829" s="4">
        <f t="shared" si="170"/>
        <v>11.625945039347826</v>
      </c>
      <c r="J829" s="33">
        <f t="shared" si="174"/>
        <v>9020.047450942564</v>
      </c>
      <c r="K829" s="4">
        <f t="shared" si="171"/>
        <v>16.408752786739132</v>
      </c>
      <c r="L829" s="33">
        <f t="shared" si="172"/>
        <v>597.052442729429</v>
      </c>
      <c r="M829" s="15">
        <f t="shared" si="163"/>
        <v>14.502929499657766</v>
      </c>
      <c r="N829" s="6"/>
      <c r="O829" s="7">
        <f t="shared" si="164"/>
        <v>18.782552949801374</v>
      </c>
      <c r="P829" s="7"/>
      <c r="Q829" s="46">
        <f t="shared" si="165"/>
        <v>2.5213062237963713E-2</v>
      </c>
      <c r="R829" s="22">
        <f t="shared" si="175"/>
        <v>1.0030325692918127</v>
      </c>
      <c r="S829" s="22">
        <f t="shared" si="176"/>
        <v>15.41261809344245</v>
      </c>
      <c r="T829" s="39">
        <f t="shared" si="166"/>
        <v>2.8539893194470922E-2</v>
      </c>
      <c r="U829" s="39">
        <f t="shared" si="167"/>
        <v>-3.0925000541305869E-2</v>
      </c>
      <c r="V829" s="39">
        <f t="shared" si="168"/>
        <v>5.9464893735776791E-2</v>
      </c>
      <c r="Y829" s="37"/>
      <c r="Z829" s="37"/>
    </row>
    <row r="830" spans="1:26" ht="13.15" x14ac:dyDescent="0.4">
      <c r="A830" s="1">
        <v>1939.06</v>
      </c>
      <c r="B830" s="11">
        <v>11.43</v>
      </c>
      <c r="C830" s="4">
        <v>0.53</v>
      </c>
      <c r="D830" s="11">
        <v>0.76</v>
      </c>
      <c r="E830" s="11">
        <v>13.8</v>
      </c>
      <c r="F830" s="4">
        <f t="shared" si="173"/>
        <v>1939.4583333332712</v>
      </c>
      <c r="G830" s="22">
        <f>G825*7/12+G837*5/12</f>
        <v>2.2975000000000003</v>
      </c>
      <c r="H830" s="4">
        <f t="shared" si="169"/>
        <v>252.31228043478259</v>
      </c>
      <c r="I830" s="4">
        <f t="shared" si="170"/>
        <v>11.699519565217392</v>
      </c>
      <c r="J830" s="33">
        <f t="shared" si="174"/>
        <v>9216.1645408153854</v>
      </c>
      <c r="K830" s="4">
        <f t="shared" si="171"/>
        <v>16.776669565217393</v>
      </c>
      <c r="L830" s="33">
        <f t="shared" si="172"/>
        <v>612.79834217145174</v>
      </c>
      <c r="M830" s="15">
        <f t="shared" si="163"/>
        <v>14.833828921489784</v>
      </c>
      <c r="N830" s="6"/>
      <c r="O830" s="7">
        <f t="shared" si="164"/>
        <v>19.177986644847678</v>
      </c>
      <c r="P830" s="7"/>
      <c r="Q830" s="46">
        <f t="shared" si="165"/>
        <v>2.3225714827656542E-2</v>
      </c>
      <c r="R830" s="22">
        <f t="shared" si="175"/>
        <v>1.0030228178389522</v>
      </c>
      <c r="S830" s="22">
        <f t="shared" si="176"/>
        <v>15.459357925779061</v>
      </c>
      <c r="T830" s="39">
        <f t="shared" si="166"/>
        <v>2.0752726070569327E-2</v>
      </c>
      <c r="U830" s="39">
        <f t="shared" si="167"/>
        <v>-3.1445116215023328E-2</v>
      </c>
      <c r="V830" s="39">
        <f t="shared" si="168"/>
        <v>5.2197842285592655E-2</v>
      </c>
      <c r="Y830" s="37"/>
      <c r="Z830" s="37"/>
    </row>
    <row r="831" spans="1:26" ht="13.15" x14ac:dyDescent="0.4">
      <c r="A831" s="1">
        <v>1939.07</v>
      </c>
      <c r="B831" s="11">
        <v>11.71</v>
      </c>
      <c r="C831" s="4">
        <v>0.54</v>
      </c>
      <c r="D831" s="11">
        <v>0.776667</v>
      </c>
      <c r="E831" s="11">
        <v>13.8</v>
      </c>
      <c r="F831" s="4">
        <f t="shared" si="173"/>
        <v>1939.5416666666044</v>
      </c>
      <c r="G831" s="22">
        <f>G825*6/12+G837*6/12</f>
        <v>2.2850000000000001</v>
      </c>
      <c r="H831" s="4">
        <f t="shared" si="169"/>
        <v>258.4931586956522</v>
      </c>
      <c r="I831" s="4">
        <f t="shared" si="170"/>
        <v>11.920265217391306</v>
      </c>
      <c r="J831" s="33">
        <f t="shared" si="174"/>
        <v>9478.2164634544934</v>
      </c>
      <c r="K831" s="4">
        <f t="shared" si="171"/>
        <v>17.14458634369565</v>
      </c>
      <c r="L831" s="33">
        <f t="shared" si="172"/>
        <v>628.64371870382661</v>
      </c>
      <c r="M831" s="15">
        <f t="shared" si="163"/>
        <v>15.270952598570252</v>
      </c>
      <c r="N831" s="6"/>
      <c r="O831" s="7">
        <f t="shared" si="164"/>
        <v>19.706503149702883</v>
      </c>
      <c r="P831" s="7"/>
      <c r="Q831" s="46">
        <f t="shared" si="165"/>
        <v>2.028356036729085E-2</v>
      </c>
      <c r="R831" s="22">
        <f t="shared" si="175"/>
        <v>1.0030130669336272</v>
      </c>
      <c r="S831" s="22">
        <f t="shared" si="176"/>
        <v>15.506088748695856</v>
      </c>
      <c r="T831" s="39">
        <f t="shared" si="166"/>
        <v>2.4962247495403656E-2</v>
      </c>
      <c r="U831" s="39">
        <f t="shared" si="167"/>
        <v>-3.0743809729687599E-2</v>
      </c>
      <c r="V831" s="39">
        <f t="shared" si="168"/>
        <v>5.5706057225091254E-2</v>
      </c>
      <c r="Y831" s="37"/>
      <c r="Z831" s="37"/>
    </row>
    <row r="832" spans="1:26" ht="13.15" x14ac:dyDescent="0.4">
      <c r="A832" s="1">
        <v>1939.08</v>
      </c>
      <c r="B832" s="11">
        <v>11.54</v>
      </c>
      <c r="C832" s="4">
        <v>0.55000000000000004</v>
      </c>
      <c r="D832" s="11">
        <v>0.79333299999999995</v>
      </c>
      <c r="E832" s="11">
        <v>13.8</v>
      </c>
      <c r="F832" s="4">
        <f t="shared" si="173"/>
        <v>1939.6249999999377</v>
      </c>
      <c r="G832" s="22">
        <f>G825*5/12+G837*7/12</f>
        <v>2.2725</v>
      </c>
      <c r="H832" s="4">
        <f t="shared" si="169"/>
        <v>254.74048260869563</v>
      </c>
      <c r="I832" s="4">
        <f t="shared" si="170"/>
        <v>12.141010869565219</v>
      </c>
      <c r="J832" s="33">
        <f t="shared" si="174"/>
        <v>9377.7144528471254</v>
      </c>
      <c r="K832" s="4">
        <f t="shared" si="171"/>
        <v>17.512481047608695</v>
      </c>
      <c r="L832" s="33">
        <f t="shared" si="172"/>
        <v>644.68373830334212</v>
      </c>
      <c r="M832" s="15">
        <f t="shared" si="163"/>
        <v>15.120082343333978</v>
      </c>
      <c r="N832" s="6"/>
      <c r="O832" s="7">
        <f t="shared" si="164"/>
        <v>19.476322694888815</v>
      </c>
      <c r="P832" s="7"/>
      <c r="Q832" s="46">
        <f t="shared" si="165"/>
        <v>2.1061966700567189E-2</v>
      </c>
      <c r="R832" s="22">
        <f t="shared" si="175"/>
        <v>1.0030033165763537</v>
      </c>
      <c r="S832" s="22">
        <f t="shared" si="176"/>
        <v>15.552809631974441</v>
      </c>
      <c r="T832" s="39">
        <f t="shared" si="166"/>
        <v>2.9826313231360313E-2</v>
      </c>
      <c r="U832" s="39">
        <f t="shared" si="167"/>
        <v>-3.126371444582321E-2</v>
      </c>
      <c r="V832" s="39">
        <f t="shared" si="168"/>
        <v>6.1090027677183523E-2</v>
      </c>
      <c r="Y832" s="37"/>
      <c r="Z832" s="37"/>
    </row>
    <row r="833" spans="1:26" ht="13.15" x14ac:dyDescent="0.4">
      <c r="A833" s="1">
        <v>1939.09</v>
      </c>
      <c r="B833" s="11">
        <v>12.77</v>
      </c>
      <c r="C833" s="4">
        <v>0.56000000000000005</v>
      </c>
      <c r="D833" s="11">
        <v>0.81</v>
      </c>
      <c r="E833" s="11">
        <v>14.1</v>
      </c>
      <c r="F833" s="4">
        <f t="shared" si="173"/>
        <v>1939.708333333271</v>
      </c>
      <c r="G833" s="22">
        <f>G825*4/12+G837*8/12</f>
        <v>2.2599999999999998</v>
      </c>
      <c r="H833" s="4">
        <f t="shared" si="169"/>
        <v>275.89449148936171</v>
      </c>
      <c r="I833" s="4">
        <f t="shared" si="170"/>
        <v>12.098740425531917</v>
      </c>
      <c r="J833" s="33">
        <f t="shared" si="174"/>
        <v>10193.568809537417</v>
      </c>
      <c r="K833" s="4">
        <f t="shared" si="171"/>
        <v>17.499963829787237</v>
      </c>
      <c r="L833" s="33">
        <f t="shared" si="172"/>
        <v>646.57719152116749</v>
      </c>
      <c r="M833" s="15">
        <f t="shared" ref="M833:M896" si="177">H833/AVERAGE(K713:K832)</f>
        <v>16.452835577060956</v>
      </c>
      <c r="N833" s="6"/>
      <c r="O833" s="7">
        <f t="shared" ref="O833:O896" si="178">J833/AVERAGE(L713:L832)</f>
        <v>21.145000339724813</v>
      </c>
      <c r="P833" s="7"/>
      <c r="Q833" s="46">
        <f t="shared" ref="Q833:Q896" si="179">1/M833-(G833/100-(((E833/E713)^(1/10))-1))</f>
        <v>1.7934373511527449E-2</v>
      </c>
      <c r="R833" s="22">
        <f t="shared" si="175"/>
        <v>1.0029935667676464</v>
      </c>
      <c r="S833" s="22">
        <f t="shared" si="176"/>
        <v>15.267614969696748</v>
      </c>
      <c r="T833" s="39">
        <f t="shared" si="166"/>
        <v>2.2741005106948542E-2</v>
      </c>
      <c r="U833" s="39">
        <f t="shared" si="167"/>
        <v>-2.9696109196251541E-2</v>
      </c>
      <c r="V833" s="39">
        <f t="shared" si="168"/>
        <v>5.2437114303200083E-2</v>
      </c>
      <c r="Y833" s="37"/>
      <c r="Z833" s="37"/>
    </row>
    <row r="834" spans="1:26" ht="13.15" x14ac:dyDescent="0.4">
      <c r="A834" s="1">
        <v>1939.1</v>
      </c>
      <c r="B834" s="11">
        <v>12.9</v>
      </c>
      <c r="C834" s="4">
        <v>0.57999999999999996</v>
      </c>
      <c r="D834" s="11">
        <v>0.84</v>
      </c>
      <c r="E834" s="11">
        <v>14</v>
      </c>
      <c r="F834" s="4">
        <f t="shared" si="173"/>
        <v>1939.7916666666042</v>
      </c>
      <c r="G834" s="22">
        <f>G825*3/12+G837*9/12</f>
        <v>2.2475000000000001</v>
      </c>
      <c r="H834" s="4">
        <f t="shared" si="169"/>
        <v>280.69386428571431</v>
      </c>
      <c r="I834" s="4">
        <f t="shared" si="170"/>
        <v>12.620344285714285</v>
      </c>
      <c r="J834" s="33">
        <f t="shared" si="174"/>
        <v>10409.75024001824</v>
      </c>
      <c r="K834" s="4">
        <f t="shared" si="171"/>
        <v>18.277740000000001</v>
      </c>
      <c r="L834" s="33">
        <f t="shared" si="172"/>
        <v>677.84420167560631</v>
      </c>
      <c r="M834" s="15">
        <f t="shared" si="177"/>
        <v>16.82120480626563</v>
      </c>
      <c r="N834" s="6"/>
      <c r="O834" s="7">
        <f t="shared" si="178"/>
        <v>21.569692820968015</v>
      </c>
      <c r="P834" s="7"/>
      <c r="Q834" s="46">
        <f t="shared" si="179"/>
        <v>1.6031261671560389E-2</v>
      </c>
      <c r="R834" s="22">
        <f t="shared" si="175"/>
        <v>1.0029838175080226</v>
      </c>
      <c r="S834" s="22">
        <f t="shared" si="176"/>
        <v>15.422700448737618</v>
      </c>
      <c r="T834" s="39">
        <f t="shared" ref="T834:T897" si="180">(($J954/$J834)^(1/10)-1)</f>
        <v>2.4637494911377011E-2</v>
      </c>
      <c r="U834" s="39">
        <f t="shared" ref="U834:U897" si="181">(($S954/$S834)^(1/10)-1)</f>
        <v>-2.9681368728167845E-2</v>
      </c>
      <c r="V834" s="39">
        <f t="shared" ref="V834:V897" si="182">T834-U834</f>
        <v>5.4318863639544857E-2</v>
      </c>
      <c r="Y834" s="37"/>
      <c r="Z834" s="37"/>
    </row>
    <row r="835" spans="1:26" ht="13.15" x14ac:dyDescent="0.4">
      <c r="A835" s="1">
        <v>1939.11</v>
      </c>
      <c r="B835" s="11">
        <v>12.67</v>
      </c>
      <c r="C835" s="4">
        <v>0.6</v>
      </c>
      <c r="D835" s="11">
        <v>0.87</v>
      </c>
      <c r="E835" s="11">
        <v>14</v>
      </c>
      <c r="F835" s="4">
        <f t="shared" si="173"/>
        <v>1939.8749999999375</v>
      </c>
      <c r="G835" s="22">
        <f>G825*2/12+G837*10/12</f>
        <v>2.2350000000000003</v>
      </c>
      <c r="H835" s="4">
        <f t="shared" si="169"/>
        <v>275.68924500000003</v>
      </c>
      <c r="I835" s="4">
        <f t="shared" si="170"/>
        <v>13.055528571428571</v>
      </c>
      <c r="J835" s="33">
        <f t="shared" si="174"/>
        <v>10264.497911087754</v>
      </c>
      <c r="K835" s="4">
        <f t="shared" si="171"/>
        <v>18.93051642857143</v>
      </c>
      <c r="L835" s="33">
        <f t="shared" si="172"/>
        <v>704.82345561533907</v>
      </c>
      <c r="M835" s="15">
        <f t="shared" si="177"/>
        <v>16.599238509946634</v>
      </c>
      <c r="N835" s="6"/>
      <c r="O835" s="7">
        <f t="shared" si="178"/>
        <v>21.237270183870692</v>
      </c>
      <c r="P835" s="7"/>
      <c r="Q835" s="46">
        <f t="shared" si="179"/>
        <v>1.695121525565664E-2</v>
      </c>
      <c r="R835" s="22">
        <f t="shared" si="175"/>
        <v>1.0029740687979982</v>
      </c>
      <c r="S835" s="22">
        <f t="shared" si="176"/>
        <v>15.46871897235755</v>
      </c>
      <c r="T835" s="39">
        <f t="shared" si="180"/>
        <v>2.7644050803827813E-2</v>
      </c>
      <c r="U835" s="39">
        <f t="shared" si="181"/>
        <v>-3.0198812680253595E-2</v>
      </c>
      <c r="V835" s="39">
        <f t="shared" si="182"/>
        <v>5.7842863484081408E-2</v>
      </c>
      <c r="Y835" s="37"/>
      <c r="Z835" s="37"/>
    </row>
    <row r="836" spans="1:26" ht="13.15" x14ac:dyDescent="0.4">
      <c r="A836" s="1">
        <v>1939.12</v>
      </c>
      <c r="B836" s="11">
        <v>12.37</v>
      </c>
      <c r="C836" s="4">
        <v>0.62</v>
      </c>
      <c r="D836" s="11">
        <v>0.9</v>
      </c>
      <c r="E836" s="11">
        <v>14</v>
      </c>
      <c r="F836" s="4">
        <f t="shared" si="173"/>
        <v>1939.9583333332707</v>
      </c>
      <c r="G836" s="22">
        <f>G825*1/12+G837*11/12</f>
        <v>2.2225000000000001</v>
      </c>
      <c r="H836" s="4">
        <f t="shared" si="169"/>
        <v>269.16148071428569</v>
      </c>
      <c r="I836" s="4">
        <f t="shared" si="170"/>
        <v>13.490712857142857</v>
      </c>
      <c r="J836" s="33">
        <f t="shared" si="174"/>
        <v>10063.312671841228</v>
      </c>
      <c r="K836" s="4">
        <f t="shared" si="171"/>
        <v>19.583292857142858</v>
      </c>
      <c r="L836" s="33">
        <f t="shared" si="172"/>
        <v>732.17311274511769</v>
      </c>
      <c r="M836" s="15">
        <f t="shared" si="177"/>
        <v>16.280412901283825</v>
      </c>
      <c r="N836" s="6"/>
      <c r="O836" s="7">
        <f t="shared" si="178"/>
        <v>20.784015129907626</v>
      </c>
      <c r="P836" s="7"/>
      <c r="Q836" s="46">
        <f t="shared" si="179"/>
        <v>1.8823727111642111E-2</v>
      </c>
      <c r="R836" s="22">
        <f t="shared" si="175"/>
        <v>1.0029643206380907</v>
      </c>
      <c r="S836" s="22">
        <f t="shared" si="176"/>
        <v>15.514724006798241</v>
      </c>
      <c r="T836" s="39">
        <f t="shared" si="180"/>
        <v>3.3859704471030927E-2</v>
      </c>
      <c r="U836" s="39">
        <f t="shared" si="181"/>
        <v>-2.948810779112232E-2</v>
      </c>
      <c r="V836" s="39">
        <f t="shared" si="182"/>
        <v>6.3347812262153247E-2</v>
      </c>
      <c r="Y836" s="37"/>
      <c r="Z836" s="37"/>
    </row>
    <row r="837" spans="1:26" ht="13.15" x14ac:dyDescent="0.4">
      <c r="A837" s="1">
        <v>1940.01</v>
      </c>
      <c r="B837" s="11">
        <v>12.3</v>
      </c>
      <c r="C837" s="4">
        <v>0.62333300000000003</v>
      </c>
      <c r="D837" s="11">
        <v>0.93</v>
      </c>
      <c r="E837" s="11">
        <v>13.9</v>
      </c>
      <c r="F837" s="4">
        <f t="shared" si="173"/>
        <v>1940.041666666604</v>
      </c>
      <c r="G837" s="22">
        <v>2.21</v>
      </c>
      <c r="H837" s="4">
        <f t="shared" si="169"/>
        <v>269.56379136690651</v>
      </c>
      <c r="I837" s="4">
        <f t="shared" si="170"/>
        <v>13.660813558057555</v>
      </c>
      <c r="J837" s="33">
        <f t="shared" si="174"/>
        <v>10120.916250046137</v>
      </c>
      <c r="K837" s="4">
        <f t="shared" si="171"/>
        <v>20.381652517985614</v>
      </c>
      <c r="L837" s="33">
        <f t="shared" si="172"/>
        <v>765.2400091498298</v>
      </c>
      <c r="M837" s="15">
        <f t="shared" si="177"/>
        <v>16.37848034261366</v>
      </c>
      <c r="N837" s="6"/>
      <c r="O837" s="7">
        <f t="shared" si="178"/>
        <v>20.860773184593906</v>
      </c>
      <c r="P837" s="7"/>
      <c r="Q837" s="46">
        <f t="shared" si="179"/>
        <v>1.844992615842956E-2</v>
      </c>
      <c r="R837" s="22">
        <f t="shared" si="175"/>
        <v>1.0037715554144664</v>
      </c>
      <c r="S837" s="22">
        <f t="shared" si="176"/>
        <v>15.672662210584335</v>
      </c>
      <c r="T837" s="39">
        <f t="shared" si="180"/>
        <v>3.640069618915609E-2</v>
      </c>
      <c r="U837" s="39">
        <f t="shared" si="181"/>
        <v>-2.9878658206996644E-2</v>
      </c>
      <c r="V837" s="39">
        <f t="shared" si="182"/>
        <v>6.6279354396152734E-2</v>
      </c>
      <c r="Y837" s="37"/>
      <c r="Z837" s="37"/>
    </row>
    <row r="838" spans="1:26" ht="13.15" x14ac:dyDescent="0.4">
      <c r="A838" s="1">
        <v>1940.02</v>
      </c>
      <c r="B838" s="11">
        <v>12.22</v>
      </c>
      <c r="C838" s="4">
        <v>0.62666699999999997</v>
      </c>
      <c r="D838" s="11">
        <v>0.96</v>
      </c>
      <c r="E838" s="11">
        <v>14</v>
      </c>
      <c r="F838" s="4">
        <f t="shared" si="173"/>
        <v>1940.1249999999372</v>
      </c>
      <c r="G838" s="22">
        <f>G837*11/12+G849*1/12</f>
        <v>2.1883333333333335</v>
      </c>
      <c r="H838" s="4">
        <f t="shared" si="169"/>
        <v>265.8975985714286</v>
      </c>
      <c r="I838" s="4">
        <f t="shared" si="170"/>
        <v>13.635781538785716</v>
      </c>
      <c r="J838" s="33">
        <f t="shared" si="174"/>
        <v>10025.930644363638</v>
      </c>
      <c r="K838" s="4">
        <f t="shared" si="171"/>
        <v>20.888845714285715</v>
      </c>
      <c r="L838" s="33">
        <f t="shared" si="172"/>
        <v>787.63448597292074</v>
      </c>
      <c r="M838" s="15">
        <f t="shared" si="177"/>
        <v>16.216119847731047</v>
      </c>
      <c r="N838" s="6"/>
      <c r="O838" s="7">
        <f t="shared" si="178"/>
        <v>20.606533623194942</v>
      </c>
      <c r="P838" s="7"/>
      <c r="Q838" s="46">
        <f t="shared" si="179"/>
        <v>2.0555367211535225E-2</v>
      </c>
      <c r="R838" s="22">
        <f t="shared" si="175"/>
        <v>1.0037555134840215</v>
      </c>
      <c r="S838" s="22">
        <f t="shared" si="176"/>
        <v>15.619402720856597</v>
      </c>
      <c r="T838" s="39">
        <f t="shared" si="180"/>
        <v>3.9971189749722802E-2</v>
      </c>
      <c r="U838" s="39">
        <f t="shared" si="181"/>
        <v>-2.9539517735034382E-2</v>
      </c>
      <c r="V838" s="39">
        <f t="shared" si="182"/>
        <v>6.9510707484757184E-2</v>
      </c>
      <c r="Y838" s="37"/>
      <c r="Z838" s="37"/>
    </row>
    <row r="839" spans="1:26" ht="13.15" x14ac:dyDescent="0.4">
      <c r="A839" s="1">
        <v>1940.03</v>
      </c>
      <c r="B839" s="11">
        <v>12.15</v>
      </c>
      <c r="C839" s="4">
        <v>0.63</v>
      </c>
      <c r="D839" s="11">
        <v>0.99</v>
      </c>
      <c r="E839" s="11">
        <v>14</v>
      </c>
      <c r="F839" s="4">
        <f t="shared" si="173"/>
        <v>1940.2083333332705</v>
      </c>
      <c r="G839" s="22">
        <f>G837*10/12+G849*2/12</f>
        <v>2.166666666666667</v>
      </c>
      <c r="H839" s="4">
        <f t="shared" si="169"/>
        <v>264.3744535714286</v>
      </c>
      <c r="I839" s="4">
        <f t="shared" si="170"/>
        <v>13.708305000000001</v>
      </c>
      <c r="J839" s="33">
        <f t="shared" si="174"/>
        <v>10011.572724046424</v>
      </c>
      <c r="K839" s="4">
        <f t="shared" si="171"/>
        <v>21.541622142857143</v>
      </c>
      <c r="L839" s="33">
        <f t="shared" si="172"/>
        <v>815.75777751489363</v>
      </c>
      <c r="M839" s="15">
        <f t="shared" si="177"/>
        <v>16.172906305307894</v>
      </c>
      <c r="N839" s="6"/>
      <c r="O839" s="7">
        <f t="shared" si="178"/>
        <v>20.505754657089842</v>
      </c>
      <c r="P839" s="7"/>
      <c r="Q839" s="46">
        <f t="shared" si="179"/>
        <v>2.1515605176069652E-2</v>
      </c>
      <c r="R839" s="22">
        <f t="shared" si="175"/>
        <v>1.0037394744304893</v>
      </c>
      <c r="S839" s="22">
        <f t="shared" si="176"/>
        <v>15.678061598387135</v>
      </c>
      <c r="T839" s="39">
        <f t="shared" si="180"/>
        <v>4.110460342552158E-2</v>
      </c>
      <c r="U839" s="39">
        <f t="shared" si="181"/>
        <v>-3.0304361536501623E-2</v>
      </c>
      <c r="V839" s="39">
        <f t="shared" si="182"/>
        <v>7.1408964962023203E-2</v>
      </c>
      <c r="Y839" s="37"/>
      <c r="Z839" s="37"/>
    </row>
    <row r="840" spans="1:26" ht="13.15" x14ac:dyDescent="0.4">
      <c r="A840" s="1">
        <v>1940.04</v>
      </c>
      <c r="B840" s="11">
        <v>12.27</v>
      </c>
      <c r="C840" s="4">
        <v>0.63666699999999998</v>
      </c>
      <c r="D840" s="11">
        <v>1.00667</v>
      </c>
      <c r="E840" s="11">
        <v>14</v>
      </c>
      <c r="F840" s="4">
        <f t="shared" si="173"/>
        <v>1940.2916666666038</v>
      </c>
      <c r="G840" s="22">
        <f>G837*9/12+G849*3/12</f>
        <v>2.145</v>
      </c>
      <c r="H840" s="4">
        <f t="shared" si="169"/>
        <v>266.98555928571426</v>
      </c>
      <c r="I840" s="4">
        <f t="shared" si="170"/>
        <v>13.853373681642859</v>
      </c>
      <c r="J840" s="33">
        <f t="shared" si="174"/>
        <v>10154.170136214647</v>
      </c>
      <c r="K840" s="4">
        <f t="shared" si="171"/>
        <v>21.904348245000001</v>
      </c>
      <c r="L840" s="33">
        <f t="shared" si="172"/>
        <v>833.08055835559901</v>
      </c>
      <c r="M840" s="15">
        <f t="shared" si="177"/>
        <v>16.370988707128774</v>
      </c>
      <c r="N840" s="6"/>
      <c r="O840" s="7">
        <f t="shared" si="178"/>
        <v>20.710720299995664</v>
      </c>
      <c r="P840" s="7"/>
      <c r="Q840" s="46">
        <f t="shared" si="179"/>
        <v>2.0405333024727523E-2</v>
      </c>
      <c r="R840" s="22">
        <f t="shared" si="175"/>
        <v>1.0037234382585667</v>
      </c>
      <c r="S840" s="22">
        <f t="shared" si="176"/>
        <v>15.73668930885394</v>
      </c>
      <c r="T840" s="39">
        <f t="shared" si="180"/>
        <v>4.3105931374411099E-2</v>
      </c>
      <c r="U840" s="39">
        <f t="shared" si="181"/>
        <v>-3.0653668957569047E-2</v>
      </c>
      <c r="V840" s="39">
        <f t="shared" si="182"/>
        <v>7.3759600331980146E-2</v>
      </c>
      <c r="Y840" s="37"/>
      <c r="Z840" s="37"/>
    </row>
    <row r="841" spans="1:26" ht="13.15" x14ac:dyDescent="0.4">
      <c r="A841" s="1">
        <v>1940.05</v>
      </c>
      <c r="B841" s="11">
        <v>10.58</v>
      </c>
      <c r="C841" s="4">
        <v>0.64333300000000004</v>
      </c>
      <c r="D841" s="11">
        <v>1.0233300000000001</v>
      </c>
      <c r="E841" s="11">
        <v>14</v>
      </c>
      <c r="F841" s="4">
        <f t="shared" si="173"/>
        <v>1940.374999999937</v>
      </c>
      <c r="G841" s="22">
        <f>G837*8/12+G849*4/12</f>
        <v>2.1233333333333335</v>
      </c>
      <c r="H841" s="4">
        <f t="shared" si="169"/>
        <v>230.21248714285716</v>
      </c>
      <c r="I841" s="4">
        <f t="shared" si="170"/>
        <v>13.998420604071431</v>
      </c>
      <c r="J841" s="33">
        <f t="shared" si="174"/>
        <v>8799.9589325594479</v>
      </c>
      <c r="K841" s="4">
        <f t="shared" si="171"/>
        <v>22.266856755000003</v>
      </c>
      <c r="L841" s="33">
        <f t="shared" si="172"/>
        <v>851.15897679168813</v>
      </c>
      <c r="M841" s="15">
        <f t="shared" si="177"/>
        <v>14.138747694800722</v>
      </c>
      <c r="N841" s="6"/>
      <c r="O841" s="7">
        <f t="shared" si="178"/>
        <v>17.861798289357676</v>
      </c>
      <c r="P841" s="7"/>
      <c r="Q841" s="46">
        <f t="shared" si="179"/>
        <v>3.0844754648737427E-2</v>
      </c>
      <c r="R841" s="22">
        <f t="shared" si="175"/>
        <v>1.0037074049729597</v>
      </c>
      <c r="S841" s="22">
        <f t="shared" si="176"/>
        <v>15.795283899889702</v>
      </c>
      <c r="T841" s="39">
        <f t="shared" si="180"/>
        <v>6.1770599522880776E-2</v>
      </c>
      <c r="U841" s="39">
        <f t="shared" si="181"/>
        <v>-3.1409081926938143E-2</v>
      </c>
      <c r="V841" s="39">
        <f t="shared" si="182"/>
        <v>9.3179681449818919E-2</v>
      </c>
      <c r="Y841" s="37"/>
      <c r="Z841" s="37"/>
    </row>
    <row r="842" spans="1:26" ht="13.15" x14ac:dyDescent="0.4">
      <c r="A842" s="1">
        <v>1940.06</v>
      </c>
      <c r="B842" s="11">
        <v>9.67</v>
      </c>
      <c r="C842" s="4">
        <v>0.65</v>
      </c>
      <c r="D842" s="11">
        <v>1.04</v>
      </c>
      <c r="E842" s="11">
        <v>14.1</v>
      </c>
      <c r="F842" s="4">
        <f t="shared" si="173"/>
        <v>1940.4583333332703</v>
      </c>
      <c r="G842" s="22">
        <f>G837*7/12+G849*5/12</f>
        <v>2.1016666666666666</v>
      </c>
      <c r="H842" s="4">
        <f t="shared" ref="H842:H905" si="183">B842*$E$1838/E842</f>
        <v>208.91932127659575</v>
      </c>
      <c r="I842" s="4">
        <f t="shared" ref="I842:I905" si="184">C842*$E$1838/E842</f>
        <v>14.043180851063832</v>
      </c>
      <c r="J842" s="33">
        <f t="shared" si="174"/>
        <v>8030.7534789340407</v>
      </c>
      <c r="K842" s="4">
        <f t="shared" ref="K842:K905" si="185">D842*$E$1838/E842</f>
        <v>22.469089361702128</v>
      </c>
      <c r="L842" s="33">
        <f t="shared" ref="L842:L905" si="186">K842*(J842/H842)</f>
        <v>863.70047756891427</v>
      </c>
      <c r="M842" s="15">
        <f t="shared" si="177"/>
        <v>12.843765598268803</v>
      </c>
      <c r="N842" s="6"/>
      <c r="O842" s="7">
        <f t="shared" si="178"/>
        <v>16.212647751148257</v>
      </c>
      <c r="P842" s="7"/>
      <c r="Q842" s="46">
        <f t="shared" si="179"/>
        <v>3.9474300571291115E-2</v>
      </c>
      <c r="R842" s="22">
        <f t="shared" si="175"/>
        <v>1.0036913745783809</v>
      </c>
      <c r="S842" s="22">
        <f t="shared" si="176"/>
        <v>15.741404808196632</v>
      </c>
      <c r="T842" s="39">
        <f t="shared" si="180"/>
        <v>7.3376956935260473E-2</v>
      </c>
      <c r="U842" s="39">
        <f t="shared" si="181"/>
        <v>-3.1469676625855425E-2</v>
      </c>
      <c r="V842" s="39">
        <f t="shared" si="182"/>
        <v>0.1048466335611159</v>
      </c>
      <c r="Y842" s="37"/>
      <c r="Z842" s="37"/>
    </row>
    <row r="843" spans="1:26" ht="13.15" x14ac:dyDescent="0.4">
      <c r="A843" s="1">
        <v>1940.07</v>
      </c>
      <c r="B843" s="11">
        <v>9.99</v>
      </c>
      <c r="C843" s="4">
        <v>0.656667</v>
      </c>
      <c r="D843" s="11">
        <v>1.0533300000000001</v>
      </c>
      <c r="E843" s="11">
        <v>14</v>
      </c>
      <c r="F843" s="4">
        <f t="shared" ref="F843:F906" si="187">F842+1/12</f>
        <v>1940.5416666666035</v>
      </c>
      <c r="G843" s="22">
        <f>G837*6/12+G849*6/12</f>
        <v>2.08</v>
      </c>
      <c r="H843" s="4">
        <f t="shared" si="183"/>
        <v>217.37455071428573</v>
      </c>
      <c r="I843" s="4">
        <f t="shared" si="184"/>
        <v>14.288557967357145</v>
      </c>
      <c r="J843" s="33">
        <f t="shared" ref="J843:J906" si="188">J842*((H843+(I843/12))/H842)</f>
        <v>8401.5386539592473</v>
      </c>
      <c r="K843" s="4">
        <f t="shared" si="185"/>
        <v>22.919633183571431</v>
      </c>
      <c r="L843" s="33">
        <f t="shared" si="186"/>
        <v>885.84511615364306</v>
      </c>
      <c r="M843" s="15">
        <f t="shared" si="177"/>
        <v>13.369884763210052</v>
      </c>
      <c r="N843" s="6"/>
      <c r="O843" s="7">
        <f t="shared" si="178"/>
        <v>16.862230313337182</v>
      </c>
      <c r="P843" s="7"/>
      <c r="Q843" s="46">
        <f t="shared" si="179"/>
        <v>3.7104691099934875E-2</v>
      </c>
      <c r="R843" s="22">
        <f t="shared" ref="R843:R906" si="189">((G843/G844+G843/1200+((1+G844/1200)^(-119))*(1-G843/G844)))</f>
        <v>1.0036753470795532</v>
      </c>
      <c r="S843" s="22">
        <f t="shared" ref="S843:S906" si="190">S842*R842*E842/E843</f>
        <v>15.912365888517423</v>
      </c>
      <c r="T843" s="39">
        <f t="shared" si="180"/>
        <v>5.9825000658282335E-2</v>
      </c>
      <c r="U843" s="39">
        <f t="shared" si="181"/>
        <v>-3.3708372905429163E-2</v>
      </c>
      <c r="V843" s="39">
        <f t="shared" si="182"/>
        <v>9.3533373563711497E-2</v>
      </c>
      <c r="Y843" s="37"/>
      <c r="Z843" s="37"/>
    </row>
    <row r="844" spans="1:26" ht="13.15" x14ac:dyDescent="0.4">
      <c r="A844" s="1">
        <v>1940.08</v>
      </c>
      <c r="B844" s="11">
        <v>10.199999999999999</v>
      </c>
      <c r="C844" s="4">
        <v>0.66333299999999995</v>
      </c>
      <c r="D844" s="11">
        <v>1.06667</v>
      </c>
      <c r="E844" s="11">
        <v>14</v>
      </c>
      <c r="F844" s="4">
        <f t="shared" si="187"/>
        <v>1940.6249999999368</v>
      </c>
      <c r="G844" s="22">
        <f>G837*5/12+G849*7/12</f>
        <v>2.0583333333333336</v>
      </c>
      <c r="H844" s="4">
        <f t="shared" si="183"/>
        <v>221.9439857142857</v>
      </c>
      <c r="I844" s="4">
        <f t="shared" si="184"/>
        <v>14.433604889785714</v>
      </c>
      <c r="J844" s="33">
        <f t="shared" si="188"/>
        <v>8624.6358782495699</v>
      </c>
      <c r="K844" s="4">
        <f t="shared" si="185"/>
        <v>23.209901102142858</v>
      </c>
      <c r="L844" s="33">
        <f t="shared" si="186"/>
        <v>901.92552473063427</v>
      </c>
      <c r="M844" s="15">
        <f t="shared" si="177"/>
        <v>13.649399392391629</v>
      </c>
      <c r="N844" s="6"/>
      <c r="O844" s="7">
        <f t="shared" si="178"/>
        <v>17.199450235230643</v>
      </c>
      <c r="P844" s="7"/>
      <c r="Q844" s="46">
        <f t="shared" si="179"/>
        <v>3.6383899673062069E-2</v>
      </c>
      <c r="R844" s="22">
        <f t="shared" si="189"/>
        <v>1.0036593224812065</v>
      </c>
      <c r="S844" s="22">
        <f t="shared" si="190"/>
        <v>15.970849356014567</v>
      </c>
      <c r="T844" s="39">
        <f t="shared" si="180"/>
        <v>6.3007997970176977E-2</v>
      </c>
      <c r="U844" s="39">
        <f t="shared" si="181"/>
        <v>-3.4840854558174206E-2</v>
      </c>
      <c r="V844" s="39">
        <f t="shared" si="182"/>
        <v>9.7848852528351182E-2</v>
      </c>
      <c r="Y844" s="37"/>
      <c r="Z844" s="37"/>
    </row>
    <row r="845" spans="1:26" ht="13.15" x14ac:dyDescent="0.4">
      <c r="A845" s="1">
        <v>1940.09</v>
      </c>
      <c r="B845" s="11">
        <v>10.63</v>
      </c>
      <c r="C845" s="4">
        <v>0.67</v>
      </c>
      <c r="D845" s="11">
        <v>1.08</v>
      </c>
      <c r="E845" s="11">
        <v>14</v>
      </c>
      <c r="F845" s="4">
        <f t="shared" si="187"/>
        <v>1940.70833333327</v>
      </c>
      <c r="G845" s="22">
        <f>G837*4/12+G849*8/12</f>
        <v>2.0366666666666666</v>
      </c>
      <c r="H845" s="4">
        <f t="shared" si="183"/>
        <v>231.3004478571429</v>
      </c>
      <c r="I845" s="4">
        <f t="shared" si="184"/>
        <v>14.578673571428572</v>
      </c>
      <c r="J845" s="33">
        <f t="shared" si="188"/>
        <v>9035.4334858492039</v>
      </c>
      <c r="K845" s="4">
        <f t="shared" si="185"/>
        <v>23.499951428571432</v>
      </c>
      <c r="L845" s="33">
        <f t="shared" si="186"/>
        <v>917.99324221233667</v>
      </c>
      <c r="M845" s="15">
        <f t="shared" si="177"/>
        <v>14.214842598620637</v>
      </c>
      <c r="N845" s="6"/>
      <c r="O845" s="7">
        <f t="shared" si="178"/>
        <v>17.894527295628073</v>
      </c>
      <c r="P845" s="7"/>
      <c r="Q845" s="46">
        <f t="shared" si="179"/>
        <v>3.3092066814589156E-2</v>
      </c>
      <c r="R845" s="22">
        <f t="shared" si="189"/>
        <v>1.0036433007880792</v>
      </c>
      <c r="S845" s="22">
        <f t="shared" si="190"/>
        <v>16.029291844106993</v>
      </c>
      <c r="T845" s="39">
        <f t="shared" si="180"/>
        <v>6.1925878084512664E-2</v>
      </c>
      <c r="U845" s="39">
        <f t="shared" si="181"/>
        <v>-3.5567719186045399E-2</v>
      </c>
      <c r="V845" s="39">
        <f t="shared" si="182"/>
        <v>9.7493597270558063E-2</v>
      </c>
      <c r="Y845" s="37"/>
      <c r="Z845" s="37"/>
    </row>
    <row r="846" spans="1:26" ht="13.15" x14ac:dyDescent="0.4">
      <c r="A846" s="1">
        <v>1940.1</v>
      </c>
      <c r="B846" s="11">
        <v>10.73</v>
      </c>
      <c r="C846" s="4">
        <v>0.67</v>
      </c>
      <c r="D846" s="11">
        <v>1.07</v>
      </c>
      <c r="E846" s="11">
        <v>14</v>
      </c>
      <c r="F846" s="4">
        <f t="shared" si="187"/>
        <v>1940.7916666666033</v>
      </c>
      <c r="G846" s="22">
        <f>G837*3/12+G849*9/12</f>
        <v>2.0150000000000001</v>
      </c>
      <c r="H846" s="4">
        <f t="shared" si="183"/>
        <v>233.4763692857143</v>
      </c>
      <c r="I846" s="4">
        <f t="shared" si="184"/>
        <v>14.578673571428572</v>
      </c>
      <c r="J846" s="33">
        <f t="shared" si="188"/>
        <v>9167.8908441005187</v>
      </c>
      <c r="K846" s="4">
        <f t="shared" si="185"/>
        <v>23.282359285714286</v>
      </c>
      <c r="L846" s="33">
        <f t="shared" si="186"/>
        <v>914.22583440704136</v>
      </c>
      <c r="M846" s="15">
        <f t="shared" si="177"/>
        <v>14.32829032310495</v>
      </c>
      <c r="N846" s="6"/>
      <c r="O846" s="7">
        <f t="shared" si="178"/>
        <v>18.021167440415674</v>
      </c>
      <c r="P846" s="7"/>
      <c r="Q846" s="46">
        <f t="shared" si="179"/>
        <v>3.3345933452265081E-2</v>
      </c>
      <c r="R846" s="22">
        <f t="shared" si="189"/>
        <v>1.0036272820049184</v>
      </c>
      <c r="S846" s="22">
        <f t="shared" si="190"/>
        <v>16.087691375714979</v>
      </c>
      <c r="T846" s="39">
        <f t="shared" si="180"/>
        <v>6.4436129950412147E-2</v>
      </c>
      <c r="U846" s="39">
        <f t="shared" si="181"/>
        <v>-3.6681501835572172E-2</v>
      </c>
      <c r="V846" s="39">
        <f t="shared" si="182"/>
        <v>0.10111763178598432</v>
      </c>
      <c r="Y846" s="37"/>
      <c r="Z846" s="37"/>
    </row>
    <row r="847" spans="1:26" ht="13.15" x14ac:dyDescent="0.4">
      <c r="A847" s="1">
        <v>1940.11</v>
      </c>
      <c r="B847" s="11">
        <v>10.98</v>
      </c>
      <c r="C847" s="4">
        <v>0.67</v>
      </c>
      <c r="D847" s="11">
        <v>1.06</v>
      </c>
      <c r="E847" s="11">
        <v>14</v>
      </c>
      <c r="F847" s="4">
        <f t="shared" si="187"/>
        <v>1940.8749999999366</v>
      </c>
      <c r="G847" s="22">
        <f>G837*2/12+G849*10/12</f>
        <v>1.9933333333333334</v>
      </c>
      <c r="H847" s="4">
        <f t="shared" si="183"/>
        <v>238.91617285714287</v>
      </c>
      <c r="I847" s="4">
        <f t="shared" si="184"/>
        <v>14.578673571428572</v>
      </c>
      <c r="J847" s="33">
        <f t="shared" si="188"/>
        <v>9429.199941629633</v>
      </c>
      <c r="K847" s="4">
        <f t="shared" si="185"/>
        <v>23.064767142857143</v>
      </c>
      <c r="L847" s="33">
        <f t="shared" si="186"/>
        <v>910.28706176023786</v>
      </c>
      <c r="M847" s="15">
        <f t="shared" si="177"/>
        <v>14.636689248763602</v>
      </c>
      <c r="N847" s="6"/>
      <c r="O847" s="7">
        <f t="shared" si="178"/>
        <v>18.393381330164448</v>
      </c>
      <c r="P847" s="7"/>
      <c r="Q847" s="46">
        <f t="shared" si="179"/>
        <v>3.269024417405586E-2</v>
      </c>
      <c r="R847" s="22">
        <f t="shared" si="189"/>
        <v>1.0036112661364796</v>
      </c>
      <c r="S847" s="22">
        <f t="shared" si="190"/>
        <v>16.14604596914279</v>
      </c>
      <c r="T847" s="39">
        <f t="shared" si="180"/>
        <v>6.1437338019164844E-2</v>
      </c>
      <c r="U847" s="39">
        <f t="shared" si="181"/>
        <v>-3.7395403887164891E-2</v>
      </c>
      <c r="V847" s="39">
        <f t="shared" si="182"/>
        <v>9.8832741906329735E-2</v>
      </c>
      <c r="Y847" s="37"/>
      <c r="Z847" s="37"/>
    </row>
    <row r="848" spans="1:26" ht="13.15" x14ac:dyDescent="0.4">
      <c r="A848" s="1">
        <v>1940.12</v>
      </c>
      <c r="B848" s="11">
        <v>10.53</v>
      </c>
      <c r="C848" s="4">
        <v>0.67</v>
      </c>
      <c r="D848" s="11">
        <v>1.05</v>
      </c>
      <c r="E848" s="11">
        <v>14.1</v>
      </c>
      <c r="F848" s="4">
        <f t="shared" si="187"/>
        <v>1940.9583333332698</v>
      </c>
      <c r="G848" s="22">
        <f>G837*1/12+G849*11/12</f>
        <v>1.9716666666666665</v>
      </c>
      <c r="H848" s="4">
        <f t="shared" si="183"/>
        <v>227.49952978723405</v>
      </c>
      <c r="I848" s="4">
        <f t="shared" si="184"/>
        <v>14.475278723404257</v>
      </c>
      <c r="J848" s="33">
        <f t="shared" si="188"/>
        <v>9026.2317474889715</v>
      </c>
      <c r="K848" s="4">
        <f t="shared" si="185"/>
        <v>22.685138297872342</v>
      </c>
      <c r="L848" s="33">
        <f t="shared" si="186"/>
        <v>900.05159875246159</v>
      </c>
      <c r="M848" s="15">
        <f t="shared" si="177"/>
        <v>13.908426122353832</v>
      </c>
      <c r="N848" s="6"/>
      <c r="O848" s="7">
        <f t="shared" si="178"/>
        <v>17.470115111948246</v>
      </c>
      <c r="P848" s="7"/>
      <c r="Q848" s="46">
        <f t="shared" si="179"/>
        <v>3.9005332223909617E-2</v>
      </c>
      <c r="R848" s="22">
        <f t="shared" si="189"/>
        <v>1.0035952531875263</v>
      </c>
      <c r="S848" s="22">
        <f t="shared" si="190"/>
        <v>16.089429144301331</v>
      </c>
      <c r="T848" s="39">
        <f t="shared" si="180"/>
        <v>6.502516778789591E-2</v>
      </c>
      <c r="U848" s="39">
        <f t="shared" si="181"/>
        <v>-3.8191801895766986E-2</v>
      </c>
      <c r="V848" s="39">
        <f t="shared" si="182"/>
        <v>0.1032169696836629</v>
      </c>
      <c r="Y848" s="37"/>
      <c r="Z848" s="37"/>
    </row>
    <row r="849" spans="1:26" ht="13.15" x14ac:dyDescent="0.4">
      <c r="A849" s="1">
        <v>1941.01</v>
      </c>
      <c r="B849" s="11">
        <v>10.55</v>
      </c>
      <c r="C849" s="4">
        <v>0.67333299999999996</v>
      </c>
      <c r="D849" s="11">
        <v>1.0533300000000001</v>
      </c>
      <c r="E849" s="11">
        <v>14.1</v>
      </c>
      <c r="F849" s="4">
        <f t="shared" si="187"/>
        <v>1941.0416666666031</v>
      </c>
      <c r="G849" s="22">
        <v>1.95</v>
      </c>
      <c r="H849" s="4">
        <f t="shared" si="183"/>
        <v>227.9316276595745</v>
      </c>
      <c r="I849" s="4">
        <f t="shared" si="184"/>
        <v>14.547287833829788</v>
      </c>
      <c r="J849" s="33">
        <f t="shared" si="188"/>
        <v>9091.4735591432091</v>
      </c>
      <c r="K849" s="4">
        <f t="shared" si="185"/>
        <v>22.757082593617024</v>
      </c>
      <c r="L849" s="33">
        <f t="shared" si="186"/>
        <v>907.70823166372668</v>
      </c>
      <c r="M849" s="15">
        <f t="shared" si="177"/>
        <v>13.904158267950828</v>
      </c>
      <c r="N849" s="6"/>
      <c r="O849" s="7">
        <f t="shared" si="178"/>
        <v>17.459724031152369</v>
      </c>
      <c r="P849" s="7"/>
      <c r="Q849" s="46">
        <f t="shared" si="179"/>
        <v>4.047838438753476E-2</v>
      </c>
      <c r="R849" s="22">
        <f t="shared" si="189"/>
        <v>0.99780354306056551</v>
      </c>
      <c r="S849" s="22">
        <f t="shared" si="190"/>
        <v>16.14727471571786</v>
      </c>
      <c r="T849" s="39">
        <f t="shared" si="180"/>
        <v>7.0799139272996525E-2</v>
      </c>
      <c r="U849" s="39">
        <f t="shared" si="181"/>
        <v>-4.0032852455805679E-2</v>
      </c>
      <c r="V849" s="39">
        <f t="shared" si="182"/>
        <v>0.1108319917288022</v>
      </c>
      <c r="Y849" s="37"/>
      <c r="Z849" s="37"/>
    </row>
    <row r="850" spans="1:26" ht="13.15" x14ac:dyDescent="0.4">
      <c r="A850" s="1">
        <v>1941.02</v>
      </c>
      <c r="B850" s="11">
        <v>9.89</v>
      </c>
      <c r="C850" s="4">
        <v>0.67666700000000002</v>
      </c>
      <c r="D850" s="11">
        <v>1.05667</v>
      </c>
      <c r="E850" s="11">
        <v>14.1</v>
      </c>
      <c r="F850" s="4">
        <f t="shared" si="187"/>
        <v>1941.1249999999363</v>
      </c>
      <c r="G850" s="22">
        <f>G849*11/12+G861*1/12</f>
        <v>1.9924999999999999</v>
      </c>
      <c r="H850" s="4">
        <f t="shared" si="183"/>
        <v>213.67239787234044</v>
      </c>
      <c r="I850" s="4">
        <f t="shared" si="184"/>
        <v>14.619318549148938</v>
      </c>
      <c r="J850" s="33">
        <f t="shared" si="188"/>
        <v>8571.311075339343</v>
      </c>
      <c r="K850" s="4">
        <f t="shared" si="185"/>
        <v>22.829242938297874</v>
      </c>
      <c r="L850" s="33">
        <f t="shared" si="186"/>
        <v>915.77828857217628</v>
      </c>
      <c r="M850" s="15">
        <f t="shared" si="177"/>
        <v>13.002943303402445</v>
      </c>
      <c r="N850" s="6"/>
      <c r="O850" s="7">
        <f t="shared" si="178"/>
        <v>16.330448496085083</v>
      </c>
      <c r="P850" s="7"/>
      <c r="Q850" s="46">
        <f t="shared" si="179"/>
        <v>4.628963306826693E-2</v>
      </c>
      <c r="R850" s="22">
        <f t="shared" si="189"/>
        <v>0.99784679152781341</v>
      </c>
      <c r="S850" s="22">
        <f t="shared" si="190"/>
        <v>16.111807922115567</v>
      </c>
      <c r="T850" s="39">
        <f t="shared" si="180"/>
        <v>8.0417427361342941E-2</v>
      </c>
      <c r="U850" s="39">
        <f t="shared" si="181"/>
        <v>-4.0820039230184846E-2</v>
      </c>
      <c r="V850" s="39">
        <f t="shared" si="182"/>
        <v>0.12123746659152779</v>
      </c>
      <c r="Y850" s="37"/>
      <c r="Z850" s="37"/>
    </row>
    <row r="851" spans="1:26" ht="13.15" x14ac:dyDescent="0.4">
      <c r="A851" s="1">
        <v>1941.03</v>
      </c>
      <c r="B851" s="11">
        <v>9.9499999999999993</v>
      </c>
      <c r="C851" s="4">
        <v>0.68</v>
      </c>
      <c r="D851" s="11">
        <v>1.06</v>
      </c>
      <c r="E851" s="11">
        <v>14.2</v>
      </c>
      <c r="F851" s="4">
        <f t="shared" si="187"/>
        <v>1941.2083333332696</v>
      </c>
      <c r="G851" s="22">
        <f>G849*10/12+G861*2/12</f>
        <v>2.0350000000000001</v>
      </c>
      <c r="H851" s="4">
        <f t="shared" si="183"/>
        <v>213.45482746478876</v>
      </c>
      <c r="I851" s="4">
        <f t="shared" si="184"/>
        <v>14.587867605633805</v>
      </c>
      <c r="J851" s="33">
        <f t="shared" si="188"/>
        <v>8611.3485300554639</v>
      </c>
      <c r="K851" s="4">
        <f t="shared" si="185"/>
        <v>22.739911267605635</v>
      </c>
      <c r="L851" s="33">
        <f t="shared" si="186"/>
        <v>917.38989365414977</v>
      </c>
      <c r="M851" s="15">
        <f t="shared" si="177"/>
        <v>12.955719822063324</v>
      </c>
      <c r="N851" s="6"/>
      <c r="O851" s="7">
        <f t="shared" si="178"/>
        <v>16.274201363786233</v>
      </c>
      <c r="P851" s="7"/>
      <c r="Q851" s="46">
        <f t="shared" si="179"/>
        <v>4.7477159338851223E-2</v>
      </c>
      <c r="R851" s="22">
        <f t="shared" si="189"/>
        <v>0.99789001806578537</v>
      </c>
      <c r="S851" s="22">
        <f t="shared" si="190"/>
        <v>15.963896715156022</v>
      </c>
      <c r="T851" s="39">
        <f t="shared" si="180"/>
        <v>7.8294771296359533E-2</v>
      </c>
      <c r="U851" s="39">
        <f t="shared" si="181"/>
        <v>-4.0178458078739543E-2</v>
      </c>
      <c r="V851" s="39">
        <f t="shared" si="182"/>
        <v>0.11847322937509908</v>
      </c>
      <c r="Y851" s="37"/>
      <c r="Z851" s="37"/>
    </row>
    <row r="852" spans="1:26" ht="13.15" x14ac:dyDescent="0.4">
      <c r="A852" s="1">
        <v>1941.04</v>
      </c>
      <c r="B852" s="11">
        <v>9.64</v>
      </c>
      <c r="C852" s="4">
        <v>0.68333299999999997</v>
      </c>
      <c r="D852" s="11">
        <v>1.07</v>
      </c>
      <c r="E852" s="11">
        <v>14.3</v>
      </c>
      <c r="F852" s="4">
        <f t="shared" si="187"/>
        <v>1941.2916666666029</v>
      </c>
      <c r="G852" s="22">
        <f>G849*9/12+G861*3/12</f>
        <v>2.0775000000000001</v>
      </c>
      <c r="H852" s="4">
        <f t="shared" si="183"/>
        <v>205.35829090909093</v>
      </c>
      <c r="I852" s="4">
        <f t="shared" si="184"/>
        <v>14.556856535454544</v>
      </c>
      <c r="J852" s="33">
        <f t="shared" si="188"/>
        <v>8333.6508155363317</v>
      </c>
      <c r="K852" s="4">
        <f t="shared" si="185"/>
        <v>22.793918181818182</v>
      </c>
      <c r="L852" s="33">
        <f t="shared" si="186"/>
        <v>925.00066106056784</v>
      </c>
      <c r="M852" s="15">
        <f t="shared" si="177"/>
        <v>12.429370389220777</v>
      </c>
      <c r="N852" s="6"/>
      <c r="O852" s="7">
        <f t="shared" si="178"/>
        <v>15.62059635074306</v>
      </c>
      <c r="P852" s="7"/>
      <c r="Q852" s="46">
        <f t="shared" si="179"/>
        <v>5.1653928535461122E-2</v>
      </c>
      <c r="R852" s="22">
        <f t="shared" si="189"/>
        <v>0.99793322274458374</v>
      </c>
      <c r="S852" s="22">
        <f t="shared" si="190"/>
        <v>15.81881308930914</v>
      </c>
      <c r="T852" s="39">
        <f t="shared" si="180"/>
        <v>8.3906737546526333E-2</v>
      </c>
      <c r="U852" s="39">
        <f t="shared" si="181"/>
        <v>-3.9171540119704584E-2</v>
      </c>
      <c r="V852" s="39">
        <f t="shared" si="182"/>
        <v>0.12307827766623092</v>
      </c>
      <c r="Y852" s="37"/>
      <c r="Z852" s="37"/>
    </row>
    <row r="853" spans="1:26" ht="13.15" x14ac:dyDescent="0.4">
      <c r="A853" s="1">
        <v>1941.05</v>
      </c>
      <c r="B853" s="11">
        <v>9.43</v>
      </c>
      <c r="C853" s="4">
        <v>0.68666700000000003</v>
      </c>
      <c r="D853" s="11">
        <v>1.08</v>
      </c>
      <c r="E853" s="11">
        <v>14.4</v>
      </c>
      <c r="F853" s="4">
        <f t="shared" si="187"/>
        <v>1941.3749999999361</v>
      </c>
      <c r="G853" s="22">
        <f>G849*8/12+G861*4/12</f>
        <v>2.12</v>
      </c>
      <c r="H853" s="4">
        <f t="shared" si="183"/>
        <v>199.48968541666667</v>
      </c>
      <c r="I853" s="4">
        <f t="shared" si="184"/>
        <v>14.526297329375</v>
      </c>
      <c r="J853" s="33">
        <f t="shared" si="188"/>
        <v>8144.6211056699731</v>
      </c>
      <c r="K853" s="4">
        <f t="shared" si="185"/>
        <v>22.847175000000004</v>
      </c>
      <c r="L853" s="33">
        <f t="shared" si="186"/>
        <v>932.78799513505533</v>
      </c>
      <c r="M853" s="15">
        <f t="shared" si="177"/>
        <v>12.037206512481573</v>
      </c>
      <c r="N853" s="6"/>
      <c r="O853" s="7">
        <f t="shared" si="178"/>
        <v>15.138524744744734</v>
      </c>
      <c r="P853" s="7"/>
      <c r="Q853" s="46">
        <f t="shared" si="179"/>
        <v>5.5831630874339899E-2</v>
      </c>
      <c r="R853" s="22">
        <f t="shared" si="189"/>
        <v>0.99797640563406864</v>
      </c>
      <c r="S853" s="22">
        <f t="shared" si="190"/>
        <v>15.676493298943138</v>
      </c>
      <c r="T853" s="39">
        <f t="shared" si="180"/>
        <v>8.6662450509808364E-2</v>
      </c>
      <c r="U853" s="39">
        <f t="shared" si="181"/>
        <v>-3.8543675475214867E-2</v>
      </c>
      <c r="V853" s="39">
        <f t="shared" si="182"/>
        <v>0.12520612598502323</v>
      </c>
      <c r="Y853" s="37"/>
      <c r="Z853" s="37"/>
    </row>
    <row r="854" spans="1:26" ht="13.15" x14ac:dyDescent="0.4">
      <c r="A854" s="1">
        <v>1941.06</v>
      </c>
      <c r="B854" s="11">
        <v>9.76</v>
      </c>
      <c r="C854" s="4">
        <v>0.69</v>
      </c>
      <c r="D854" s="11">
        <v>1.0900000000000001</v>
      </c>
      <c r="E854" s="11">
        <v>14.7</v>
      </c>
      <c r="F854" s="4">
        <f t="shared" si="187"/>
        <v>1941.4583333332694</v>
      </c>
      <c r="G854" s="22">
        <f>G849*7/12+G861*5/12</f>
        <v>2.1625000000000001</v>
      </c>
      <c r="H854" s="4">
        <f t="shared" si="183"/>
        <v>202.25707755102042</v>
      </c>
      <c r="I854" s="4">
        <f t="shared" si="184"/>
        <v>14.298912244897959</v>
      </c>
      <c r="J854" s="33">
        <f t="shared" si="188"/>
        <v>8306.2550042978728</v>
      </c>
      <c r="K854" s="4">
        <f t="shared" si="185"/>
        <v>22.588136734693883</v>
      </c>
      <c r="L854" s="33">
        <f t="shared" si="186"/>
        <v>927.64528224228309</v>
      </c>
      <c r="M854" s="15">
        <f t="shared" si="177"/>
        <v>12.164306590628438</v>
      </c>
      <c r="N854" s="6"/>
      <c r="O854" s="7">
        <f t="shared" si="178"/>
        <v>15.307415379169978</v>
      </c>
      <c r="P854" s="7"/>
      <c r="Q854" s="46">
        <f t="shared" si="179"/>
        <v>5.7901603030118723E-2</v>
      </c>
      <c r="R854" s="22">
        <f t="shared" si="189"/>
        <v>0.99801956680385973</v>
      </c>
      <c r="S854" s="22">
        <f t="shared" si="190"/>
        <v>15.325489406131432</v>
      </c>
      <c r="T854" s="39">
        <f t="shared" si="180"/>
        <v>8.3286391548048844E-2</v>
      </c>
      <c r="U854" s="39">
        <f t="shared" si="181"/>
        <v>-3.6231839601446825E-2</v>
      </c>
      <c r="V854" s="39">
        <f t="shared" si="182"/>
        <v>0.11951823114949567</v>
      </c>
      <c r="Y854" s="37"/>
      <c r="Z854" s="37"/>
    </row>
    <row r="855" spans="1:26" ht="13.15" x14ac:dyDescent="0.4">
      <c r="A855" s="1">
        <v>1941.07</v>
      </c>
      <c r="B855" s="11">
        <v>10.26</v>
      </c>
      <c r="C855" s="4">
        <v>0.69333299999999998</v>
      </c>
      <c r="D855" s="11">
        <v>1.1233299999999999</v>
      </c>
      <c r="E855" s="11">
        <v>14.7</v>
      </c>
      <c r="F855" s="4">
        <f t="shared" si="187"/>
        <v>1941.5416666666026</v>
      </c>
      <c r="G855" s="22">
        <f>G849*6/12+G861*6/12</f>
        <v>2.2050000000000001</v>
      </c>
      <c r="H855" s="4">
        <f t="shared" si="183"/>
        <v>212.61860816326532</v>
      </c>
      <c r="I855" s="4">
        <f t="shared" si="184"/>
        <v>14.367982207959184</v>
      </c>
      <c r="J855" s="33">
        <f t="shared" si="188"/>
        <v>8780.9521587265117</v>
      </c>
      <c r="K855" s="4">
        <f t="shared" si="185"/>
        <v>23.278836365306123</v>
      </c>
      <c r="L855" s="33">
        <f t="shared" si="186"/>
        <v>961.39444331990762</v>
      </c>
      <c r="M855" s="15">
        <f t="shared" si="177"/>
        <v>12.744996277919578</v>
      </c>
      <c r="N855" s="6"/>
      <c r="O855" s="7">
        <f t="shared" si="178"/>
        <v>16.045059460934318</v>
      </c>
      <c r="P855" s="7"/>
      <c r="Q855" s="46">
        <f t="shared" si="179"/>
        <v>5.3731040578336373E-2</v>
      </c>
      <c r="R855" s="22">
        <f t="shared" si="189"/>
        <v>0.99806270632333516</v>
      </c>
      <c r="S855" s="22">
        <f t="shared" si="190"/>
        <v>15.295138298164433</v>
      </c>
      <c r="T855" s="39">
        <f t="shared" si="180"/>
        <v>7.9799914622028068E-2</v>
      </c>
      <c r="U855" s="39">
        <f t="shared" si="181"/>
        <v>-3.5907792503111713E-2</v>
      </c>
      <c r="V855" s="39">
        <f t="shared" si="182"/>
        <v>0.11570770712513978</v>
      </c>
      <c r="Y855" s="37"/>
      <c r="Z855" s="37"/>
    </row>
    <row r="856" spans="1:26" ht="13.15" x14ac:dyDescent="0.4">
      <c r="A856" s="1">
        <v>1941.08</v>
      </c>
      <c r="B856" s="11">
        <v>10.210000000000001</v>
      </c>
      <c r="C856" s="4">
        <v>0.69666700000000004</v>
      </c>
      <c r="D856" s="11">
        <v>1.1566700000000001</v>
      </c>
      <c r="E856" s="11">
        <v>14.9</v>
      </c>
      <c r="F856" s="4">
        <f t="shared" si="187"/>
        <v>1941.6249999999359</v>
      </c>
      <c r="G856" s="22">
        <f>G849*5/12+G861*7/12</f>
        <v>2.2474999999999996</v>
      </c>
      <c r="H856" s="4">
        <f t="shared" si="183"/>
        <v>208.74242214765104</v>
      </c>
      <c r="I856" s="4">
        <f t="shared" si="184"/>
        <v>14.243286680738258</v>
      </c>
      <c r="J856" s="33">
        <f t="shared" si="188"/>
        <v>8669.8888048576046</v>
      </c>
      <c r="K856" s="4">
        <f t="shared" si="185"/>
        <v>23.648001706711415</v>
      </c>
      <c r="L856" s="33">
        <f t="shared" si="186"/>
        <v>982.19395532954411</v>
      </c>
      <c r="M856" s="15">
        <f t="shared" si="177"/>
        <v>12.463173720387804</v>
      </c>
      <c r="N856" s="6"/>
      <c r="O856" s="7">
        <f t="shared" si="178"/>
        <v>15.698062133844486</v>
      </c>
      <c r="P856" s="7"/>
      <c r="Q856" s="46">
        <f t="shared" si="179"/>
        <v>5.642892003608932E-2</v>
      </c>
      <c r="R856" s="22">
        <f t="shared" si="189"/>
        <v>0.99810582426163519</v>
      </c>
      <c r="S856" s="22">
        <f t="shared" si="190"/>
        <v>15.060600987570371</v>
      </c>
      <c r="T856" s="39">
        <f t="shared" si="180"/>
        <v>8.6422053219641581E-2</v>
      </c>
      <c r="U856" s="39">
        <f t="shared" si="181"/>
        <v>-3.4282874070881597E-2</v>
      </c>
      <c r="V856" s="39">
        <f t="shared" si="182"/>
        <v>0.12070492729052318</v>
      </c>
      <c r="Y856" s="37"/>
      <c r="Z856" s="37"/>
    </row>
    <row r="857" spans="1:26" ht="13.15" x14ac:dyDescent="0.4">
      <c r="A857" s="1">
        <v>1941.09</v>
      </c>
      <c r="B857" s="11">
        <v>10.24</v>
      </c>
      <c r="C857" s="4">
        <v>0.7</v>
      </c>
      <c r="D857" s="11">
        <v>1.19</v>
      </c>
      <c r="E857" s="11">
        <v>15.1</v>
      </c>
      <c r="F857" s="4">
        <f t="shared" si="187"/>
        <v>1941.7083333332691</v>
      </c>
      <c r="G857" s="22">
        <f>G849*4/12+G861*8/12</f>
        <v>2.29</v>
      </c>
      <c r="H857" s="4">
        <f t="shared" si="183"/>
        <v>206.58284503311262</v>
      </c>
      <c r="I857" s="4">
        <f t="shared" si="184"/>
        <v>14.12187417218543</v>
      </c>
      <c r="J857" s="33">
        <f t="shared" si="188"/>
        <v>8629.0711783853167</v>
      </c>
      <c r="K857" s="4">
        <f t="shared" si="185"/>
        <v>24.007186092715234</v>
      </c>
      <c r="L857" s="33">
        <f t="shared" si="186"/>
        <v>1002.7924513943872</v>
      </c>
      <c r="M857" s="15">
        <f t="shared" si="177"/>
        <v>12.279729272093075</v>
      </c>
      <c r="N857" s="6"/>
      <c r="O857" s="7">
        <f t="shared" si="178"/>
        <v>15.475689806719137</v>
      </c>
      <c r="P857" s="7"/>
      <c r="Q857" s="46">
        <f t="shared" si="179"/>
        <v>5.9199695162733643E-2</v>
      </c>
      <c r="R857" s="22">
        <f t="shared" si="189"/>
        <v>0.99814892068766214</v>
      </c>
      <c r="S857" s="22">
        <f t="shared" si="190"/>
        <v>14.832973250487443</v>
      </c>
      <c r="T857" s="39">
        <f t="shared" si="180"/>
        <v>8.9452584610300034E-2</v>
      </c>
      <c r="U857" s="39">
        <f t="shared" si="181"/>
        <v>-3.3419867329752551E-2</v>
      </c>
      <c r="V857" s="39">
        <f t="shared" si="182"/>
        <v>0.12287245194005258</v>
      </c>
      <c r="Y857" s="37"/>
      <c r="Z857" s="37"/>
    </row>
    <row r="858" spans="1:26" ht="13.15" x14ac:dyDescent="0.4">
      <c r="A858" s="1">
        <v>1941.1</v>
      </c>
      <c r="B858" s="11">
        <v>9.83</v>
      </c>
      <c r="C858" s="4">
        <v>0.70333299999999999</v>
      </c>
      <c r="D858" s="11">
        <v>1.18</v>
      </c>
      <c r="E858" s="11">
        <v>15.3</v>
      </c>
      <c r="F858" s="4">
        <f t="shared" si="187"/>
        <v>1941.7916666666024</v>
      </c>
      <c r="G858" s="22">
        <f>G849*3/12+G861*9/12</f>
        <v>2.3325</v>
      </c>
      <c r="H858" s="4">
        <f t="shared" si="183"/>
        <v>195.71915490196079</v>
      </c>
      <c r="I858" s="4">
        <f t="shared" si="184"/>
        <v>14.003635846862744</v>
      </c>
      <c r="J858" s="33">
        <f t="shared" si="188"/>
        <v>8224.0342006940882</v>
      </c>
      <c r="K858" s="4">
        <f t="shared" si="185"/>
        <v>23.494262745098037</v>
      </c>
      <c r="L858" s="33">
        <f t="shared" si="186"/>
        <v>987.21875450854759</v>
      </c>
      <c r="M858" s="15">
        <f t="shared" si="177"/>
        <v>11.577814956574073</v>
      </c>
      <c r="N858" s="6"/>
      <c r="O858" s="7">
        <f t="shared" si="178"/>
        <v>14.60383368903617</v>
      </c>
      <c r="P858" s="7"/>
      <c r="Q858" s="46">
        <f t="shared" si="179"/>
        <v>6.5699757158589486E-2</v>
      </c>
      <c r="R858" s="22">
        <f t="shared" si="189"/>
        <v>0.99819199567007955</v>
      </c>
      <c r="S858" s="22">
        <f t="shared" si="190"/>
        <v>14.611980080555643</v>
      </c>
      <c r="T858" s="39">
        <f t="shared" si="180"/>
        <v>9.4301130073987993E-2</v>
      </c>
      <c r="U858" s="39">
        <f t="shared" si="181"/>
        <v>-3.2202172093984571E-2</v>
      </c>
      <c r="V858" s="39">
        <f t="shared" si="182"/>
        <v>0.12650330216797256</v>
      </c>
      <c r="Y858" s="37"/>
      <c r="Z858" s="37"/>
    </row>
    <row r="859" spans="1:26" ht="13.15" x14ac:dyDescent="0.4">
      <c r="A859" s="1">
        <v>1941.11</v>
      </c>
      <c r="B859" s="11">
        <v>9.3699999999999992</v>
      </c>
      <c r="C859" s="4">
        <v>0.70666700000000005</v>
      </c>
      <c r="D859" s="11">
        <v>1.17</v>
      </c>
      <c r="E859" s="11">
        <v>15.4</v>
      </c>
      <c r="F859" s="4">
        <f t="shared" si="187"/>
        <v>1941.8749999999357</v>
      </c>
      <c r="G859" s="22">
        <f>G849*2/12+G861*10/12</f>
        <v>2.3750000000000004</v>
      </c>
      <c r="H859" s="4">
        <f t="shared" si="183"/>
        <v>185.3489435064935</v>
      </c>
      <c r="I859" s="4">
        <f t="shared" si="184"/>
        <v>13.978653346948054</v>
      </c>
      <c r="J859" s="33">
        <f t="shared" si="188"/>
        <v>7837.2304854985732</v>
      </c>
      <c r="K859" s="4">
        <f t="shared" si="185"/>
        <v>23.14389155844156</v>
      </c>
      <c r="L859" s="33">
        <f t="shared" si="186"/>
        <v>978.60828901102786</v>
      </c>
      <c r="M859" s="15">
        <f t="shared" si="177"/>
        <v>10.911668685916961</v>
      </c>
      <c r="N859" s="6"/>
      <c r="O859" s="7">
        <f t="shared" si="178"/>
        <v>13.782187279853904</v>
      </c>
      <c r="P859" s="7"/>
      <c r="Q859" s="46">
        <f t="shared" si="179"/>
        <v>7.2557850219299377E-2</v>
      </c>
      <c r="R859" s="22">
        <f t="shared" si="189"/>
        <v>0.99823504927731521</v>
      </c>
      <c r="S859" s="22">
        <f t="shared" si="190"/>
        <v>14.490850118617512</v>
      </c>
      <c r="T859" s="39">
        <f t="shared" si="180"/>
        <v>9.6233772726342703E-2</v>
      </c>
      <c r="U859" s="39">
        <f t="shared" si="181"/>
        <v>-3.1995916013274672E-2</v>
      </c>
      <c r="V859" s="39">
        <f t="shared" si="182"/>
        <v>0.12822968873961738</v>
      </c>
      <c r="Y859" s="37"/>
      <c r="Z859" s="37"/>
    </row>
    <row r="860" spans="1:26" ht="13.15" x14ac:dyDescent="0.4">
      <c r="A860" s="1">
        <v>1941.12</v>
      </c>
      <c r="B860" s="11">
        <v>8.76</v>
      </c>
      <c r="C860" s="4">
        <v>0.71</v>
      </c>
      <c r="D860" s="11">
        <v>1.1599999999999999</v>
      </c>
      <c r="E860" s="11">
        <v>15.5</v>
      </c>
      <c r="F860" s="4">
        <f t="shared" si="187"/>
        <v>1941.9583333332689</v>
      </c>
      <c r="G860" s="22">
        <f>G849*1/12+G861*11/12</f>
        <v>2.4175</v>
      </c>
      <c r="H860" s="4">
        <f t="shared" si="183"/>
        <v>172.16451870967742</v>
      </c>
      <c r="I860" s="4">
        <f t="shared" si="184"/>
        <v>13.953973548387095</v>
      </c>
      <c r="J860" s="33">
        <f t="shared" si="188"/>
        <v>7328.9135855204995</v>
      </c>
      <c r="K860" s="4">
        <f t="shared" si="185"/>
        <v>22.79804129032258</v>
      </c>
      <c r="L860" s="33">
        <f t="shared" si="186"/>
        <v>970.49540630180127</v>
      </c>
      <c r="M860" s="15">
        <f t="shared" si="177"/>
        <v>10.0865933099179</v>
      </c>
      <c r="N860" s="6"/>
      <c r="O860" s="7">
        <f t="shared" si="178"/>
        <v>12.764729919112984</v>
      </c>
      <c r="P860" s="7"/>
      <c r="Q860" s="46">
        <f t="shared" si="179"/>
        <v>8.0966277439067466E-2</v>
      </c>
      <c r="R860" s="22">
        <f t="shared" si="189"/>
        <v>0.99827808157756137</v>
      </c>
      <c r="S860" s="22">
        <f t="shared" si="190"/>
        <v>14.371950130730095</v>
      </c>
      <c r="T860" s="39">
        <f t="shared" si="180"/>
        <v>0.10710076168999527</v>
      </c>
      <c r="U860" s="39">
        <f t="shared" si="181"/>
        <v>-3.1426802572939283E-2</v>
      </c>
      <c r="V860" s="39">
        <f t="shared" si="182"/>
        <v>0.13852756426293455</v>
      </c>
      <c r="Y860" s="37"/>
      <c r="Z860" s="37"/>
    </row>
    <row r="861" spans="1:26" ht="13.15" x14ac:dyDescent="0.4">
      <c r="A861" s="1">
        <v>1942.01</v>
      </c>
      <c r="B861" s="11">
        <v>8.93</v>
      </c>
      <c r="C861" s="4">
        <v>0.70333299999999999</v>
      </c>
      <c r="D861" s="11">
        <v>1.1200000000000001</v>
      </c>
      <c r="E861" s="11">
        <v>15.7</v>
      </c>
      <c r="F861" s="4">
        <f t="shared" si="187"/>
        <v>1942.0416666666022</v>
      </c>
      <c r="G861" s="22">
        <v>2.46</v>
      </c>
      <c r="H861" s="4">
        <f t="shared" si="183"/>
        <v>173.26987070063697</v>
      </c>
      <c r="I861" s="4">
        <f t="shared" si="184"/>
        <v>13.646855315732484</v>
      </c>
      <c r="J861" s="33">
        <f t="shared" si="188"/>
        <v>7424.3789459604177</v>
      </c>
      <c r="K861" s="4">
        <f t="shared" si="185"/>
        <v>21.73149554140128</v>
      </c>
      <c r="L861" s="33">
        <f t="shared" si="186"/>
        <v>931.16510856390471</v>
      </c>
      <c r="M861" s="15">
        <f t="shared" si="177"/>
        <v>10.101686431929251</v>
      </c>
      <c r="N861" s="6"/>
      <c r="O861" s="7">
        <f t="shared" si="178"/>
        <v>12.807799723300182</v>
      </c>
      <c r="P861" s="7"/>
      <c r="Q861" s="46">
        <f t="shared" si="179"/>
        <v>8.3777244250419575E-2</v>
      </c>
      <c r="R861" s="22">
        <f t="shared" si="189"/>
        <v>1.0019767381834872</v>
      </c>
      <c r="S861" s="22">
        <f t="shared" si="190"/>
        <v>14.164435890319817</v>
      </c>
      <c r="T861" s="39">
        <f t="shared" si="180"/>
        <v>0.1098377184934749</v>
      </c>
      <c r="U861" s="39">
        <f t="shared" si="181"/>
        <v>-2.9878630794221261E-2</v>
      </c>
      <c r="V861" s="39">
        <f t="shared" si="182"/>
        <v>0.13971634928769616</v>
      </c>
      <c r="Y861" s="37"/>
      <c r="Z861" s="37"/>
    </row>
    <row r="862" spans="1:26" ht="13.15" x14ac:dyDescent="0.4">
      <c r="A862" s="1">
        <v>1942.02</v>
      </c>
      <c r="B862" s="11">
        <v>8.65</v>
      </c>
      <c r="C862" s="4">
        <v>0.69666700000000004</v>
      </c>
      <c r="D862" s="11">
        <v>1.08</v>
      </c>
      <c r="E862" s="11">
        <v>15.8</v>
      </c>
      <c r="F862" s="4">
        <f t="shared" si="187"/>
        <v>1942.1249999999354</v>
      </c>
      <c r="G862" s="22">
        <f>G861*11/12+G873*1/12</f>
        <v>2.4608333333333334</v>
      </c>
      <c r="H862" s="4">
        <f t="shared" si="183"/>
        <v>166.77473734177215</v>
      </c>
      <c r="I862" s="4">
        <f t="shared" si="184"/>
        <v>13.431960224240509</v>
      </c>
      <c r="J862" s="33">
        <f t="shared" si="188"/>
        <v>7194.033064272774</v>
      </c>
      <c r="K862" s="4">
        <f t="shared" si="185"/>
        <v>20.8227417721519</v>
      </c>
      <c r="L862" s="33">
        <f t="shared" si="186"/>
        <v>898.21453288030011</v>
      </c>
      <c r="M862" s="15">
        <f t="shared" si="177"/>
        <v>9.6802555917493596</v>
      </c>
      <c r="N862" s="6"/>
      <c r="O862" s="7">
        <f t="shared" si="178"/>
        <v>12.300243464664586</v>
      </c>
      <c r="P862" s="7"/>
      <c r="Q862" s="46">
        <f t="shared" si="179"/>
        <v>9.0143277184680362E-2</v>
      </c>
      <c r="R862" s="22">
        <f t="shared" si="189"/>
        <v>1.001977435551568</v>
      </c>
      <c r="S862" s="22">
        <f t="shared" si="190"/>
        <v>14.102609731898148</v>
      </c>
      <c r="T862" s="39">
        <f t="shared" si="180"/>
        <v>0.11269306381535271</v>
      </c>
      <c r="U862" s="39">
        <f t="shared" si="181"/>
        <v>-2.8607319473923032E-2</v>
      </c>
      <c r="V862" s="39">
        <f t="shared" si="182"/>
        <v>0.14130038328927574</v>
      </c>
      <c r="Y862" s="37"/>
      <c r="Z862" s="37"/>
    </row>
    <row r="863" spans="1:26" ht="13.15" x14ac:dyDescent="0.4">
      <c r="A863" s="1">
        <v>1942.03</v>
      </c>
      <c r="B863" s="11">
        <v>8.18</v>
      </c>
      <c r="C863" s="4">
        <v>0.69</v>
      </c>
      <c r="D863" s="11">
        <v>1.04</v>
      </c>
      <c r="E863" s="11">
        <v>16</v>
      </c>
      <c r="F863" s="4">
        <f t="shared" si="187"/>
        <v>1942.2083333332687</v>
      </c>
      <c r="G863" s="22">
        <f>G861*10/12+G873*2/12</f>
        <v>2.4616666666666669</v>
      </c>
      <c r="H863" s="4">
        <f t="shared" si="183"/>
        <v>155.74157625000001</v>
      </c>
      <c r="I863" s="4">
        <f t="shared" si="184"/>
        <v>13.137125624999999</v>
      </c>
      <c r="J863" s="33">
        <f t="shared" si="188"/>
        <v>6765.3279508508831</v>
      </c>
      <c r="K863" s="4">
        <f t="shared" si="185"/>
        <v>19.800885000000001</v>
      </c>
      <c r="L863" s="33">
        <f t="shared" si="186"/>
        <v>860.13949497370641</v>
      </c>
      <c r="M863" s="15">
        <f t="shared" si="177"/>
        <v>9.003426617760967</v>
      </c>
      <c r="N863" s="6"/>
      <c r="O863" s="7">
        <f t="shared" si="178"/>
        <v>11.470465379020208</v>
      </c>
      <c r="P863" s="7"/>
      <c r="Q863" s="46">
        <f t="shared" si="179"/>
        <v>9.9894847201602244E-2</v>
      </c>
      <c r="R863" s="22">
        <f t="shared" si="189"/>
        <v>1.0019781329194886</v>
      </c>
      <c r="S863" s="22">
        <f t="shared" si="190"/>
        <v>13.953865524579996</v>
      </c>
      <c r="T863" s="39">
        <f t="shared" si="180"/>
        <v>0.12038844714628016</v>
      </c>
      <c r="U863" s="39">
        <f t="shared" si="181"/>
        <v>-2.7464270283647396E-2</v>
      </c>
      <c r="V863" s="39">
        <f t="shared" si="182"/>
        <v>0.14785271742992756</v>
      </c>
      <c r="Y863" s="37"/>
      <c r="Z863" s="37"/>
    </row>
    <row r="864" spans="1:26" ht="13.15" x14ac:dyDescent="0.4">
      <c r="A864" s="1">
        <v>1942.04</v>
      </c>
      <c r="B864" s="11">
        <v>7.84</v>
      </c>
      <c r="C864" s="4">
        <v>0.68</v>
      </c>
      <c r="D864" s="11">
        <v>1.02</v>
      </c>
      <c r="E864" s="11">
        <v>16.100000000000001</v>
      </c>
      <c r="F864" s="4">
        <f t="shared" si="187"/>
        <v>1942.2916666666019</v>
      </c>
      <c r="G864" s="22">
        <f>G861*9/12+G873*3/12</f>
        <v>2.4624999999999999</v>
      </c>
      <c r="H864" s="4">
        <f t="shared" si="183"/>
        <v>148.34107826086955</v>
      </c>
      <c r="I864" s="4">
        <f t="shared" si="184"/>
        <v>12.86631801242236</v>
      </c>
      <c r="J864" s="33">
        <f t="shared" si="188"/>
        <v>6490.4298888125822</v>
      </c>
      <c r="K864" s="4">
        <f t="shared" si="185"/>
        <v>19.299477018633539</v>
      </c>
      <c r="L864" s="33">
        <f t="shared" si="186"/>
        <v>844.41817430980029</v>
      </c>
      <c r="M864" s="15">
        <f t="shared" si="177"/>
        <v>8.5442557075882579</v>
      </c>
      <c r="N864" s="6"/>
      <c r="O864" s="7">
        <f t="shared" si="178"/>
        <v>10.918206150831159</v>
      </c>
      <c r="P864" s="7"/>
      <c r="Q864" s="46">
        <f t="shared" si="179"/>
        <v>0.10721421232122592</v>
      </c>
      <c r="R864" s="22">
        <f t="shared" si="189"/>
        <v>1.0019788302872494</v>
      </c>
      <c r="S864" s="22">
        <f t="shared" si="190"/>
        <v>13.894626708400779</v>
      </c>
      <c r="T864" s="39">
        <f t="shared" si="180"/>
        <v>0.12485082395492353</v>
      </c>
      <c r="U864" s="39">
        <f t="shared" si="181"/>
        <v>-2.7306001405905556E-2</v>
      </c>
      <c r="V864" s="39">
        <f t="shared" si="182"/>
        <v>0.15215682536082908</v>
      </c>
      <c r="Y864" s="37"/>
      <c r="Z864" s="37"/>
    </row>
    <row r="865" spans="1:26" ht="13.15" x14ac:dyDescent="0.4">
      <c r="A865" s="1">
        <v>1942.05</v>
      </c>
      <c r="B865" s="11">
        <v>7.93</v>
      </c>
      <c r="C865" s="4">
        <v>0.67</v>
      </c>
      <c r="D865" s="11">
        <v>1</v>
      </c>
      <c r="E865" s="11">
        <v>16.3</v>
      </c>
      <c r="F865" s="4">
        <f t="shared" si="187"/>
        <v>1942.3749999999352</v>
      </c>
      <c r="G865" s="22">
        <f>G861*8/12+G873*4/12</f>
        <v>2.4633333333333334</v>
      </c>
      <c r="H865" s="4">
        <f t="shared" si="183"/>
        <v>148.20294294478526</v>
      </c>
      <c r="I865" s="4">
        <f t="shared" si="184"/>
        <v>12.521560122699388</v>
      </c>
      <c r="J865" s="33">
        <f t="shared" si="188"/>
        <v>6530.0410886069067</v>
      </c>
      <c r="K865" s="4">
        <f t="shared" si="185"/>
        <v>18.688895705521471</v>
      </c>
      <c r="L865" s="33">
        <f t="shared" si="186"/>
        <v>823.46041470452803</v>
      </c>
      <c r="M865" s="15">
        <f t="shared" si="177"/>
        <v>8.5061162596960482</v>
      </c>
      <c r="N865" s="6"/>
      <c r="O865" s="7">
        <f t="shared" si="178"/>
        <v>10.901248386825088</v>
      </c>
      <c r="P865" s="7"/>
      <c r="Q865" s="46">
        <f t="shared" si="179"/>
        <v>0.1104579168774196</v>
      </c>
      <c r="R865" s="22">
        <f t="shared" si="189"/>
        <v>1.0019795276548498</v>
      </c>
      <c r="S865" s="22">
        <f t="shared" si="190"/>
        <v>13.751298235990081</v>
      </c>
      <c r="T865" s="39">
        <f t="shared" si="180"/>
        <v>0.12468642324822099</v>
      </c>
      <c r="U865" s="39">
        <f t="shared" si="181"/>
        <v>-2.6182089194104585E-2</v>
      </c>
      <c r="V865" s="39">
        <f t="shared" si="182"/>
        <v>0.15086851244232558</v>
      </c>
      <c r="Y865" s="37"/>
      <c r="Z865" s="37"/>
    </row>
    <row r="866" spans="1:26" ht="13.15" x14ac:dyDescent="0.4">
      <c r="A866" s="1">
        <v>1942.06</v>
      </c>
      <c r="B866" s="11">
        <v>8.33</v>
      </c>
      <c r="C866" s="4">
        <v>0.66</v>
      </c>
      <c r="D866" s="11">
        <v>0.98</v>
      </c>
      <c r="E866" s="11">
        <v>16.3</v>
      </c>
      <c r="F866" s="4">
        <f t="shared" si="187"/>
        <v>1942.4583333332685</v>
      </c>
      <c r="G866" s="22">
        <f>G861*7/12+G873*5/12</f>
        <v>2.4641666666666664</v>
      </c>
      <c r="H866" s="4">
        <f t="shared" si="183"/>
        <v>155.67850122699389</v>
      </c>
      <c r="I866" s="4">
        <f t="shared" si="184"/>
        <v>12.334671165644172</v>
      </c>
      <c r="J866" s="33">
        <f t="shared" si="188"/>
        <v>6904.7155772974684</v>
      </c>
      <c r="K866" s="4">
        <f t="shared" si="185"/>
        <v>18.315117791411044</v>
      </c>
      <c r="L866" s="33">
        <f t="shared" si="186"/>
        <v>812.31947968205498</v>
      </c>
      <c r="M866" s="15">
        <f t="shared" si="177"/>
        <v>8.9054569285180492</v>
      </c>
      <c r="N866" s="6"/>
      <c r="O866" s="7">
        <f t="shared" si="178"/>
        <v>11.442697243987245</v>
      </c>
      <c r="P866" s="7"/>
      <c r="Q866" s="46">
        <f t="shared" si="179"/>
        <v>0.10592353761816538</v>
      </c>
      <c r="R866" s="22">
        <f t="shared" si="189"/>
        <v>1.0019802250222902</v>
      </c>
      <c r="S866" s="22">
        <f t="shared" si="190"/>
        <v>13.778519311138311</v>
      </c>
      <c r="T866" s="39">
        <f t="shared" si="180"/>
        <v>0.12158600518883467</v>
      </c>
      <c r="U866" s="39">
        <f t="shared" si="181"/>
        <v>-2.6626851226970838E-2</v>
      </c>
      <c r="V866" s="39">
        <f t="shared" si="182"/>
        <v>0.14821285641580551</v>
      </c>
      <c r="Y866" s="37"/>
      <c r="Z866" s="37"/>
    </row>
    <row r="867" spans="1:26" ht="13.15" x14ac:dyDescent="0.4">
      <c r="A867" s="1">
        <v>1942.07</v>
      </c>
      <c r="B867" s="11">
        <v>8.64</v>
      </c>
      <c r="C867" s="4">
        <v>0.64666699999999999</v>
      </c>
      <c r="D867" s="11">
        <v>0.96666700000000005</v>
      </c>
      <c r="E867" s="11">
        <v>16.399999999999999</v>
      </c>
      <c r="F867" s="4">
        <f t="shared" si="187"/>
        <v>1942.5416666666017</v>
      </c>
      <c r="G867" s="22">
        <f>G861*6/12+G873*6/12</f>
        <v>2.4649999999999999</v>
      </c>
      <c r="H867" s="4">
        <f t="shared" si="183"/>
        <v>160.48747317073176</v>
      </c>
      <c r="I867" s="4">
        <f t="shared" si="184"/>
        <v>12.011800094085368</v>
      </c>
      <c r="J867" s="33">
        <f t="shared" si="188"/>
        <v>7162.4010537309696</v>
      </c>
      <c r="K867" s="4">
        <f t="shared" si="185"/>
        <v>17.955780581890245</v>
      </c>
      <c r="L867" s="33">
        <f t="shared" si="186"/>
        <v>801.34915965358255</v>
      </c>
      <c r="M867" s="15">
        <f t="shared" si="177"/>
        <v>9.1504889009947394</v>
      </c>
      <c r="N867" s="6"/>
      <c r="O867" s="7">
        <f t="shared" si="178"/>
        <v>11.784997227682231</v>
      </c>
      <c r="P867" s="7"/>
      <c r="Q867" s="46">
        <f t="shared" si="179"/>
        <v>0.10353127198083717</v>
      </c>
      <c r="R867" s="22">
        <f t="shared" si="189"/>
        <v>1.0019809223895706</v>
      </c>
      <c r="S867" s="22">
        <f t="shared" si="190"/>
        <v>13.721622148873653</v>
      </c>
      <c r="T867" s="39">
        <f t="shared" si="180"/>
        <v>0.12034783390632864</v>
      </c>
      <c r="U867" s="39">
        <f t="shared" si="181"/>
        <v>-2.6839001257765949E-2</v>
      </c>
      <c r="V867" s="39">
        <f t="shared" si="182"/>
        <v>0.14718683516409459</v>
      </c>
      <c r="Y867" s="37"/>
      <c r="Z867" s="37"/>
    </row>
    <row r="868" spans="1:26" ht="13.15" x14ac:dyDescent="0.4">
      <c r="A868" s="1">
        <v>1942.08</v>
      </c>
      <c r="B868" s="11">
        <v>8.59</v>
      </c>
      <c r="C868" s="4">
        <v>0.63333300000000003</v>
      </c>
      <c r="D868" s="11">
        <v>0.95333299999999999</v>
      </c>
      <c r="E868" s="11">
        <v>16.5</v>
      </c>
      <c r="F868" s="4">
        <f t="shared" si="187"/>
        <v>1942.624999999935</v>
      </c>
      <c r="G868" s="22">
        <f>G861*5/12+G873*7/12</f>
        <v>2.4658333333333338</v>
      </c>
      <c r="H868" s="4">
        <f t="shared" si="183"/>
        <v>158.59170363636366</v>
      </c>
      <c r="I868" s="4">
        <f t="shared" si="184"/>
        <v>11.692824148909093</v>
      </c>
      <c r="J868" s="33">
        <f t="shared" si="188"/>
        <v>7121.2813103655026</v>
      </c>
      <c r="K868" s="4">
        <f t="shared" si="185"/>
        <v>17.600780512545455</v>
      </c>
      <c r="L868" s="33">
        <f t="shared" si="186"/>
        <v>790.33206931951975</v>
      </c>
      <c r="M868" s="15">
        <f t="shared" si="177"/>
        <v>9.0128230475642912</v>
      </c>
      <c r="N868" s="6"/>
      <c r="O868" s="7">
        <f t="shared" si="178"/>
        <v>11.634971805540614</v>
      </c>
      <c r="P868" s="7"/>
      <c r="Q868" s="46">
        <f t="shared" si="179"/>
        <v>0.10656446054631466</v>
      </c>
      <c r="R868" s="22">
        <f t="shared" si="189"/>
        <v>1.0019816197566911</v>
      </c>
      <c r="S868" s="22">
        <f t="shared" si="190"/>
        <v>13.66547753487983</v>
      </c>
      <c r="T868" s="39">
        <f t="shared" si="180"/>
        <v>0.12197623362054455</v>
      </c>
      <c r="U868" s="39">
        <f t="shared" si="181"/>
        <v>-2.6321898240336705E-2</v>
      </c>
      <c r="V868" s="39">
        <f t="shared" si="182"/>
        <v>0.14829813186088125</v>
      </c>
      <c r="Y868" s="37"/>
      <c r="Z868" s="37"/>
    </row>
    <row r="869" spans="1:26" ht="13.15" x14ac:dyDescent="0.4">
      <c r="A869" s="1">
        <v>1942.09</v>
      </c>
      <c r="B869" s="11">
        <v>8.68</v>
      </c>
      <c r="C869" s="4">
        <v>0.62</v>
      </c>
      <c r="D869" s="11">
        <v>0.94</v>
      </c>
      <c r="E869" s="11">
        <v>16.5</v>
      </c>
      <c r="F869" s="4">
        <f t="shared" si="187"/>
        <v>1942.7083333332682</v>
      </c>
      <c r="G869" s="22">
        <f>G861*4/12+G873*8/12</f>
        <v>2.4666666666666668</v>
      </c>
      <c r="H869" s="4">
        <f t="shared" si="183"/>
        <v>160.25331636363637</v>
      </c>
      <c r="I869" s="4">
        <f t="shared" si="184"/>
        <v>11.446665454545455</v>
      </c>
      <c r="J869" s="33">
        <f t="shared" si="188"/>
        <v>7238.7258022904271</v>
      </c>
      <c r="K869" s="4">
        <f t="shared" si="185"/>
        <v>17.354621818181819</v>
      </c>
      <c r="L869" s="33">
        <f t="shared" si="186"/>
        <v>783.91731038629052</v>
      </c>
      <c r="M869" s="15">
        <f t="shared" si="177"/>
        <v>9.0778298393714998</v>
      </c>
      <c r="N869" s="6"/>
      <c r="O869" s="7">
        <f t="shared" si="178"/>
        <v>11.745145809200274</v>
      </c>
      <c r="P869" s="7"/>
      <c r="Q869" s="46">
        <f t="shared" si="179"/>
        <v>0.10652043750087256</v>
      </c>
      <c r="R869" s="22">
        <f t="shared" si="189"/>
        <v>1.0019823171236515</v>
      </c>
      <c r="S869" s="22">
        <f t="shared" si="190"/>
        <v>13.692557315147566</v>
      </c>
      <c r="T869" s="39">
        <f t="shared" si="180"/>
        <v>0.11889433414901407</v>
      </c>
      <c r="U869" s="39">
        <f t="shared" si="181"/>
        <v>-2.6395550559896619E-2</v>
      </c>
      <c r="V869" s="39">
        <f t="shared" si="182"/>
        <v>0.14528988470891069</v>
      </c>
      <c r="Y869" s="37"/>
      <c r="Z869" s="37"/>
    </row>
    <row r="870" spans="1:26" ht="13.15" x14ac:dyDescent="0.4">
      <c r="A870" s="1">
        <v>1942.1</v>
      </c>
      <c r="B870" s="11">
        <v>9.32</v>
      </c>
      <c r="C870" s="4">
        <v>0.61</v>
      </c>
      <c r="D870" s="11">
        <v>0.97</v>
      </c>
      <c r="E870" s="11">
        <v>16.7</v>
      </c>
      <c r="F870" s="4">
        <f t="shared" si="187"/>
        <v>1942.7916666666015</v>
      </c>
      <c r="G870" s="22">
        <f>G861*3/12+G873*9/12</f>
        <v>2.4675000000000002</v>
      </c>
      <c r="H870" s="4">
        <f t="shared" si="183"/>
        <v>170.00851976047909</v>
      </c>
      <c r="I870" s="4">
        <f t="shared" si="184"/>
        <v>11.127167065868264</v>
      </c>
      <c r="J870" s="33">
        <f t="shared" si="188"/>
        <v>7721.2584173327996</v>
      </c>
      <c r="K870" s="4">
        <f t="shared" si="185"/>
        <v>17.694019760479044</v>
      </c>
      <c r="L870" s="33">
        <f t="shared" si="186"/>
        <v>803.6073674691861</v>
      </c>
      <c r="M870" s="15">
        <f t="shared" si="177"/>
        <v>9.5991767493529849</v>
      </c>
      <c r="N870" s="6"/>
      <c r="O870" s="7">
        <f t="shared" si="178"/>
        <v>12.442152869609721</v>
      </c>
      <c r="P870" s="7"/>
      <c r="Q870" s="46">
        <f t="shared" si="179"/>
        <v>0.10252615661656954</v>
      </c>
      <c r="R870" s="22">
        <f t="shared" si="189"/>
        <v>1.0019830144904518</v>
      </c>
      <c r="S870" s="22">
        <f t="shared" si="190"/>
        <v>13.555392517884396</v>
      </c>
      <c r="T870" s="39">
        <f t="shared" si="180"/>
        <v>0.10988817439131737</v>
      </c>
      <c r="U870" s="39">
        <f t="shared" si="181"/>
        <v>-2.5294538636276176E-2</v>
      </c>
      <c r="V870" s="39">
        <f t="shared" si="182"/>
        <v>0.13518271302759355</v>
      </c>
      <c r="Y870" s="37"/>
      <c r="Z870" s="37"/>
    </row>
    <row r="871" spans="1:26" ht="13.15" x14ac:dyDescent="0.4">
      <c r="A871" s="1">
        <v>1942.11</v>
      </c>
      <c r="B871" s="11">
        <v>9.4700000000000006</v>
      </c>
      <c r="C871" s="4">
        <v>0.6</v>
      </c>
      <c r="D871" s="11">
        <v>1</v>
      </c>
      <c r="E871" s="11">
        <v>16.8</v>
      </c>
      <c r="F871" s="4">
        <f t="shared" si="187"/>
        <v>1942.8749999999347</v>
      </c>
      <c r="G871" s="22">
        <f>G861*2/12+G873*10/12</f>
        <v>2.4683333333333337</v>
      </c>
      <c r="H871" s="4">
        <f t="shared" si="183"/>
        <v>171.71646607142858</v>
      </c>
      <c r="I871" s="4">
        <f t="shared" si="184"/>
        <v>10.879607142857143</v>
      </c>
      <c r="J871" s="33">
        <f t="shared" si="188"/>
        <v>7840.0045231787608</v>
      </c>
      <c r="K871" s="4">
        <f t="shared" si="185"/>
        <v>18.132678571428571</v>
      </c>
      <c r="L871" s="33">
        <f t="shared" si="186"/>
        <v>827.87798555213942</v>
      </c>
      <c r="M871" s="15">
        <f t="shared" si="177"/>
        <v>9.6613341521716531</v>
      </c>
      <c r="N871" s="6"/>
      <c r="O871" s="7">
        <f t="shared" si="178"/>
        <v>12.543111801092827</v>
      </c>
      <c r="P871" s="7"/>
      <c r="Q871" s="46">
        <f t="shared" si="179"/>
        <v>0.10323139333544554</v>
      </c>
      <c r="R871" s="22">
        <f t="shared" si="189"/>
        <v>1.001983711857092</v>
      </c>
      <c r="S871" s="22">
        <f t="shared" si="190"/>
        <v>13.501426194232602</v>
      </c>
      <c r="T871" s="39">
        <f t="shared" si="180"/>
        <v>0.11218932404266657</v>
      </c>
      <c r="U871" s="39">
        <f t="shared" si="181"/>
        <v>-2.4784204688455325E-2</v>
      </c>
      <c r="V871" s="39">
        <f t="shared" si="182"/>
        <v>0.1369735287311219</v>
      </c>
      <c r="Y871" s="37"/>
      <c r="Z871" s="37"/>
    </row>
    <row r="872" spans="1:26" ht="13.15" x14ac:dyDescent="0.4">
      <c r="A872" s="1">
        <v>1942.12</v>
      </c>
      <c r="B872" s="11">
        <v>9.52</v>
      </c>
      <c r="C872" s="4">
        <v>0.59</v>
      </c>
      <c r="D872" s="11">
        <v>1.03</v>
      </c>
      <c r="E872" s="11">
        <v>16.899999999999999</v>
      </c>
      <c r="F872" s="4">
        <f t="shared" si="187"/>
        <v>1942.958333333268</v>
      </c>
      <c r="G872" s="22">
        <f>G861*1/12+G873*11/12</f>
        <v>2.4691666666666667</v>
      </c>
      <c r="H872" s="4">
        <f t="shared" si="183"/>
        <v>171.60166153846154</v>
      </c>
      <c r="I872" s="4">
        <f t="shared" si="184"/>
        <v>10.634976923076923</v>
      </c>
      <c r="J872" s="33">
        <f t="shared" si="188"/>
        <v>7875.2260777120127</v>
      </c>
      <c r="K872" s="4">
        <f t="shared" si="185"/>
        <v>18.566146153846155</v>
      </c>
      <c r="L872" s="33">
        <f t="shared" si="186"/>
        <v>852.04651891211904</v>
      </c>
      <c r="M872" s="15">
        <f t="shared" si="177"/>
        <v>9.6175141032831739</v>
      </c>
      <c r="N872" s="6"/>
      <c r="O872" s="7">
        <f t="shared" si="178"/>
        <v>12.504872502621097</v>
      </c>
      <c r="P872" s="7"/>
      <c r="Q872" s="46">
        <f t="shared" si="179"/>
        <v>0.10508258054935476</v>
      </c>
      <c r="R872" s="22">
        <f t="shared" si="189"/>
        <v>1.0019844092235723</v>
      </c>
      <c r="S872" s="22">
        <f t="shared" si="190"/>
        <v>13.448160558707544</v>
      </c>
      <c r="T872" s="39">
        <f t="shared" si="180"/>
        <v>0.1165999104835409</v>
      </c>
      <c r="U872" s="39">
        <f t="shared" si="181"/>
        <v>-2.4276050828246576E-2</v>
      </c>
      <c r="V872" s="39">
        <f t="shared" si="182"/>
        <v>0.14087596131178748</v>
      </c>
      <c r="Y872" s="37"/>
      <c r="Z872" s="37"/>
    </row>
    <row r="873" spans="1:26" ht="13.15" x14ac:dyDescent="0.4">
      <c r="A873" s="1">
        <v>1943.01</v>
      </c>
      <c r="B873" s="11">
        <v>10.09</v>
      </c>
      <c r="C873" s="4">
        <v>0.59</v>
      </c>
      <c r="D873" s="11">
        <v>1.0433300000000001</v>
      </c>
      <c r="E873" s="11">
        <v>16.899999999999999</v>
      </c>
      <c r="F873" s="4">
        <f t="shared" si="187"/>
        <v>1943.0416666666013</v>
      </c>
      <c r="G873" s="22">
        <v>2.4700000000000002</v>
      </c>
      <c r="H873" s="4">
        <f t="shared" si="183"/>
        <v>181.8761307692308</v>
      </c>
      <c r="I873" s="4">
        <f t="shared" si="184"/>
        <v>10.634976923076923</v>
      </c>
      <c r="J873" s="33">
        <f t="shared" si="188"/>
        <v>8387.4190902942992</v>
      </c>
      <c r="K873" s="4">
        <f t="shared" si="185"/>
        <v>18.806424530769235</v>
      </c>
      <c r="L873" s="33">
        <f t="shared" si="186"/>
        <v>867.27908418996549</v>
      </c>
      <c r="M873" s="15">
        <f t="shared" si="177"/>
        <v>10.150534220432078</v>
      </c>
      <c r="N873" s="6"/>
      <c r="O873" s="7">
        <f t="shared" si="178"/>
        <v>13.21356577053839</v>
      </c>
      <c r="P873" s="7"/>
      <c r="Q873" s="46">
        <f t="shared" si="179"/>
        <v>0.10119365235814602</v>
      </c>
      <c r="R873" s="22">
        <f t="shared" si="189"/>
        <v>1.0019851065898928</v>
      </c>
      <c r="S873" s="22">
        <f t="shared" si="190"/>
        <v>13.474847212560325</v>
      </c>
      <c r="T873" s="39">
        <f t="shared" si="180"/>
        <v>0.11109544759668766</v>
      </c>
      <c r="U873" s="39">
        <f t="shared" si="181"/>
        <v>-2.3979650422291221E-2</v>
      </c>
      <c r="V873" s="39">
        <f t="shared" si="182"/>
        <v>0.13507509801897888</v>
      </c>
      <c r="Y873" s="37"/>
      <c r="Z873" s="37"/>
    </row>
    <row r="874" spans="1:26" ht="13.15" x14ac:dyDescent="0.4">
      <c r="A874" s="1">
        <v>1943.02</v>
      </c>
      <c r="B874" s="11">
        <v>10.69</v>
      </c>
      <c r="C874" s="4">
        <v>0.59</v>
      </c>
      <c r="D874" s="11">
        <v>1.05667</v>
      </c>
      <c r="E874" s="11">
        <v>16.899999999999999</v>
      </c>
      <c r="F874" s="4">
        <f t="shared" si="187"/>
        <v>1943.1249999999345</v>
      </c>
      <c r="G874" s="22">
        <f>G873*11/12+G885*1/12</f>
        <v>2.4708333333333332</v>
      </c>
      <c r="H874" s="4">
        <f t="shared" si="183"/>
        <v>192.69136153846156</v>
      </c>
      <c r="I874" s="4">
        <f t="shared" si="184"/>
        <v>10.634976923076923</v>
      </c>
      <c r="J874" s="33">
        <f t="shared" si="188"/>
        <v>8927.0457397276696</v>
      </c>
      <c r="K874" s="4">
        <f t="shared" si="185"/>
        <v>19.046883161538464</v>
      </c>
      <c r="L874" s="33">
        <f t="shared" si="186"/>
        <v>882.40799081366106</v>
      </c>
      <c r="M874" s="15">
        <f t="shared" si="177"/>
        <v>10.708982995221264</v>
      </c>
      <c r="N874" s="6"/>
      <c r="O874" s="7">
        <f t="shared" si="178"/>
        <v>13.952601800590953</v>
      </c>
      <c r="P874" s="7"/>
      <c r="Q874" s="46">
        <f t="shared" si="179"/>
        <v>9.7654449052904879E-2</v>
      </c>
      <c r="R874" s="22">
        <f t="shared" si="189"/>
        <v>1.001985803956053</v>
      </c>
      <c r="S874" s="22">
        <f t="shared" si="190"/>
        <v>13.501596220559778</v>
      </c>
      <c r="T874" s="39">
        <f t="shared" si="180"/>
        <v>0.10374760436908259</v>
      </c>
      <c r="U874" s="39">
        <f t="shared" si="181"/>
        <v>-2.3330119465403643E-2</v>
      </c>
      <c r="V874" s="39">
        <f t="shared" si="182"/>
        <v>0.12707772383448623</v>
      </c>
      <c r="Y874" s="37"/>
      <c r="Z874" s="37"/>
    </row>
    <row r="875" spans="1:26" ht="13.15" x14ac:dyDescent="0.4">
      <c r="A875" s="1">
        <v>1943.03</v>
      </c>
      <c r="B875" s="11">
        <v>11.07</v>
      </c>
      <c r="C875" s="4">
        <v>0.59</v>
      </c>
      <c r="D875" s="11">
        <v>1.07</v>
      </c>
      <c r="E875" s="11">
        <v>17.2</v>
      </c>
      <c r="F875" s="4">
        <f t="shared" si="187"/>
        <v>1943.2083333332678</v>
      </c>
      <c r="G875" s="22">
        <f>G873*10/12+G885*2/12</f>
        <v>2.4716666666666667</v>
      </c>
      <c r="H875" s="4">
        <f t="shared" si="183"/>
        <v>196.06064127906978</v>
      </c>
      <c r="I875" s="4">
        <f t="shared" si="184"/>
        <v>10.449483139534884</v>
      </c>
      <c r="J875" s="33">
        <f t="shared" si="188"/>
        <v>9123.4805905035519</v>
      </c>
      <c r="K875" s="4">
        <f t="shared" si="185"/>
        <v>18.950757558139536</v>
      </c>
      <c r="L875" s="33">
        <f t="shared" si="186"/>
        <v>881.85404081651302</v>
      </c>
      <c r="M875" s="15">
        <f t="shared" si="177"/>
        <v>10.850541744036802</v>
      </c>
      <c r="N875" s="6"/>
      <c r="O875" s="7">
        <f t="shared" si="178"/>
        <v>14.146459872218621</v>
      </c>
      <c r="P875" s="7"/>
      <c r="Q875" s="46">
        <f t="shared" si="179"/>
        <v>9.9055216600679952E-2</v>
      </c>
      <c r="R875" s="22">
        <f t="shared" si="189"/>
        <v>1.0019865013220532</v>
      </c>
      <c r="S875" s="22">
        <f t="shared" si="190"/>
        <v>13.292447143565951</v>
      </c>
      <c r="T875" s="39">
        <f t="shared" si="180"/>
        <v>0.10198223940225404</v>
      </c>
      <c r="U875" s="39">
        <f t="shared" si="181"/>
        <v>-2.1698297281205203E-2</v>
      </c>
      <c r="V875" s="39">
        <f t="shared" si="182"/>
        <v>0.12368053668345924</v>
      </c>
      <c r="Y875" s="37"/>
      <c r="Z875" s="37"/>
    </row>
    <row r="876" spans="1:26" ht="13.15" x14ac:dyDescent="0.4">
      <c r="A876" s="1">
        <v>1943.04</v>
      </c>
      <c r="B876" s="11">
        <v>11.44</v>
      </c>
      <c r="C876" s="4">
        <v>0.59</v>
      </c>
      <c r="D876" s="11">
        <v>1.08</v>
      </c>
      <c r="E876" s="11">
        <v>17.399999999999999</v>
      </c>
      <c r="F876" s="4">
        <f t="shared" si="187"/>
        <v>1943.291666666601</v>
      </c>
      <c r="G876" s="22">
        <f>G873*9/12+G885*3/12</f>
        <v>2.4725000000000001</v>
      </c>
      <c r="H876" s="4">
        <f t="shared" si="183"/>
        <v>200.28481379310347</v>
      </c>
      <c r="I876" s="4">
        <f t="shared" si="184"/>
        <v>10.329374137931035</v>
      </c>
      <c r="J876" s="33">
        <f t="shared" si="188"/>
        <v>9360.1036883965789</v>
      </c>
      <c r="K876" s="4">
        <f t="shared" si="185"/>
        <v>18.908006896551729</v>
      </c>
      <c r="L876" s="33">
        <f t="shared" si="186"/>
        <v>883.64615240107582</v>
      </c>
      <c r="M876" s="15">
        <f t="shared" si="177"/>
        <v>11.039227142939687</v>
      </c>
      <c r="N876" s="6"/>
      <c r="O876" s="7">
        <f t="shared" si="178"/>
        <v>14.400210502607527</v>
      </c>
      <c r="P876" s="7"/>
      <c r="Q876" s="46">
        <f t="shared" si="179"/>
        <v>9.8664954260692661E-2</v>
      </c>
      <c r="R876" s="22">
        <f t="shared" si="189"/>
        <v>1.0019871986878939</v>
      </c>
      <c r="S876" s="22">
        <f t="shared" si="190"/>
        <v>13.16576234753491</v>
      </c>
      <c r="T876" s="39">
        <f t="shared" si="180"/>
        <v>9.4147168650394741E-2</v>
      </c>
      <c r="U876" s="39">
        <f t="shared" si="181"/>
        <v>-2.1028564348838708E-2</v>
      </c>
      <c r="V876" s="39">
        <f t="shared" si="182"/>
        <v>0.11517573299923345</v>
      </c>
      <c r="Y876" s="37"/>
      <c r="Z876" s="37"/>
    </row>
    <row r="877" spans="1:26" ht="13.15" x14ac:dyDescent="0.4">
      <c r="A877" s="1">
        <v>1943.05</v>
      </c>
      <c r="B877" s="11">
        <v>11.89</v>
      </c>
      <c r="C877" s="4">
        <v>0.59</v>
      </c>
      <c r="D877" s="11">
        <v>1.0900000000000001</v>
      </c>
      <c r="E877" s="11">
        <v>17.5</v>
      </c>
      <c r="F877" s="4">
        <f t="shared" si="187"/>
        <v>1943.3749999999343</v>
      </c>
      <c r="G877" s="22">
        <f>G873*8/12+G885*4/12</f>
        <v>2.4733333333333336</v>
      </c>
      <c r="H877" s="4">
        <f t="shared" si="183"/>
        <v>206.97364628571432</v>
      </c>
      <c r="I877" s="4">
        <f t="shared" si="184"/>
        <v>10.270349142857143</v>
      </c>
      <c r="J877" s="33">
        <f t="shared" si="188"/>
        <v>9712.6972047104809</v>
      </c>
      <c r="K877" s="4">
        <f t="shared" si="185"/>
        <v>18.974034857142861</v>
      </c>
      <c r="L877" s="33">
        <f t="shared" si="186"/>
        <v>890.39865038977496</v>
      </c>
      <c r="M877" s="15">
        <f t="shared" si="177"/>
        <v>11.36221580061369</v>
      </c>
      <c r="N877" s="6"/>
      <c r="O877" s="7">
        <f t="shared" si="178"/>
        <v>14.827344489187844</v>
      </c>
      <c r="P877" s="7"/>
      <c r="Q877" s="46">
        <f t="shared" si="179"/>
        <v>9.6673607448530624E-2</v>
      </c>
      <c r="R877" s="22">
        <f t="shared" si="189"/>
        <v>1.0019878960535744</v>
      </c>
      <c r="S877" s="22">
        <f t="shared" si="190"/>
        <v>13.11654290272164</v>
      </c>
      <c r="T877" s="39">
        <f t="shared" si="180"/>
        <v>9.0788774874241529E-2</v>
      </c>
      <c r="U877" s="39">
        <f t="shared" si="181"/>
        <v>-2.2651444214162098E-2</v>
      </c>
      <c r="V877" s="39">
        <f t="shared" si="182"/>
        <v>0.11344021908840363</v>
      </c>
      <c r="Y877" s="37"/>
      <c r="Z877" s="37"/>
    </row>
    <row r="878" spans="1:26" ht="13.15" x14ac:dyDescent="0.4">
      <c r="A878" s="1">
        <v>1943.06</v>
      </c>
      <c r="B878" s="11">
        <v>12.1</v>
      </c>
      <c r="C878" s="4">
        <v>0.59</v>
      </c>
      <c r="D878" s="11">
        <v>1.1000000000000001</v>
      </c>
      <c r="E878" s="11">
        <v>17.5</v>
      </c>
      <c r="F878" s="4">
        <f t="shared" si="187"/>
        <v>1943.4583333332675</v>
      </c>
      <c r="G878" s="22">
        <f>G873*7/12+G885*5/12</f>
        <v>2.4741666666666671</v>
      </c>
      <c r="H878" s="4">
        <f t="shared" si="183"/>
        <v>210.62919428571431</v>
      </c>
      <c r="I878" s="4">
        <f t="shared" si="184"/>
        <v>10.270349142857143</v>
      </c>
      <c r="J878" s="33">
        <f t="shared" si="188"/>
        <v>9924.4051406976523</v>
      </c>
      <c r="K878" s="4">
        <f t="shared" si="185"/>
        <v>19.148108571428576</v>
      </c>
      <c r="L878" s="33">
        <f t="shared" si="186"/>
        <v>902.21864915433218</v>
      </c>
      <c r="M878" s="15">
        <f t="shared" si="177"/>
        <v>11.516744786451227</v>
      </c>
      <c r="N878" s="6"/>
      <c r="O878" s="7">
        <f t="shared" si="178"/>
        <v>15.033775620802533</v>
      </c>
      <c r="P878" s="7"/>
      <c r="Q878" s="46">
        <f t="shared" si="179"/>
        <v>9.4667767857563812E-2</v>
      </c>
      <c r="R878" s="22">
        <f t="shared" si="189"/>
        <v>1.0019885934190949</v>
      </c>
      <c r="S878" s="22">
        <f t="shared" si="190"/>
        <v>13.142617226594501</v>
      </c>
      <c r="T878" s="39">
        <f t="shared" si="180"/>
        <v>8.4604209985769119E-2</v>
      </c>
      <c r="U878" s="39">
        <f t="shared" si="181"/>
        <v>-2.3462326496268671E-2</v>
      </c>
      <c r="V878" s="39">
        <f t="shared" si="182"/>
        <v>0.10806653648203779</v>
      </c>
      <c r="Y878" s="37"/>
      <c r="Z878" s="37"/>
    </row>
    <row r="879" spans="1:26" ht="13.15" x14ac:dyDescent="0.4">
      <c r="A879" s="1">
        <v>1943.07</v>
      </c>
      <c r="B879" s="11">
        <v>12.35</v>
      </c>
      <c r="C879" s="4">
        <v>0.593333</v>
      </c>
      <c r="D879" s="11">
        <v>1.0933299999999999</v>
      </c>
      <c r="E879" s="11">
        <v>17.399999999999999</v>
      </c>
      <c r="F879" s="4">
        <f t="shared" si="187"/>
        <v>1943.5416666666008</v>
      </c>
      <c r="G879" s="22">
        <f>G873*6/12+G885*6/12</f>
        <v>2.4750000000000001</v>
      </c>
      <c r="H879" s="4">
        <f t="shared" si="183"/>
        <v>216.2165603448276</v>
      </c>
      <c r="I879" s="4">
        <f t="shared" si="184"/>
        <v>10.387726348103449</v>
      </c>
      <c r="J879" s="33">
        <f t="shared" si="188"/>
        <v>10228.457411583668</v>
      </c>
      <c r="K879" s="4">
        <f t="shared" si="185"/>
        <v>19.141380722413796</v>
      </c>
      <c r="L879" s="33">
        <f t="shared" si="186"/>
        <v>905.51249731228938</v>
      </c>
      <c r="M879" s="15">
        <f t="shared" si="177"/>
        <v>11.77421334178165</v>
      </c>
      <c r="N879" s="6"/>
      <c r="O879" s="7">
        <f t="shared" si="178"/>
        <v>15.373683748422989</v>
      </c>
      <c r="P879" s="7"/>
      <c r="Q879" s="46">
        <f t="shared" si="179"/>
        <v>8.8973877625299957E-2</v>
      </c>
      <c r="R879" s="22">
        <f t="shared" si="189"/>
        <v>1.0019892907844554</v>
      </c>
      <c r="S879" s="22">
        <f t="shared" si="190"/>
        <v>13.244435034633181</v>
      </c>
      <c r="T879" s="39">
        <f t="shared" si="180"/>
        <v>8.3387900587165165E-2</v>
      </c>
      <c r="U879" s="39">
        <f t="shared" si="181"/>
        <v>-2.2466967654152681E-2</v>
      </c>
      <c r="V879" s="39">
        <f t="shared" si="182"/>
        <v>0.10585486824131785</v>
      </c>
      <c r="Y879" s="37"/>
      <c r="Z879" s="37"/>
    </row>
    <row r="880" spans="1:26" ht="13.15" x14ac:dyDescent="0.4">
      <c r="A880" s="1">
        <v>1943.08</v>
      </c>
      <c r="B880" s="11">
        <v>11.74</v>
      </c>
      <c r="C880" s="4">
        <v>0.59666699999999995</v>
      </c>
      <c r="D880" s="11">
        <v>1.08667</v>
      </c>
      <c r="E880" s="11">
        <v>17.3</v>
      </c>
      <c r="F880" s="4">
        <f t="shared" si="187"/>
        <v>1943.6249999999341</v>
      </c>
      <c r="G880" s="22">
        <f>G873*5/12+G885*7/12</f>
        <v>2.4758333333333331</v>
      </c>
      <c r="H880" s="4">
        <f t="shared" si="183"/>
        <v>206.72511329479769</v>
      </c>
      <c r="I880" s="4">
        <f t="shared" si="184"/>
        <v>10.506478123872832</v>
      </c>
      <c r="J880" s="33">
        <f t="shared" si="188"/>
        <v>9820.8686506580307</v>
      </c>
      <c r="K880" s="4">
        <f t="shared" si="185"/>
        <v>19.134751180924855</v>
      </c>
      <c r="L880" s="33">
        <f t="shared" si="186"/>
        <v>909.03265218147885</v>
      </c>
      <c r="M880" s="15">
        <f t="shared" si="177"/>
        <v>11.210545904158964</v>
      </c>
      <c r="N880" s="6"/>
      <c r="O880" s="7">
        <f t="shared" si="178"/>
        <v>14.645291104906281</v>
      </c>
      <c r="P880" s="7"/>
      <c r="Q880" s="46">
        <f t="shared" si="179"/>
        <v>9.1861500047827879E-2</v>
      </c>
      <c r="R880" s="22">
        <f t="shared" si="189"/>
        <v>1.0019899881496559</v>
      </c>
      <c r="S880" s="22">
        <f t="shared" si="190"/>
        <v>13.347491790124645</v>
      </c>
      <c r="T880" s="39">
        <f t="shared" si="180"/>
        <v>8.8370802794813574E-2</v>
      </c>
      <c r="U880" s="39">
        <f t="shared" si="181"/>
        <v>-2.3517423096650725E-2</v>
      </c>
      <c r="V880" s="39">
        <f t="shared" si="182"/>
        <v>0.1118882258914643</v>
      </c>
      <c r="Y880" s="37"/>
      <c r="Z880" s="37"/>
    </row>
    <row r="881" spans="1:26" ht="13.15" x14ac:dyDescent="0.4">
      <c r="A881" s="1">
        <v>1943.09</v>
      </c>
      <c r="B881" s="11">
        <v>11.99</v>
      </c>
      <c r="C881" s="4">
        <v>0.6</v>
      </c>
      <c r="D881" s="11">
        <v>1.08</v>
      </c>
      <c r="E881" s="11">
        <v>17.399999999999999</v>
      </c>
      <c r="F881" s="4">
        <f t="shared" si="187"/>
        <v>1943.7083333332673</v>
      </c>
      <c r="G881" s="22">
        <f>G873*4/12+G885*8/12</f>
        <v>2.4766666666666666</v>
      </c>
      <c r="H881" s="4">
        <f t="shared" si="183"/>
        <v>209.9138913793104</v>
      </c>
      <c r="I881" s="4">
        <f t="shared" si="184"/>
        <v>10.504448275862069</v>
      </c>
      <c r="J881" s="33">
        <f t="shared" si="188"/>
        <v>10013.943747590822</v>
      </c>
      <c r="K881" s="4">
        <f t="shared" si="185"/>
        <v>18.908006896551729</v>
      </c>
      <c r="L881" s="33">
        <f t="shared" si="186"/>
        <v>902.00660945772211</v>
      </c>
      <c r="M881" s="15">
        <f t="shared" si="177"/>
        <v>11.336281939610284</v>
      </c>
      <c r="N881" s="6"/>
      <c r="O881" s="7">
        <f t="shared" si="178"/>
        <v>14.816447618832884</v>
      </c>
      <c r="P881" s="7"/>
      <c r="Q881" s="46">
        <f t="shared" si="179"/>
        <v>9.1456132605392371E-2</v>
      </c>
      <c r="R881" s="22">
        <f t="shared" si="189"/>
        <v>1.0019906855146967</v>
      </c>
      <c r="S881" s="22">
        <f t="shared" si="190"/>
        <v>13.297190766243276</v>
      </c>
      <c r="T881" s="39">
        <f t="shared" si="180"/>
        <v>8.1708159362284372E-2</v>
      </c>
      <c r="U881" s="39">
        <f t="shared" si="181"/>
        <v>-2.2238596143089873E-2</v>
      </c>
      <c r="V881" s="39">
        <f t="shared" si="182"/>
        <v>0.10394675550537424</v>
      </c>
      <c r="Y881" s="37"/>
      <c r="Z881" s="37"/>
    </row>
    <row r="882" spans="1:26" ht="13.15" x14ac:dyDescent="0.4">
      <c r="A882" s="1">
        <v>1943.1</v>
      </c>
      <c r="B882" s="11">
        <v>11.88</v>
      </c>
      <c r="C882" s="4">
        <v>0.60333300000000001</v>
      </c>
      <c r="D882" s="11">
        <v>1.0333300000000001</v>
      </c>
      <c r="E882" s="11">
        <v>17.399999999999999</v>
      </c>
      <c r="F882" s="4">
        <f t="shared" si="187"/>
        <v>1943.7916666666006</v>
      </c>
      <c r="G882" s="22">
        <f>G873*3/12+G885*9/12</f>
        <v>2.4775</v>
      </c>
      <c r="H882" s="4">
        <f t="shared" si="183"/>
        <v>207.988075862069</v>
      </c>
      <c r="I882" s="4">
        <f t="shared" si="184"/>
        <v>10.562800486034485</v>
      </c>
      <c r="J882" s="33">
        <f t="shared" si="188"/>
        <v>9964.0642436725921</v>
      </c>
      <c r="K882" s="4">
        <f t="shared" si="185"/>
        <v>18.090935894827592</v>
      </c>
      <c r="L882" s="33">
        <f t="shared" si="186"/>
        <v>866.68068223183502</v>
      </c>
      <c r="M882" s="15">
        <f t="shared" si="177"/>
        <v>11.187335503326029</v>
      </c>
      <c r="N882" s="6"/>
      <c r="O882" s="7">
        <f t="shared" si="178"/>
        <v>14.62998701387413</v>
      </c>
      <c r="P882" s="7"/>
      <c r="Q882" s="46">
        <f t="shared" si="179"/>
        <v>9.2622244629765968E-2</v>
      </c>
      <c r="R882" s="22">
        <f t="shared" si="189"/>
        <v>1.0019913828795777</v>
      </c>
      <c r="S882" s="22">
        <f t="shared" si="190"/>
        <v>13.323661291287795</v>
      </c>
      <c r="T882" s="39">
        <f t="shared" si="180"/>
        <v>8.5596312240796113E-2</v>
      </c>
      <c r="U882" s="39">
        <f t="shared" si="181"/>
        <v>-2.0793521082683286E-2</v>
      </c>
      <c r="V882" s="39">
        <f t="shared" si="182"/>
        <v>0.1063898333234794</v>
      </c>
      <c r="Y882" s="37"/>
      <c r="Z882" s="37"/>
    </row>
    <row r="883" spans="1:26" ht="13.15" x14ac:dyDescent="0.4">
      <c r="A883" s="1">
        <v>1943.11</v>
      </c>
      <c r="B883" s="11">
        <v>11.33</v>
      </c>
      <c r="C883" s="4">
        <v>0.60666699999999996</v>
      </c>
      <c r="D883" s="11">
        <v>0.98666699999999996</v>
      </c>
      <c r="E883" s="11">
        <v>17.399999999999999</v>
      </c>
      <c r="F883" s="4">
        <f t="shared" si="187"/>
        <v>1943.8749999999338</v>
      </c>
      <c r="G883" s="22">
        <f>G873*2/12+G885*10/12</f>
        <v>2.4783333333333335</v>
      </c>
      <c r="H883" s="4">
        <f t="shared" si="183"/>
        <v>198.35899827586209</v>
      </c>
      <c r="I883" s="4">
        <f t="shared" si="184"/>
        <v>10.621170203620689</v>
      </c>
      <c r="J883" s="33">
        <f t="shared" si="188"/>
        <v>9545.1672526111233</v>
      </c>
      <c r="K883" s="4">
        <f t="shared" si="185"/>
        <v>17.273987445000003</v>
      </c>
      <c r="L883" s="33">
        <f t="shared" si="186"/>
        <v>831.23579325966989</v>
      </c>
      <c r="M883" s="15">
        <f t="shared" si="177"/>
        <v>10.631033673001415</v>
      </c>
      <c r="N883" s="6"/>
      <c r="O883" s="7">
        <f t="shared" si="178"/>
        <v>13.915069560218244</v>
      </c>
      <c r="P883" s="7"/>
      <c r="Q883" s="46">
        <f t="shared" si="179"/>
        <v>9.7291352451369939E-2</v>
      </c>
      <c r="R883" s="22">
        <f t="shared" si="189"/>
        <v>1.0019920802442988</v>
      </c>
      <c r="S883" s="22">
        <f t="shared" si="190"/>
        <v>13.350193802276557</v>
      </c>
      <c r="T883" s="39">
        <f t="shared" si="180"/>
        <v>9.3595732603532156E-2</v>
      </c>
      <c r="U883" s="39">
        <f t="shared" si="181"/>
        <v>-2.0578290515885667E-2</v>
      </c>
      <c r="V883" s="39">
        <f t="shared" si="182"/>
        <v>0.11417402311941782</v>
      </c>
      <c r="Y883" s="37"/>
      <c r="Z883" s="37"/>
    </row>
    <row r="884" spans="1:26" ht="13.15" x14ac:dyDescent="0.4">
      <c r="A884" s="1">
        <v>1943.12</v>
      </c>
      <c r="B884" s="11">
        <v>11.48</v>
      </c>
      <c r="C884" s="4">
        <v>0.61</v>
      </c>
      <c r="D884" s="11">
        <v>0.94</v>
      </c>
      <c r="E884" s="11">
        <v>17.399999999999999</v>
      </c>
      <c r="F884" s="4">
        <f t="shared" si="187"/>
        <v>1943.9583333332671</v>
      </c>
      <c r="G884" s="22">
        <f>G873*1/12+G885*11/12</f>
        <v>2.479166666666667</v>
      </c>
      <c r="H884" s="4">
        <f t="shared" si="183"/>
        <v>200.98511034482763</v>
      </c>
      <c r="I884" s="4">
        <f t="shared" si="184"/>
        <v>10.679522413793105</v>
      </c>
      <c r="J884" s="33">
        <f t="shared" si="188"/>
        <v>9714.3629945851826</v>
      </c>
      <c r="K884" s="4">
        <f t="shared" si="185"/>
        <v>16.456968965517245</v>
      </c>
      <c r="L884" s="33">
        <f t="shared" si="186"/>
        <v>795.42693509669607</v>
      </c>
      <c r="M884" s="15">
        <f t="shared" si="177"/>
        <v>10.73736031604107</v>
      </c>
      <c r="N884" s="6"/>
      <c r="O884" s="7">
        <f t="shared" si="178"/>
        <v>14.068001177874832</v>
      </c>
      <c r="P884" s="7"/>
      <c r="Q884" s="46">
        <f t="shared" si="179"/>
        <v>9.6351548668495671E-2</v>
      </c>
      <c r="R884" s="22">
        <f t="shared" si="189"/>
        <v>1.0019927776088597</v>
      </c>
      <c r="S884" s="22">
        <f t="shared" si="190"/>
        <v>13.376788459607631</v>
      </c>
      <c r="T884" s="39">
        <f t="shared" si="180"/>
        <v>9.3668303002424791E-2</v>
      </c>
      <c r="U884" s="39">
        <f t="shared" si="181"/>
        <v>-1.9788936567351478E-2</v>
      </c>
      <c r="V884" s="39">
        <f t="shared" si="182"/>
        <v>0.11345723956977627</v>
      </c>
      <c r="Y884" s="37"/>
      <c r="Z884" s="37"/>
    </row>
    <row r="885" spans="1:26" ht="13.15" x14ac:dyDescent="0.4">
      <c r="A885" s="1">
        <v>1944.01</v>
      </c>
      <c r="B885" s="11">
        <v>11.85</v>
      </c>
      <c r="C885" s="4">
        <v>0.61333300000000002</v>
      </c>
      <c r="D885" s="11">
        <v>0.93666700000000003</v>
      </c>
      <c r="E885" s="11">
        <v>17.399999999999999</v>
      </c>
      <c r="F885" s="4">
        <f t="shared" si="187"/>
        <v>1944.0416666666003</v>
      </c>
      <c r="G885" s="22">
        <v>2.48</v>
      </c>
      <c r="H885" s="4">
        <f t="shared" si="183"/>
        <v>207.46285344827589</v>
      </c>
      <c r="I885" s="4">
        <f t="shared" si="184"/>
        <v>10.737874623965519</v>
      </c>
      <c r="J885" s="33">
        <f t="shared" si="188"/>
        <v>10070.706716235269</v>
      </c>
      <c r="K885" s="4">
        <f t="shared" si="185"/>
        <v>16.398616755344829</v>
      </c>
      <c r="L885" s="33">
        <f t="shared" si="186"/>
        <v>796.02520234396115</v>
      </c>
      <c r="M885" s="15">
        <f t="shared" si="177"/>
        <v>11.052412763977468</v>
      </c>
      <c r="N885" s="6"/>
      <c r="O885" s="7">
        <f t="shared" si="178"/>
        <v>14.494846472285829</v>
      </c>
      <c r="P885" s="7"/>
      <c r="Q885" s="46">
        <f t="shared" si="179"/>
        <v>9.3688437178742895E-2</v>
      </c>
      <c r="R885" s="22">
        <f t="shared" si="189"/>
        <v>1.0028721608445137</v>
      </c>
      <c r="S885" s="22">
        <f t="shared" si="190"/>
        <v>13.403445424128391</v>
      </c>
      <c r="T885" s="39">
        <f t="shared" si="180"/>
        <v>9.2989031993344629E-2</v>
      </c>
      <c r="U885" s="39">
        <f t="shared" si="181"/>
        <v>-1.8831791717297874E-2</v>
      </c>
      <c r="V885" s="39">
        <f t="shared" si="182"/>
        <v>0.1118208237106425</v>
      </c>
      <c r="Y885" s="37"/>
      <c r="Z885" s="37"/>
    </row>
    <row r="886" spans="1:26" ht="13.15" x14ac:dyDescent="0.4">
      <c r="A886" s="1">
        <v>1944.02</v>
      </c>
      <c r="B886" s="11">
        <v>11.77</v>
      </c>
      <c r="C886" s="4">
        <v>0.61666699999999997</v>
      </c>
      <c r="D886" s="11">
        <v>0.93333299999999997</v>
      </c>
      <c r="E886" s="11">
        <v>17.399999999999999</v>
      </c>
      <c r="F886" s="4">
        <f t="shared" si="187"/>
        <v>1944.1249999999336</v>
      </c>
      <c r="G886" s="22">
        <f>G885*11/12+G897*1/12</f>
        <v>2.4708333333333332</v>
      </c>
      <c r="H886" s="4">
        <f t="shared" si="183"/>
        <v>206.06226034482759</v>
      </c>
      <c r="I886" s="4">
        <f t="shared" si="184"/>
        <v>10.796244341551724</v>
      </c>
      <c r="J886" s="33">
        <f t="shared" si="188"/>
        <v>10046.391625173346</v>
      </c>
      <c r="K886" s="4">
        <f t="shared" si="185"/>
        <v>16.340247037758623</v>
      </c>
      <c r="L886" s="33">
        <f t="shared" si="186"/>
        <v>796.65495621902426</v>
      </c>
      <c r="M886" s="15">
        <f t="shared" si="177"/>
        <v>10.94791888772472</v>
      </c>
      <c r="N886" s="6"/>
      <c r="O886" s="7">
        <f t="shared" si="178"/>
        <v>14.37248410954769</v>
      </c>
      <c r="P886" s="7"/>
      <c r="Q886" s="46">
        <f t="shared" si="179"/>
        <v>9.3868115119619969E-2</v>
      </c>
      <c r="R886" s="22">
        <f t="shared" si="189"/>
        <v>1.0028648755994189</v>
      </c>
      <c r="S886" s="22">
        <f t="shared" si="190"/>
        <v>13.441942275257148</v>
      </c>
      <c r="T886" s="39">
        <f t="shared" si="180"/>
        <v>9.6146841260784655E-2</v>
      </c>
      <c r="U886" s="39">
        <f t="shared" si="181"/>
        <v>-1.8824624324006334E-2</v>
      </c>
      <c r="V886" s="39">
        <f t="shared" si="182"/>
        <v>0.11497146558479099</v>
      </c>
      <c r="Y886" s="37"/>
      <c r="Z886" s="37"/>
    </row>
    <row r="887" spans="1:26" ht="13.15" x14ac:dyDescent="0.4">
      <c r="A887" s="1">
        <v>1944.03</v>
      </c>
      <c r="B887" s="11">
        <v>12.1</v>
      </c>
      <c r="C887" s="4">
        <v>0.62</v>
      </c>
      <c r="D887" s="11">
        <v>0.93</v>
      </c>
      <c r="E887" s="11">
        <v>17.399999999999999</v>
      </c>
      <c r="F887" s="4">
        <f t="shared" si="187"/>
        <v>1944.2083333332669</v>
      </c>
      <c r="G887" s="22">
        <f>G885*10/12+G897*2/12</f>
        <v>2.4616666666666669</v>
      </c>
      <c r="H887" s="4">
        <f t="shared" si="183"/>
        <v>211.83970689655175</v>
      </c>
      <c r="I887" s="4">
        <f t="shared" si="184"/>
        <v>10.854596551724139</v>
      </c>
      <c r="J887" s="33">
        <f t="shared" si="188"/>
        <v>10372.166714689729</v>
      </c>
      <c r="K887" s="4">
        <f t="shared" si="185"/>
        <v>16.281894827586211</v>
      </c>
      <c r="L887" s="33">
        <f t="shared" si="186"/>
        <v>797.19959046788836</v>
      </c>
      <c r="M887" s="15">
        <f t="shared" si="177"/>
        <v>11.224693196180681</v>
      </c>
      <c r="N887" s="6"/>
      <c r="O887" s="7">
        <f t="shared" si="178"/>
        <v>14.749564229990964</v>
      </c>
      <c r="P887" s="7"/>
      <c r="Q887" s="46">
        <f t="shared" si="179"/>
        <v>9.170751556267559E-2</v>
      </c>
      <c r="R887" s="22">
        <f t="shared" si="189"/>
        <v>1.0028575905674066</v>
      </c>
      <c r="S887" s="22">
        <f t="shared" si="190"/>
        <v>13.480451767690329</v>
      </c>
      <c r="T887" s="39">
        <f t="shared" si="180"/>
        <v>9.5446051039833169E-2</v>
      </c>
      <c r="U887" s="39">
        <f t="shared" si="181"/>
        <v>-1.8042465139279096E-2</v>
      </c>
      <c r="V887" s="39">
        <f t="shared" si="182"/>
        <v>0.11348851617911226</v>
      </c>
      <c r="Y887" s="37"/>
      <c r="Z887" s="37"/>
    </row>
    <row r="888" spans="1:26" ht="13.15" x14ac:dyDescent="0.4">
      <c r="A888" s="1">
        <v>1944.04</v>
      </c>
      <c r="B888" s="11">
        <v>11.89</v>
      </c>
      <c r="C888" s="4">
        <v>0.62333300000000003</v>
      </c>
      <c r="D888" s="11">
        <v>0.92666700000000002</v>
      </c>
      <c r="E888" s="11">
        <v>17.5</v>
      </c>
      <c r="F888" s="4">
        <f t="shared" si="187"/>
        <v>1944.2916666666001</v>
      </c>
      <c r="G888" s="22">
        <f>G885*9/12+G897*3/12</f>
        <v>2.4525000000000001</v>
      </c>
      <c r="H888" s="4">
        <f t="shared" si="183"/>
        <v>206.97364628571432</v>
      </c>
      <c r="I888" s="4">
        <f t="shared" si="184"/>
        <v>10.850589054685715</v>
      </c>
      <c r="J888" s="33">
        <f t="shared" si="188"/>
        <v>10178.185539257203</v>
      </c>
      <c r="K888" s="4">
        <f t="shared" si="185"/>
        <v>16.1308366596</v>
      </c>
      <c r="L888" s="33">
        <f t="shared" si="186"/>
        <v>793.25388217887746</v>
      </c>
      <c r="M888" s="15">
        <f t="shared" si="177"/>
        <v>10.938275188239398</v>
      </c>
      <c r="N888" s="6"/>
      <c r="O888" s="7">
        <f t="shared" si="178"/>
        <v>14.387983948343409</v>
      </c>
      <c r="P888" s="7"/>
      <c r="Q888" s="46">
        <f t="shared" si="179"/>
        <v>9.472082308911102E-2</v>
      </c>
      <c r="R888" s="22">
        <f t="shared" si="189"/>
        <v>1.0028503057486233</v>
      </c>
      <c r="S888" s="22">
        <f t="shared" si="190"/>
        <v>13.44172210305174</v>
      </c>
      <c r="T888" s="39">
        <f t="shared" si="180"/>
        <v>0.10271387995294945</v>
      </c>
      <c r="U888" s="39">
        <f t="shared" si="181"/>
        <v>-1.6506789364159613E-2</v>
      </c>
      <c r="V888" s="39">
        <f t="shared" si="182"/>
        <v>0.11922066931710906</v>
      </c>
      <c r="Y888" s="37"/>
      <c r="Z888" s="37"/>
    </row>
    <row r="889" spans="1:26" ht="13.15" x14ac:dyDescent="0.4">
      <c r="A889" s="1">
        <v>1944.05</v>
      </c>
      <c r="B889" s="11">
        <v>12.1</v>
      </c>
      <c r="C889" s="4">
        <v>0.62666699999999997</v>
      </c>
      <c r="D889" s="11">
        <v>0.92333299999999996</v>
      </c>
      <c r="E889" s="11">
        <v>17.5</v>
      </c>
      <c r="F889" s="4">
        <f t="shared" si="187"/>
        <v>1944.3749999999334</v>
      </c>
      <c r="G889" s="22">
        <f>G885*8/12+G897*4/12</f>
        <v>2.4433333333333334</v>
      </c>
      <c r="H889" s="4">
        <f t="shared" si="183"/>
        <v>210.62919428571431</v>
      </c>
      <c r="I889" s="4">
        <f t="shared" si="184"/>
        <v>10.908625231028573</v>
      </c>
      <c r="J889" s="33">
        <f t="shared" si="188"/>
        <v>10402.655405785501</v>
      </c>
      <c r="K889" s="4">
        <f t="shared" si="185"/>
        <v>16.07280048325714</v>
      </c>
      <c r="L889" s="33">
        <f t="shared" si="186"/>
        <v>793.81115899092072</v>
      </c>
      <c r="M889" s="15">
        <f t="shared" si="177"/>
        <v>11.103736936792622</v>
      </c>
      <c r="N889" s="6"/>
      <c r="O889" s="7">
        <f t="shared" si="178"/>
        <v>14.620020758909014</v>
      </c>
      <c r="P889" s="7"/>
      <c r="Q889" s="46">
        <f t="shared" si="179"/>
        <v>9.3450168289046204E-2</v>
      </c>
      <c r="R889" s="22">
        <f t="shared" si="189"/>
        <v>1.0028430211432164</v>
      </c>
      <c r="S889" s="22">
        <f t="shared" si="190"/>
        <v>13.480035120833465</v>
      </c>
      <c r="T889" s="39">
        <f t="shared" si="180"/>
        <v>0.10466931871305518</v>
      </c>
      <c r="U889" s="39">
        <f t="shared" si="181"/>
        <v>-1.7660681040923332E-2</v>
      </c>
      <c r="V889" s="39">
        <f t="shared" si="182"/>
        <v>0.12232999975397851</v>
      </c>
      <c r="Y889" s="37"/>
      <c r="Z889" s="37"/>
    </row>
    <row r="890" spans="1:26" ht="13.15" x14ac:dyDescent="0.4">
      <c r="A890" s="1">
        <v>1944.06</v>
      </c>
      <c r="B890" s="11">
        <v>12.67</v>
      </c>
      <c r="C890" s="4">
        <v>0.63</v>
      </c>
      <c r="D890" s="11">
        <v>0.92</v>
      </c>
      <c r="E890" s="11">
        <v>17.600000000000001</v>
      </c>
      <c r="F890" s="4">
        <f t="shared" si="187"/>
        <v>1944.4583333332666</v>
      </c>
      <c r="G890" s="22">
        <f>G885*7/12+G897*5/12</f>
        <v>2.4341666666666666</v>
      </c>
      <c r="H890" s="4">
        <f t="shared" si="183"/>
        <v>219.29826306818183</v>
      </c>
      <c r="I890" s="4">
        <f t="shared" si="184"/>
        <v>10.904333522727274</v>
      </c>
      <c r="J890" s="33">
        <f t="shared" si="188"/>
        <v>10875.686558517353</v>
      </c>
      <c r="K890" s="4">
        <f t="shared" si="185"/>
        <v>15.923788636363637</v>
      </c>
      <c r="L890" s="33">
        <f t="shared" si="186"/>
        <v>789.71046833748733</v>
      </c>
      <c r="M890" s="15">
        <f t="shared" si="177"/>
        <v>11.532785272532506</v>
      </c>
      <c r="N890" s="6"/>
      <c r="O890" s="7">
        <f t="shared" si="178"/>
        <v>15.197274767915024</v>
      </c>
      <c r="P890" s="7"/>
      <c r="Q890" s="46">
        <f t="shared" si="179"/>
        <v>9.0007150820361259E-2</v>
      </c>
      <c r="R890" s="22">
        <f t="shared" si="189"/>
        <v>1.0028357367513328</v>
      </c>
      <c r="S890" s="22">
        <f t="shared" si="190"/>
        <v>13.441550286910944</v>
      </c>
      <c r="T890" s="39">
        <f t="shared" si="180"/>
        <v>0.10110356093025819</v>
      </c>
      <c r="U890" s="39">
        <f t="shared" si="181"/>
        <v>-1.7272493554204682E-2</v>
      </c>
      <c r="V890" s="39">
        <f t="shared" si="182"/>
        <v>0.11837605448446287</v>
      </c>
      <c r="Y890" s="37"/>
      <c r="Z890" s="37"/>
    </row>
    <row r="891" spans="1:26" ht="13.15" x14ac:dyDescent="0.4">
      <c r="A891" s="1">
        <v>1944.07</v>
      </c>
      <c r="B891" s="11">
        <v>13</v>
      </c>
      <c r="C891" s="4">
        <v>0.63333300000000003</v>
      </c>
      <c r="D891" s="11">
        <v>0.91333299999999995</v>
      </c>
      <c r="E891" s="11">
        <v>17.7</v>
      </c>
      <c r="F891" s="4">
        <f t="shared" si="187"/>
        <v>1944.5416666665999</v>
      </c>
      <c r="G891" s="22">
        <f>G885*6/12+G897*6/12</f>
        <v>2.4249999999999998</v>
      </c>
      <c r="H891" s="4">
        <f t="shared" si="183"/>
        <v>223.73881355932204</v>
      </c>
      <c r="I891" s="4">
        <f t="shared" si="184"/>
        <v>10.900090308305087</v>
      </c>
      <c r="J891" s="33">
        <f t="shared" si="188"/>
        <v>11140.954805269857</v>
      </c>
      <c r="K891" s="4">
        <f t="shared" si="185"/>
        <v>15.71908013881356</v>
      </c>
      <c r="L891" s="33">
        <f t="shared" si="186"/>
        <v>782.72320578165647</v>
      </c>
      <c r="M891" s="15">
        <f t="shared" si="177"/>
        <v>11.738774750180715</v>
      </c>
      <c r="N891" s="6"/>
      <c r="O891" s="7">
        <f t="shared" si="178"/>
        <v>15.480309849362946</v>
      </c>
      <c r="P891" s="7"/>
      <c r="Q891" s="46">
        <f t="shared" si="179"/>
        <v>8.9159659602390959E-2</v>
      </c>
      <c r="R891" s="22">
        <f t="shared" si="189"/>
        <v>1.0028284525731195</v>
      </c>
      <c r="S891" s="22">
        <f t="shared" si="190"/>
        <v>13.403510674404401</v>
      </c>
      <c r="T891" s="39">
        <f t="shared" si="180"/>
        <v>0.10325593048271875</v>
      </c>
      <c r="U891" s="39">
        <f t="shared" si="181"/>
        <v>-1.6105889233199111E-2</v>
      </c>
      <c r="V891" s="39">
        <f t="shared" si="182"/>
        <v>0.11936181971591786</v>
      </c>
      <c r="Y891" s="37"/>
      <c r="Z891" s="37"/>
    </row>
    <row r="892" spans="1:26" ht="13.15" x14ac:dyDescent="0.4">
      <c r="A892" s="1">
        <v>1944.08</v>
      </c>
      <c r="B892" s="11">
        <v>12.81</v>
      </c>
      <c r="C892" s="4">
        <v>0.63666699999999998</v>
      </c>
      <c r="D892" s="11">
        <v>0.906667</v>
      </c>
      <c r="E892" s="11">
        <v>17.7</v>
      </c>
      <c r="F892" s="4">
        <f t="shared" si="187"/>
        <v>1944.6249999999332</v>
      </c>
      <c r="G892" s="22">
        <f>G885*5/12+G897*7/12</f>
        <v>2.4158333333333335</v>
      </c>
      <c r="H892" s="4">
        <f t="shared" si="183"/>
        <v>220.46878474576275</v>
      </c>
      <c r="I892" s="4">
        <f t="shared" si="184"/>
        <v>10.957470708644069</v>
      </c>
      <c r="J892" s="33">
        <f t="shared" si="188"/>
        <v>11023.593916276215</v>
      </c>
      <c r="K892" s="4">
        <f t="shared" si="185"/>
        <v>15.604353759491527</v>
      </c>
      <c r="L892" s="33">
        <f t="shared" si="186"/>
        <v>780.22863585389587</v>
      </c>
      <c r="M892" s="15">
        <f t="shared" si="177"/>
        <v>11.541711674209219</v>
      </c>
      <c r="N892" s="6"/>
      <c r="O892" s="7">
        <f t="shared" si="178"/>
        <v>15.233407930416274</v>
      </c>
      <c r="P892" s="7"/>
      <c r="Q892" s="46">
        <f t="shared" si="179"/>
        <v>9.0705821385116625E-2</v>
      </c>
      <c r="R892" s="22">
        <f t="shared" si="189"/>
        <v>1.0028211686087238</v>
      </c>
      <c r="S892" s="22">
        <f t="shared" si="190"/>
        <v>13.441421868660255</v>
      </c>
      <c r="T892" s="39">
        <f t="shared" si="180"/>
        <v>0.10704310601687039</v>
      </c>
      <c r="U892" s="39">
        <f t="shared" si="181"/>
        <v>-1.6717085013500887E-2</v>
      </c>
      <c r="V892" s="39">
        <f t="shared" si="182"/>
        <v>0.12376019103037128</v>
      </c>
      <c r="Y892" s="37"/>
      <c r="Z892" s="37"/>
    </row>
    <row r="893" spans="1:26" ht="13.15" x14ac:dyDescent="0.4">
      <c r="A893" s="1">
        <v>1944.09</v>
      </c>
      <c r="B893" s="11">
        <v>12.6</v>
      </c>
      <c r="C893" s="4">
        <v>0.64</v>
      </c>
      <c r="D893" s="11">
        <v>0.9</v>
      </c>
      <c r="E893" s="11">
        <v>17.7</v>
      </c>
      <c r="F893" s="4">
        <f t="shared" si="187"/>
        <v>1944.7083333332664</v>
      </c>
      <c r="G893" s="22">
        <f>G885*4/12+G897*8/12</f>
        <v>2.4066666666666667</v>
      </c>
      <c r="H893" s="4">
        <f t="shared" si="183"/>
        <v>216.85454237288138</v>
      </c>
      <c r="I893" s="4">
        <f t="shared" si="184"/>
        <v>11.014833898305087</v>
      </c>
      <c r="J893" s="33">
        <f t="shared" si="188"/>
        <v>10888.775047146633</v>
      </c>
      <c r="K893" s="4">
        <f t="shared" si="185"/>
        <v>15.489610169491527</v>
      </c>
      <c r="L893" s="33">
        <f t="shared" si="186"/>
        <v>777.76964622475953</v>
      </c>
      <c r="M893" s="15">
        <f t="shared" si="177"/>
        <v>11.32856058469647</v>
      </c>
      <c r="N893" s="6"/>
      <c r="O893" s="7">
        <f t="shared" si="178"/>
        <v>14.966305729668383</v>
      </c>
      <c r="P893" s="7"/>
      <c r="Q893" s="46">
        <f t="shared" si="179"/>
        <v>9.0905502784364184E-2</v>
      </c>
      <c r="R893" s="22">
        <f t="shared" si="189"/>
        <v>1.0028138848582933</v>
      </c>
      <c r="S893" s="22">
        <f t="shared" si="190"/>
        <v>13.479342386092734</v>
      </c>
      <c r="T893" s="39">
        <f t="shared" si="180"/>
        <v>0.11182219525685699</v>
      </c>
      <c r="U893" s="39">
        <f t="shared" si="181"/>
        <v>-1.6608058386365032E-2</v>
      </c>
      <c r="V893" s="39">
        <f t="shared" si="182"/>
        <v>0.12843025364322203</v>
      </c>
      <c r="Y893" s="37"/>
      <c r="Z893" s="37"/>
    </row>
    <row r="894" spans="1:26" ht="13.15" x14ac:dyDescent="0.4">
      <c r="A894" s="1">
        <v>1944.1</v>
      </c>
      <c r="B894" s="11">
        <v>12.91</v>
      </c>
      <c r="C894" s="4">
        <v>0.64</v>
      </c>
      <c r="D894" s="11">
        <v>0.91</v>
      </c>
      <c r="E894" s="11">
        <v>17.7</v>
      </c>
      <c r="F894" s="4">
        <f t="shared" si="187"/>
        <v>1944.7916666665997</v>
      </c>
      <c r="G894" s="22">
        <f>G885*3/12+G897*9/12</f>
        <v>2.3975</v>
      </c>
      <c r="H894" s="4">
        <f t="shared" si="183"/>
        <v>222.1898525423729</v>
      </c>
      <c r="I894" s="4">
        <f t="shared" si="184"/>
        <v>11.014833898305087</v>
      </c>
      <c r="J894" s="33">
        <f t="shared" si="188"/>
        <v>11202.763533955889</v>
      </c>
      <c r="K894" s="4">
        <f t="shared" si="185"/>
        <v>15.661716949152545</v>
      </c>
      <c r="L894" s="33">
        <f t="shared" si="186"/>
        <v>789.66032656079472</v>
      </c>
      <c r="M894" s="15">
        <f t="shared" si="177"/>
        <v>11.58310518627912</v>
      </c>
      <c r="N894" s="6"/>
      <c r="O894" s="7">
        <f t="shared" si="178"/>
        <v>15.315966613277228</v>
      </c>
      <c r="P894" s="7"/>
      <c r="Q894" s="46">
        <f t="shared" si="179"/>
        <v>8.9815332339061291E-2</v>
      </c>
      <c r="R894" s="22">
        <f t="shared" si="189"/>
        <v>1.0028066013219752</v>
      </c>
      <c r="S894" s="22">
        <f t="shared" si="190"/>
        <v>13.51727170353271</v>
      </c>
      <c r="T894" s="39">
        <f t="shared" si="180"/>
        <v>0.11164184812922673</v>
      </c>
      <c r="U894" s="39">
        <f t="shared" si="181"/>
        <v>-1.7122408567357805E-2</v>
      </c>
      <c r="V894" s="39">
        <f t="shared" si="182"/>
        <v>0.12876425669658453</v>
      </c>
      <c r="Y894" s="37"/>
      <c r="Z894" s="37"/>
    </row>
    <row r="895" spans="1:26" ht="13.15" x14ac:dyDescent="0.4">
      <c r="A895" s="1">
        <v>1944.11</v>
      </c>
      <c r="B895" s="11">
        <v>12.82</v>
      </c>
      <c r="C895" s="4">
        <v>0.64</v>
      </c>
      <c r="D895" s="11">
        <v>0.92</v>
      </c>
      <c r="E895" s="11">
        <v>17.7</v>
      </c>
      <c r="F895" s="4">
        <f t="shared" si="187"/>
        <v>1944.8749999999329</v>
      </c>
      <c r="G895" s="22">
        <f>G885*2/12+G897*10/12</f>
        <v>2.3883333333333336</v>
      </c>
      <c r="H895" s="4">
        <f t="shared" si="183"/>
        <v>220.64089152542374</v>
      </c>
      <c r="I895" s="4">
        <f t="shared" si="184"/>
        <v>11.014833898305087</v>
      </c>
      <c r="J895" s="33">
        <f t="shared" si="188"/>
        <v>11170.94571859996</v>
      </c>
      <c r="K895" s="4">
        <f t="shared" si="185"/>
        <v>15.833823728813561</v>
      </c>
      <c r="L895" s="33">
        <f t="shared" si="186"/>
        <v>801.65913113197837</v>
      </c>
      <c r="M895" s="15">
        <f t="shared" si="177"/>
        <v>11.478459198055479</v>
      </c>
      <c r="N895" s="6"/>
      <c r="O895" s="7">
        <f t="shared" si="178"/>
        <v>15.190706986565075</v>
      </c>
      <c r="P895" s="7"/>
      <c r="Q895" s="46">
        <f t="shared" si="179"/>
        <v>9.0694070146548067E-2</v>
      </c>
      <c r="R895" s="22">
        <f t="shared" si="189"/>
        <v>1.0027993179999177</v>
      </c>
      <c r="S895" s="22">
        <f t="shared" si="190"/>
        <v>13.555209296165343</v>
      </c>
      <c r="T895" s="39">
        <f t="shared" si="180"/>
        <v>0.11665822430314443</v>
      </c>
      <c r="U895" s="39">
        <f t="shared" si="181"/>
        <v>-1.7630636352335194E-2</v>
      </c>
      <c r="V895" s="39">
        <f t="shared" si="182"/>
        <v>0.13428886065547962</v>
      </c>
      <c r="Y895" s="37"/>
      <c r="Z895" s="37"/>
    </row>
    <row r="896" spans="1:26" ht="13.15" x14ac:dyDescent="0.4">
      <c r="A896" s="1">
        <v>1944.12</v>
      </c>
      <c r="B896" s="11">
        <v>13.1</v>
      </c>
      <c r="C896" s="4">
        <v>0.64</v>
      </c>
      <c r="D896" s="11">
        <v>0.93</v>
      </c>
      <c r="E896" s="11">
        <v>17.8</v>
      </c>
      <c r="F896" s="4">
        <f t="shared" si="187"/>
        <v>1944.9583333332662</v>
      </c>
      <c r="G896" s="22">
        <f>G885*1/12+G897*11/12</f>
        <v>2.3791666666666664</v>
      </c>
      <c r="H896" s="4">
        <f t="shared" si="183"/>
        <v>224.19325280898877</v>
      </c>
      <c r="I896" s="4">
        <f t="shared" si="184"/>
        <v>10.952952808988766</v>
      </c>
      <c r="J896" s="33">
        <f t="shared" si="188"/>
        <v>11397.012027073792</v>
      </c>
      <c r="K896" s="4">
        <f t="shared" si="185"/>
        <v>15.916009550561798</v>
      </c>
      <c r="L896" s="33">
        <f t="shared" si="186"/>
        <v>809.10085383042951</v>
      </c>
      <c r="M896" s="15">
        <f t="shared" si="177"/>
        <v>11.638683593355129</v>
      </c>
      <c r="N896" s="6"/>
      <c r="O896" s="7">
        <f t="shared" si="178"/>
        <v>15.414205958668195</v>
      </c>
      <c r="P896" s="7"/>
      <c r="Q896" s="46">
        <f t="shared" si="179"/>
        <v>9.0930041266258213E-2</v>
      </c>
      <c r="R896" s="22">
        <f t="shared" si="189"/>
        <v>1.0027920348922679</v>
      </c>
      <c r="S896" s="22">
        <f t="shared" si="190"/>
        <v>13.516788600251195</v>
      </c>
      <c r="T896" s="39">
        <f t="shared" si="180"/>
        <v>0.12024893110819668</v>
      </c>
      <c r="U896" s="39">
        <f t="shared" si="181"/>
        <v>-1.7039856902801853E-2</v>
      </c>
      <c r="V896" s="39">
        <f t="shared" si="182"/>
        <v>0.13728878801099853</v>
      </c>
      <c r="Y896" s="37"/>
      <c r="Z896" s="37"/>
    </row>
    <row r="897" spans="1:26" ht="13.15" x14ac:dyDescent="0.4">
      <c r="A897" s="1">
        <v>1945.01</v>
      </c>
      <c r="B897" s="11">
        <v>13.49</v>
      </c>
      <c r="C897" s="4">
        <v>0.64333300000000004</v>
      </c>
      <c r="D897" s="11">
        <v>0.94</v>
      </c>
      <c r="E897" s="11">
        <v>17.8</v>
      </c>
      <c r="F897" s="4">
        <f t="shared" si="187"/>
        <v>1945.0416666665994</v>
      </c>
      <c r="G897" s="22">
        <v>2.37</v>
      </c>
      <c r="H897" s="4">
        <f t="shared" si="183"/>
        <v>230.86770842696632</v>
      </c>
      <c r="I897" s="4">
        <f t="shared" si="184"/>
        <v>11.009993733539327</v>
      </c>
      <c r="J897" s="33">
        <f t="shared" si="188"/>
        <v>11782.954076851902</v>
      </c>
      <c r="K897" s="4">
        <f t="shared" si="185"/>
        <v>16.087149438202246</v>
      </c>
      <c r="L897" s="33">
        <f t="shared" si="186"/>
        <v>821.05091417648521</v>
      </c>
      <c r="M897" s="15">
        <f t="shared" ref="M897:M960" si="191">H897/AVERAGE(K777:K896)</f>
        <v>11.960463439806992</v>
      </c>
      <c r="N897" s="6"/>
      <c r="O897" s="7">
        <f t="shared" ref="O897:O960" si="192">J897/AVERAGE(L777:L896)</f>
        <v>15.850197374836538</v>
      </c>
      <c r="P897" s="7"/>
      <c r="Q897" s="46">
        <f t="shared" ref="Q897:Q960" si="193">1/M897-(G897/100-(((E897/E777)^(1/10))-1))</f>
        <v>8.7187088829362755E-2</v>
      </c>
      <c r="R897" s="22">
        <f t="shared" si="189"/>
        <v>1.0033004196151964</v>
      </c>
      <c r="S897" s="22">
        <f t="shared" si="190"/>
        <v>13.554527945654504</v>
      </c>
      <c r="T897" s="39">
        <f t="shared" si="180"/>
        <v>0.11892404974264337</v>
      </c>
      <c r="U897" s="39">
        <f t="shared" si="181"/>
        <v>-1.7968072465690543E-2</v>
      </c>
      <c r="V897" s="39">
        <f t="shared" si="182"/>
        <v>0.13689212220833391</v>
      </c>
      <c r="Y897" s="37"/>
      <c r="Z897" s="37"/>
    </row>
    <row r="898" spans="1:26" ht="13.15" x14ac:dyDescent="0.4">
      <c r="A898" s="1">
        <v>1945.02</v>
      </c>
      <c r="B898" s="11">
        <v>13.94</v>
      </c>
      <c r="C898" s="4">
        <v>0.64666699999999999</v>
      </c>
      <c r="D898" s="11">
        <v>0.95</v>
      </c>
      <c r="E898" s="11">
        <v>17.8</v>
      </c>
      <c r="F898" s="4">
        <f t="shared" si="187"/>
        <v>1945.1249999999327</v>
      </c>
      <c r="G898" s="22">
        <f>G897*11/12+G909*1/12</f>
        <v>2.355</v>
      </c>
      <c r="H898" s="4">
        <f t="shared" si="183"/>
        <v>238.5690033707865</v>
      </c>
      <c r="I898" s="4">
        <f t="shared" si="184"/>
        <v>11.067051772078653</v>
      </c>
      <c r="J898" s="33">
        <f t="shared" si="188"/>
        <v>12223.080093524843</v>
      </c>
      <c r="K898" s="4">
        <f t="shared" si="185"/>
        <v>16.258289325842696</v>
      </c>
      <c r="L898" s="33">
        <f t="shared" si="186"/>
        <v>832.99326318856527</v>
      </c>
      <c r="M898" s="15">
        <f t="shared" si="191"/>
        <v>12.341753548186313</v>
      </c>
      <c r="N898" s="6"/>
      <c r="O898" s="7">
        <f t="shared" si="192"/>
        <v>16.360841623342537</v>
      </c>
      <c r="P898" s="7"/>
      <c r="Q898" s="46">
        <f t="shared" si="193"/>
        <v>8.4001739041967435E-2</v>
      </c>
      <c r="R898" s="22">
        <f t="shared" si="189"/>
        <v>1.0032888739842185</v>
      </c>
      <c r="S898" s="22">
        <f t="shared" si="190"/>
        <v>13.599263575561071</v>
      </c>
      <c r="T898" s="39">
        <f t="shared" ref="T898:T961" si="194">(($J1018/$J898)^(1/10)-1)</f>
        <v>0.11889279398052421</v>
      </c>
      <c r="U898" s="39">
        <f t="shared" ref="U898:U961" si="195">(($S1018/$S898)^(1/10)-1)</f>
        <v>-1.8420267805878576E-2</v>
      </c>
      <c r="V898" s="39">
        <f t="shared" ref="V898:V961" si="196">T898-U898</f>
        <v>0.13731306178640279</v>
      </c>
      <c r="Y898" s="37"/>
      <c r="Z898" s="37"/>
    </row>
    <row r="899" spans="1:26" ht="13.15" x14ac:dyDescent="0.4">
      <c r="A899" s="1">
        <v>1945.03</v>
      </c>
      <c r="B899" s="11">
        <v>13.93</v>
      </c>
      <c r="C899" s="4">
        <v>0.65</v>
      </c>
      <c r="D899" s="11">
        <v>0.96</v>
      </c>
      <c r="E899" s="11">
        <v>17.8</v>
      </c>
      <c r="F899" s="4">
        <f t="shared" si="187"/>
        <v>1945.208333333266</v>
      </c>
      <c r="G899" s="22">
        <f>G897*10/12+G909*2/12</f>
        <v>2.3400000000000003</v>
      </c>
      <c r="H899" s="4">
        <f t="shared" si="183"/>
        <v>238.39786348314604</v>
      </c>
      <c r="I899" s="4">
        <f t="shared" si="184"/>
        <v>11.124092696629214</v>
      </c>
      <c r="J899" s="33">
        <f t="shared" si="188"/>
        <v>12261.80697330466</v>
      </c>
      <c r="K899" s="4">
        <f t="shared" si="185"/>
        <v>16.429429213483147</v>
      </c>
      <c r="L899" s="33">
        <f t="shared" si="186"/>
        <v>845.03479500161336</v>
      </c>
      <c r="M899" s="15">
        <f t="shared" si="191"/>
        <v>12.323310311389324</v>
      </c>
      <c r="N899" s="6"/>
      <c r="O899" s="7">
        <f t="shared" si="192"/>
        <v>16.339009379818233</v>
      </c>
      <c r="P899" s="7"/>
      <c r="Q899" s="46">
        <f t="shared" si="193"/>
        <v>8.4273003320711887E-2</v>
      </c>
      <c r="R899" s="22">
        <f t="shared" si="189"/>
        <v>1.0032773292954764</v>
      </c>
      <c r="S899" s="22">
        <f t="shared" si="190"/>
        <v>13.643989839739264</v>
      </c>
      <c r="T899" s="39">
        <f t="shared" si="194"/>
        <v>0.1180514989322794</v>
      </c>
      <c r="U899" s="39">
        <f t="shared" si="195"/>
        <v>-1.8781929656038088E-2</v>
      </c>
      <c r="V899" s="39">
        <f t="shared" si="196"/>
        <v>0.13683342858831749</v>
      </c>
      <c r="Y899" s="37"/>
      <c r="Z899" s="37"/>
    </row>
    <row r="900" spans="1:26" ht="13.15" x14ac:dyDescent="0.4">
      <c r="A900" s="1">
        <v>1945.04</v>
      </c>
      <c r="B900" s="11">
        <v>14.28</v>
      </c>
      <c r="C900" s="4">
        <v>0.65</v>
      </c>
      <c r="D900" s="11">
        <v>0.973333</v>
      </c>
      <c r="E900" s="11">
        <v>17.8</v>
      </c>
      <c r="F900" s="4">
        <f t="shared" si="187"/>
        <v>1945.2916666665992</v>
      </c>
      <c r="G900" s="22">
        <f>G897*9/12+G909*3/12</f>
        <v>2.3250000000000002</v>
      </c>
      <c r="H900" s="4">
        <f t="shared" si="183"/>
        <v>244.38775955056181</v>
      </c>
      <c r="I900" s="4">
        <f t="shared" si="184"/>
        <v>11.124092696629214</v>
      </c>
      <c r="J900" s="33">
        <f t="shared" si="188"/>
        <v>12617.572490297527</v>
      </c>
      <c r="K900" s="4">
        <f t="shared" si="185"/>
        <v>16.65761002567416</v>
      </c>
      <c r="L900" s="33">
        <f t="shared" si="186"/>
        <v>860.0209863234428</v>
      </c>
      <c r="M900" s="15">
        <f t="shared" si="191"/>
        <v>12.631867236563073</v>
      </c>
      <c r="N900" s="6"/>
      <c r="O900" s="7">
        <f t="shared" si="192"/>
        <v>16.745879992645975</v>
      </c>
      <c r="P900" s="7"/>
      <c r="Q900" s="46">
        <f t="shared" si="193"/>
        <v>8.1694539553084131E-2</v>
      </c>
      <c r="R900" s="22">
        <f t="shared" si="189"/>
        <v>1.0032657855500335</v>
      </c>
      <c r="S900" s="22">
        <f t="shared" si="190"/>
        <v>13.688705687348225</v>
      </c>
      <c r="T900" s="39">
        <f t="shared" si="194"/>
        <v>0.11903370356202592</v>
      </c>
      <c r="U900" s="39">
        <f t="shared" si="195"/>
        <v>-1.9479875900787147E-2</v>
      </c>
      <c r="V900" s="39">
        <f t="shared" si="196"/>
        <v>0.13851357946281306</v>
      </c>
      <c r="Y900" s="37"/>
      <c r="Z900" s="37"/>
    </row>
    <row r="901" spans="1:26" ht="13.15" x14ac:dyDescent="0.4">
      <c r="A901" s="1">
        <v>1945.05</v>
      </c>
      <c r="B901" s="11">
        <v>14.82</v>
      </c>
      <c r="C901" s="4">
        <v>0.65</v>
      </c>
      <c r="D901" s="11">
        <v>0.98666699999999996</v>
      </c>
      <c r="E901" s="11">
        <v>17.899999999999999</v>
      </c>
      <c r="F901" s="4">
        <f t="shared" si="187"/>
        <v>1945.3749999999325</v>
      </c>
      <c r="G901" s="22">
        <f>G897*8/12+G909*4/12</f>
        <v>2.31</v>
      </c>
      <c r="H901" s="4">
        <f t="shared" si="183"/>
        <v>252.21238994413409</v>
      </c>
      <c r="I901" s="4">
        <f t="shared" si="184"/>
        <v>11.061946927374304</v>
      </c>
      <c r="J901" s="33">
        <f t="shared" si="188"/>
        <v>13069.14618820682</v>
      </c>
      <c r="K901" s="4">
        <f t="shared" si="185"/>
        <v>16.791473829217878</v>
      </c>
      <c r="L901" s="33">
        <f t="shared" si="186"/>
        <v>870.10089487715641</v>
      </c>
      <c r="M901" s="15">
        <f t="shared" si="191"/>
        <v>13.036560628785345</v>
      </c>
      <c r="N901" s="6"/>
      <c r="O901" s="7">
        <f t="shared" si="192"/>
        <v>17.276370053124356</v>
      </c>
      <c r="P901" s="7"/>
      <c r="Q901" s="46">
        <f t="shared" si="193"/>
        <v>7.9961857196301681E-2</v>
      </c>
      <c r="R901" s="22">
        <f t="shared" si="189"/>
        <v>1.003254242748955</v>
      </c>
      <c r="S901" s="22">
        <f t="shared" si="190"/>
        <v>13.656687103325989</v>
      </c>
      <c r="T901" s="39">
        <f t="shared" si="194"/>
        <v>0.11501869231649708</v>
      </c>
      <c r="U901" s="39">
        <f t="shared" si="195"/>
        <v>-1.9110564638683436E-2</v>
      </c>
      <c r="V901" s="39">
        <f t="shared" si="196"/>
        <v>0.13412925695518052</v>
      </c>
      <c r="Y901" s="37"/>
      <c r="Z901" s="37"/>
    </row>
    <row r="902" spans="1:26" ht="13.15" x14ac:dyDescent="0.4">
      <c r="A902" s="1">
        <v>1945.06</v>
      </c>
      <c r="B902" s="11">
        <v>15.09</v>
      </c>
      <c r="C902" s="4">
        <v>0.65</v>
      </c>
      <c r="D902" s="11">
        <v>1</v>
      </c>
      <c r="E902" s="11">
        <v>18.100000000000001</v>
      </c>
      <c r="F902" s="4">
        <f t="shared" si="187"/>
        <v>1945.4583333332657</v>
      </c>
      <c r="G902" s="22">
        <f>G897*7/12+G909*5/12</f>
        <v>2.2949999999999999</v>
      </c>
      <c r="H902" s="4">
        <f t="shared" si="183"/>
        <v>253.96970220994476</v>
      </c>
      <c r="I902" s="4">
        <f t="shared" si="184"/>
        <v>10.93971546961326</v>
      </c>
      <c r="J902" s="33">
        <f t="shared" si="188"/>
        <v>13207.446158199367</v>
      </c>
      <c r="K902" s="4">
        <f t="shared" si="185"/>
        <v>16.830331491712705</v>
      </c>
      <c r="L902" s="33">
        <f t="shared" si="186"/>
        <v>875.24494090121698</v>
      </c>
      <c r="M902" s="15">
        <f t="shared" si="191"/>
        <v>13.130223361406046</v>
      </c>
      <c r="N902" s="6"/>
      <c r="O902" s="7">
        <f t="shared" si="192"/>
        <v>17.391992046675046</v>
      </c>
      <c r="P902" s="7"/>
      <c r="Q902" s="46">
        <f t="shared" si="193"/>
        <v>8.1453259365824357E-2</v>
      </c>
      <c r="R902" s="22">
        <f t="shared" si="189"/>
        <v>1.0032427008933069</v>
      </c>
      <c r="S902" s="22">
        <f t="shared" si="190"/>
        <v>13.549735584623786</v>
      </c>
      <c r="T902" s="39">
        <f t="shared" si="194"/>
        <v>0.12050882105555893</v>
      </c>
      <c r="U902" s="39">
        <f t="shared" si="195"/>
        <v>-1.8283285328311805E-2</v>
      </c>
      <c r="V902" s="39">
        <f t="shared" si="196"/>
        <v>0.13879210638387074</v>
      </c>
      <c r="Y902" s="37"/>
      <c r="Z902" s="37"/>
    </row>
    <row r="903" spans="1:26" ht="13.15" x14ac:dyDescent="0.4">
      <c r="A903" s="1">
        <v>1945.07</v>
      </c>
      <c r="B903" s="11">
        <v>14.78</v>
      </c>
      <c r="C903" s="4">
        <v>0.65333300000000005</v>
      </c>
      <c r="D903" s="11">
        <v>0.99666699999999997</v>
      </c>
      <c r="E903" s="11">
        <v>18.100000000000001</v>
      </c>
      <c r="F903" s="4">
        <f t="shared" si="187"/>
        <v>1945.541666666599</v>
      </c>
      <c r="G903" s="22">
        <f>G897*6/12+G909*6/12</f>
        <v>2.2800000000000002</v>
      </c>
      <c r="H903" s="4">
        <f t="shared" si="183"/>
        <v>248.75229944751379</v>
      </c>
      <c r="I903" s="4">
        <f t="shared" si="184"/>
        <v>10.995810964475139</v>
      </c>
      <c r="J903" s="33">
        <f t="shared" si="188"/>
        <v>12983.772426767806</v>
      </c>
      <c r="K903" s="4">
        <f t="shared" si="185"/>
        <v>16.774235996850827</v>
      </c>
      <c r="L903" s="33">
        <f t="shared" si="186"/>
        <v>875.54110373947151</v>
      </c>
      <c r="M903" s="15">
        <f t="shared" si="191"/>
        <v>12.867028443009152</v>
      </c>
      <c r="N903" s="6"/>
      <c r="O903" s="7">
        <f t="shared" si="192"/>
        <v>17.035325856511669</v>
      </c>
      <c r="P903" s="7"/>
      <c r="Q903" s="46">
        <f t="shared" si="193"/>
        <v>8.3161114697241759E-2</v>
      </c>
      <c r="R903" s="22">
        <f t="shared" si="189"/>
        <v>1.0032311599841568</v>
      </c>
      <c r="S903" s="22">
        <f t="shared" si="190"/>
        <v>13.593673324308117</v>
      </c>
      <c r="T903" s="39">
        <f t="shared" si="194"/>
        <v>0.13030373955782637</v>
      </c>
      <c r="U903" s="39">
        <f t="shared" si="195"/>
        <v>-1.9756951347773999E-2</v>
      </c>
      <c r="V903" s="39">
        <f t="shared" si="196"/>
        <v>0.15006069090560037</v>
      </c>
      <c r="Y903" s="37"/>
      <c r="Z903" s="37"/>
    </row>
    <row r="904" spans="1:26" ht="13.15" x14ac:dyDescent="0.4">
      <c r="A904" s="1">
        <v>1945.08</v>
      </c>
      <c r="B904" s="11">
        <v>14.83</v>
      </c>
      <c r="C904" s="4">
        <v>0.656667</v>
      </c>
      <c r="D904" s="11">
        <v>0.99333300000000002</v>
      </c>
      <c r="E904" s="11">
        <v>18.100000000000001</v>
      </c>
      <c r="F904" s="4">
        <f t="shared" si="187"/>
        <v>1945.6249999999322</v>
      </c>
      <c r="G904" s="22">
        <f>G897*5/12+G909*7/12</f>
        <v>2.2650000000000001</v>
      </c>
      <c r="H904" s="4">
        <f t="shared" si="183"/>
        <v>249.59381602209945</v>
      </c>
      <c r="I904" s="4">
        <f t="shared" si="184"/>
        <v>11.051923289668508</v>
      </c>
      <c r="J904" s="33">
        <f t="shared" si="188"/>
        <v>13075.767681302252</v>
      </c>
      <c r="K904" s="4">
        <f t="shared" si="185"/>
        <v>16.718123671657459</v>
      </c>
      <c r="L904" s="33">
        <f t="shared" si="186"/>
        <v>875.83220082070193</v>
      </c>
      <c r="M904" s="15">
        <f t="shared" si="191"/>
        <v>12.915378562256739</v>
      </c>
      <c r="N904" s="6"/>
      <c r="O904" s="7">
        <f t="shared" si="192"/>
        <v>17.092121054476223</v>
      </c>
      <c r="P904" s="7"/>
      <c r="Q904" s="46">
        <f t="shared" si="193"/>
        <v>8.3020168859708254E-2</v>
      </c>
      <c r="R904" s="22">
        <f t="shared" si="189"/>
        <v>1.0032196200225736</v>
      </c>
      <c r="S904" s="22">
        <f t="shared" si="190"/>
        <v>13.63759665759132</v>
      </c>
      <c r="T904" s="39">
        <f t="shared" si="194"/>
        <v>0.12917112846314405</v>
      </c>
      <c r="U904" s="39">
        <f t="shared" si="195"/>
        <v>-2.042546051841776E-2</v>
      </c>
      <c r="V904" s="39">
        <f t="shared" si="196"/>
        <v>0.14959658898156181</v>
      </c>
      <c r="Y904" s="37"/>
      <c r="Z904" s="37"/>
    </row>
    <row r="905" spans="1:26" ht="13.15" x14ac:dyDescent="0.4">
      <c r="A905" s="1">
        <v>1945.09</v>
      </c>
      <c r="B905" s="11">
        <v>15.84</v>
      </c>
      <c r="C905" s="4">
        <v>0.66</v>
      </c>
      <c r="D905" s="11">
        <v>0.99</v>
      </c>
      <c r="E905" s="11">
        <v>18.100000000000001</v>
      </c>
      <c r="F905" s="4">
        <f t="shared" si="187"/>
        <v>1945.7083333332655</v>
      </c>
      <c r="G905" s="22">
        <f>G897*4/12+G909*8/12</f>
        <v>2.25</v>
      </c>
      <c r="H905" s="4">
        <f t="shared" si="183"/>
        <v>266.59245082872928</v>
      </c>
      <c r="I905" s="4">
        <f t="shared" si="184"/>
        <v>11.108018784530387</v>
      </c>
      <c r="J905" s="33">
        <f t="shared" si="188"/>
        <v>14014.789433196176</v>
      </c>
      <c r="K905" s="4">
        <f t="shared" si="185"/>
        <v>16.66202817679558</v>
      </c>
      <c r="L905" s="33">
        <f t="shared" si="186"/>
        <v>875.92433957476101</v>
      </c>
      <c r="M905" s="15">
        <f t="shared" si="191"/>
        <v>13.798264951719778</v>
      </c>
      <c r="N905" s="6"/>
      <c r="O905" s="7">
        <f t="shared" si="192"/>
        <v>18.249640785494677</v>
      </c>
      <c r="P905" s="7"/>
      <c r="Q905" s="46">
        <f t="shared" si="193"/>
        <v>7.821597266288069E-2</v>
      </c>
      <c r="R905" s="22">
        <f t="shared" si="189"/>
        <v>1.0032080810096271</v>
      </c>
      <c r="S905" s="22">
        <f t="shared" si="190"/>
        <v>13.681504536849884</v>
      </c>
      <c r="T905" s="39">
        <f t="shared" si="194"/>
        <v>0.12623850408630566</v>
      </c>
      <c r="U905" s="39">
        <f t="shared" si="195"/>
        <v>-2.0862929445683243E-2</v>
      </c>
      <c r="V905" s="39">
        <f t="shared" si="196"/>
        <v>0.1471014335319889</v>
      </c>
      <c r="Y905" s="37"/>
      <c r="Z905" s="37"/>
    </row>
    <row r="906" spans="1:26" ht="13.15" x14ac:dyDescent="0.4">
      <c r="A906" s="1">
        <v>1945.1</v>
      </c>
      <c r="B906" s="11">
        <v>16.5</v>
      </c>
      <c r="C906" s="4">
        <v>0.66</v>
      </c>
      <c r="D906" s="11">
        <v>0.98</v>
      </c>
      <c r="E906" s="11">
        <v>18.100000000000001</v>
      </c>
      <c r="F906" s="4">
        <f t="shared" si="187"/>
        <v>1945.7916666665988</v>
      </c>
      <c r="G906" s="22">
        <f>G897*3/12+G909*9/12</f>
        <v>2.2350000000000003</v>
      </c>
      <c r="H906" s="4">
        <f t="shared" ref="H906:H969" si="197">B906*$E$1838/E906</f>
        <v>277.70046961325971</v>
      </c>
      <c r="I906" s="4">
        <f t="shared" ref="I906:I969" si="198">C906*$E$1838/E906</f>
        <v>11.108018784530387</v>
      </c>
      <c r="J906" s="33">
        <f t="shared" si="188"/>
        <v>14647.401456222395</v>
      </c>
      <c r="K906" s="4">
        <f t="shared" ref="K906:K969" si="199">D906*$E$1838/E906</f>
        <v>16.493724861878452</v>
      </c>
      <c r="L906" s="33">
        <f t="shared" ref="L906:L969" si="200">K906*(J906/H906)</f>
        <v>869.96687436957234</v>
      </c>
      <c r="M906" s="15">
        <f t="shared" si="191"/>
        <v>14.374662675391338</v>
      </c>
      <c r="N906" s="6"/>
      <c r="O906" s="7">
        <f t="shared" si="192"/>
        <v>18.998880544708722</v>
      </c>
      <c r="P906" s="7"/>
      <c r="Q906" s="46">
        <f t="shared" si="193"/>
        <v>7.5459942517966644E-2</v>
      </c>
      <c r="R906" s="22">
        <f t="shared" si="189"/>
        <v>1.0031965429463889</v>
      </c>
      <c r="S906" s="22">
        <f t="shared" si="190"/>
        <v>13.72539591173768</v>
      </c>
      <c r="T906" s="39">
        <f t="shared" si="194"/>
        <v>0.1158646105063128</v>
      </c>
      <c r="U906" s="39">
        <f t="shared" si="195"/>
        <v>-2.0179675671544772E-2</v>
      </c>
      <c r="V906" s="39">
        <f t="shared" si="196"/>
        <v>0.13604428617785758</v>
      </c>
      <c r="Y906" s="37"/>
      <c r="Z906" s="37"/>
    </row>
    <row r="907" spans="1:26" ht="13.15" x14ac:dyDescent="0.4">
      <c r="A907" s="1">
        <v>1945.11</v>
      </c>
      <c r="B907" s="11">
        <v>17.04</v>
      </c>
      <c r="C907" s="4">
        <v>0.66</v>
      </c>
      <c r="D907" s="11">
        <v>0.97</v>
      </c>
      <c r="E907" s="11">
        <v>18.100000000000001</v>
      </c>
      <c r="F907" s="4">
        <f t="shared" ref="F907:F970" si="201">F906+1/12</f>
        <v>1945.874999999932</v>
      </c>
      <c r="G907" s="22">
        <f>G897*2/12+G909*10/12</f>
        <v>2.2199999999999998</v>
      </c>
      <c r="H907" s="4">
        <f t="shared" si="197"/>
        <v>286.78884861878453</v>
      </c>
      <c r="I907" s="4">
        <f t="shared" si="198"/>
        <v>11.108018784530387</v>
      </c>
      <c r="J907" s="33">
        <f t="shared" ref="J907:J970" si="202">J906*((H907+(I907/12))/H906)</f>
        <v>15175.595629946776</v>
      </c>
      <c r="K907" s="4">
        <f t="shared" si="199"/>
        <v>16.325421546961326</v>
      </c>
      <c r="L907" s="33">
        <f t="shared" si="200"/>
        <v>863.86900006152428</v>
      </c>
      <c r="M907" s="15">
        <f t="shared" si="191"/>
        <v>14.847702661876781</v>
      </c>
      <c r="N907" s="6"/>
      <c r="O907" s="7">
        <f t="shared" si="192"/>
        <v>19.608975958272858</v>
      </c>
      <c r="P907" s="7"/>
      <c r="Q907" s="46">
        <f t="shared" si="193"/>
        <v>7.264603473680932E-2</v>
      </c>
      <c r="R907" s="22">
        <f t="shared" ref="R907:R970" si="203">((G907/G908+G907/1200+((1+G908/1200)^(-119))*(1-G907/G908)))</f>
        <v>1.0031850058339318</v>
      </c>
      <c r="S907" s="22">
        <f t="shared" ref="S907:S970" si="204">S906*R906*E906/E907</f>
        <v>13.769269729225741</v>
      </c>
      <c r="T907" s="39">
        <f t="shared" si="194"/>
        <v>0.11953774780963689</v>
      </c>
      <c r="U907" s="39">
        <f t="shared" si="195"/>
        <v>-2.0341719918070877E-2</v>
      </c>
      <c r="V907" s="39">
        <f t="shared" si="196"/>
        <v>0.13987946772770776</v>
      </c>
      <c r="Y907" s="37"/>
      <c r="Z907" s="37"/>
    </row>
    <row r="908" spans="1:26" ht="13.15" x14ac:dyDescent="0.4">
      <c r="A908" s="1">
        <v>1945.12</v>
      </c>
      <c r="B908" s="11">
        <v>17.329999999999998</v>
      </c>
      <c r="C908" s="4">
        <v>0.66</v>
      </c>
      <c r="D908" s="11">
        <v>0.96</v>
      </c>
      <c r="E908" s="11">
        <v>18.2</v>
      </c>
      <c r="F908" s="4">
        <f t="shared" si="201"/>
        <v>1945.9583333332653</v>
      </c>
      <c r="G908" s="22">
        <f>G897*1/12+G909*11/12</f>
        <v>2.2050000000000001</v>
      </c>
      <c r="H908" s="4">
        <f t="shared" si="197"/>
        <v>290.06706428571425</v>
      </c>
      <c r="I908" s="4">
        <f t="shared" si="198"/>
        <v>11.046985714285716</v>
      </c>
      <c r="J908" s="33">
        <f t="shared" si="202"/>
        <v>15397.777412816342</v>
      </c>
      <c r="K908" s="4">
        <f t="shared" si="199"/>
        <v>16.068342857142859</v>
      </c>
      <c r="L908" s="33">
        <f t="shared" si="200"/>
        <v>852.96401132739129</v>
      </c>
      <c r="M908" s="15">
        <f t="shared" si="191"/>
        <v>15.02034747473996</v>
      </c>
      <c r="N908" s="6"/>
      <c r="O908" s="7">
        <f t="shared" si="192"/>
        <v>19.821351248851304</v>
      </c>
      <c r="P908" s="7"/>
      <c r="Q908" s="46">
        <f t="shared" si="193"/>
        <v>7.2588174698029445E-2</v>
      </c>
      <c r="R908" s="22">
        <f t="shared" si="203"/>
        <v>1.0031734696733301</v>
      </c>
      <c r="S908" s="22">
        <f t="shared" si="204"/>
        <v>13.737228642798117</v>
      </c>
      <c r="T908" s="39">
        <f t="shared" si="194"/>
        <v>0.11970545428265966</v>
      </c>
      <c r="U908" s="39">
        <f t="shared" si="195"/>
        <v>-2.0101999645483981E-2</v>
      </c>
      <c r="V908" s="39">
        <f t="shared" si="196"/>
        <v>0.13980745392814364</v>
      </c>
      <c r="Y908" s="37"/>
      <c r="Z908" s="37"/>
    </row>
    <row r="909" spans="1:26" ht="13.15" x14ac:dyDescent="0.4">
      <c r="A909" s="1">
        <v>1946.01</v>
      </c>
      <c r="B909" s="11">
        <v>18.02</v>
      </c>
      <c r="C909" s="4">
        <v>0.66666700000000001</v>
      </c>
      <c r="D909" s="11">
        <v>0.94</v>
      </c>
      <c r="E909" s="11">
        <v>18.2</v>
      </c>
      <c r="F909" s="4">
        <f t="shared" si="201"/>
        <v>1946.0416666665985</v>
      </c>
      <c r="G909" s="22">
        <v>2.19</v>
      </c>
      <c r="H909" s="4">
        <f t="shared" si="197"/>
        <v>301.61618571428573</v>
      </c>
      <c r="I909" s="4">
        <f t="shared" si="198"/>
        <v>11.158577007857144</v>
      </c>
      <c r="J909" s="33">
        <f t="shared" si="202"/>
        <v>16060.206663886693</v>
      </c>
      <c r="K909" s="4">
        <f t="shared" si="199"/>
        <v>15.733585714285717</v>
      </c>
      <c r="L909" s="33">
        <f t="shared" si="200"/>
        <v>837.76882708398955</v>
      </c>
      <c r="M909" s="15">
        <f t="shared" si="191"/>
        <v>15.623163177761661</v>
      </c>
      <c r="N909" s="6"/>
      <c r="O909" s="7">
        <f t="shared" si="192"/>
        <v>20.599482382192498</v>
      </c>
      <c r="P909" s="7"/>
      <c r="Q909" s="46">
        <f t="shared" si="193"/>
        <v>7.0169343254540842E-2</v>
      </c>
      <c r="R909" s="22">
        <f t="shared" si="203"/>
        <v>1.001379783904099</v>
      </c>
      <c r="S909" s="22">
        <f t="shared" si="204"/>
        <v>13.780823321291638</v>
      </c>
      <c r="T909" s="39">
        <f t="shared" si="194"/>
        <v>0.11231388223019323</v>
      </c>
      <c r="U909" s="39">
        <f t="shared" si="195"/>
        <v>-1.9667343910357737E-2</v>
      </c>
      <c r="V909" s="39">
        <f t="shared" si="196"/>
        <v>0.13198122614055097</v>
      </c>
      <c r="Y909" s="37"/>
      <c r="Z909" s="37"/>
    </row>
    <row r="910" spans="1:26" ht="13.15" x14ac:dyDescent="0.4">
      <c r="A910" s="1">
        <v>1946.02</v>
      </c>
      <c r="B910" s="11">
        <v>18.07</v>
      </c>
      <c r="C910" s="4">
        <v>0.67333299999999996</v>
      </c>
      <c r="D910" s="11">
        <v>0.92</v>
      </c>
      <c r="E910" s="11">
        <v>18.100000000000001</v>
      </c>
      <c r="F910" s="4">
        <f t="shared" si="201"/>
        <v>1946.1249999999318</v>
      </c>
      <c r="G910" s="22">
        <f>G909*11/12+G921*1/12</f>
        <v>2.1949999999999998</v>
      </c>
      <c r="H910" s="4">
        <f t="shared" si="197"/>
        <v>304.12409005524864</v>
      </c>
      <c r="I910" s="4">
        <f t="shared" si="198"/>
        <v>11.332417594309392</v>
      </c>
      <c r="J910" s="33">
        <f t="shared" si="202"/>
        <v>16244.030384282618</v>
      </c>
      <c r="K910" s="4">
        <f t="shared" si="199"/>
        <v>15.48390497237569</v>
      </c>
      <c r="L910" s="33">
        <f t="shared" si="200"/>
        <v>827.03419776093006</v>
      </c>
      <c r="M910" s="15">
        <f t="shared" si="191"/>
        <v>15.761666525801903</v>
      </c>
      <c r="N910" s="6"/>
      <c r="O910" s="7">
        <f t="shared" si="192"/>
        <v>20.765541749059189</v>
      </c>
      <c r="P910" s="7"/>
      <c r="Q910" s="46">
        <f t="shared" si="193"/>
        <v>6.8990615793924875E-2</v>
      </c>
      <c r="R910" s="22">
        <f t="shared" si="203"/>
        <v>1.0013840576640278</v>
      </c>
      <c r="S910" s="22">
        <f t="shared" si="204"/>
        <v>13.876080077724845</v>
      </c>
      <c r="T910" s="39">
        <f t="shared" si="194"/>
        <v>0.11210529287571802</v>
      </c>
      <c r="U910" s="39">
        <f t="shared" si="195"/>
        <v>-1.9600706618504771E-2</v>
      </c>
      <c r="V910" s="39">
        <f t="shared" si="196"/>
        <v>0.13170599949422279</v>
      </c>
      <c r="Y910" s="37"/>
      <c r="Z910" s="37"/>
    </row>
    <row r="911" spans="1:26" ht="13.15" x14ac:dyDescent="0.4">
      <c r="A911" s="1">
        <v>1946.03</v>
      </c>
      <c r="B911" s="11">
        <v>17.53</v>
      </c>
      <c r="C911" s="4">
        <v>0.68</v>
      </c>
      <c r="D911" s="11">
        <v>0.9</v>
      </c>
      <c r="E911" s="11">
        <v>18.3</v>
      </c>
      <c r="F911" s="4">
        <f t="shared" si="201"/>
        <v>1946.208333333265</v>
      </c>
      <c r="G911" s="22">
        <f>G909*10/12+G921*2/12</f>
        <v>2.2000000000000002</v>
      </c>
      <c r="H911" s="4">
        <f t="shared" si="197"/>
        <v>291.81127704918032</v>
      </c>
      <c r="I911" s="4">
        <f t="shared" si="198"/>
        <v>11.319547540983606</v>
      </c>
      <c r="J911" s="33">
        <f t="shared" si="202"/>
        <v>15636.755946721049</v>
      </c>
      <c r="K911" s="4">
        <f t="shared" si="199"/>
        <v>14.981754098360657</v>
      </c>
      <c r="L911" s="33">
        <f t="shared" si="200"/>
        <v>802.79979190239283</v>
      </c>
      <c r="M911" s="15">
        <f t="shared" si="191"/>
        <v>15.134873415142529</v>
      </c>
      <c r="N911" s="6"/>
      <c r="O911" s="7">
        <f t="shared" si="192"/>
        <v>19.926591500429502</v>
      </c>
      <c r="P911" s="7"/>
      <c r="Q911" s="46">
        <f t="shared" si="193"/>
        <v>7.3446233699462168E-2</v>
      </c>
      <c r="R911" s="22">
        <f t="shared" si="203"/>
        <v>1.0013883313886893</v>
      </c>
      <c r="S911" s="22">
        <f t="shared" si="204"/>
        <v>13.743424330378462</v>
      </c>
      <c r="T911" s="39">
        <f t="shared" si="194"/>
        <v>0.12415150720568313</v>
      </c>
      <c r="U911" s="39">
        <f t="shared" si="195"/>
        <v>-1.9439962852505488E-2</v>
      </c>
      <c r="V911" s="39">
        <f t="shared" si="196"/>
        <v>0.14359147005818862</v>
      </c>
      <c r="Y911" s="37"/>
      <c r="Z911" s="37"/>
    </row>
    <row r="912" spans="1:26" ht="13.15" x14ac:dyDescent="0.4">
      <c r="A912" s="1">
        <v>1946.04</v>
      </c>
      <c r="B912" s="11">
        <v>18.66</v>
      </c>
      <c r="C912" s="4">
        <v>0.68</v>
      </c>
      <c r="D912" s="11">
        <v>0.88</v>
      </c>
      <c r="E912" s="11">
        <v>18.399999999999999</v>
      </c>
      <c r="F912" s="4">
        <f t="shared" si="201"/>
        <v>1946.2916666665983</v>
      </c>
      <c r="G912" s="22">
        <f>G909*9/12+G921*3/12</f>
        <v>2.2050000000000001</v>
      </c>
      <c r="H912" s="4">
        <f t="shared" si="197"/>
        <v>308.93354021739134</v>
      </c>
      <c r="I912" s="4">
        <f t="shared" si="198"/>
        <v>11.258028260869567</v>
      </c>
      <c r="J912" s="33">
        <f t="shared" si="202"/>
        <v>16604.527217599523</v>
      </c>
      <c r="K912" s="4">
        <f t="shared" si="199"/>
        <v>14.569213043478264</v>
      </c>
      <c r="L912" s="33">
        <f t="shared" si="200"/>
        <v>783.06452044413629</v>
      </c>
      <c r="M912" s="15">
        <f t="shared" si="191"/>
        <v>16.040842386215914</v>
      </c>
      <c r="N912" s="6"/>
      <c r="O912" s="7">
        <f t="shared" si="192"/>
        <v>21.101916955508479</v>
      </c>
      <c r="P912" s="7"/>
      <c r="Q912" s="46">
        <f t="shared" si="193"/>
        <v>7.0225649072409038E-2</v>
      </c>
      <c r="R912" s="22">
        <f t="shared" si="203"/>
        <v>1.001392605078097</v>
      </c>
      <c r="S912" s="22">
        <f t="shared" si="204"/>
        <v>13.687708536254814</v>
      </c>
      <c r="T912" s="39">
        <f t="shared" si="194"/>
        <v>0.11865481251117771</v>
      </c>
      <c r="U912" s="39">
        <f t="shared" si="195"/>
        <v>-2.1009465178734921E-2</v>
      </c>
      <c r="V912" s="39">
        <f t="shared" si="196"/>
        <v>0.13966427768991263</v>
      </c>
      <c r="Y912" s="37"/>
      <c r="Z912" s="37"/>
    </row>
    <row r="913" spans="1:26" ht="13.15" x14ac:dyDescent="0.4">
      <c r="A913" s="1">
        <v>1946.05</v>
      </c>
      <c r="B913" s="11">
        <v>18.7</v>
      </c>
      <c r="C913" s="4">
        <v>0.68</v>
      </c>
      <c r="D913" s="11">
        <v>0.86</v>
      </c>
      <c r="E913" s="11">
        <v>18.5</v>
      </c>
      <c r="F913" s="4">
        <f t="shared" si="201"/>
        <v>1946.3749999999316</v>
      </c>
      <c r="G913" s="22">
        <f>G909*8/12+G921*4/12</f>
        <v>2.21</v>
      </c>
      <c r="H913" s="4">
        <f t="shared" si="197"/>
        <v>307.92228648648654</v>
      </c>
      <c r="I913" s="4">
        <f t="shared" si="198"/>
        <v>11.197174054054056</v>
      </c>
      <c r="J913" s="33">
        <f t="shared" si="202"/>
        <v>16600.326502932116</v>
      </c>
      <c r="K913" s="4">
        <f t="shared" si="199"/>
        <v>14.161131891891893</v>
      </c>
      <c r="L913" s="33">
        <f t="shared" si="200"/>
        <v>763.43747553591538</v>
      </c>
      <c r="M913" s="15">
        <f t="shared" si="191"/>
        <v>16.013723170832176</v>
      </c>
      <c r="N913" s="6"/>
      <c r="O913" s="7">
        <f t="shared" si="192"/>
        <v>21.048307121707538</v>
      </c>
      <c r="P913" s="7"/>
      <c r="Q913" s="46">
        <f t="shared" si="193"/>
        <v>7.083960614331003E-2</v>
      </c>
      <c r="R913" s="22">
        <f t="shared" si="203"/>
        <v>1.001396878732264</v>
      </c>
      <c r="S913" s="22">
        <f t="shared" si="204"/>
        <v>13.632679459433859</v>
      </c>
      <c r="T913" s="39">
        <f t="shared" si="194"/>
        <v>0.11505727393446397</v>
      </c>
      <c r="U913" s="39">
        <f t="shared" si="195"/>
        <v>-1.9805555392884644E-2</v>
      </c>
      <c r="V913" s="39">
        <f t="shared" si="196"/>
        <v>0.13486282932734861</v>
      </c>
      <c r="Y913" s="37"/>
      <c r="Z913" s="37"/>
    </row>
    <row r="914" spans="1:26" ht="13.15" x14ac:dyDescent="0.4">
      <c r="A914" s="1">
        <v>1946.06</v>
      </c>
      <c r="B914" s="11">
        <v>18.579999999999998</v>
      </c>
      <c r="C914" s="4">
        <v>0.68</v>
      </c>
      <c r="D914" s="11">
        <v>0.84</v>
      </c>
      <c r="E914" s="11">
        <v>18.7</v>
      </c>
      <c r="F914" s="4">
        <f t="shared" si="201"/>
        <v>1946.4583333332648</v>
      </c>
      <c r="G914" s="22">
        <f>G909*7/12+G921*5/12</f>
        <v>2.2149999999999999</v>
      </c>
      <c r="H914" s="4">
        <f t="shared" si="197"/>
        <v>302.67416149732617</v>
      </c>
      <c r="I914" s="4">
        <f t="shared" si="198"/>
        <v>11.077418181818183</v>
      </c>
      <c r="J914" s="33">
        <f t="shared" si="202"/>
        <v>16367.162070605662</v>
      </c>
      <c r="K914" s="4">
        <f t="shared" si="199"/>
        <v>13.683869518716579</v>
      </c>
      <c r="L914" s="33">
        <f t="shared" si="200"/>
        <v>739.95781158820012</v>
      </c>
      <c r="M914" s="15">
        <f t="shared" si="191"/>
        <v>15.773186880128735</v>
      </c>
      <c r="N914" s="6"/>
      <c r="O914" s="7">
        <f t="shared" si="192"/>
        <v>20.71450792661139</v>
      </c>
      <c r="P914" s="7"/>
      <c r="Q914" s="46">
        <f t="shared" si="193"/>
        <v>7.2100572682852387E-2</v>
      </c>
      <c r="R914" s="22">
        <f t="shared" si="203"/>
        <v>1.0014011523512036</v>
      </c>
      <c r="S914" s="22">
        <f t="shared" si="204"/>
        <v>13.505714930456607</v>
      </c>
      <c r="T914" s="39">
        <f t="shared" si="194"/>
        <v>0.11552385405557719</v>
      </c>
      <c r="U914" s="39">
        <f t="shared" si="195"/>
        <v>-1.8776145435939973E-2</v>
      </c>
      <c r="V914" s="39">
        <f t="shared" si="196"/>
        <v>0.13429999949151716</v>
      </c>
      <c r="Y914" s="37"/>
      <c r="Z914" s="37"/>
    </row>
    <row r="915" spans="1:26" ht="13.15" x14ac:dyDescent="0.4">
      <c r="A915" s="1">
        <v>1946.07</v>
      </c>
      <c r="B915" s="11">
        <v>18.05</v>
      </c>
      <c r="C915" s="4">
        <v>0.68333299999999997</v>
      </c>
      <c r="D915" s="11">
        <v>0.85666699999999996</v>
      </c>
      <c r="E915" s="11">
        <v>19.8</v>
      </c>
      <c r="F915" s="4">
        <f t="shared" si="201"/>
        <v>1946.5416666665981</v>
      </c>
      <c r="G915" s="22">
        <f>G909*6/12+G921*6/12</f>
        <v>2.2199999999999998</v>
      </c>
      <c r="H915" s="4">
        <f t="shared" si="197"/>
        <v>277.70471969696973</v>
      </c>
      <c r="I915" s="4">
        <f t="shared" si="198"/>
        <v>10.51328527560606</v>
      </c>
      <c r="J915" s="33">
        <f t="shared" si="202"/>
        <v>15064.31047664017</v>
      </c>
      <c r="K915" s="4">
        <f t="shared" si="199"/>
        <v>13.180081391060607</v>
      </c>
      <c r="L915" s="33">
        <f t="shared" si="200"/>
        <v>714.96385945107511</v>
      </c>
      <c r="M915" s="15">
        <f t="shared" si="191"/>
        <v>14.508136111909069</v>
      </c>
      <c r="N915" s="6"/>
      <c r="O915" s="7">
        <f t="shared" si="192"/>
        <v>19.038974040498363</v>
      </c>
      <c r="P915" s="7"/>
      <c r="Q915" s="46">
        <f t="shared" si="193"/>
        <v>8.2739445589748634E-2</v>
      </c>
      <c r="R915" s="22">
        <f t="shared" si="203"/>
        <v>1.0014054259349292</v>
      </c>
      <c r="S915" s="22">
        <f t="shared" si="204"/>
        <v>12.773269689425762</v>
      </c>
      <c r="T915" s="39">
        <f t="shared" si="194"/>
        <v>0.13029463379336015</v>
      </c>
      <c r="U915" s="39">
        <f t="shared" si="195"/>
        <v>-1.4692430260692557E-2</v>
      </c>
      <c r="V915" s="39">
        <f t="shared" si="196"/>
        <v>0.14498706405405271</v>
      </c>
      <c r="Y915" s="37"/>
      <c r="Z915" s="37"/>
    </row>
    <row r="916" spans="1:26" ht="13.15" x14ac:dyDescent="0.4">
      <c r="A916" s="1">
        <v>1946.08</v>
      </c>
      <c r="B916" s="11">
        <v>17.7</v>
      </c>
      <c r="C916" s="4">
        <v>0.68666700000000003</v>
      </c>
      <c r="D916" s="11">
        <v>0.87333300000000003</v>
      </c>
      <c r="E916" s="11">
        <v>20.2</v>
      </c>
      <c r="F916" s="4">
        <f t="shared" si="201"/>
        <v>1946.6249999999313</v>
      </c>
      <c r="G916" s="22">
        <f>G909*5/12+G921*7/12</f>
        <v>2.2250000000000001</v>
      </c>
      <c r="H916" s="4">
        <f t="shared" si="197"/>
        <v>266.92739108910888</v>
      </c>
      <c r="I916" s="4">
        <f t="shared" si="198"/>
        <v>10.355380274405942</v>
      </c>
      <c r="J916" s="33">
        <f t="shared" si="202"/>
        <v>14526.497138582916</v>
      </c>
      <c r="K916" s="4">
        <f t="shared" si="199"/>
        <v>13.170423685990102</v>
      </c>
      <c r="L916" s="33">
        <f t="shared" si="200"/>
        <v>716.74967940847671</v>
      </c>
      <c r="M916" s="15">
        <f t="shared" si="191"/>
        <v>13.984939309942758</v>
      </c>
      <c r="N916" s="6"/>
      <c r="O916" s="7">
        <f t="shared" si="192"/>
        <v>18.340641021743629</v>
      </c>
      <c r="P916" s="7"/>
      <c r="Q916" s="46">
        <f t="shared" si="193"/>
        <v>8.6598381477112241E-2</v>
      </c>
      <c r="R916" s="22">
        <f t="shared" si="203"/>
        <v>1.001409699483454</v>
      </c>
      <c r="S916" s="22">
        <f t="shared" si="204"/>
        <v>12.537930057605857</v>
      </c>
      <c r="T916" s="39">
        <f t="shared" si="194"/>
        <v>0.13450510441925734</v>
      </c>
      <c r="U916" s="39">
        <f t="shared" si="195"/>
        <v>-1.4085609851683834E-2</v>
      </c>
      <c r="V916" s="39">
        <f t="shared" si="196"/>
        <v>0.14859071427094117</v>
      </c>
      <c r="Y916" s="37"/>
      <c r="Z916" s="37"/>
    </row>
    <row r="917" spans="1:26" ht="13.15" x14ac:dyDescent="0.4">
      <c r="A917" s="1">
        <v>1946.09</v>
      </c>
      <c r="B917" s="11">
        <v>15.09</v>
      </c>
      <c r="C917" s="4">
        <v>0.69</v>
      </c>
      <c r="D917" s="11">
        <v>0.89</v>
      </c>
      <c r="E917" s="11">
        <v>20.399999999999999</v>
      </c>
      <c r="F917" s="4">
        <f t="shared" si="201"/>
        <v>1946.7083333332646</v>
      </c>
      <c r="G917" s="22">
        <f>G909*4/12+G921*8/12</f>
        <v>2.23</v>
      </c>
      <c r="H917" s="4">
        <f t="shared" si="197"/>
        <v>225.33586323529417</v>
      </c>
      <c r="I917" s="4">
        <f t="shared" si="198"/>
        <v>10.303627941176471</v>
      </c>
      <c r="J917" s="33">
        <f t="shared" si="202"/>
        <v>12309.76606628734</v>
      </c>
      <c r="K917" s="4">
        <f t="shared" si="199"/>
        <v>13.290186764705885</v>
      </c>
      <c r="L917" s="33">
        <f t="shared" si="200"/>
        <v>726.02331338606575</v>
      </c>
      <c r="M917" s="15">
        <f t="shared" si="191"/>
        <v>11.841267540149637</v>
      </c>
      <c r="N917" s="6"/>
      <c r="O917" s="7">
        <f t="shared" si="192"/>
        <v>15.527660854694712</v>
      </c>
      <c r="P917" s="7"/>
      <c r="Q917" s="46">
        <f t="shared" si="193"/>
        <v>0.10051583018992163</v>
      </c>
      <c r="R917" s="22">
        <f t="shared" si="203"/>
        <v>1.001413972996791</v>
      </c>
      <c r="S917" s="22">
        <f t="shared" si="204"/>
        <v>12.432510606708787</v>
      </c>
      <c r="T917" s="39">
        <f t="shared" si="194"/>
        <v>0.14941584499990945</v>
      </c>
      <c r="U917" s="39">
        <f t="shared" si="195"/>
        <v>-1.375494556952217E-2</v>
      </c>
      <c r="V917" s="39">
        <f t="shared" si="196"/>
        <v>0.16317079056943162</v>
      </c>
      <c r="Y917" s="37"/>
      <c r="Z917" s="37"/>
    </row>
    <row r="918" spans="1:26" ht="13.15" x14ac:dyDescent="0.4">
      <c r="A918" s="1">
        <v>1946.1</v>
      </c>
      <c r="B918" s="11">
        <v>14.75</v>
      </c>
      <c r="C918" s="4">
        <v>0.69666700000000004</v>
      </c>
      <c r="D918" s="11">
        <v>0.94666700000000004</v>
      </c>
      <c r="E918" s="11">
        <v>20.8</v>
      </c>
      <c r="F918" s="4">
        <f t="shared" si="201"/>
        <v>1946.7916666665978</v>
      </c>
      <c r="G918" s="22">
        <f>G909*3/12+G921*9/12</f>
        <v>2.2349999999999999</v>
      </c>
      <c r="H918" s="4">
        <f t="shared" si="197"/>
        <v>216.02296874999999</v>
      </c>
      <c r="I918" s="4">
        <f t="shared" si="198"/>
        <v>10.203123631875002</v>
      </c>
      <c r="J918" s="33">
        <f t="shared" si="202"/>
        <v>11847.464834707249</v>
      </c>
      <c r="K918" s="4">
        <f t="shared" si="199"/>
        <v>13.864529881875001</v>
      </c>
      <c r="L918" s="33">
        <f t="shared" si="200"/>
        <v>760.37993170697007</v>
      </c>
      <c r="M918" s="15">
        <f t="shared" si="191"/>
        <v>11.387602961765049</v>
      </c>
      <c r="N918" s="6"/>
      <c r="O918" s="7">
        <f t="shared" si="192"/>
        <v>14.931866479299597</v>
      </c>
      <c r="P918" s="7"/>
      <c r="Q918" s="46">
        <f t="shared" si="193"/>
        <v>0.10584847069030609</v>
      </c>
      <c r="R918" s="22">
        <f t="shared" si="203"/>
        <v>1.0014182464749537</v>
      </c>
      <c r="S918" s="22">
        <f t="shared" si="204"/>
        <v>12.210665036354586</v>
      </c>
      <c r="T918" s="39">
        <f t="shared" si="194"/>
        <v>0.15229233427166822</v>
      </c>
      <c r="U918" s="39">
        <f t="shared" si="195"/>
        <v>-1.1727866860472336E-2</v>
      </c>
      <c r="V918" s="39">
        <f t="shared" si="196"/>
        <v>0.16402020113214055</v>
      </c>
      <c r="Y918" s="37"/>
      <c r="Z918" s="37"/>
    </row>
    <row r="919" spans="1:26" ht="13.15" x14ac:dyDescent="0.4">
      <c r="A919" s="1">
        <v>1946.11</v>
      </c>
      <c r="B919" s="11">
        <v>14.69</v>
      </c>
      <c r="C919" s="4">
        <v>0.70333299999999999</v>
      </c>
      <c r="D919" s="11">
        <v>1.0033300000000001</v>
      </c>
      <c r="E919" s="11">
        <v>21.3</v>
      </c>
      <c r="F919" s="4">
        <f t="shared" si="201"/>
        <v>1946.8749999999311</v>
      </c>
      <c r="G919" s="22">
        <f>G909*2/12+G921*10/12</f>
        <v>2.2400000000000002</v>
      </c>
      <c r="H919" s="4">
        <f t="shared" si="197"/>
        <v>210.09389718309856</v>
      </c>
      <c r="I919" s="4">
        <f t="shared" si="198"/>
        <v>10.058949692816901</v>
      </c>
      <c r="J919" s="33">
        <f t="shared" si="202"/>
        <v>11568.265916599847</v>
      </c>
      <c r="K919" s="4">
        <f t="shared" si="199"/>
        <v>14.349456083098595</v>
      </c>
      <c r="L919" s="33">
        <f t="shared" si="200"/>
        <v>790.11492458149269</v>
      </c>
      <c r="M919" s="15">
        <f t="shared" si="191"/>
        <v>11.11004365674329</v>
      </c>
      <c r="N919" s="6"/>
      <c r="O919" s="7">
        <f t="shared" si="192"/>
        <v>14.565527161951856</v>
      </c>
      <c r="P919" s="7"/>
      <c r="Q919" s="46">
        <f t="shared" si="193"/>
        <v>0.11046659850288859</v>
      </c>
      <c r="R919" s="22">
        <f t="shared" si="203"/>
        <v>1.0014225199179554</v>
      </c>
      <c r="S919" s="22">
        <f t="shared" si="204"/>
        <v>11.940940919961696</v>
      </c>
      <c r="T919" s="39">
        <f t="shared" si="194"/>
        <v>0.15421106523337191</v>
      </c>
      <c r="U919" s="39">
        <f t="shared" si="195"/>
        <v>-1.0490420533101008E-2</v>
      </c>
      <c r="V919" s="39">
        <f t="shared" si="196"/>
        <v>0.16470148576647292</v>
      </c>
      <c r="Y919" s="37"/>
      <c r="Z919" s="37"/>
    </row>
    <row r="920" spans="1:26" ht="13.15" x14ac:dyDescent="0.4">
      <c r="A920" s="1">
        <v>1946.12</v>
      </c>
      <c r="B920" s="11">
        <v>15.13</v>
      </c>
      <c r="C920" s="4">
        <v>0.71</v>
      </c>
      <c r="D920" s="11">
        <v>1.06</v>
      </c>
      <c r="E920" s="11">
        <v>21.5</v>
      </c>
      <c r="F920" s="4">
        <f t="shared" si="201"/>
        <v>1946.9583333332644</v>
      </c>
      <c r="G920" s="22">
        <f>G909*1/12+G921*11/12</f>
        <v>2.2450000000000001</v>
      </c>
      <c r="H920" s="4">
        <f t="shared" si="197"/>
        <v>214.37380325581398</v>
      </c>
      <c r="I920" s="4">
        <f t="shared" si="198"/>
        <v>10.059841395348837</v>
      </c>
      <c r="J920" s="33">
        <f t="shared" si="202"/>
        <v>11850.087532408099</v>
      </c>
      <c r="K920" s="4">
        <f t="shared" si="199"/>
        <v>15.018918139534884</v>
      </c>
      <c r="L920" s="33">
        <f t="shared" si="200"/>
        <v>830.21102342052768</v>
      </c>
      <c r="M920" s="15">
        <f t="shared" si="191"/>
        <v>11.372779425862701</v>
      </c>
      <c r="N920" s="6"/>
      <c r="O920" s="7">
        <f t="shared" si="192"/>
        <v>14.904166173962984</v>
      </c>
      <c r="P920" s="7"/>
      <c r="Q920" s="46">
        <f t="shared" si="193"/>
        <v>0.10931230061839768</v>
      </c>
      <c r="R920" s="22">
        <f t="shared" si="203"/>
        <v>1.001426793325809</v>
      </c>
      <c r="S920" s="22">
        <f t="shared" si="204"/>
        <v>11.846690614666359</v>
      </c>
      <c r="T920" s="39">
        <f t="shared" si="194"/>
        <v>0.1530769045334639</v>
      </c>
      <c r="U920" s="39">
        <f t="shared" si="195"/>
        <v>-1.0603714905176864E-2</v>
      </c>
      <c r="V920" s="39">
        <f t="shared" si="196"/>
        <v>0.16368061943864076</v>
      </c>
      <c r="Y920" s="37"/>
      <c r="Z920" s="37"/>
    </row>
    <row r="921" spans="1:26" ht="13.15" x14ac:dyDescent="0.4">
      <c r="A921" s="1">
        <v>1947.01</v>
      </c>
      <c r="B921" s="11">
        <v>15.21</v>
      </c>
      <c r="C921" s="4">
        <v>0.71333299999999999</v>
      </c>
      <c r="D921" s="11">
        <v>1.1299999999999999</v>
      </c>
      <c r="E921" s="11">
        <v>21.5</v>
      </c>
      <c r="F921" s="4">
        <f t="shared" si="201"/>
        <v>1947.0416666665976</v>
      </c>
      <c r="G921" s="22">
        <v>2.25</v>
      </c>
      <c r="H921" s="4">
        <f t="shared" si="197"/>
        <v>215.50730651162795</v>
      </c>
      <c r="I921" s="4">
        <f t="shared" si="198"/>
        <v>10.107065974744186</v>
      </c>
      <c r="J921" s="33">
        <f t="shared" si="202"/>
        <v>11959.302902097827</v>
      </c>
      <c r="K921" s="4">
        <f t="shared" si="199"/>
        <v>16.010733488372093</v>
      </c>
      <c r="L921" s="33">
        <f t="shared" si="200"/>
        <v>888.49521889352673</v>
      </c>
      <c r="M921" s="15">
        <f t="shared" si="191"/>
        <v>11.469296334735576</v>
      </c>
      <c r="N921" s="6"/>
      <c r="O921" s="7">
        <f t="shared" si="192"/>
        <v>15.022197025934338</v>
      </c>
      <c r="P921" s="7"/>
      <c r="Q921" s="46">
        <f t="shared" si="193"/>
        <v>0.1077796741638497</v>
      </c>
      <c r="R921" s="22">
        <f t="shared" si="203"/>
        <v>1.0004699429526016</v>
      </c>
      <c r="S921" s="22">
        <f t="shared" si="204"/>
        <v>11.863593393768289</v>
      </c>
      <c r="T921" s="39">
        <f t="shared" si="194"/>
        <v>0.14985485961229639</v>
      </c>
      <c r="U921" s="39">
        <f t="shared" si="195"/>
        <v>-9.379095770818302E-3</v>
      </c>
      <c r="V921" s="39">
        <f t="shared" si="196"/>
        <v>0.15923395538311469</v>
      </c>
      <c r="Y921" s="37"/>
      <c r="Z921" s="37"/>
    </row>
    <row r="922" spans="1:26" ht="13.15" x14ac:dyDescent="0.4">
      <c r="A922" s="1">
        <v>1947.02</v>
      </c>
      <c r="B922" s="11">
        <v>15.8</v>
      </c>
      <c r="C922" s="4">
        <v>0.71666700000000005</v>
      </c>
      <c r="D922" s="11">
        <v>1.2</v>
      </c>
      <c r="E922" s="11">
        <v>21.5</v>
      </c>
      <c r="F922" s="4">
        <f t="shared" si="201"/>
        <v>1947.1249999999309</v>
      </c>
      <c r="G922" s="22">
        <f>G921*11/12+G933*1/12</f>
        <v>2.2658333333333331</v>
      </c>
      <c r="H922" s="4">
        <f t="shared" si="197"/>
        <v>223.86689302325584</v>
      </c>
      <c r="I922" s="4">
        <f t="shared" si="198"/>
        <v>10.154304722930235</v>
      </c>
      <c r="J922" s="33">
        <f t="shared" si="202"/>
        <v>12470.165833720608</v>
      </c>
      <c r="K922" s="4">
        <f t="shared" si="199"/>
        <v>17.002548837209304</v>
      </c>
      <c r="L922" s="33">
        <f t="shared" si="200"/>
        <v>947.10120256105881</v>
      </c>
      <c r="M922" s="15">
        <f t="shared" si="191"/>
        <v>11.949565314209435</v>
      </c>
      <c r="N922" s="6"/>
      <c r="O922" s="7">
        <f t="shared" si="192"/>
        <v>15.637228584439001</v>
      </c>
      <c r="P922" s="7"/>
      <c r="Q922" s="46">
        <f t="shared" si="193"/>
        <v>0.10411708620482772</v>
      </c>
      <c r="R922" s="22">
        <f t="shared" si="203"/>
        <v>1.000484205925781</v>
      </c>
      <c r="S922" s="22">
        <f t="shared" si="204"/>
        <v>11.86916860587622</v>
      </c>
      <c r="T922" s="39">
        <f t="shared" si="194"/>
        <v>0.1399822270840867</v>
      </c>
      <c r="U922" s="39">
        <f t="shared" si="195"/>
        <v>-8.5038771317570427E-3</v>
      </c>
      <c r="V922" s="39">
        <f t="shared" si="196"/>
        <v>0.14848610421584374</v>
      </c>
      <c r="Y922" s="37"/>
      <c r="Z922" s="37"/>
    </row>
    <row r="923" spans="1:26" ht="13.15" x14ac:dyDescent="0.4">
      <c r="A923" s="1">
        <v>1947.03</v>
      </c>
      <c r="B923" s="11">
        <v>15.16</v>
      </c>
      <c r="C923" s="4">
        <v>0.72</v>
      </c>
      <c r="D923" s="11">
        <v>1.27</v>
      </c>
      <c r="E923" s="11">
        <v>21.9</v>
      </c>
      <c r="F923" s="4">
        <f t="shared" si="201"/>
        <v>1947.2083333332641</v>
      </c>
      <c r="G923" s="22">
        <f>G921*10/12+G933*2/12</f>
        <v>2.2816666666666667</v>
      </c>
      <c r="H923" s="4">
        <f t="shared" si="197"/>
        <v>210.87560000000002</v>
      </c>
      <c r="I923" s="4">
        <f t="shared" si="198"/>
        <v>10.015200000000002</v>
      </c>
      <c r="J923" s="33">
        <f t="shared" si="202"/>
        <v>11792.995681661159</v>
      </c>
      <c r="K923" s="4">
        <f t="shared" si="199"/>
        <v>17.665700000000005</v>
      </c>
      <c r="L923" s="33">
        <f t="shared" si="200"/>
        <v>987.93565407055894</v>
      </c>
      <c r="M923" s="15">
        <f t="shared" si="191"/>
        <v>11.28790309650128</v>
      </c>
      <c r="N923" s="6"/>
      <c r="O923" s="7">
        <f t="shared" si="192"/>
        <v>14.757502576039036</v>
      </c>
      <c r="P923" s="7"/>
      <c r="Q923" s="46">
        <f t="shared" si="193"/>
        <v>0.11005042001644612</v>
      </c>
      <c r="R923" s="22">
        <f t="shared" si="203"/>
        <v>1.0004984677859259</v>
      </c>
      <c r="S923" s="22">
        <f t="shared" si="204"/>
        <v>11.658022289701348</v>
      </c>
      <c r="T923" s="39">
        <f t="shared" si="194"/>
        <v>0.14779481696047259</v>
      </c>
      <c r="U923" s="39">
        <f t="shared" si="195"/>
        <v>-7.3886359870464213E-3</v>
      </c>
      <c r="V923" s="39">
        <f t="shared" si="196"/>
        <v>0.15518345294751901</v>
      </c>
      <c r="Y923" s="37"/>
      <c r="Z923" s="37"/>
    </row>
    <row r="924" spans="1:26" ht="13.15" x14ac:dyDescent="0.4">
      <c r="A924" s="1">
        <v>1947.04</v>
      </c>
      <c r="B924" s="11">
        <v>14.6</v>
      </c>
      <c r="C924" s="4">
        <v>0.73333300000000001</v>
      </c>
      <c r="D924" s="11">
        <v>1.32667</v>
      </c>
      <c r="E924" s="11">
        <v>21.9</v>
      </c>
      <c r="F924" s="4">
        <f t="shared" si="201"/>
        <v>1947.2916666665974</v>
      </c>
      <c r="G924" s="22">
        <f>G921*9/12+G933*3/12</f>
        <v>2.2974999999999999</v>
      </c>
      <c r="H924" s="4">
        <f t="shared" si="197"/>
        <v>203.08600000000004</v>
      </c>
      <c r="I924" s="4">
        <f t="shared" si="198"/>
        <v>10.200662030000002</v>
      </c>
      <c r="J924" s="33">
        <f t="shared" si="202"/>
        <v>11404.908950798455</v>
      </c>
      <c r="K924" s="4">
        <f t="shared" si="199"/>
        <v>18.453979700000001</v>
      </c>
      <c r="L924" s="33">
        <f t="shared" si="200"/>
        <v>1036.3390792983414</v>
      </c>
      <c r="M924" s="15">
        <f t="shared" si="191"/>
        <v>10.900825126392672</v>
      </c>
      <c r="N924" s="6"/>
      <c r="O924" s="7">
        <f t="shared" si="192"/>
        <v>14.239032702754537</v>
      </c>
      <c r="P924" s="7"/>
      <c r="Q924" s="46">
        <f t="shared" si="193"/>
        <v>0.11230527663572899</v>
      </c>
      <c r="R924" s="22">
        <f t="shared" si="203"/>
        <v>1.0005127285343618</v>
      </c>
      <c r="S924" s="22">
        <f t="shared" si="204"/>
        <v>11.663833438260371</v>
      </c>
      <c r="T924" s="39">
        <f t="shared" si="194"/>
        <v>0.15423680902181913</v>
      </c>
      <c r="U924" s="39">
        <f t="shared" si="195"/>
        <v>-8.0946634267811124E-3</v>
      </c>
      <c r="V924" s="39">
        <f t="shared" si="196"/>
        <v>0.16233147244860024</v>
      </c>
      <c r="Y924" s="37"/>
      <c r="Z924" s="37"/>
    </row>
    <row r="925" spans="1:26" ht="13.15" x14ac:dyDescent="0.4">
      <c r="A925" s="1">
        <v>1947.05</v>
      </c>
      <c r="B925" s="11">
        <v>14.34</v>
      </c>
      <c r="C925" s="4">
        <v>0.74666699999999997</v>
      </c>
      <c r="D925" s="11">
        <v>1.3833299999999999</v>
      </c>
      <c r="E925" s="11">
        <v>21.9</v>
      </c>
      <c r="F925" s="4">
        <f t="shared" si="201"/>
        <v>1947.3749999999307</v>
      </c>
      <c r="G925" s="22">
        <f>G921*8/12+G933*4/12</f>
        <v>2.3133333333333335</v>
      </c>
      <c r="H925" s="4">
        <f t="shared" si="197"/>
        <v>199.46940000000001</v>
      </c>
      <c r="I925" s="4">
        <f t="shared" si="198"/>
        <v>10.38613797</v>
      </c>
      <c r="J925" s="33">
        <f t="shared" si="202"/>
        <v>11250.413250028332</v>
      </c>
      <c r="K925" s="4">
        <f t="shared" si="199"/>
        <v>19.242120300000003</v>
      </c>
      <c r="L925" s="33">
        <f t="shared" si="200"/>
        <v>1085.2882957574404</v>
      </c>
      <c r="M925" s="15">
        <f t="shared" si="191"/>
        <v>10.733674273688534</v>
      </c>
      <c r="N925" s="6"/>
      <c r="O925" s="7">
        <f t="shared" si="192"/>
        <v>14.008519289638567</v>
      </c>
      <c r="P925" s="7"/>
      <c r="Q925" s="46">
        <f t="shared" si="193"/>
        <v>0.11284855290399033</v>
      </c>
      <c r="R925" s="22">
        <f t="shared" si="203"/>
        <v>1.0005269881724117</v>
      </c>
      <c r="S925" s="22">
        <f t="shared" si="204"/>
        <v>11.66981381848421</v>
      </c>
      <c r="T925" s="39">
        <f t="shared" si="194"/>
        <v>0.1601176902436201</v>
      </c>
      <c r="U925" s="39">
        <f t="shared" si="195"/>
        <v>-9.2060478064108775E-3</v>
      </c>
      <c r="V925" s="39">
        <f t="shared" si="196"/>
        <v>0.16932373805003098</v>
      </c>
      <c r="Y925" s="37"/>
      <c r="Z925" s="37"/>
    </row>
    <row r="926" spans="1:26" ht="13.15" x14ac:dyDescent="0.4">
      <c r="A926" s="1">
        <v>1947.06</v>
      </c>
      <c r="B926" s="11">
        <v>14.84</v>
      </c>
      <c r="C926" s="4">
        <v>0.76</v>
      </c>
      <c r="D926" s="11">
        <v>1.44</v>
      </c>
      <c r="E926" s="11">
        <v>22</v>
      </c>
      <c r="F926" s="4">
        <f t="shared" si="201"/>
        <v>1947.4583333332639</v>
      </c>
      <c r="G926" s="22">
        <f>G921*7/12+G933*5/12</f>
        <v>2.3291666666666666</v>
      </c>
      <c r="H926" s="4">
        <f t="shared" si="197"/>
        <v>205.48610727272728</v>
      </c>
      <c r="I926" s="4">
        <f t="shared" si="198"/>
        <v>10.523547272727273</v>
      </c>
      <c r="J926" s="33">
        <f t="shared" si="202"/>
        <v>11639.227931355386</v>
      </c>
      <c r="K926" s="4">
        <f t="shared" si="199"/>
        <v>19.93935272727273</v>
      </c>
      <c r="L926" s="33">
        <f t="shared" si="200"/>
        <v>1129.4129529078004</v>
      </c>
      <c r="M926" s="15">
        <f t="shared" si="191"/>
        <v>11.082715855052092</v>
      </c>
      <c r="N926" s="6"/>
      <c r="O926" s="7">
        <f t="shared" si="192"/>
        <v>14.44834300367576</v>
      </c>
      <c r="P926" s="7"/>
      <c r="Q926" s="46">
        <f t="shared" si="193"/>
        <v>0.11023126451262739</v>
      </c>
      <c r="R926" s="22">
        <f t="shared" si="203"/>
        <v>1.0005412467013974</v>
      </c>
      <c r="S926" s="22">
        <f t="shared" si="204"/>
        <v>11.622891110193793</v>
      </c>
      <c r="T926" s="39">
        <f t="shared" si="194"/>
        <v>0.15800958832575596</v>
      </c>
      <c r="U926" s="39">
        <f t="shared" si="195"/>
        <v>-1.0506235998028357E-2</v>
      </c>
      <c r="V926" s="39">
        <f t="shared" si="196"/>
        <v>0.16851582432378431</v>
      </c>
      <c r="Y926" s="37"/>
      <c r="Z926" s="37"/>
    </row>
    <row r="927" spans="1:26" ht="13.15" x14ac:dyDescent="0.4">
      <c r="A927" s="1">
        <v>1947.07</v>
      </c>
      <c r="B927" s="11">
        <v>15.77</v>
      </c>
      <c r="C927" s="4">
        <v>0.77</v>
      </c>
      <c r="D927" s="11">
        <v>1.4766699999999999</v>
      </c>
      <c r="E927" s="11">
        <v>22.2</v>
      </c>
      <c r="F927" s="4">
        <f t="shared" si="201"/>
        <v>1947.5416666665972</v>
      </c>
      <c r="G927" s="22">
        <f>G921*6/12+G933*6/12</f>
        <v>2.3449999999999998</v>
      </c>
      <c r="H927" s="4">
        <f t="shared" si="197"/>
        <v>216.39636621621625</v>
      </c>
      <c r="I927" s="4">
        <f t="shared" si="198"/>
        <v>10.565960810810811</v>
      </c>
      <c r="J927" s="33">
        <f t="shared" si="202"/>
        <v>12307.084725361417</v>
      </c>
      <c r="K927" s="4">
        <f t="shared" si="199"/>
        <v>20.26290565</v>
      </c>
      <c r="L927" s="33">
        <f t="shared" si="200"/>
        <v>1152.409816195272</v>
      </c>
      <c r="M927" s="15">
        <f t="shared" si="191"/>
        <v>11.696446553354361</v>
      </c>
      <c r="N927" s="6"/>
      <c r="O927" s="7">
        <f t="shared" si="192"/>
        <v>15.226610589448997</v>
      </c>
      <c r="P927" s="7"/>
      <c r="Q927" s="46">
        <f t="shared" si="193"/>
        <v>0.10556057364060729</v>
      </c>
      <c r="R927" s="22">
        <f t="shared" si="203"/>
        <v>1.0005555041226388</v>
      </c>
      <c r="S927" s="22">
        <f t="shared" si="204"/>
        <v>11.524414556607816</v>
      </c>
      <c r="T927" s="39">
        <f t="shared" si="194"/>
        <v>0.15339678796768785</v>
      </c>
      <c r="U927" s="39">
        <f t="shared" si="195"/>
        <v>-1.1110357703870921E-2</v>
      </c>
      <c r="V927" s="39">
        <f t="shared" si="196"/>
        <v>0.16450714567155877</v>
      </c>
      <c r="Y927" s="37"/>
      <c r="Z927" s="37"/>
    </row>
    <row r="928" spans="1:26" ht="13.15" x14ac:dyDescent="0.4">
      <c r="A928" s="1">
        <v>1947.08</v>
      </c>
      <c r="B928" s="11">
        <v>15.46</v>
      </c>
      <c r="C928" s="4">
        <v>0.78</v>
      </c>
      <c r="D928" s="11">
        <v>1.5133300000000001</v>
      </c>
      <c r="E928" s="11">
        <v>22.5</v>
      </c>
      <c r="F928" s="4">
        <f t="shared" si="201"/>
        <v>1947.6249999999304</v>
      </c>
      <c r="G928" s="22">
        <f>G921*5/12+G933*7/12</f>
        <v>2.3608333333333329</v>
      </c>
      <c r="H928" s="4">
        <f t="shared" si="197"/>
        <v>209.31397066666671</v>
      </c>
      <c r="I928" s="4">
        <f t="shared" si="198"/>
        <v>10.560472000000001</v>
      </c>
      <c r="J928" s="33">
        <f t="shared" si="202"/>
        <v>11954.338860056196</v>
      </c>
      <c r="K928" s="4">
        <f t="shared" si="199"/>
        <v>20.489075758666669</v>
      </c>
      <c r="L928" s="33">
        <f t="shared" si="200"/>
        <v>1170.1720328000545</v>
      </c>
      <c r="M928" s="15">
        <f t="shared" si="191"/>
        <v>11.33747235532983</v>
      </c>
      <c r="N928" s="6"/>
      <c r="O928" s="7">
        <f t="shared" si="192"/>
        <v>14.739100764648137</v>
      </c>
      <c r="P928" s="7"/>
      <c r="Q928" s="46">
        <f t="shared" si="193"/>
        <v>0.1095109223780216</v>
      </c>
      <c r="R928" s="22">
        <f t="shared" si="203"/>
        <v>1.0005697604374542</v>
      </c>
      <c r="S928" s="22">
        <f t="shared" si="204"/>
        <v>11.377072197519608</v>
      </c>
      <c r="T928" s="39">
        <f t="shared" si="194"/>
        <v>0.1505910171136875</v>
      </c>
      <c r="U928" s="39">
        <f t="shared" si="195"/>
        <v>-9.5132666197692561E-3</v>
      </c>
      <c r="V928" s="39">
        <f t="shared" si="196"/>
        <v>0.16010428373345675</v>
      </c>
      <c r="Y928" s="37"/>
      <c r="Z928" s="37"/>
    </row>
    <row r="929" spans="1:26" ht="13.15" x14ac:dyDescent="0.4">
      <c r="A929" s="1">
        <v>1947.09</v>
      </c>
      <c r="B929" s="11">
        <v>15.06</v>
      </c>
      <c r="C929" s="4">
        <v>0.79</v>
      </c>
      <c r="D929" s="11">
        <v>1.55</v>
      </c>
      <c r="E929" s="11">
        <v>23</v>
      </c>
      <c r="F929" s="4">
        <f t="shared" si="201"/>
        <v>1947.7083333332637</v>
      </c>
      <c r="G929" s="22">
        <f>G921*4/12+G933*8/12</f>
        <v>2.3766666666666669</v>
      </c>
      <c r="H929" s="4">
        <f t="shared" si="197"/>
        <v>199.46577130434787</v>
      </c>
      <c r="I929" s="4">
        <f t="shared" si="198"/>
        <v>10.463343913043479</v>
      </c>
      <c r="J929" s="33">
        <f t="shared" si="202"/>
        <v>11441.687066669949</v>
      </c>
      <c r="K929" s="4">
        <f t="shared" si="199"/>
        <v>20.529345652173912</v>
      </c>
      <c r="L929" s="33">
        <f t="shared" si="200"/>
        <v>1177.5972744580622</v>
      </c>
      <c r="M929" s="15">
        <f t="shared" si="191"/>
        <v>10.827463017228835</v>
      </c>
      <c r="N929" s="6"/>
      <c r="O929" s="7">
        <f t="shared" si="192"/>
        <v>14.058032932818939</v>
      </c>
      <c r="P929" s="7"/>
      <c r="Q929" s="46">
        <f t="shared" si="193"/>
        <v>0.11508689211783993</v>
      </c>
      <c r="R929" s="22">
        <f t="shared" si="203"/>
        <v>1.0005840156471602</v>
      </c>
      <c r="S929" s="22">
        <f t="shared" si="204"/>
        <v>11.136085829170252</v>
      </c>
      <c r="T929" s="39">
        <f t="shared" si="194"/>
        <v>0.15125142313541295</v>
      </c>
      <c r="U929" s="39">
        <f t="shared" si="195"/>
        <v>-6.9846505465648301E-3</v>
      </c>
      <c r="V929" s="39">
        <f t="shared" si="196"/>
        <v>0.15823607368197778</v>
      </c>
      <c r="Y929" s="37"/>
      <c r="Z929" s="37"/>
    </row>
    <row r="930" spans="1:26" ht="13.15" x14ac:dyDescent="0.4">
      <c r="A930" s="1">
        <v>1947.1</v>
      </c>
      <c r="B930" s="11">
        <v>15.45</v>
      </c>
      <c r="C930" s="4">
        <v>0.80666700000000002</v>
      </c>
      <c r="D930" s="11">
        <v>1.57</v>
      </c>
      <c r="E930" s="11">
        <v>23</v>
      </c>
      <c r="F930" s="4">
        <f t="shared" si="201"/>
        <v>1947.7916666665969</v>
      </c>
      <c r="G930" s="22">
        <f>G921*3/12+G933*9/12</f>
        <v>2.3925000000000001</v>
      </c>
      <c r="H930" s="4">
        <f t="shared" si="197"/>
        <v>204.63121956521738</v>
      </c>
      <c r="I930" s="4">
        <f t="shared" si="198"/>
        <v>10.684093980130436</v>
      </c>
      <c r="J930" s="33">
        <f t="shared" si="202"/>
        <v>11789.05717984516</v>
      </c>
      <c r="K930" s="4">
        <f t="shared" si="199"/>
        <v>20.794240434782608</v>
      </c>
      <c r="L930" s="33">
        <f t="shared" si="200"/>
        <v>1197.9818622884727</v>
      </c>
      <c r="M930" s="15">
        <f t="shared" si="191"/>
        <v>11.132662042754783</v>
      </c>
      <c r="N930" s="6"/>
      <c r="O930" s="7">
        <f t="shared" si="192"/>
        <v>14.435005794121887</v>
      </c>
      <c r="P930" s="7"/>
      <c r="Q930" s="46">
        <f t="shared" si="193"/>
        <v>0.11239659547338419</v>
      </c>
      <c r="R930" s="22">
        <f t="shared" si="203"/>
        <v>1.0005982697530713</v>
      </c>
      <c r="S930" s="22">
        <f t="shared" si="204"/>
        <v>11.142589477542606</v>
      </c>
      <c r="T930" s="39">
        <f t="shared" si="194"/>
        <v>0.14086084742961291</v>
      </c>
      <c r="U930" s="39">
        <f t="shared" si="195"/>
        <v>-7.1247266461228476E-3</v>
      </c>
      <c r="V930" s="39">
        <f t="shared" si="196"/>
        <v>0.14798557407573576</v>
      </c>
      <c r="Y930" s="37"/>
      <c r="Z930" s="37"/>
    </row>
    <row r="931" spans="1:26" ht="13.15" x14ac:dyDescent="0.4">
      <c r="A931" s="1">
        <v>1947.11</v>
      </c>
      <c r="B931" s="11">
        <v>15.27</v>
      </c>
      <c r="C931" s="4">
        <v>0.82333299999999998</v>
      </c>
      <c r="D931" s="11">
        <v>1.59</v>
      </c>
      <c r="E931" s="11">
        <v>23.1</v>
      </c>
      <c r="F931" s="4">
        <f t="shared" si="201"/>
        <v>1947.8749999999302</v>
      </c>
      <c r="G931" s="22">
        <f>G921*2/12+G933*10/12</f>
        <v>2.4083333333333332</v>
      </c>
      <c r="H931" s="4">
        <f t="shared" si="197"/>
        <v>201.37163766233766</v>
      </c>
      <c r="I931" s="4">
        <f t="shared" si="198"/>
        <v>10.857623742727272</v>
      </c>
      <c r="J931" s="33">
        <f t="shared" si="202"/>
        <v>11653.395401389593</v>
      </c>
      <c r="K931" s="4">
        <f t="shared" si="199"/>
        <v>20.967970129870132</v>
      </c>
      <c r="L931" s="33">
        <f t="shared" si="200"/>
        <v>1213.418381677109</v>
      </c>
      <c r="M931" s="15">
        <f t="shared" si="191"/>
        <v>10.975407324839068</v>
      </c>
      <c r="N931" s="6"/>
      <c r="O931" s="7">
        <f t="shared" si="192"/>
        <v>14.214670910685845</v>
      </c>
      <c r="P931" s="7"/>
      <c r="Q931" s="46">
        <f t="shared" si="193"/>
        <v>0.11469919212401684</v>
      </c>
      <c r="R931" s="22">
        <f t="shared" si="203"/>
        <v>1.000612522756501</v>
      </c>
      <c r="S931" s="22">
        <f t="shared" si="204"/>
        <v>11.100990575383198</v>
      </c>
      <c r="T931" s="39">
        <f t="shared" si="194"/>
        <v>0.13970904303537313</v>
      </c>
      <c r="U931" s="39">
        <f t="shared" si="195"/>
        <v>-4.7445522646158977E-3</v>
      </c>
      <c r="V931" s="39">
        <f t="shared" si="196"/>
        <v>0.14445359529998902</v>
      </c>
      <c r="Y931" s="37"/>
      <c r="Z931" s="37"/>
    </row>
    <row r="932" spans="1:26" ht="13.15" x14ac:dyDescent="0.4">
      <c r="A932" s="1">
        <v>1947.12</v>
      </c>
      <c r="B932" s="11">
        <v>15.03</v>
      </c>
      <c r="C932" s="4">
        <v>0.84</v>
      </c>
      <c r="D932" s="11">
        <v>1.61</v>
      </c>
      <c r="E932" s="11">
        <v>23.4</v>
      </c>
      <c r="F932" s="4">
        <f t="shared" si="201"/>
        <v>1947.9583333332635</v>
      </c>
      <c r="G932" s="22">
        <f>G921*1/12+G933*11/12</f>
        <v>2.4241666666666668</v>
      </c>
      <c r="H932" s="4">
        <f t="shared" si="197"/>
        <v>195.66555000000002</v>
      </c>
      <c r="I932" s="4">
        <f t="shared" si="198"/>
        <v>10.935400000000001</v>
      </c>
      <c r="J932" s="33">
        <f t="shared" si="202"/>
        <v>11375.91962889836</v>
      </c>
      <c r="K932" s="4">
        <f t="shared" si="199"/>
        <v>20.959516666666673</v>
      </c>
      <c r="L932" s="33">
        <f t="shared" si="200"/>
        <v>1218.5782170676223</v>
      </c>
      <c r="M932" s="15">
        <f t="shared" si="191"/>
        <v>10.680912531969186</v>
      </c>
      <c r="N932" s="6"/>
      <c r="O932" s="7">
        <f t="shared" si="192"/>
        <v>13.820049087776745</v>
      </c>
      <c r="P932" s="7"/>
      <c r="Q932" s="46">
        <f t="shared" si="193"/>
        <v>0.11913197089243804</v>
      </c>
      <c r="R932" s="22">
        <f t="shared" si="203"/>
        <v>1.0006267746587607</v>
      </c>
      <c r="S932" s="22">
        <f t="shared" si="204"/>
        <v>10.965382618259424</v>
      </c>
      <c r="T932" s="39">
        <f t="shared" si="194"/>
        <v>0.14282410813308766</v>
      </c>
      <c r="U932" s="39">
        <f t="shared" si="195"/>
        <v>1.0061381415678028E-3</v>
      </c>
      <c r="V932" s="39">
        <f t="shared" si="196"/>
        <v>0.14181796999151985</v>
      </c>
      <c r="Y932" s="37"/>
      <c r="Z932" s="37"/>
    </row>
    <row r="933" spans="1:26" ht="13.15" x14ac:dyDescent="0.4">
      <c r="A933" s="1">
        <v>1948.01</v>
      </c>
      <c r="B933" s="11">
        <v>14.83</v>
      </c>
      <c r="C933" s="4">
        <v>0.843333</v>
      </c>
      <c r="D933" s="11">
        <v>1.64333</v>
      </c>
      <c r="E933" s="11">
        <v>23.7</v>
      </c>
      <c r="F933" s="4">
        <f t="shared" si="201"/>
        <v>1948.0416666665967</v>
      </c>
      <c r="G933" s="22">
        <v>2.44</v>
      </c>
      <c r="H933" s="4">
        <f t="shared" si="197"/>
        <v>190.61806202531648</v>
      </c>
      <c r="I933" s="4">
        <f t="shared" si="198"/>
        <v>10.839818078354433</v>
      </c>
      <c r="J933" s="33">
        <f t="shared" si="202"/>
        <v>11134.979194620442</v>
      </c>
      <c r="K933" s="4">
        <f t="shared" si="199"/>
        <v>21.122614960759496</v>
      </c>
      <c r="L933" s="33">
        <f t="shared" si="200"/>
        <v>1233.8803344501423</v>
      </c>
      <c r="M933" s="15">
        <f t="shared" si="191"/>
        <v>10.419342657320325</v>
      </c>
      <c r="N933" s="6"/>
      <c r="O933" s="7">
        <f t="shared" si="192"/>
        <v>13.470659208036274</v>
      </c>
      <c r="P933" s="7"/>
      <c r="Q933" s="46">
        <f t="shared" si="193"/>
        <v>0.12413325641961878</v>
      </c>
      <c r="R933" s="22">
        <f t="shared" si="203"/>
        <v>1.0029871827678041</v>
      </c>
      <c r="S933" s="22">
        <f t="shared" si="204"/>
        <v>10.833366132813124</v>
      </c>
      <c r="T933" s="39">
        <f t="shared" si="194"/>
        <v>0.14710585736138815</v>
      </c>
      <c r="U933" s="39">
        <f t="shared" si="195"/>
        <v>2.8021021673600988E-3</v>
      </c>
      <c r="V933" s="39">
        <f t="shared" si="196"/>
        <v>0.14430375519402805</v>
      </c>
      <c r="Y933" s="37"/>
      <c r="Z933" s="37"/>
    </row>
    <row r="934" spans="1:26" ht="13.15" x14ac:dyDescent="0.4">
      <c r="A934" s="1">
        <v>1948.02</v>
      </c>
      <c r="B934" s="11">
        <v>14.1</v>
      </c>
      <c r="C934" s="4">
        <v>0.84666699999999995</v>
      </c>
      <c r="D934" s="11">
        <v>1.6766700000000001</v>
      </c>
      <c r="E934" s="11">
        <v>23.5</v>
      </c>
      <c r="F934" s="4">
        <f t="shared" si="201"/>
        <v>1948.12499999993</v>
      </c>
      <c r="G934" s="22">
        <f>G933*11/12+G945*1/12</f>
        <v>2.4291666666666667</v>
      </c>
      <c r="H934" s="4">
        <f t="shared" si="197"/>
        <v>182.7774</v>
      </c>
      <c r="I934" s="4">
        <f t="shared" si="198"/>
        <v>10.975290278425533</v>
      </c>
      <c r="J934" s="33">
        <f t="shared" si="202"/>
        <v>10730.392808826593</v>
      </c>
      <c r="K934" s="4">
        <f t="shared" si="199"/>
        <v>21.734566188510641</v>
      </c>
      <c r="L934" s="33">
        <f t="shared" si="200"/>
        <v>1275.9806887074672</v>
      </c>
      <c r="M934" s="15">
        <f t="shared" si="191"/>
        <v>9.9997611691441772</v>
      </c>
      <c r="N934" s="6"/>
      <c r="O934" s="7">
        <f t="shared" si="192"/>
        <v>12.92212392536308</v>
      </c>
      <c r="P934" s="7"/>
      <c r="Q934" s="46">
        <f t="shared" si="193"/>
        <v>0.12812050084785864</v>
      </c>
      <c r="R934" s="22">
        <f t="shared" si="203"/>
        <v>1.0029786503038336</v>
      </c>
      <c r="S934" s="22">
        <f t="shared" si="204"/>
        <v>10.958201652995077</v>
      </c>
      <c r="T934" s="39">
        <f t="shared" si="194"/>
        <v>0.1521633325105769</v>
      </c>
      <c r="U934" s="39">
        <f t="shared" si="195"/>
        <v>2.2526158931861495E-3</v>
      </c>
      <c r="V934" s="39">
        <f t="shared" si="196"/>
        <v>0.14991071661739075</v>
      </c>
      <c r="Y934" s="37"/>
      <c r="Z934" s="37"/>
    </row>
    <row r="935" spans="1:26" ht="13.15" x14ac:dyDescent="0.4">
      <c r="A935" s="1">
        <v>1948.03</v>
      </c>
      <c r="B935" s="11">
        <v>14.3</v>
      </c>
      <c r="C935" s="4">
        <v>0.85</v>
      </c>
      <c r="D935" s="11">
        <v>1.71</v>
      </c>
      <c r="E935" s="11">
        <v>23.4</v>
      </c>
      <c r="F935" s="4">
        <f t="shared" si="201"/>
        <v>1948.2083333332632</v>
      </c>
      <c r="G935" s="22">
        <f>G933*10/12+G945*2/12</f>
        <v>2.418333333333333</v>
      </c>
      <c r="H935" s="4">
        <f t="shared" si="197"/>
        <v>186.16216666666671</v>
      </c>
      <c r="I935" s="4">
        <f t="shared" si="198"/>
        <v>11.065583333333336</v>
      </c>
      <c r="J935" s="33">
        <f t="shared" si="202"/>
        <v>10983.239790373613</v>
      </c>
      <c r="K935" s="4">
        <f t="shared" si="199"/>
        <v>22.261350000000004</v>
      </c>
      <c r="L935" s="33">
        <f t="shared" si="200"/>
        <v>1313.3804224852363</v>
      </c>
      <c r="M935" s="15">
        <f t="shared" si="191"/>
        <v>10.18668060948967</v>
      </c>
      <c r="N935" s="6"/>
      <c r="O935" s="7">
        <f t="shared" si="192"/>
        <v>13.157348384869662</v>
      </c>
      <c r="P935" s="7"/>
      <c r="Q935" s="46">
        <f t="shared" si="193"/>
        <v>0.12594515689644101</v>
      </c>
      <c r="R935" s="22">
        <f t="shared" si="203"/>
        <v>1.0029701181927324</v>
      </c>
      <c r="S935" s="22">
        <f t="shared" si="204"/>
        <v>11.037811715232422</v>
      </c>
      <c r="T935" s="39">
        <f t="shared" si="194"/>
        <v>0.15142956734815449</v>
      </c>
      <c r="U935" s="39">
        <f t="shared" si="195"/>
        <v>1.6816586411179113E-3</v>
      </c>
      <c r="V935" s="39">
        <f t="shared" si="196"/>
        <v>0.14974790870703658</v>
      </c>
      <c r="Y935" s="37"/>
      <c r="Z935" s="37"/>
    </row>
    <row r="936" spans="1:26" ht="13.15" x14ac:dyDescent="0.4">
      <c r="A936" s="1">
        <v>1948.04</v>
      </c>
      <c r="B936" s="11">
        <v>15.4</v>
      </c>
      <c r="C936" s="4">
        <v>0.85</v>
      </c>
      <c r="D936" s="11">
        <v>1.76</v>
      </c>
      <c r="E936" s="11">
        <v>23.8</v>
      </c>
      <c r="F936" s="4">
        <f t="shared" si="201"/>
        <v>1948.2916666665965</v>
      </c>
      <c r="G936" s="22">
        <f>G933*9/12+G945*3/12</f>
        <v>2.4075000000000002</v>
      </c>
      <c r="H936" s="4">
        <f t="shared" si="197"/>
        <v>197.1128823529412</v>
      </c>
      <c r="I936" s="4">
        <f t="shared" si="198"/>
        <v>10.879607142857145</v>
      </c>
      <c r="J936" s="33">
        <f t="shared" si="202"/>
        <v>11682.802523393015</v>
      </c>
      <c r="K936" s="4">
        <f t="shared" si="199"/>
        <v>22.527186554621849</v>
      </c>
      <c r="L936" s="33">
        <f t="shared" si="200"/>
        <v>1335.1774312449159</v>
      </c>
      <c r="M936" s="15">
        <f t="shared" si="191"/>
        <v>10.779484482024618</v>
      </c>
      <c r="N936" s="6"/>
      <c r="O936" s="7">
        <f t="shared" si="192"/>
        <v>13.912519101434725</v>
      </c>
      <c r="P936" s="7"/>
      <c r="Q936" s="46">
        <f t="shared" si="193"/>
        <v>0.12169500310549991</v>
      </c>
      <c r="R936" s="22">
        <f t="shared" si="203"/>
        <v>1.0029615864347885</v>
      </c>
      <c r="S936" s="22">
        <f t="shared" si="204"/>
        <v>10.88453489505922</v>
      </c>
      <c r="T936" s="39">
        <f t="shared" si="194"/>
        <v>0.1449635023695981</v>
      </c>
      <c r="U936" s="39">
        <f t="shared" si="195"/>
        <v>3.8433284333341255E-3</v>
      </c>
      <c r="V936" s="39">
        <f t="shared" si="196"/>
        <v>0.14112017393626397</v>
      </c>
      <c r="Y936" s="37"/>
      <c r="Z936" s="37"/>
    </row>
    <row r="937" spans="1:26" ht="13.15" x14ac:dyDescent="0.4">
      <c r="A937" s="1">
        <v>1948.05</v>
      </c>
      <c r="B937" s="11">
        <v>16.149999999999999</v>
      </c>
      <c r="C937" s="4">
        <v>0.85</v>
      </c>
      <c r="D937" s="11">
        <v>1.81</v>
      </c>
      <c r="E937" s="11">
        <v>23.9</v>
      </c>
      <c r="F937" s="4">
        <f t="shared" si="201"/>
        <v>1948.3749999999297</v>
      </c>
      <c r="G937" s="22">
        <f>G933*8/12+G945*4/12</f>
        <v>2.3966666666666665</v>
      </c>
      <c r="H937" s="4">
        <f t="shared" si="197"/>
        <v>205.84762970711299</v>
      </c>
      <c r="I937" s="4">
        <f t="shared" si="198"/>
        <v>10.834085774058579</v>
      </c>
      <c r="J937" s="33">
        <f t="shared" si="202"/>
        <v>12254.018540013203</v>
      </c>
      <c r="K937" s="4">
        <f t="shared" si="199"/>
        <v>23.070229707112976</v>
      </c>
      <c r="L937" s="33">
        <f t="shared" si="200"/>
        <v>1373.3605917909535</v>
      </c>
      <c r="M937" s="15">
        <f t="shared" si="191"/>
        <v>11.241032697984435</v>
      </c>
      <c r="N937" s="6"/>
      <c r="O937" s="7">
        <f t="shared" si="192"/>
        <v>14.496634879651301</v>
      </c>
      <c r="P937" s="7"/>
      <c r="Q937" s="46">
        <f t="shared" si="193"/>
        <v>0.11918067168503874</v>
      </c>
      <c r="R937" s="22">
        <f t="shared" si="203"/>
        <v>1.002953055030289</v>
      </c>
      <c r="S937" s="22">
        <f t="shared" si="204"/>
        <v>10.871093522413856</v>
      </c>
      <c r="T937" s="39">
        <f t="shared" si="194"/>
        <v>0.14349873959004356</v>
      </c>
      <c r="U937" s="39">
        <f t="shared" si="195"/>
        <v>3.8628767739861125E-3</v>
      </c>
      <c r="V937" s="39">
        <f t="shared" si="196"/>
        <v>0.13963586281605744</v>
      </c>
      <c r="Y937" s="37"/>
      <c r="Z937" s="37"/>
    </row>
    <row r="938" spans="1:26" ht="13.15" x14ac:dyDescent="0.4">
      <c r="A938" s="1">
        <v>1948.06</v>
      </c>
      <c r="B938" s="11">
        <v>16.82</v>
      </c>
      <c r="C938" s="4">
        <v>0.85</v>
      </c>
      <c r="D938" s="11">
        <v>1.86</v>
      </c>
      <c r="E938" s="11">
        <v>24.1</v>
      </c>
      <c r="F938" s="4">
        <f t="shared" si="201"/>
        <v>1948.458333333263</v>
      </c>
      <c r="G938" s="22">
        <f>G933*7/12+G945*5/12</f>
        <v>2.3858333333333333</v>
      </c>
      <c r="H938" s="4">
        <f t="shared" si="197"/>
        <v>212.60828962655603</v>
      </c>
      <c r="I938" s="4">
        <f t="shared" si="198"/>
        <v>10.744176348547718</v>
      </c>
      <c r="J938" s="33">
        <f t="shared" si="202"/>
        <v>12709.777313999353</v>
      </c>
      <c r="K938" s="4">
        <f t="shared" si="199"/>
        <v>23.510785892116182</v>
      </c>
      <c r="L938" s="33">
        <f t="shared" si="200"/>
        <v>1405.4807255671103</v>
      </c>
      <c r="M938" s="15">
        <f t="shared" si="191"/>
        <v>11.583895756523839</v>
      </c>
      <c r="N938" s="6"/>
      <c r="O938" s="7">
        <f t="shared" si="192"/>
        <v>14.925847493337088</v>
      </c>
      <c r="P938" s="7"/>
      <c r="Q938" s="46">
        <f t="shared" si="193"/>
        <v>0.11753481139368557</v>
      </c>
      <c r="R938" s="22">
        <f t="shared" si="203"/>
        <v>1.0029445239795223</v>
      </c>
      <c r="S938" s="22">
        <f t="shared" si="204"/>
        <v>10.812713501652139</v>
      </c>
      <c r="T938" s="39">
        <f t="shared" si="194"/>
        <v>0.14240632034748235</v>
      </c>
      <c r="U938" s="39">
        <f t="shared" si="195"/>
        <v>4.2169001584975163E-3</v>
      </c>
      <c r="V938" s="39">
        <f t="shared" si="196"/>
        <v>0.13818942018898484</v>
      </c>
      <c r="Y938" s="37"/>
      <c r="Z938" s="37"/>
    </row>
    <row r="939" spans="1:26" ht="13.15" x14ac:dyDescent="0.4">
      <c r="A939" s="1">
        <v>1948.07</v>
      </c>
      <c r="B939" s="11">
        <v>16.420000000000002</v>
      </c>
      <c r="C939" s="4">
        <v>0.85666699999999996</v>
      </c>
      <c r="D939" s="11">
        <v>1.93</v>
      </c>
      <c r="E939" s="11">
        <v>24.4</v>
      </c>
      <c r="F939" s="4">
        <f t="shared" si="201"/>
        <v>1948.5416666665963</v>
      </c>
      <c r="G939" s="22">
        <f>G933*6/12+G945*6/12</f>
        <v>2.375</v>
      </c>
      <c r="H939" s="4">
        <f t="shared" si="197"/>
        <v>205.00033524590168</v>
      </c>
      <c r="I939" s="4">
        <f t="shared" si="198"/>
        <v>10.695311948483608</v>
      </c>
      <c r="J939" s="33">
        <f t="shared" si="202"/>
        <v>12308.252581768165</v>
      </c>
      <c r="K939" s="4">
        <f t="shared" si="199"/>
        <v>24.095654508196723</v>
      </c>
      <c r="L939" s="33">
        <f t="shared" si="200"/>
        <v>1446.7069112553322</v>
      </c>
      <c r="M939" s="15">
        <f t="shared" si="191"/>
        <v>11.134621739180933</v>
      </c>
      <c r="N939" s="6"/>
      <c r="O939" s="7">
        <f t="shared" si="192"/>
        <v>14.338438705434074</v>
      </c>
      <c r="P939" s="7"/>
      <c r="Q939" s="46">
        <f t="shared" si="193"/>
        <v>0.12243242819353195</v>
      </c>
      <c r="R939" s="22">
        <f t="shared" si="203"/>
        <v>1.0029359932827764</v>
      </c>
      <c r="S939" s="22">
        <f t="shared" si="204"/>
        <v>10.711217142613901</v>
      </c>
      <c r="T939" s="39">
        <f t="shared" si="194"/>
        <v>0.14915413761745655</v>
      </c>
      <c r="U939" s="39">
        <f t="shared" si="195"/>
        <v>3.0911344841895172E-3</v>
      </c>
      <c r="V939" s="39">
        <f t="shared" si="196"/>
        <v>0.14606300313326703</v>
      </c>
      <c r="Y939" s="37"/>
      <c r="Z939" s="37"/>
    </row>
    <row r="940" spans="1:26" ht="13.15" x14ac:dyDescent="0.4">
      <c r="A940" s="1">
        <v>1948.08</v>
      </c>
      <c r="B940" s="11">
        <v>15.94</v>
      </c>
      <c r="C940" s="4">
        <v>0.86333300000000002</v>
      </c>
      <c r="D940" s="11">
        <v>2</v>
      </c>
      <c r="E940" s="11">
        <v>24.5</v>
      </c>
      <c r="F940" s="4">
        <f t="shared" si="201"/>
        <v>1948.6249999999295</v>
      </c>
      <c r="G940" s="22">
        <f>G933*5/12+G945*7/12</f>
        <v>2.3641666666666667</v>
      </c>
      <c r="H940" s="4">
        <f t="shared" si="197"/>
        <v>198.19535755102041</v>
      </c>
      <c r="I940" s="4">
        <f t="shared" si="198"/>
        <v>10.734541569673471</v>
      </c>
      <c r="J940" s="33">
        <f t="shared" si="202"/>
        <v>11953.38927494048</v>
      </c>
      <c r="K940" s="4">
        <f t="shared" si="199"/>
        <v>24.867673469387757</v>
      </c>
      <c r="L940" s="33">
        <f t="shared" si="200"/>
        <v>1499.7979014981784</v>
      </c>
      <c r="M940" s="15">
        <f t="shared" si="191"/>
        <v>10.723556662478133</v>
      </c>
      <c r="N940" s="6"/>
      <c r="O940" s="7">
        <f t="shared" si="192"/>
        <v>13.804163636491666</v>
      </c>
      <c r="P940" s="7"/>
      <c r="Q940" s="46">
        <f t="shared" si="193"/>
        <v>0.12641558155058846</v>
      </c>
      <c r="R940" s="22">
        <f t="shared" si="203"/>
        <v>1.0029274629403402</v>
      </c>
      <c r="S940" s="22">
        <f t="shared" si="204"/>
        <v>10.698817591116626</v>
      </c>
      <c r="T940" s="39">
        <f t="shared" si="194"/>
        <v>0.15751022763418709</v>
      </c>
      <c r="U940" s="39">
        <f t="shared" si="195"/>
        <v>9.4110400936986416E-4</v>
      </c>
      <c r="V940" s="39">
        <f t="shared" si="196"/>
        <v>0.15656912362481723</v>
      </c>
      <c r="Y940" s="37"/>
      <c r="Z940" s="37"/>
    </row>
    <row r="941" spans="1:26" ht="13.15" x14ac:dyDescent="0.4">
      <c r="A941" s="1">
        <v>1948.09</v>
      </c>
      <c r="B941" s="11">
        <v>15.76</v>
      </c>
      <c r="C941" s="4">
        <v>0.87</v>
      </c>
      <c r="D941" s="11">
        <v>2.0699999999999998</v>
      </c>
      <c r="E941" s="11">
        <v>24.5</v>
      </c>
      <c r="F941" s="4">
        <f t="shared" si="201"/>
        <v>1948.7083333332628</v>
      </c>
      <c r="G941" s="22">
        <f>G933*4/12+G945*8/12</f>
        <v>2.3533333333333335</v>
      </c>
      <c r="H941" s="4">
        <f t="shared" si="197"/>
        <v>195.95726693877552</v>
      </c>
      <c r="I941" s="4">
        <f t="shared" si="198"/>
        <v>10.817437959183675</v>
      </c>
      <c r="J941" s="33">
        <f t="shared" si="202"/>
        <v>11872.775137734954</v>
      </c>
      <c r="K941" s="4">
        <f t="shared" si="199"/>
        <v>25.738042040816328</v>
      </c>
      <c r="L941" s="33">
        <f t="shared" si="200"/>
        <v>1559.431759842091</v>
      </c>
      <c r="M941" s="15">
        <f t="shared" si="191"/>
        <v>10.55301368939916</v>
      </c>
      <c r="N941" s="6"/>
      <c r="O941" s="7">
        <f t="shared" si="192"/>
        <v>13.581595172569703</v>
      </c>
      <c r="P941" s="7"/>
      <c r="Q941" s="46">
        <f t="shared" si="193"/>
        <v>0.12803093301492222</v>
      </c>
      <c r="R941" s="22">
        <f t="shared" si="203"/>
        <v>1.0029189329525021</v>
      </c>
      <c r="S941" s="22">
        <f t="shared" si="204"/>
        <v>10.730137983120079</v>
      </c>
      <c r="T941" s="39">
        <f t="shared" si="194"/>
        <v>0.16165914509991719</v>
      </c>
      <c r="U941" s="39">
        <f t="shared" si="195"/>
        <v>-8.8674457823167963E-4</v>
      </c>
      <c r="V941" s="39">
        <f t="shared" si="196"/>
        <v>0.16254588967814887</v>
      </c>
      <c r="Y941" s="37"/>
      <c r="Z941" s="37"/>
    </row>
    <row r="942" spans="1:26" ht="13.15" x14ac:dyDescent="0.4">
      <c r="A942" s="1">
        <v>1948.1</v>
      </c>
      <c r="B942" s="11">
        <v>16.190000000000001</v>
      </c>
      <c r="C942" s="4">
        <v>0.89</v>
      </c>
      <c r="D942" s="11">
        <v>2.1433300000000002</v>
      </c>
      <c r="E942" s="11">
        <v>24.4</v>
      </c>
      <c r="F942" s="4">
        <f t="shared" si="201"/>
        <v>1948.791666666596</v>
      </c>
      <c r="G942" s="22">
        <f>G933*3/12+G945*9/12</f>
        <v>2.3424999999999998</v>
      </c>
      <c r="H942" s="4">
        <f t="shared" si="197"/>
        <v>202.12883237704924</v>
      </c>
      <c r="I942" s="4">
        <f t="shared" si="198"/>
        <v>11.111467622950821</v>
      </c>
      <c r="J942" s="33">
        <f t="shared" si="202"/>
        <v>12302.803955025829</v>
      </c>
      <c r="K942" s="4">
        <f t="shared" si="199"/>
        <v>26.759035843032795</v>
      </c>
      <c r="L942" s="33">
        <f t="shared" si="200"/>
        <v>1628.7195059249852</v>
      </c>
      <c r="M942" s="15">
        <f t="shared" si="191"/>
        <v>10.825409809169495</v>
      </c>
      <c r="N942" s="6"/>
      <c r="O942" s="7">
        <f t="shared" si="192"/>
        <v>13.929311962219328</v>
      </c>
      <c r="P942" s="7"/>
      <c r="Q942" s="46">
        <f t="shared" si="193"/>
        <v>0.12607485528211437</v>
      </c>
      <c r="R942" s="22">
        <f t="shared" si="203"/>
        <v>1.0029104033195513</v>
      </c>
      <c r="S942" s="22">
        <f t="shared" si="204"/>
        <v>10.805562874728098</v>
      </c>
      <c r="T942" s="39">
        <f t="shared" si="194"/>
        <v>0.16248402427743325</v>
      </c>
      <c r="U942" s="39">
        <f t="shared" si="195"/>
        <v>-1.603050640929693E-3</v>
      </c>
      <c r="V942" s="39">
        <f t="shared" si="196"/>
        <v>0.16408707491836294</v>
      </c>
      <c r="Y942" s="37"/>
      <c r="Z942" s="37"/>
    </row>
    <row r="943" spans="1:26" ht="13.15" x14ac:dyDescent="0.4">
      <c r="A943" s="1">
        <v>1948.11</v>
      </c>
      <c r="B943" s="11">
        <v>15.29</v>
      </c>
      <c r="C943" s="4">
        <v>0.91</v>
      </c>
      <c r="D943" s="11">
        <v>2.2166700000000001</v>
      </c>
      <c r="E943" s="11">
        <v>24.2</v>
      </c>
      <c r="F943" s="4">
        <f t="shared" si="201"/>
        <v>1948.8749999999293</v>
      </c>
      <c r="G943" s="22">
        <f>G933*2/12+G945*10/12</f>
        <v>2.3316666666666666</v>
      </c>
      <c r="H943" s="4">
        <f t="shared" si="197"/>
        <v>192.4701409090909</v>
      </c>
      <c r="I943" s="4">
        <f t="shared" si="198"/>
        <v>11.45505743801653</v>
      </c>
      <c r="J943" s="33">
        <f t="shared" si="202"/>
        <v>11773.018689673414</v>
      </c>
      <c r="K943" s="4">
        <f t="shared" si="199"/>
        <v>27.903387001239672</v>
      </c>
      <c r="L943" s="33">
        <f t="shared" si="200"/>
        <v>1706.7951169940072</v>
      </c>
      <c r="M943" s="15">
        <f t="shared" si="191"/>
        <v>10.248096205635568</v>
      </c>
      <c r="N943" s="6"/>
      <c r="O943" s="7">
        <f t="shared" si="192"/>
        <v>13.187035340998522</v>
      </c>
      <c r="P943" s="7"/>
      <c r="Q943" s="46">
        <f t="shared" si="193"/>
        <v>0.13051732404994576</v>
      </c>
      <c r="R943" s="22">
        <f t="shared" si="203"/>
        <v>1.002901874041777</v>
      </c>
      <c r="S943" s="22">
        <f t="shared" si="204"/>
        <v>10.926573498646082</v>
      </c>
      <c r="T943" s="39">
        <f t="shared" si="194"/>
        <v>0.17103568028837945</v>
      </c>
      <c r="U943" s="39">
        <f t="shared" si="195"/>
        <v>-2.2510243862304824E-3</v>
      </c>
      <c r="V943" s="39">
        <f t="shared" si="196"/>
        <v>0.17328670467460994</v>
      </c>
      <c r="Y943" s="37"/>
      <c r="Z943" s="37"/>
    </row>
    <row r="944" spans="1:26" ht="13.15" x14ac:dyDescent="0.4">
      <c r="A944" s="1">
        <v>1948.12</v>
      </c>
      <c r="B944" s="11">
        <v>15.19</v>
      </c>
      <c r="C944" s="4">
        <v>0.93</v>
      </c>
      <c r="D944" s="11">
        <v>2.29</v>
      </c>
      <c r="E944" s="11">
        <v>24.1</v>
      </c>
      <c r="F944" s="4">
        <f t="shared" si="201"/>
        <v>1948.9583333332625</v>
      </c>
      <c r="G944" s="22">
        <f>G933*1/12+G945*11/12</f>
        <v>2.3208333333333333</v>
      </c>
      <c r="H944" s="4">
        <f t="shared" si="197"/>
        <v>192.00475145228216</v>
      </c>
      <c r="I944" s="4">
        <f t="shared" si="198"/>
        <v>11.755392946058091</v>
      </c>
      <c r="J944" s="33">
        <f t="shared" si="202"/>
        <v>11804.472917343666</v>
      </c>
      <c r="K944" s="4">
        <f t="shared" si="199"/>
        <v>28.94607510373444</v>
      </c>
      <c r="L944" s="33">
        <f t="shared" si="200"/>
        <v>1779.6078328319286</v>
      </c>
      <c r="M944" s="15">
        <f t="shared" si="191"/>
        <v>10.159652938900917</v>
      </c>
      <c r="N944" s="6"/>
      <c r="O944" s="7">
        <f t="shared" si="192"/>
        <v>13.073862008778567</v>
      </c>
      <c r="P944" s="7"/>
      <c r="Q944" s="46">
        <f t="shared" si="193"/>
        <v>0.1310378342352119</v>
      </c>
      <c r="R944" s="22">
        <f t="shared" si="203"/>
        <v>1.0028933451194686</v>
      </c>
      <c r="S944" s="22">
        <f t="shared" si="204"/>
        <v>11.003751084450887</v>
      </c>
      <c r="T944" s="39">
        <f t="shared" si="194"/>
        <v>0.17363712693357325</v>
      </c>
      <c r="U944" s="39">
        <f t="shared" si="195"/>
        <v>-3.2846259371097641E-3</v>
      </c>
      <c r="V944" s="39">
        <f t="shared" si="196"/>
        <v>0.17692175287068301</v>
      </c>
      <c r="Y944" s="37"/>
      <c r="Z944" s="37"/>
    </row>
    <row r="945" spans="1:26" ht="13.15" x14ac:dyDescent="0.4">
      <c r="A945" s="1">
        <v>1949.01</v>
      </c>
      <c r="B945" s="11">
        <v>15.36</v>
      </c>
      <c r="C945" s="4">
        <v>0.94666700000000004</v>
      </c>
      <c r="D945" s="11">
        <v>2.3199999999999998</v>
      </c>
      <c r="E945" s="11">
        <v>24</v>
      </c>
      <c r="F945" s="4">
        <f t="shared" si="201"/>
        <v>1949.0416666665958</v>
      </c>
      <c r="G945" s="22">
        <v>2.31</v>
      </c>
      <c r="H945" s="4">
        <f t="shared" si="197"/>
        <v>194.96256000000002</v>
      </c>
      <c r="I945" s="4">
        <f t="shared" si="198"/>
        <v>12.015925897625001</v>
      </c>
      <c r="J945" s="33">
        <f t="shared" si="202"/>
        <v>12047.881009395222</v>
      </c>
      <c r="K945" s="4">
        <f t="shared" si="199"/>
        <v>29.447469999999999</v>
      </c>
      <c r="L945" s="33">
        <f t="shared" si="200"/>
        <v>1819.7320274607364</v>
      </c>
      <c r="M945" s="15">
        <f t="shared" si="191"/>
        <v>10.24828575803898</v>
      </c>
      <c r="N945" s="6"/>
      <c r="O945" s="7">
        <f t="shared" si="192"/>
        <v>13.187399442600729</v>
      </c>
      <c r="P945" s="7"/>
      <c r="Q945" s="46">
        <f t="shared" si="193"/>
        <v>0.12985598440762081</v>
      </c>
      <c r="R945" s="22">
        <f t="shared" si="203"/>
        <v>1.0018512093111103</v>
      </c>
      <c r="S945" s="22">
        <f t="shared" si="204"/>
        <v>11.08157035367171</v>
      </c>
      <c r="T945" s="39">
        <f t="shared" si="194"/>
        <v>0.1757294856320013</v>
      </c>
      <c r="U945" s="39">
        <f t="shared" si="195"/>
        <v>-5.3159852617276071E-3</v>
      </c>
      <c r="V945" s="39">
        <f t="shared" si="196"/>
        <v>0.18104547089372891</v>
      </c>
      <c r="Y945" s="37"/>
      <c r="Z945" s="37"/>
    </row>
    <row r="946" spans="1:26" ht="13.15" x14ac:dyDescent="0.4">
      <c r="A946" s="1">
        <v>1949.02</v>
      </c>
      <c r="B946" s="11">
        <v>14.77</v>
      </c>
      <c r="C946" s="4">
        <v>0.96333299999999999</v>
      </c>
      <c r="D946" s="11">
        <v>2.35</v>
      </c>
      <c r="E946" s="11">
        <v>23.8</v>
      </c>
      <c r="F946" s="4">
        <f t="shared" si="201"/>
        <v>1949.1249999999291</v>
      </c>
      <c r="G946" s="22">
        <f>G945*11/12+G957*1/12</f>
        <v>2.3108333333333335</v>
      </c>
      <c r="H946" s="4">
        <f t="shared" si="197"/>
        <v>189.04917352941175</v>
      </c>
      <c r="I946" s="4">
        <f t="shared" si="198"/>
        <v>12.330217162058824</v>
      </c>
      <c r="J946" s="33">
        <f t="shared" si="202"/>
        <v>11745.954522614848</v>
      </c>
      <c r="K946" s="4">
        <f t="shared" si="199"/>
        <v>30.078913865546223</v>
      </c>
      <c r="L946" s="33">
        <f t="shared" si="200"/>
        <v>1868.8553235033785</v>
      </c>
      <c r="M946" s="15">
        <f t="shared" si="191"/>
        <v>9.8725171405700571</v>
      </c>
      <c r="N946" s="6"/>
      <c r="O946" s="7">
        <f t="shared" si="192"/>
        <v>12.705981845428797</v>
      </c>
      <c r="P946" s="7"/>
      <c r="Q946" s="46">
        <f t="shared" si="193"/>
        <v>0.13343503412765612</v>
      </c>
      <c r="R946" s="22">
        <f t="shared" si="203"/>
        <v>1.0018519067081715</v>
      </c>
      <c r="S946" s="22">
        <f t="shared" si="204"/>
        <v>11.195379488966875</v>
      </c>
      <c r="T946" s="39">
        <f t="shared" si="194"/>
        <v>0.17762549309418452</v>
      </c>
      <c r="U946" s="39">
        <f t="shared" si="195"/>
        <v>-5.1700894513408979E-3</v>
      </c>
      <c r="V946" s="39">
        <f t="shared" si="196"/>
        <v>0.18279558254552541</v>
      </c>
      <c r="Y946" s="37"/>
      <c r="Z946" s="37"/>
    </row>
    <row r="947" spans="1:26" ht="13.15" x14ac:dyDescent="0.4">
      <c r="A947" s="1">
        <v>1949.03</v>
      </c>
      <c r="B947" s="11">
        <v>14.91</v>
      </c>
      <c r="C947" s="4">
        <v>0.98</v>
      </c>
      <c r="D947" s="11">
        <v>2.38</v>
      </c>
      <c r="E947" s="11">
        <v>23.8</v>
      </c>
      <c r="F947" s="4">
        <f t="shared" si="201"/>
        <v>1949.2083333332623</v>
      </c>
      <c r="G947" s="22">
        <f>G945*10/12+G957*2/12</f>
        <v>2.3116666666666665</v>
      </c>
      <c r="H947" s="4">
        <f t="shared" si="197"/>
        <v>190.84110882352942</v>
      </c>
      <c r="I947" s="4">
        <f t="shared" si="198"/>
        <v>12.543547058823529</v>
      </c>
      <c r="J947" s="33">
        <f t="shared" si="202"/>
        <v>11922.236620505593</v>
      </c>
      <c r="K947" s="4">
        <f t="shared" si="199"/>
        <v>30.462899999999998</v>
      </c>
      <c r="L947" s="33">
        <f t="shared" si="200"/>
        <v>1903.0800239304701</v>
      </c>
      <c r="M947" s="15">
        <f t="shared" si="191"/>
        <v>9.9013324912409217</v>
      </c>
      <c r="N947" s="6"/>
      <c r="O947" s="7">
        <f t="shared" si="192"/>
        <v>12.7441669531133</v>
      </c>
      <c r="P947" s="7"/>
      <c r="Q947" s="46">
        <f t="shared" si="193"/>
        <v>0.1331319178392586</v>
      </c>
      <c r="R947" s="22">
        <f t="shared" si="203"/>
        <v>1.001852604105071</v>
      </c>
      <c r="S947" s="22">
        <f t="shared" si="204"/>
        <v>11.216112287343018</v>
      </c>
      <c r="T947" s="39">
        <f t="shared" si="194"/>
        <v>0.1791324920604469</v>
      </c>
      <c r="U947" s="39">
        <f t="shared" si="195"/>
        <v>-5.2699832649985012E-3</v>
      </c>
      <c r="V947" s="39">
        <f t="shared" si="196"/>
        <v>0.1844024753254454</v>
      </c>
      <c r="Y947" s="37"/>
      <c r="Z947" s="37"/>
    </row>
    <row r="948" spans="1:26" ht="13.15" x14ac:dyDescent="0.4">
      <c r="A948" s="1">
        <v>1949.04</v>
      </c>
      <c r="B948" s="11">
        <v>14.89</v>
      </c>
      <c r="C948" s="4">
        <v>0.99333300000000002</v>
      </c>
      <c r="D948" s="11">
        <v>2.3866700000000001</v>
      </c>
      <c r="E948" s="11">
        <v>23.9</v>
      </c>
      <c r="F948" s="4">
        <f t="shared" si="201"/>
        <v>1949.2916666665956</v>
      </c>
      <c r="G948" s="22">
        <f>G945*9/12+G957*3/12</f>
        <v>2.3125</v>
      </c>
      <c r="H948" s="4">
        <f t="shared" si="197"/>
        <v>189.78769079497911</v>
      </c>
      <c r="I948" s="4">
        <f t="shared" si="198"/>
        <v>12.661005793179918</v>
      </c>
      <c r="J948" s="33">
        <f t="shared" si="202"/>
        <v>11922.340685680172</v>
      </c>
      <c r="K948" s="4">
        <f t="shared" si="199"/>
        <v>30.42045587573222</v>
      </c>
      <c r="L948" s="33">
        <f t="shared" si="200"/>
        <v>1910.9934751035792</v>
      </c>
      <c r="M948" s="15">
        <f t="shared" si="191"/>
        <v>9.7836398675440588</v>
      </c>
      <c r="N948" s="6"/>
      <c r="O948" s="7">
        <f t="shared" si="192"/>
        <v>12.59379856082559</v>
      </c>
      <c r="P948" s="7"/>
      <c r="Q948" s="46">
        <f t="shared" si="193"/>
        <v>0.13554358543720771</v>
      </c>
      <c r="R948" s="22">
        <f t="shared" si="203"/>
        <v>1.0018533015018085</v>
      </c>
      <c r="S948" s="22">
        <f t="shared" si="204"/>
        <v>11.189875021406937</v>
      </c>
      <c r="T948" s="39">
        <f t="shared" si="194"/>
        <v>0.18098824982689021</v>
      </c>
      <c r="U948" s="39">
        <f t="shared" si="195"/>
        <v>-6.1034035346854143E-3</v>
      </c>
      <c r="V948" s="39">
        <f t="shared" si="196"/>
        <v>0.18709165336157563</v>
      </c>
      <c r="Y948" s="37"/>
      <c r="Z948" s="37"/>
    </row>
    <row r="949" spans="1:26" ht="13.15" x14ac:dyDescent="0.4">
      <c r="A949" s="1">
        <v>1949.05</v>
      </c>
      <c r="B949" s="11">
        <v>14.78</v>
      </c>
      <c r="C949" s="4">
        <v>1.00667</v>
      </c>
      <c r="D949" s="11">
        <v>2.3933300000000002</v>
      </c>
      <c r="E949" s="11">
        <v>23.8</v>
      </c>
      <c r="F949" s="4">
        <f t="shared" si="201"/>
        <v>1949.3749999999288</v>
      </c>
      <c r="G949" s="22">
        <f>G945*8/12+G957*4/12</f>
        <v>2.3133333333333335</v>
      </c>
      <c r="H949" s="4">
        <f t="shared" si="197"/>
        <v>189.17716890756301</v>
      </c>
      <c r="I949" s="4">
        <f t="shared" si="198"/>
        <v>12.884910732352942</v>
      </c>
      <c r="J949" s="33">
        <f t="shared" si="202"/>
        <v>11951.439910505211</v>
      </c>
      <c r="K949" s="4">
        <f t="shared" si="199"/>
        <v>30.633517839075633</v>
      </c>
      <c r="L949" s="33">
        <f t="shared" si="200"/>
        <v>1935.30038437141</v>
      </c>
      <c r="M949" s="15">
        <f t="shared" si="191"/>
        <v>9.6922950863958093</v>
      </c>
      <c r="N949" s="6"/>
      <c r="O949" s="7">
        <f t="shared" si="192"/>
        <v>12.478488236972916</v>
      </c>
      <c r="P949" s="7"/>
      <c r="Q949" s="46">
        <f t="shared" si="193"/>
        <v>0.1360556744549116</v>
      </c>
      <c r="R949" s="22">
        <f t="shared" si="203"/>
        <v>1.0018539988983841</v>
      </c>
      <c r="S949" s="22">
        <f t="shared" si="204"/>
        <v>11.257716650537013</v>
      </c>
      <c r="T949" s="39">
        <f t="shared" si="194"/>
        <v>0.18276957575783292</v>
      </c>
      <c r="U949" s="39">
        <f t="shared" si="195"/>
        <v>-7.8900718555682259E-3</v>
      </c>
      <c r="V949" s="39">
        <f t="shared" si="196"/>
        <v>0.19065964761340115</v>
      </c>
      <c r="Y949" s="37"/>
      <c r="Z949" s="37"/>
    </row>
    <row r="950" spans="1:26" ht="13.15" x14ac:dyDescent="0.4">
      <c r="A950" s="1">
        <v>1949.06</v>
      </c>
      <c r="B950" s="11">
        <v>13.97</v>
      </c>
      <c r="C950" s="4">
        <v>1.02</v>
      </c>
      <c r="D950" s="11">
        <v>2.4</v>
      </c>
      <c r="E950" s="11">
        <v>23.9</v>
      </c>
      <c r="F950" s="4">
        <f t="shared" si="201"/>
        <v>1949.4583333332621</v>
      </c>
      <c r="G950" s="22">
        <f>G945*7/12+G957*5/12</f>
        <v>2.3141666666666669</v>
      </c>
      <c r="H950" s="4">
        <f t="shared" si="197"/>
        <v>178.06138619246866</v>
      </c>
      <c r="I950" s="4">
        <f t="shared" si="198"/>
        <v>13.000902928870294</v>
      </c>
      <c r="J950" s="33">
        <f t="shared" si="202"/>
        <v>11317.635538874734</v>
      </c>
      <c r="K950" s="4">
        <f t="shared" si="199"/>
        <v>30.590359832635986</v>
      </c>
      <c r="L950" s="33">
        <f t="shared" si="200"/>
        <v>1944.3325192053944</v>
      </c>
      <c r="M950" s="15">
        <f t="shared" si="191"/>
        <v>9.067718943419532</v>
      </c>
      <c r="N950" s="6"/>
      <c r="O950" s="7">
        <f t="shared" si="192"/>
        <v>11.680724874168517</v>
      </c>
      <c r="P950" s="7"/>
      <c r="Q950" s="46">
        <f t="shared" si="193"/>
        <v>0.14359678892669803</v>
      </c>
      <c r="R950" s="22">
        <f t="shared" si="203"/>
        <v>1.0018546962947978</v>
      </c>
      <c r="S950" s="22">
        <f t="shared" si="204"/>
        <v>11.231397698174446</v>
      </c>
      <c r="T950" s="39">
        <f t="shared" si="194"/>
        <v>0.18810116029500312</v>
      </c>
      <c r="U950" s="39">
        <f t="shared" si="195"/>
        <v>-7.8826153642408414E-3</v>
      </c>
      <c r="V950" s="39">
        <f t="shared" si="196"/>
        <v>0.19598377565924396</v>
      </c>
      <c r="Y950" s="37"/>
      <c r="Z950" s="37"/>
    </row>
    <row r="951" spans="1:26" ht="13.15" x14ac:dyDescent="0.4">
      <c r="A951" s="1">
        <v>1949.07</v>
      </c>
      <c r="B951" s="11">
        <v>14.76</v>
      </c>
      <c r="C951" s="4">
        <v>1.02667</v>
      </c>
      <c r="D951" s="11">
        <v>2.3966699999999999</v>
      </c>
      <c r="E951" s="11">
        <v>23.7</v>
      </c>
      <c r="F951" s="4">
        <f t="shared" si="201"/>
        <v>1949.5416666665953</v>
      </c>
      <c r="G951" s="22">
        <f>G945*6/12+G957*6/12</f>
        <v>2.3149999999999999</v>
      </c>
      <c r="H951" s="4">
        <f t="shared" si="197"/>
        <v>189.71831392405065</v>
      </c>
      <c r="I951" s="4">
        <f t="shared" si="198"/>
        <v>13.196348330379749</v>
      </c>
      <c r="J951" s="33">
        <f t="shared" si="202"/>
        <v>12128.450380468727</v>
      </c>
      <c r="K951" s="4">
        <f t="shared" si="199"/>
        <v>30.80570402658228</v>
      </c>
      <c r="L951" s="33">
        <f t="shared" si="200"/>
        <v>1969.369456189565</v>
      </c>
      <c r="M951" s="15">
        <f t="shared" si="191"/>
        <v>9.6050380933639232</v>
      </c>
      <c r="N951" s="6"/>
      <c r="O951" s="7">
        <f t="shared" si="192"/>
        <v>12.375822887753245</v>
      </c>
      <c r="P951" s="7"/>
      <c r="Q951" s="46">
        <f t="shared" si="193"/>
        <v>0.1365317543033211</v>
      </c>
      <c r="R951" s="22">
        <f t="shared" si="203"/>
        <v>1.0018553936910497</v>
      </c>
      <c r="S951" s="22">
        <f t="shared" si="204"/>
        <v>11.347184044890655</v>
      </c>
      <c r="T951" s="39">
        <f t="shared" si="194"/>
        <v>0.18439929586894777</v>
      </c>
      <c r="U951" s="39">
        <f t="shared" si="195"/>
        <v>-9.3583555780498706E-3</v>
      </c>
      <c r="V951" s="39">
        <f t="shared" si="196"/>
        <v>0.19375765144699764</v>
      </c>
      <c r="Y951" s="37"/>
      <c r="Z951" s="37"/>
    </row>
    <row r="952" spans="1:26" ht="13.15" x14ac:dyDescent="0.4">
      <c r="A952" s="1">
        <v>1949.08</v>
      </c>
      <c r="B952" s="11">
        <v>15.29</v>
      </c>
      <c r="C952" s="4">
        <v>1.0333300000000001</v>
      </c>
      <c r="D952" s="11">
        <v>2.3933300000000002</v>
      </c>
      <c r="E952" s="11">
        <v>23.8</v>
      </c>
      <c r="F952" s="4">
        <f t="shared" si="201"/>
        <v>1949.6249999999286</v>
      </c>
      <c r="G952" s="22">
        <f>G945*5/12+G957*7/12</f>
        <v>2.3158333333333334</v>
      </c>
      <c r="H952" s="4">
        <f t="shared" si="197"/>
        <v>195.7049331932773</v>
      </c>
      <c r="I952" s="4">
        <f t="shared" si="198"/>
        <v>13.226146410504203</v>
      </c>
      <c r="J952" s="33">
        <f t="shared" si="202"/>
        <v>12581.628224403057</v>
      </c>
      <c r="K952" s="4">
        <f t="shared" si="199"/>
        <v>30.633517839075633</v>
      </c>
      <c r="L952" s="33">
        <f t="shared" si="200"/>
        <v>1969.3909926952633</v>
      </c>
      <c r="M952" s="15">
        <f t="shared" si="191"/>
        <v>9.8513486380792283</v>
      </c>
      <c r="N952" s="6"/>
      <c r="O952" s="7">
        <f t="shared" si="192"/>
        <v>12.69352999200261</v>
      </c>
      <c r="P952" s="7"/>
      <c r="Q952" s="46">
        <f t="shared" si="193"/>
        <v>0.13436488137167563</v>
      </c>
      <c r="R952" s="22">
        <f t="shared" si="203"/>
        <v>1.0018560910871399</v>
      </c>
      <c r="S952" s="22">
        <f t="shared" si="204"/>
        <v>11.320471834635118</v>
      </c>
      <c r="T952" s="39">
        <f t="shared" si="194"/>
        <v>0.17968713815561377</v>
      </c>
      <c r="U952" s="39">
        <f t="shared" si="195"/>
        <v>-8.9998082935361934E-3</v>
      </c>
      <c r="V952" s="39">
        <f t="shared" si="196"/>
        <v>0.18868694644914996</v>
      </c>
      <c r="Y952" s="37"/>
      <c r="Z952" s="37"/>
    </row>
    <row r="953" spans="1:26" ht="13.15" x14ac:dyDescent="0.4">
      <c r="A953" s="1">
        <v>1949.09</v>
      </c>
      <c r="B953" s="11">
        <v>15.49</v>
      </c>
      <c r="C953" s="4">
        <v>1.04</v>
      </c>
      <c r="D953" s="11">
        <v>2.39</v>
      </c>
      <c r="E953" s="11">
        <v>23.9</v>
      </c>
      <c r="F953" s="4">
        <f t="shared" si="201"/>
        <v>1949.7083333332619</v>
      </c>
      <c r="G953" s="22">
        <f>G945*4/12+G957*8/12</f>
        <v>2.3166666666666664</v>
      </c>
      <c r="H953" s="4">
        <f t="shared" si="197"/>
        <v>197.4352807531381</v>
      </c>
      <c r="I953" s="4">
        <f t="shared" si="198"/>
        <v>13.255822594142261</v>
      </c>
      <c r="J953" s="33">
        <f t="shared" si="202"/>
        <v>12763.886833946079</v>
      </c>
      <c r="K953" s="4">
        <f t="shared" si="199"/>
        <v>30.462900000000008</v>
      </c>
      <c r="L953" s="33">
        <f t="shared" si="200"/>
        <v>1969.3795696017517</v>
      </c>
      <c r="M953" s="15">
        <f t="shared" si="191"/>
        <v>9.884048361738289</v>
      </c>
      <c r="N953" s="6"/>
      <c r="O953" s="7">
        <f t="shared" si="192"/>
        <v>12.735568365609868</v>
      </c>
      <c r="P953" s="7"/>
      <c r="Q953" s="46">
        <f t="shared" si="193"/>
        <v>0.13219399240647289</v>
      </c>
      <c r="R953" s="22">
        <f t="shared" si="203"/>
        <v>1.001856788483068</v>
      </c>
      <c r="S953" s="22">
        <f t="shared" si="204"/>
        <v>11.294029754976091</v>
      </c>
      <c r="T953" s="39">
        <f t="shared" si="194"/>
        <v>0.17315487308870248</v>
      </c>
      <c r="U953" s="39">
        <f t="shared" si="195"/>
        <v>-1.0715119386008332E-2</v>
      </c>
      <c r="V953" s="39">
        <f t="shared" si="196"/>
        <v>0.18386999247471081</v>
      </c>
      <c r="Y953" s="37"/>
      <c r="Z953" s="37"/>
    </row>
    <row r="954" spans="1:26" ht="13.15" x14ac:dyDescent="0.4">
      <c r="A954" s="1">
        <v>1949.1</v>
      </c>
      <c r="B954" s="11">
        <v>15.89</v>
      </c>
      <c r="C954" s="4">
        <v>1.0733299999999999</v>
      </c>
      <c r="D954" s="11">
        <v>2.3666700000000001</v>
      </c>
      <c r="E954" s="11">
        <v>23.7</v>
      </c>
      <c r="F954" s="4">
        <f t="shared" si="201"/>
        <v>1949.7916666665951</v>
      </c>
      <c r="G954" s="22">
        <f>G945*3/12+G957*9/12</f>
        <v>2.3174999999999999</v>
      </c>
      <c r="H954" s="4">
        <f t="shared" si="197"/>
        <v>204.24281898734179</v>
      </c>
      <c r="I954" s="4">
        <f t="shared" si="198"/>
        <v>13.796094707594937</v>
      </c>
      <c r="J954" s="33">
        <f t="shared" si="202"/>
        <v>13278.308386255365</v>
      </c>
      <c r="K954" s="4">
        <f t="shared" si="199"/>
        <v>30.420097697468357</v>
      </c>
      <c r="L954" s="33">
        <f t="shared" si="200"/>
        <v>1977.6824486154176</v>
      </c>
      <c r="M954" s="15">
        <f t="shared" si="191"/>
        <v>10.169850844772144</v>
      </c>
      <c r="N954" s="6"/>
      <c r="O954" s="7">
        <f t="shared" si="192"/>
        <v>13.10471124176213</v>
      </c>
      <c r="P954" s="7"/>
      <c r="Q954" s="46">
        <f t="shared" si="193"/>
        <v>0.12920684542664873</v>
      </c>
      <c r="R954" s="22">
        <f t="shared" si="203"/>
        <v>1.0018574858788343</v>
      </c>
      <c r="S954" s="22">
        <f t="shared" si="204"/>
        <v>11.410485614621354</v>
      </c>
      <c r="T954" s="39">
        <f t="shared" si="194"/>
        <v>0.16833802504426365</v>
      </c>
      <c r="U954" s="39">
        <f t="shared" si="195"/>
        <v>-1.0509855823986003E-2</v>
      </c>
      <c r="V954" s="39">
        <f t="shared" si="196"/>
        <v>0.17884788086824965</v>
      </c>
      <c r="Y954" s="37"/>
      <c r="Z954" s="37"/>
    </row>
    <row r="955" spans="1:26" ht="13.15" x14ac:dyDescent="0.4">
      <c r="A955" s="1">
        <v>1949.11</v>
      </c>
      <c r="B955" s="11">
        <v>16.11</v>
      </c>
      <c r="C955" s="4">
        <v>1.10667</v>
      </c>
      <c r="D955" s="11">
        <v>2.3433299999999999</v>
      </c>
      <c r="E955" s="11">
        <v>23.8</v>
      </c>
      <c r="F955" s="4">
        <f t="shared" si="201"/>
        <v>1949.8749999999284</v>
      </c>
      <c r="G955" s="22">
        <f>G945*2/12+G957*10/12</f>
        <v>2.3183333333333334</v>
      </c>
      <c r="H955" s="4">
        <f t="shared" si="197"/>
        <v>206.20055420168066</v>
      </c>
      <c r="I955" s="4">
        <f t="shared" si="198"/>
        <v>14.164864513865547</v>
      </c>
      <c r="J955" s="33">
        <f t="shared" si="202"/>
        <v>13482.326322977005</v>
      </c>
      <c r="K955" s="4">
        <f t="shared" si="199"/>
        <v>29.993540948319325</v>
      </c>
      <c r="L955" s="33">
        <f t="shared" si="200"/>
        <v>1961.1135780522475</v>
      </c>
      <c r="M955" s="15">
        <f t="shared" si="191"/>
        <v>10.215861011650645</v>
      </c>
      <c r="N955" s="6"/>
      <c r="O955" s="7">
        <f t="shared" si="192"/>
        <v>13.165319750818005</v>
      </c>
      <c r="P955" s="7"/>
      <c r="Q955" s="46">
        <f t="shared" si="193"/>
        <v>0.12919955980889689</v>
      </c>
      <c r="R955" s="22">
        <f t="shared" si="203"/>
        <v>1.0018581832744389</v>
      </c>
      <c r="S955" s="22">
        <f t="shared" si="204"/>
        <v>11.383648159804681</v>
      </c>
      <c r="T955" s="39">
        <f t="shared" si="194"/>
        <v>0.16733724820166329</v>
      </c>
      <c r="U955" s="39">
        <f t="shared" si="195"/>
        <v>-9.9038389287962048E-3</v>
      </c>
      <c r="V955" s="39">
        <f t="shared" si="196"/>
        <v>0.1772410871304595</v>
      </c>
      <c r="Y955" s="37"/>
      <c r="Z955" s="37"/>
    </row>
    <row r="956" spans="1:26" ht="13.15" x14ac:dyDescent="0.4">
      <c r="A956" s="1">
        <v>1949.12</v>
      </c>
      <c r="B956" s="11">
        <v>16.54</v>
      </c>
      <c r="C956" s="4">
        <v>1.1399999999999999</v>
      </c>
      <c r="D956" s="11">
        <v>2.3199999999999998</v>
      </c>
      <c r="E956" s="11">
        <v>23.6</v>
      </c>
      <c r="F956" s="4">
        <f t="shared" si="201"/>
        <v>1949.9583333332616</v>
      </c>
      <c r="G956" s="22">
        <f>G945*1/12+G957*11/12</f>
        <v>2.3191666666666664</v>
      </c>
      <c r="H956" s="4">
        <f t="shared" si="197"/>
        <v>213.49846016949149</v>
      </c>
      <c r="I956" s="4">
        <f t="shared" si="198"/>
        <v>14.715129661016949</v>
      </c>
      <c r="J956" s="33">
        <f t="shared" si="202"/>
        <v>14039.674961095841</v>
      </c>
      <c r="K956" s="4">
        <f t="shared" si="199"/>
        <v>29.946579661016948</v>
      </c>
      <c r="L956" s="33">
        <f t="shared" si="200"/>
        <v>1969.2893536724521</v>
      </c>
      <c r="M956" s="15">
        <f t="shared" si="191"/>
        <v>10.529330904131148</v>
      </c>
      <c r="N956" s="6"/>
      <c r="O956" s="7">
        <f t="shared" si="192"/>
        <v>13.570829980109981</v>
      </c>
      <c r="P956" s="7"/>
      <c r="Q956" s="46">
        <f t="shared" si="193"/>
        <v>0.12538752170992376</v>
      </c>
      <c r="R956" s="22">
        <f t="shared" si="203"/>
        <v>1.0018588806698816</v>
      </c>
      <c r="S956" s="22">
        <f t="shared" si="204"/>
        <v>11.501451920895439</v>
      </c>
      <c r="T956" s="39">
        <f t="shared" si="194"/>
        <v>0.16658419107619693</v>
      </c>
      <c r="U956" s="39">
        <f t="shared" si="195"/>
        <v>-1.1805852437214992E-2</v>
      </c>
      <c r="V956" s="39">
        <f t="shared" si="196"/>
        <v>0.17839004351341192</v>
      </c>
      <c r="Y956" s="37"/>
      <c r="Z956" s="37"/>
    </row>
    <row r="957" spans="1:26" ht="13.15" x14ac:dyDescent="0.4">
      <c r="A957" s="1">
        <v>1950.01</v>
      </c>
      <c r="B957" s="11">
        <v>16.88</v>
      </c>
      <c r="C957" s="4">
        <v>1.1499999999999999</v>
      </c>
      <c r="D957" s="11">
        <v>2.3366699999999998</v>
      </c>
      <c r="E957" s="11">
        <v>23.5</v>
      </c>
      <c r="F957" s="4">
        <f t="shared" si="201"/>
        <v>1950.0416666665949</v>
      </c>
      <c r="G957" s="22">
        <v>2.3199999999999998</v>
      </c>
      <c r="H957" s="4">
        <f t="shared" si="197"/>
        <v>218.8143625531915</v>
      </c>
      <c r="I957" s="4">
        <f t="shared" si="198"/>
        <v>14.907376595744681</v>
      </c>
      <c r="J957" s="33">
        <f t="shared" si="202"/>
        <v>14470.941623844643</v>
      </c>
      <c r="K957" s="4">
        <f t="shared" si="199"/>
        <v>30.290104060851064</v>
      </c>
      <c r="L957" s="33">
        <f t="shared" si="200"/>
        <v>2003.1881021439019</v>
      </c>
      <c r="M957" s="15">
        <f t="shared" si="191"/>
        <v>10.745733299747911</v>
      </c>
      <c r="N957" s="6"/>
      <c r="O957" s="7">
        <f t="shared" si="192"/>
        <v>13.849682296613805</v>
      </c>
      <c r="P957" s="7"/>
      <c r="Q957" s="46">
        <f t="shared" si="193"/>
        <v>0.12377451331835167</v>
      </c>
      <c r="R957" s="22">
        <f t="shared" si="203"/>
        <v>1.0000912209180444</v>
      </c>
      <c r="S957" s="22">
        <f t="shared" si="204"/>
        <v>11.571865074132068</v>
      </c>
      <c r="T957" s="39">
        <f t="shared" si="194"/>
        <v>0.1617221193658902</v>
      </c>
      <c r="U957" s="39">
        <f t="shared" si="195"/>
        <v>-1.1920599795022357E-2</v>
      </c>
      <c r="V957" s="39">
        <f t="shared" si="196"/>
        <v>0.17364271916091256</v>
      </c>
      <c r="Y957" s="37"/>
      <c r="Z957" s="37"/>
    </row>
    <row r="958" spans="1:26" ht="13.15" x14ac:dyDescent="0.4">
      <c r="A958" s="1">
        <v>1950.02</v>
      </c>
      <c r="B958" s="11">
        <v>17.21</v>
      </c>
      <c r="C958" s="4">
        <v>1.1599999999999999</v>
      </c>
      <c r="D958" s="11">
        <v>2.3533300000000001</v>
      </c>
      <c r="E958" s="11">
        <v>23.5</v>
      </c>
      <c r="F958" s="4">
        <f t="shared" si="201"/>
        <v>1950.1249999999281</v>
      </c>
      <c r="G958" s="22">
        <f>G957*11/12+G969*1/12</f>
        <v>2.3408333333333333</v>
      </c>
      <c r="H958" s="4">
        <f t="shared" si="197"/>
        <v>223.09213148936172</v>
      </c>
      <c r="I958" s="4">
        <f t="shared" si="198"/>
        <v>15.037005957446809</v>
      </c>
      <c r="J958" s="33">
        <f t="shared" si="202"/>
        <v>14836.715819708013</v>
      </c>
      <c r="K958" s="4">
        <f t="shared" si="199"/>
        <v>30.506066577446813</v>
      </c>
      <c r="L958" s="33">
        <f t="shared" si="200"/>
        <v>2028.8023497962499</v>
      </c>
      <c r="M958" s="15">
        <f t="shared" si="191"/>
        <v>10.911564066731682</v>
      </c>
      <c r="N958" s="6"/>
      <c r="O958" s="7">
        <f t="shared" si="192"/>
        <v>14.060924925588566</v>
      </c>
      <c r="P958" s="7"/>
      <c r="Q958" s="46">
        <f t="shared" si="193"/>
        <v>0.12139665169662327</v>
      </c>
      <c r="R958" s="22">
        <f t="shared" si="203"/>
        <v>1.0001104225647852</v>
      </c>
      <c r="S958" s="22">
        <f t="shared" si="204"/>
        <v>11.572920670287614</v>
      </c>
      <c r="T958" s="39">
        <f t="shared" si="194"/>
        <v>0.15418679013961389</v>
      </c>
      <c r="U958" s="39">
        <f t="shared" si="195"/>
        <v>-1.0084069840389565E-2</v>
      </c>
      <c r="V958" s="39">
        <f t="shared" si="196"/>
        <v>0.16427085998000346</v>
      </c>
      <c r="Y958" s="37"/>
      <c r="Z958" s="37"/>
    </row>
    <row r="959" spans="1:26" ht="13.15" x14ac:dyDescent="0.4">
      <c r="A959" s="1">
        <v>1950.03</v>
      </c>
      <c r="B959" s="11">
        <v>17.350000000000001</v>
      </c>
      <c r="C959" s="4">
        <v>1.17</v>
      </c>
      <c r="D959" s="11">
        <v>2.37</v>
      </c>
      <c r="E959" s="11">
        <v>23.6</v>
      </c>
      <c r="F959" s="4">
        <f t="shared" si="201"/>
        <v>1950.2083333332614</v>
      </c>
      <c r="G959" s="22">
        <f>G957*10/12+G969*2/12</f>
        <v>2.3616666666666668</v>
      </c>
      <c r="H959" s="4">
        <f t="shared" si="197"/>
        <v>223.95394703389832</v>
      </c>
      <c r="I959" s="4">
        <f t="shared" si="198"/>
        <v>15.102369915254236</v>
      </c>
      <c r="J959" s="33">
        <f t="shared" si="202"/>
        <v>14977.729204326308</v>
      </c>
      <c r="K959" s="4">
        <f t="shared" si="199"/>
        <v>30.591980084745767</v>
      </c>
      <c r="L959" s="33">
        <f t="shared" si="200"/>
        <v>2045.9491766140261</v>
      </c>
      <c r="M959" s="15">
        <f t="shared" si="191"/>
        <v>10.910946522976253</v>
      </c>
      <c r="N959" s="6"/>
      <c r="O959" s="7">
        <f t="shared" si="192"/>
        <v>14.056777000220661</v>
      </c>
      <c r="P959" s="7"/>
      <c r="Q959" s="46">
        <f t="shared" si="193"/>
        <v>0.12164080233493055</v>
      </c>
      <c r="R959" s="22">
        <f t="shared" si="203"/>
        <v>1.0001296216912134</v>
      </c>
      <c r="S959" s="22">
        <f t="shared" si="204"/>
        <v>11.525155367540123</v>
      </c>
      <c r="T959" s="39">
        <f t="shared" si="194"/>
        <v>0.15185260857670446</v>
      </c>
      <c r="U959" s="39">
        <f t="shared" si="195"/>
        <v>-7.4069679133049737E-3</v>
      </c>
      <c r="V959" s="39">
        <f t="shared" si="196"/>
        <v>0.15925957649000944</v>
      </c>
      <c r="Y959" s="37"/>
      <c r="Z959" s="37"/>
    </row>
    <row r="960" spans="1:26" ht="13.15" x14ac:dyDescent="0.4">
      <c r="A960" s="1">
        <v>1950.04</v>
      </c>
      <c r="B960" s="11">
        <v>17.84</v>
      </c>
      <c r="C960" s="4">
        <v>1.18</v>
      </c>
      <c r="D960" s="11">
        <v>2.4266700000000001</v>
      </c>
      <c r="E960" s="11">
        <v>23.6</v>
      </c>
      <c r="F960" s="4">
        <f t="shared" si="201"/>
        <v>1950.2916666665947</v>
      </c>
      <c r="G960" s="22">
        <f>G957*9/12+G969*3/12</f>
        <v>2.3824999999999998</v>
      </c>
      <c r="H960" s="4">
        <f t="shared" si="197"/>
        <v>230.27887118644068</v>
      </c>
      <c r="I960" s="4">
        <f t="shared" si="198"/>
        <v>15.231449999999999</v>
      </c>
      <c r="J960" s="33">
        <f t="shared" si="202"/>
        <v>15485.619541418255</v>
      </c>
      <c r="K960" s="4">
        <f t="shared" si="199"/>
        <v>31.323476925000005</v>
      </c>
      <c r="L960" s="33">
        <f t="shared" si="200"/>
        <v>2106.4175096733993</v>
      </c>
      <c r="M960" s="15">
        <f t="shared" si="191"/>
        <v>11.178021600956095</v>
      </c>
      <c r="N960" s="6"/>
      <c r="O960" s="7">
        <f t="shared" si="192"/>
        <v>14.394940886127346</v>
      </c>
      <c r="P960" s="7"/>
      <c r="Q960" s="46">
        <f t="shared" si="193"/>
        <v>0.11924266123305867</v>
      </c>
      <c r="R960" s="22">
        <f t="shared" si="203"/>
        <v>1.0001488183012737</v>
      </c>
      <c r="S960" s="22">
        <f t="shared" si="204"/>
        <v>11.52664927767036</v>
      </c>
      <c r="T960" s="39">
        <f t="shared" si="194"/>
        <v>0.14943401132308809</v>
      </c>
      <c r="U960" s="39">
        <f t="shared" si="195"/>
        <v>-7.6456528318231687E-3</v>
      </c>
      <c r="V960" s="39">
        <f t="shared" si="196"/>
        <v>0.15707966415491126</v>
      </c>
      <c r="Y960" s="37"/>
      <c r="Z960" s="37"/>
    </row>
    <row r="961" spans="1:26" ht="13.15" x14ac:dyDescent="0.4">
      <c r="A961" s="1">
        <v>1950.05</v>
      </c>
      <c r="B961" s="11">
        <v>18.440000000000001</v>
      </c>
      <c r="C961" s="4">
        <v>1.19</v>
      </c>
      <c r="D961" s="11">
        <v>2.48333</v>
      </c>
      <c r="E961" s="11">
        <v>23.7</v>
      </c>
      <c r="F961" s="4">
        <f t="shared" si="201"/>
        <v>1950.3749999999279</v>
      </c>
      <c r="G961" s="22">
        <f>G957*8/12+G969*4/12</f>
        <v>2.4033333333333333</v>
      </c>
      <c r="H961" s="4">
        <f t="shared" si="197"/>
        <v>237.01935696202537</v>
      </c>
      <c r="I961" s="4">
        <f t="shared" si="198"/>
        <v>15.295717721518988</v>
      </c>
      <c r="J961" s="33">
        <f t="shared" si="202"/>
        <v>16024.614875103267</v>
      </c>
      <c r="K961" s="4">
        <f t="shared" si="199"/>
        <v>31.919592175949372</v>
      </c>
      <c r="L961" s="33">
        <f t="shared" si="200"/>
        <v>2158.0480942402492</v>
      </c>
      <c r="M961" s="15">
        <f t="shared" ref="M961:M1024" si="205">H961/AVERAGE(K841:K960)</f>
        <v>11.461543104586228</v>
      </c>
      <c r="N961" s="6"/>
      <c r="O961" s="7">
        <f t="shared" ref="O961:O1024" si="206">J961/AVERAGE(L841:L960)</f>
        <v>14.750478376961706</v>
      </c>
      <c r="P961" s="7"/>
      <c r="Q961" s="46">
        <f t="shared" ref="Q961:Q1024" si="207">1/M961-(G961/100-(((E961/E841)^(1/10))-1))</f>
        <v>0.11726693985923527</v>
      </c>
      <c r="R961" s="22">
        <f t="shared" si="203"/>
        <v>1.000168012398905</v>
      </c>
      <c r="S961" s="22">
        <f t="shared" si="204"/>
        <v>11.479721765199649</v>
      </c>
      <c r="T961" s="39">
        <f t="shared" si="194"/>
        <v>0.14479118256957713</v>
      </c>
      <c r="U961" s="39">
        <f t="shared" si="195"/>
        <v>-7.4457879090609191E-3</v>
      </c>
      <c r="V961" s="39">
        <f t="shared" si="196"/>
        <v>0.15223697047863805</v>
      </c>
      <c r="Y961" s="37"/>
      <c r="Z961" s="37"/>
    </row>
    <row r="962" spans="1:26" ht="13.15" x14ac:dyDescent="0.4">
      <c r="A962" s="1">
        <v>1950.06</v>
      </c>
      <c r="B962" s="11">
        <v>18.739999999999998</v>
      </c>
      <c r="C962" s="4">
        <v>1.2</v>
      </c>
      <c r="D962" s="11">
        <v>2.54</v>
      </c>
      <c r="E962" s="11">
        <v>23.8</v>
      </c>
      <c r="F962" s="4">
        <f t="shared" si="201"/>
        <v>1950.4583333332612</v>
      </c>
      <c r="G962" s="22">
        <f>G957*7/12+G969*5/12</f>
        <v>2.4241666666666664</v>
      </c>
      <c r="H962" s="4">
        <f t="shared" si="197"/>
        <v>239.86333865546217</v>
      </c>
      <c r="I962" s="4">
        <f t="shared" si="198"/>
        <v>15.359445378151261</v>
      </c>
      <c r="J962" s="33">
        <f t="shared" si="202"/>
        <v>16303.429561814397</v>
      </c>
      <c r="K962" s="4">
        <f t="shared" si="199"/>
        <v>32.510826050420171</v>
      </c>
      <c r="L962" s="33">
        <f t="shared" si="200"/>
        <v>2209.7497911957616</v>
      </c>
      <c r="M962" s="15">
        <f t="shared" si="205"/>
        <v>11.554126144044286</v>
      </c>
      <c r="N962" s="6"/>
      <c r="O962" s="7">
        <f t="shared" si="206"/>
        <v>14.858173852604379</v>
      </c>
      <c r="P962" s="7"/>
      <c r="Q962" s="46">
        <f t="shared" si="207"/>
        <v>0.11605312575784084</v>
      </c>
      <c r="R962" s="22">
        <f t="shared" si="203"/>
        <v>1.0001872039880388</v>
      </c>
      <c r="S962" s="22">
        <f t="shared" si="204"/>
        <v>11.433408271797255</v>
      </c>
      <c r="T962" s="39">
        <f t="shared" ref="T962:T1025" si="208">(($J1082/$J962)^(1/10)-1)</f>
        <v>0.14690841328252291</v>
      </c>
      <c r="U962" s="39">
        <f t="shared" ref="U962:U1025" si="209">(($S1082/$S962)^(1/10)-1)</f>
        <v>-5.4263708569988189E-3</v>
      </c>
      <c r="V962" s="39">
        <f t="shared" ref="V962:V1025" si="210">T962-U962</f>
        <v>0.15233478413952173</v>
      </c>
      <c r="Y962" s="37"/>
      <c r="Z962" s="37"/>
    </row>
    <row r="963" spans="1:26" ht="13.15" x14ac:dyDescent="0.4">
      <c r="A963" s="1">
        <v>1950.07</v>
      </c>
      <c r="B963" s="11">
        <v>17.38</v>
      </c>
      <c r="C963" s="4">
        <v>1.24333</v>
      </c>
      <c r="D963" s="11">
        <v>2.6</v>
      </c>
      <c r="E963" s="11">
        <v>24.1</v>
      </c>
      <c r="F963" s="4">
        <f t="shared" si="201"/>
        <v>1950.5416666665944</v>
      </c>
      <c r="G963" s="22">
        <f>G957*6/12+G969*6/12</f>
        <v>2.4449999999999998</v>
      </c>
      <c r="H963" s="4">
        <f t="shared" si="197"/>
        <v>219.6868058091286</v>
      </c>
      <c r="I963" s="4">
        <f t="shared" si="198"/>
        <v>15.715949152282159</v>
      </c>
      <c r="J963" s="33">
        <f t="shared" si="202"/>
        <v>15021.054795335864</v>
      </c>
      <c r="K963" s="4">
        <f t="shared" si="199"/>
        <v>32.864539419087137</v>
      </c>
      <c r="L963" s="33">
        <f t="shared" si="200"/>
        <v>2247.108312305711</v>
      </c>
      <c r="M963" s="15">
        <f t="shared" si="205"/>
        <v>10.539745658930988</v>
      </c>
      <c r="N963" s="6"/>
      <c r="O963" s="7">
        <f t="shared" si="206"/>
        <v>13.55095071498574</v>
      </c>
      <c r="P963" s="7"/>
      <c r="Q963" s="46">
        <f t="shared" si="207"/>
        <v>0.12624655831063292</v>
      </c>
      <c r="R963" s="22">
        <f t="shared" si="203"/>
        <v>1.0002063930726006</v>
      </c>
      <c r="S963" s="22">
        <f t="shared" si="204"/>
        <v>11.293197423396602</v>
      </c>
      <c r="T963" s="39">
        <f t="shared" si="208"/>
        <v>0.15377785684959222</v>
      </c>
      <c r="U963" s="39">
        <f t="shared" si="209"/>
        <v>-1.8347594448793192E-3</v>
      </c>
      <c r="V963" s="39">
        <f t="shared" si="210"/>
        <v>0.15561261629447154</v>
      </c>
      <c r="Y963" s="37"/>
      <c r="Z963" s="37"/>
    </row>
    <row r="964" spans="1:26" ht="13.15" x14ac:dyDescent="0.4">
      <c r="A964" s="1">
        <v>1950.08</v>
      </c>
      <c r="B964" s="11">
        <v>18.43</v>
      </c>
      <c r="C964" s="4">
        <v>1.28667</v>
      </c>
      <c r="D964" s="11">
        <v>2.66</v>
      </c>
      <c r="E964" s="11">
        <v>24.3</v>
      </c>
      <c r="F964" s="4">
        <f t="shared" si="201"/>
        <v>1950.6249999999277</v>
      </c>
      <c r="G964" s="22">
        <f>G957*5/12+G969*7/12</f>
        <v>2.4658333333333333</v>
      </c>
      <c r="H964" s="4">
        <f t="shared" si="197"/>
        <v>231.04166543209874</v>
      </c>
      <c r="I964" s="4">
        <f t="shared" si="198"/>
        <v>16.129917507407406</v>
      </c>
      <c r="J964" s="33">
        <f t="shared" si="202"/>
        <v>15889.34848180012</v>
      </c>
      <c r="K964" s="4">
        <f t="shared" si="199"/>
        <v>33.346219753086423</v>
      </c>
      <c r="L964" s="33">
        <f t="shared" si="200"/>
        <v>2293.3080283010486</v>
      </c>
      <c r="M964" s="15">
        <f t="shared" si="205"/>
        <v>11.040611670261537</v>
      </c>
      <c r="N964" s="6"/>
      <c r="O964" s="7">
        <f t="shared" si="206"/>
        <v>14.189059134964509</v>
      </c>
      <c r="P964" s="7"/>
      <c r="Q964" s="46">
        <f t="shared" si="207"/>
        <v>0.1226069091454067</v>
      </c>
      <c r="R964" s="22">
        <f t="shared" si="203"/>
        <v>1.0002255796565089</v>
      </c>
      <c r="S964" s="22">
        <f t="shared" si="204"/>
        <v>11.202560950321255</v>
      </c>
      <c r="T964" s="39">
        <f t="shared" si="208"/>
        <v>0.14901137983465307</v>
      </c>
      <c r="U964" s="39">
        <f t="shared" si="209"/>
        <v>1.1297201520665823E-4</v>
      </c>
      <c r="V964" s="39">
        <f t="shared" si="210"/>
        <v>0.14889840781944641</v>
      </c>
      <c r="Y964" s="37"/>
      <c r="Z964" s="37"/>
    </row>
    <row r="965" spans="1:26" ht="13.15" x14ac:dyDescent="0.4">
      <c r="A965" s="1">
        <v>1950.09</v>
      </c>
      <c r="B965" s="11">
        <v>19.079999999999998</v>
      </c>
      <c r="C965" s="4">
        <v>1.33</v>
      </c>
      <c r="D965" s="11">
        <v>2.72</v>
      </c>
      <c r="E965" s="11">
        <v>24.4</v>
      </c>
      <c r="F965" s="4">
        <f t="shared" si="201"/>
        <v>1950.708333333261</v>
      </c>
      <c r="G965" s="22">
        <f>G957*4/12+G969*8/12</f>
        <v>2.4866666666666664</v>
      </c>
      <c r="H965" s="4">
        <f t="shared" si="197"/>
        <v>238.20989016393443</v>
      </c>
      <c r="I965" s="4">
        <f t="shared" si="198"/>
        <v>16.604777459016397</v>
      </c>
      <c r="J965" s="33">
        <f t="shared" si="202"/>
        <v>16477.489204376205</v>
      </c>
      <c r="K965" s="4">
        <f t="shared" si="199"/>
        <v>33.958642622950826</v>
      </c>
      <c r="L965" s="33">
        <f t="shared" si="200"/>
        <v>2348.9921716930444</v>
      </c>
      <c r="M965" s="15">
        <f t="shared" si="205"/>
        <v>11.337391102277298</v>
      </c>
      <c r="N965" s="6"/>
      <c r="O965" s="7">
        <f t="shared" si="206"/>
        <v>14.563472220744718</v>
      </c>
      <c r="P965" s="7"/>
      <c r="Q965" s="46">
        <f t="shared" si="207"/>
        <v>0.12046164663752622</v>
      </c>
      <c r="R965" s="22">
        <f t="shared" si="203"/>
        <v>1.0002447637436755</v>
      </c>
      <c r="S965" s="22">
        <f t="shared" si="204"/>
        <v>11.159165528286497</v>
      </c>
      <c r="T965" s="39">
        <f t="shared" si="208"/>
        <v>0.14168909659928719</v>
      </c>
      <c r="U965" s="39">
        <f t="shared" si="209"/>
        <v>8.1758878529791801E-4</v>
      </c>
      <c r="V965" s="39">
        <f t="shared" si="210"/>
        <v>0.14087150781398927</v>
      </c>
      <c r="Y965" s="37"/>
      <c r="Z965" s="37"/>
    </row>
    <row r="966" spans="1:26" ht="13.15" x14ac:dyDescent="0.4">
      <c r="A966" s="1">
        <v>1950.1</v>
      </c>
      <c r="B966" s="11">
        <v>19.87</v>
      </c>
      <c r="C966" s="4">
        <v>1.3766700000000001</v>
      </c>
      <c r="D966" s="11">
        <v>2.76</v>
      </c>
      <c r="E966" s="11">
        <v>24.6</v>
      </c>
      <c r="F966" s="4">
        <f t="shared" si="201"/>
        <v>1950.7916666665942</v>
      </c>
      <c r="G966" s="22">
        <f>G957*3/12+G969*9/12</f>
        <v>2.5074999999999998</v>
      </c>
      <c r="H966" s="4">
        <f t="shared" si="197"/>
        <v>246.05602560975612</v>
      </c>
      <c r="I966" s="4">
        <f t="shared" si="198"/>
        <v>17.047707537804879</v>
      </c>
      <c r="J966" s="33">
        <f t="shared" si="202"/>
        <v>17118.492103439909</v>
      </c>
      <c r="K966" s="4">
        <f t="shared" si="199"/>
        <v>34.177887804878047</v>
      </c>
      <c r="L966" s="33">
        <f t="shared" si="200"/>
        <v>2377.8076600651302</v>
      </c>
      <c r="M966" s="15">
        <f t="shared" si="205"/>
        <v>11.662444039105264</v>
      </c>
      <c r="N966" s="6"/>
      <c r="O966" s="7">
        <f t="shared" si="206"/>
        <v>14.972212563986419</v>
      </c>
      <c r="P966" s="7"/>
      <c r="Q966" s="46">
        <f t="shared" si="207"/>
        <v>0.11865823581629897</v>
      </c>
      <c r="R966" s="22">
        <f t="shared" si="203"/>
        <v>1.000263945338006</v>
      </c>
      <c r="S966" s="22">
        <f t="shared" si="204"/>
        <v>11.071149758251497</v>
      </c>
      <c r="T966" s="39">
        <f t="shared" si="208"/>
        <v>0.13465754115762718</v>
      </c>
      <c r="U966" s="39">
        <f t="shared" si="209"/>
        <v>5.1208143666170436E-4</v>
      </c>
      <c r="V966" s="39">
        <f t="shared" si="210"/>
        <v>0.13414545972096548</v>
      </c>
      <c r="Y966" s="37"/>
      <c r="Z966" s="37"/>
    </row>
    <row r="967" spans="1:26" ht="13.15" x14ac:dyDescent="0.4">
      <c r="A967" s="1">
        <v>1950.11</v>
      </c>
      <c r="B967" s="11">
        <v>19.829999999999998</v>
      </c>
      <c r="C967" s="4">
        <v>1.42333</v>
      </c>
      <c r="D967" s="11">
        <v>2.8</v>
      </c>
      <c r="E967" s="11">
        <v>24.7</v>
      </c>
      <c r="F967" s="4">
        <f t="shared" si="201"/>
        <v>1950.8749999999275</v>
      </c>
      <c r="G967" s="22">
        <f>G957*2/12+G969*10/12</f>
        <v>2.5283333333333333</v>
      </c>
      <c r="H967" s="4">
        <f t="shared" si="197"/>
        <v>244.56652105263157</v>
      </c>
      <c r="I967" s="4">
        <f t="shared" si="198"/>
        <v>17.554153626315792</v>
      </c>
      <c r="J967" s="33">
        <f t="shared" si="202"/>
        <v>17116.637436485547</v>
      </c>
      <c r="K967" s="4">
        <f t="shared" si="199"/>
        <v>34.532842105263157</v>
      </c>
      <c r="L967" s="33">
        <f t="shared" si="200"/>
        <v>2416.8726587069859</v>
      </c>
      <c r="M967" s="15">
        <f t="shared" si="205"/>
        <v>11.542173388716295</v>
      </c>
      <c r="N967" s="6"/>
      <c r="O967" s="7">
        <f t="shared" si="206"/>
        <v>14.81257957159313</v>
      </c>
      <c r="P967" s="7"/>
      <c r="Q967" s="46">
        <f t="shared" si="207"/>
        <v>0.11977266934561015</v>
      </c>
      <c r="R967" s="22">
        <f t="shared" si="203"/>
        <v>1.0002831244433987</v>
      </c>
      <c r="S967" s="22">
        <f t="shared" si="204"/>
        <v>11.029237637278024</v>
      </c>
      <c r="T967" s="39">
        <f t="shared" si="208"/>
        <v>0.13862491592140991</v>
      </c>
      <c r="U967" s="39">
        <f t="shared" si="209"/>
        <v>8.8773309805034728E-4</v>
      </c>
      <c r="V967" s="39">
        <f t="shared" si="210"/>
        <v>0.13773718282335956</v>
      </c>
      <c r="Y967" s="37"/>
      <c r="Z967" s="37"/>
    </row>
    <row r="968" spans="1:26" ht="13.15" x14ac:dyDescent="0.4">
      <c r="A968" s="1">
        <v>1950.12</v>
      </c>
      <c r="B968" s="11">
        <v>19.75</v>
      </c>
      <c r="C968" s="4">
        <v>1.47</v>
      </c>
      <c r="D968" s="11">
        <v>2.84</v>
      </c>
      <c r="E968" s="11">
        <v>25</v>
      </c>
      <c r="F968" s="4">
        <f t="shared" si="201"/>
        <v>1950.9583333332607</v>
      </c>
      <c r="G968" s="22">
        <f>G957*1/12+G969*11/12</f>
        <v>2.5491666666666668</v>
      </c>
      <c r="H968" s="4">
        <f t="shared" si="197"/>
        <v>240.65691000000004</v>
      </c>
      <c r="I968" s="4">
        <f t="shared" si="198"/>
        <v>17.9121852</v>
      </c>
      <c r="J968" s="33">
        <f t="shared" si="202"/>
        <v>16947.482245440264</v>
      </c>
      <c r="K968" s="4">
        <f t="shared" si="199"/>
        <v>34.605854399999998</v>
      </c>
      <c r="L968" s="33">
        <f t="shared" si="200"/>
        <v>2437.0050418759665</v>
      </c>
      <c r="M968" s="15">
        <f t="shared" si="205"/>
        <v>11.30666578889076</v>
      </c>
      <c r="N968" s="6"/>
      <c r="O968" s="7">
        <f t="shared" si="206"/>
        <v>14.508560511396025</v>
      </c>
      <c r="P968" s="7"/>
      <c r="Q968" s="46">
        <f t="shared" si="207"/>
        <v>0.12189353128627992</v>
      </c>
      <c r="R968" s="22">
        <f t="shared" si="203"/>
        <v>1.000302301063746</v>
      </c>
      <c r="S968" s="22">
        <f t="shared" si="204"/>
        <v>10.899971960636648</v>
      </c>
      <c r="T968" s="39">
        <f t="shared" si="208"/>
        <v>0.1427864885823511</v>
      </c>
      <c r="U968" s="39">
        <f t="shared" si="209"/>
        <v>3.1342773028293358E-3</v>
      </c>
      <c r="V968" s="39">
        <f t="shared" si="210"/>
        <v>0.13965221127952177</v>
      </c>
      <c r="Y968" s="37"/>
      <c r="Z968" s="37"/>
    </row>
    <row r="969" spans="1:26" ht="13.15" x14ac:dyDescent="0.4">
      <c r="A969" s="1">
        <v>1951.01</v>
      </c>
      <c r="B969" s="11">
        <v>21.21</v>
      </c>
      <c r="C969" s="4">
        <v>1.4866699999999999</v>
      </c>
      <c r="D969" s="11">
        <v>2.8366699999999998</v>
      </c>
      <c r="E969" s="11">
        <v>25.4</v>
      </c>
      <c r="F969" s="4">
        <f t="shared" si="201"/>
        <v>1951.041666666594</v>
      </c>
      <c r="G969" s="22">
        <v>2.57</v>
      </c>
      <c r="H969" s="4">
        <f t="shared" si="197"/>
        <v>254.37720826771658</v>
      </c>
      <c r="I969" s="4">
        <f t="shared" si="198"/>
        <v>17.830031316141731</v>
      </c>
      <c r="J969" s="33">
        <f t="shared" si="202"/>
        <v>18018.324921672167</v>
      </c>
      <c r="K969" s="4">
        <f t="shared" si="199"/>
        <v>34.020942733464565</v>
      </c>
      <c r="L969" s="33">
        <f t="shared" si="200"/>
        <v>2409.8086636284665</v>
      </c>
      <c r="M969" s="15">
        <f t="shared" si="205"/>
        <v>11.895759839437062</v>
      </c>
      <c r="N969" s="6"/>
      <c r="O969" s="7">
        <f t="shared" si="206"/>
        <v>15.257997535425211</v>
      </c>
      <c r="P969" s="7"/>
      <c r="Q969" s="46">
        <f t="shared" si="207"/>
        <v>0.11898759156334364</v>
      </c>
      <c r="R969" s="22">
        <f t="shared" si="203"/>
        <v>1.001340335826904</v>
      </c>
      <c r="S969" s="22">
        <f t="shared" si="204"/>
        <v>10.731562041097588</v>
      </c>
      <c r="T969" s="39">
        <f t="shared" si="208"/>
        <v>0.14182390694439451</v>
      </c>
      <c r="U969" s="39">
        <f t="shared" si="209"/>
        <v>5.0185249852834346E-3</v>
      </c>
      <c r="V969" s="39">
        <f t="shared" si="210"/>
        <v>0.13680538195911107</v>
      </c>
      <c r="Y969" s="37"/>
      <c r="Z969" s="37"/>
    </row>
    <row r="970" spans="1:26" ht="13.15" x14ac:dyDescent="0.4">
      <c r="A970" s="1">
        <v>1951.02</v>
      </c>
      <c r="B970" s="11">
        <v>22</v>
      </c>
      <c r="C970" s="4">
        <v>1.5033300000000001</v>
      </c>
      <c r="D970" s="11">
        <v>2.8333300000000001</v>
      </c>
      <c r="E970" s="11">
        <v>25.7</v>
      </c>
      <c r="F970" s="4">
        <f t="shared" si="201"/>
        <v>1951.1249999999272</v>
      </c>
      <c r="G970" s="22">
        <f>G969*11/12+G981*1/12</f>
        <v>2.5791666666666666</v>
      </c>
      <c r="H970" s="4">
        <f t="shared" ref="H970:H1033" si="211">B970*$E$1838/E970</f>
        <v>260.77190661478602</v>
      </c>
      <c r="I970" s="4">
        <f t="shared" ref="I970:I1033" si="212">C970*$E$1838/E970</f>
        <v>17.819374107782103</v>
      </c>
      <c r="J970" s="33">
        <f t="shared" si="202"/>
        <v>18576.46464761304</v>
      </c>
      <c r="K970" s="4">
        <f t="shared" ref="K970:K1033" si="213">D970*$E$1838/E970</f>
        <v>33.584221189494166</v>
      </c>
      <c r="L970" s="33">
        <f t="shared" ref="L970:L1033" si="214">K970*(J970/H970)</f>
        <v>2392.4206627282479</v>
      </c>
      <c r="M970" s="15">
        <f t="shared" si="205"/>
        <v>12.141507370682691</v>
      </c>
      <c r="N970" s="6"/>
      <c r="O970" s="7">
        <f t="shared" si="206"/>
        <v>15.565638866147721</v>
      </c>
      <c r="P970" s="7"/>
      <c r="Q970" s="46">
        <f t="shared" si="207"/>
        <v>0.11844055145727524</v>
      </c>
      <c r="R970" s="22">
        <f t="shared" si="203"/>
        <v>1.0013483256412163</v>
      </c>
      <c r="S970" s="22">
        <f t="shared" si="204"/>
        <v>10.620506880535789</v>
      </c>
      <c r="T970" s="39">
        <f t="shared" si="208"/>
        <v>0.1432293198924468</v>
      </c>
      <c r="U970" s="39">
        <f t="shared" si="209"/>
        <v>6.8820370813205134E-3</v>
      </c>
      <c r="V970" s="39">
        <f t="shared" si="210"/>
        <v>0.13634728281112629</v>
      </c>
      <c r="Y970" s="37"/>
      <c r="Z970" s="37"/>
    </row>
    <row r="971" spans="1:26" ht="13.15" x14ac:dyDescent="0.4">
      <c r="A971" s="1">
        <v>1951.03</v>
      </c>
      <c r="B971" s="11">
        <v>21.63</v>
      </c>
      <c r="C971" s="4">
        <v>1.52</v>
      </c>
      <c r="D971" s="11">
        <v>2.83</v>
      </c>
      <c r="E971" s="11">
        <v>25.8</v>
      </c>
      <c r="F971" s="4">
        <f t="shared" ref="F971:F1034" si="215">F970+1/12</f>
        <v>1951.2083333332605</v>
      </c>
      <c r="G971" s="22">
        <f>G969*10/12+G981*2/12</f>
        <v>2.5883333333333334</v>
      </c>
      <c r="H971" s="4">
        <f t="shared" si="211"/>
        <v>255.39245232558142</v>
      </c>
      <c r="I971" s="4">
        <f t="shared" si="212"/>
        <v>17.947134883720931</v>
      </c>
      <c r="J971" s="33">
        <f t="shared" ref="J971:J1034" si="216">J970*((H971+(I971/12))/H970)</f>
        <v>18299.792272743347</v>
      </c>
      <c r="K971" s="4">
        <f t="shared" si="213"/>
        <v>33.414731395348838</v>
      </c>
      <c r="L971" s="33">
        <f t="shared" si="214"/>
        <v>2394.2862751670677</v>
      </c>
      <c r="M971" s="15">
        <f t="shared" si="205"/>
        <v>11.841626487283097</v>
      </c>
      <c r="N971" s="6"/>
      <c r="O971" s="7">
        <f t="shared" si="206"/>
        <v>15.177316546374946</v>
      </c>
      <c r="P971" s="7"/>
      <c r="Q971" s="46">
        <f t="shared" si="207"/>
        <v>0.120096636801555</v>
      </c>
      <c r="R971" s="22">
        <f t="shared" ref="R971:R1034" si="217">((G971/G972+G971/1200+((1+G972/1200)^(-119))*(1-G971/G972)))</f>
        <v>1.0013563152444647</v>
      </c>
      <c r="S971" s="22">
        <f t="shared" ref="S971:S1034" si="218">S970*R970*E970/E971</f>
        <v>10.59360652343946</v>
      </c>
      <c r="T971" s="39">
        <f t="shared" si="208"/>
        <v>0.14877683835003497</v>
      </c>
      <c r="U971" s="39">
        <f t="shared" si="209"/>
        <v>7.7861420702105555E-3</v>
      </c>
      <c r="V971" s="39">
        <f t="shared" si="210"/>
        <v>0.14099069627982441</v>
      </c>
      <c r="Y971" s="37"/>
      <c r="Z971" s="37"/>
    </row>
    <row r="972" spans="1:26" ht="13.15" x14ac:dyDescent="0.4">
      <c r="A972" s="1">
        <v>1951.04</v>
      </c>
      <c r="B972" s="11">
        <v>21.92</v>
      </c>
      <c r="C972" s="4">
        <v>1.5333300000000001</v>
      </c>
      <c r="D972" s="11">
        <v>2.7933300000000001</v>
      </c>
      <c r="E972" s="11">
        <v>25.8</v>
      </c>
      <c r="F972" s="4">
        <f t="shared" si="215"/>
        <v>1951.2916666665938</v>
      </c>
      <c r="G972" s="22">
        <f>G969*9/12+G981*3/12</f>
        <v>2.5975000000000001</v>
      </c>
      <c r="H972" s="4">
        <f t="shared" si="211"/>
        <v>258.81657674418608</v>
      </c>
      <c r="I972" s="4">
        <f t="shared" si="212"/>
        <v>18.104526533720932</v>
      </c>
      <c r="J972" s="33">
        <f t="shared" si="216"/>
        <v>18653.247726567944</v>
      </c>
      <c r="K972" s="4">
        <f t="shared" si="213"/>
        <v>32.981756766279069</v>
      </c>
      <c r="L972" s="33">
        <f t="shared" si="214"/>
        <v>2377.0381602214429</v>
      </c>
      <c r="M972" s="15">
        <f t="shared" si="205"/>
        <v>11.951097197083952</v>
      </c>
      <c r="N972" s="6"/>
      <c r="O972" s="7">
        <f t="shared" si="206"/>
        <v>15.314143757332674</v>
      </c>
      <c r="P972" s="7"/>
      <c r="Q972" s="46">
        <f t="shared" si="207"/>
        <v>0.11848676067127083</v>
      </c>
      <c r="R972" s="22">
        <f t="shared" si="217"/>
        <v>1.0013643046367939</v>
      </c>
      <c r="S972" s="22">
        <f t="shared" si="218"/>
        <v>10.607974793461059</v>
      </c>
      <c r="T972" s="39">
        <f t="shared" si="208"/>
        <v>0.14988497490877561</v>
      </c>
      <c r="U972" s="39">
        <f t="shared" si="209"/>
        <v>7.6307053128938929E-3</v>
      </c>
      <c r="V972" s="39">
        <f t="shared" si="210"/>
        <v>0.14225426959588172</v>
      </c>
      <c r="Y972" s="37"/>
      <c r="Z972" s="37"/>
    </row>
    <row r="973" spans="1:26" ht="13.15" x14ac:dyDescent="0.4">
      <c r="A973" s="1">
        <v>1951.05</v>
      </c>
      <c r="B973" s="11">
        <v>21.93</v>
      </c>
      <c r="C973" s="4">
        <v>1.54667</v>
      </c>
      <c r="D973" s="11">
        <v>2.7566700000000002</v>
      </c>
      <c r="E973" s="11">
        <v>25.9</v>
      </c>
      <c r="F973" s="4">
        <f t="shared" si="215"/>
        <v>1951.374999999927</v>
      </c>
      <c r="G973" s="22">
        <f>G969*8/12+G981*4/12</f>
        <v>2.6066666666666665</v>
      </c>
      <c r="H973" s="4">
        <f t="shared" si="211"/>
        <v>257.93490231660235</v>
      </c>
      <c r="I973" s="4">
        <f t="shared" si="212"/>
        <v>18.191526464478766</v>
      </c>
      <c r="J973" s="33">
        <f t="shared" si="216"/>
        <v>18698.961552587636</v>
      </c>
      <c r="K973" s="4">
        <f t="shared" si="213"/>
        <v>32.423228781081086</v>
      </c>
      <c r="L973" s="33">
        <f t="shared" si="214"/>
        <v>2350.5183011022236</v>
      </c>
      <c r="M973" s="15">
        <f t="shared" si="205"/>
        <v>11.863875406269173</v>
      </c>
      <c r="N973" s="6"/>
      <c r="O973" s="7">
        <f t="shared" si="206"/>
        <v>15.200667239383638</v>
      </c>
      <c r="P973" s="7"/>
      <c r="Q973" s="46">
        <f t="shared" si="207"/>
        <v>0.11868144406708801</v>
      </c>
      <c r="R973" s="22">
        <f t="shared" si="217"/>
        <v>1.0013722938183494</v>
      </c>
      <c r="S973" s="22">
        <f t="shared" si="218"/>
        <v>10.581433992609897</v>
      </c>
      <c r="T973" s="39">
        <f t="shared" si="208"/>
        <v>0.1510477160536452</v>
      </c>
      <c r="U973" s="39">
        <f t="shared" si="209"/>
        <v>8.781651377185451E-3</v>
      </c>
      <c r="V973" s="39">
        <f t="shared" si="210"/>
        <v>0.14226606467645975</v>
      </c>
      <c r="Y973" s="37"/>
      <c r="Z973" s="37"/>
    </row>
    <row r="974" spans="1:26" ht="13.15" x14ac:dyDescent="0.4">
      <c r="A974" s="1">
        <v>1951.06</v>
      </c>
      <c r="B974" s="11">
        <v>21.55</v>
      </c>
      <c r="C974" s="4">
        <v>1.56</v>
      </c>
      <c r="D974" s="11">
        <v>2.72</v>
      </c>
      <c r="E974" s="11">
        <v>25.9</v>
      </c>
      <c r="F974" s="4">
        <f t="shared" si="215"/>
        <v>1951.4583333332603</v>
      </c>
      <c r="G974" s="22">
        <f>G969*7/12+G981*5/12</f>
        <v>2.6158333333333332</v>
      </c>
      <c r="H974" s="4">
        <f t="shared" si="211"/>
        <v>253.46544208494211</v>
      </c>
      <c r="I974" s="4">
        <f t="shared" si="212"/>
        <v>18.348310424710427</v>
      </c>
      <c r="J974" s="33">
        <f t="shared" si="216"/>
        <v>18485.795096219787</v>
      </c>
      <c r="K974" s="4">
        <f t="shared" si="213"/>
        <v>31.991925868725875</v>
      </c>
      <c r="L974" s="33">
        <f t="shared" si="214"/>
        <v>2333.2418868546551</v>
      </c>
      <c r="M974" s="15">
        <f t="shared" si="205"/>
        <v>11.615664857025173</v>
      </c>
      <c r="N974" s="6"/>
      <c r="O974" s="7">
        <f t="shared" si="206"/>
        <v>14.884429187428118</v>
      </c>
      <c r="P974" s="7"/>
      <c r="Q974" s="46">
        <f t="shared" si="207"/>
        <v>0.11820658882878612</v>
      </c>
      <c r="R974" s="22">
        <f t="shared" si="217"/>
        <v>1.0013802827892759</v>
      </c>
      <c r="S974" s="22">
        <f t="shared" si="218"/>
        <v>10.595954829067228</v>
      </c>
      <c r="T974" s="39">
        <f t="shared" si="208"/>
        <v>0.15111731230023073</v>
      </c>
      <c r="U974" s="39">
        <f t="shared" si="209"/>
        <v>7.5401267013051054E-3</v>
      </c>
      <c r="V974" s="39">
        <f t="shared" si="210"/>
        <v>0.14357718559892563</v>
      </c>
      <c r="Y974" s="37"/>
      <c r="Z974" s="37"/>
    </row>
    <row r="975" spans="1:26" ht="13.15" x14ac:dyDescent="0.4">
      <c r="A975" s="1">
        <v>1951.07</v>
      </c>
      <c r="B975" s="11">
        <v>21.93</v>
      </c>
      <c r="C975" s="4">
        <v>1.54667</v>
      </c>
      <c r="D975" s="11">
        <v>2.65</v>
      </c>
      <c r="E975" s="11">
        <v>25.9</v>
      </c>
      <c r="F975" s="4">
        <f t="shared" si="215"/>
        <v>1951.5416666665935</v>
      </c>
      <c r="G975" s="22">
        <f>G969*6/12+G981*6/12</f>
        <v>2.625</v>
      </c>
      <c r="H975" s="4">
        <f t="shared" si="211"/>
        <v>257.93490231660235</v>
      </c>
      <c r="I975" s="4">
        <f t="shared" si="212"/>
        <v>18.191526464478766</v>
      </c>
      <c r="J975" s="33">
        <f t="shared" si="216"/>
        <v>18922.325066599649</v>
      </c>
      <c r="K975" s="4">
        <f t="shared" si="213"/>
        <v>31.168604247104248</v>
      </c>
      <c r="L975" s="33">
        <f t="shared" si="214"/>
        <v>2286.5554686041523</v>
      </c>
      <c r="M975" s="15">
        <f t="shared" si="205"/>
        <v>11.778190092457802</v>
      </c>
      <c r="N975" s="6"/>
      <c r="O975" s="7">
        <f t="shared" si="206"/>
        <v>15.093562700583249</v>
      </c>
      <c r="P975" s="7"/>
      <c r="Q975" s="46">
        <f t="shared" si="207"/>
        <v>0.11692697213559163</v>
      </c>
      <c r="R975" s="22">
        <f t="shared" si="217"/>
        <v>1.0013882715497184</v>
      </c>
      <c r="S975" s="22">
        <f t="shared" si="218"/>
        <v>10.610580243153734</v>
      </c>
      <c r="T975" s="39">
        <f t="shared" si="208"/>
        <v>0.14763473071608324</v>
      </c>
      <c r="U975" s="39">
        <f t="shared" si="209"/>
        <v>6.7226196291811924E-3</v>
      </c>
      <c r="V975" s="39">
        <f t="shared" si="210"/>
        <v>0.14091211108690205</v>
      </c>
      <c r="Y975" s="37"/>
      <c r="Z975" s="37"/>
    </row>
    <row r="976" spans="1:26" ht="13.15" x14ac:dyDescent="0.4">
      <c r="A976" s="1">
        <v>1951.08</v>
      </c>
      <c r="B976" s="11">
        <v>22.89</v>
      </c>
      <c r="C976" s="4">
        <v>1.5333300000000001</v>
      </c>
      <c r="D976" s="11">
        <v>2.58</v>
      </c>
      <c r="E976" s="11">
        <v>25.9</v>
      </c>
      <c r="F976" s="4">
        <f t="shared" si="215"/>
        <v>1951.6249999999268</v>
      </c>
      <c r="G976" s="22">
        <f>G969*5/12+G981*7/12</f>
        <v>2.6341666666666668</v>
      </c>
      <c r="H976" s="4">
        <f t="shared" si="211"/>
        <v>269.2261702702703</v>
      </c>
      <c r="I976" s="4">
        <f t="shared" si="212"/>
        <v>18.034624886872592</v>
      </c>
      <c r="J976" s="33">
        <f t="shared" si="216"/>
        <v>19860.915101033443</v>
      </c>
      <c r="K976" s="4">
        <f t="shared" si="213"/>
        <v>30.345282625482632</v>
      </c>
      <c r="L976" s="33">
        <f t="shared" si="214"/>
        <v>2238.5828292121578</v>
      </c>
      <c r="M976" s="15">
        <f t="shared" si="205"/>
        <v>12.256989084145138</v>
      </c>
      <c r="N976" s="6"/>
      <c r="O976" s="7">
        <f t="shared" si="206"/>
        <v>15.703908734990357</v>
      </c>
      <c r="P976" s="7"/>
      <c r="Q976" s="46">
        <f t="shared" si="207"/>
        <v>0.11208956621321101</v>
      </c>
      <c r="R976" s="22">
        <f t="shared" si="217"/>
        <v>1.0013962600998219</v>
      </c>
      <c r="S976" s="22">
        <f t="shared" si="218"/>
        <v>10.62531060983131</v>
      </c>
      <c r="T976" s="39">
        <f t="shared" si="208"/>
        <v>0.14678659041690212</v>
      </c>
      <c r="U976" s="39">
        <f t="shared" si="209"/>
        <v>6.2601561553314866E-3</v>
      </c>
      <c r="V976" s="39">
        <f t="shared" si="210"/>
        <v>0.14052643426157063</v>
      </c>
      <c r="Y976" s="37"/>
      <c r="Z976" s="37"/>
    </row>
    <row r="977" spans="1:26" ht="13.15" x14ac:dyDescent="0.4">
      <c r="A977" s="1">
        <v>1951.09</v>
      </c>
      <c r="B977" s="11">
        <v>23.48</v>
      </c>
      <c r="C977" s="4">
        <v>1.52</v>
      </c>
      <c r="D977" s="11">
        <v>2.5099999999999998</v>
      </c>
      <c r="E977" s="11">
        <v>26.1</v>
      </c>
      <c r="F977" s="4">
        <f t="shared" si="215"/>
        <v>1951.70833333326</v>
      </c>
      <c r="G977" s="22">
        <f>G969*4/12+G981*8/12</f>
        <v>2.6433333333333335</v>
      </c>
      <c r="H977" s="4">
        <f t="shared" si="211"/>
        <v>274.04938390804597</v>
      </c>
      <c r="I977" s="4">
        <f t="shared" si="212"/>
        <v>17.740845977011496</v>
      </c>
      <c r="J977" s="33">
        <f t="shared" si="216"/>
        <v>20325.787774552497</v>
      </c>
      <c r="K977" s="4">
        <f t="shared" si="213"/>
        <v>29.295739080459768</v>
      </c>
      <c r="L977" s="33">
        <f t="shared" si="214"/>
        <v>2172.8163251331671</v>
      </c>
      <c r="M977" s="15">
        <f t="shared" si="205"/>
        <v>12.444953157150033</v>
      </c>
      <c r="N977" s="6"/>
      <c r="O977" s="7">
        <f t="shared" si="206"/>
        <v>15.939525555027879</v>
      </c>
      <c r="P977" s="7"/>
      <c r="Q977" s="46">
        <f t="shared" si="207"/>
        <v>0.11016963472607764</v>
      </c>
      <c r="R977" s="22">
        <f t="shared" si="217"/>
        <v>1.0014042484397307</v>
      </c>
      <c r="S977" s="22">
        <f t="shared" si="218"/>
        <v>10.558612618907141</v>
      </c>
      <c r="T977" s="39">
        <f t="shared" si="208"/>
        <v>0.14313427035559534</v>
      </c>
      <c r="U977" s="39">
        <f t="shared" si="209"/>
        <v>7.3878298918934604E-3</v>
      </c>
      <c r="V977" s="39">
        <f t="shared" si="210"/>
        <v>0.13574644046370188</v>
      </c>
      <c r="Y977" s="37"/>
      <c r="Z977" s="37"/>
    </row>
    <row r="978" spans="1:26" ht="13.15" x14ac:dyDescent="0.4">
      <c r="A978" s="1">
        <v>1951.1</v>
      </c>
      <c r="B978" s="11">
        <v>23.36</v>
      </c>
      <c r="C978" s="4">
        <v>1.48333</v>
      </c>
      <c r="D978" s="11">
        <v>2.4866700000000002</v>
      </c>
      <c r="E978" s="11">
        <v>26.2</v>
      </c>
      <c r="F978" s="4">
        <f t="shared" si="215"/>
        <v>1951.7916666665933</v>
      </c>
      <c r="G978" s="22">
        <f>G969*3/12+G981*9/12</f>
        <v>2.6525000000000003</v>
      </c>
      <c r="H978" s="4">
        <f t="shared" si="211"/>
        <v>271.60814656488554</v>
      </c>
      <c r="I978" s="4">
        <f t="shared" si="212"/>
        <v>17.246768495038168</v>
      </c>
      <c r="J978" s="33">
        <f t="shared" si="216"/>
        <v>20251.322269463129</v>
      </c>
      <c r="K978" s="4">
        <f t="shared" si="213"/>
        <v>28.91266394770993</v>
      </c>
      <c r="L978" s="33">
        <f t="shared" si="214"/>
        <v>2155.7515217382656</v>
      </c>
      <c r="M978" s="15">
        <f t="shared" si="205"/>
        <v>12.309457904118689</v>
      </c>
      <c r="N978" s="6"/>
      <c r="O978" s="7">
        <f t="shared" si="206"/>
        <v>15.760621840301772</v>
      </c>
      <c r="P978" s="7"/>
      <c r="Q978" s="46">
        <f t="shared" si="207"/>
        <v>0.10997701425032114</v>
      </c>
      <c r="R978" s="22">
        <f t="shared" si="217"/>
        <v>1.0014122365695901</v>
      </c>
      <c r="S978" s="22">
        <f t="shared" si="218"/>
        <v>10.533082894759442</v>
      </c>
      <c r="T978" s="39">
        <f t="shared" si="208"/>
        <v>0.14508335709556119</v>
      </c>
      <c r="U978" s="39">
        <f t="shared" si="209"/>
        <v>8.4589532722063598E-3</v>
      </c>
      <c r="V978" s="39">
        <f t="shared" si="210"/>
        <v>0.13662440382335483</v>
      </c>
      <c r="Y978" s="37"/>
      <c r="Z978" s="37"/>
    </row>
    <row r="979" spans="1:26" ht="13.15" x14ac:dyDescent="0.4">
      <c r="A979" s="1">
        <v>1951.11</v>
      </c>
      <c r="B979" s="11">
        <v>22.71</v>
      </c>
      <c r="C979" s="4">
        <v>1.4466699999999999</v>
      </c>
      <c r="D979" s="11">
        <v>2.46333</v>
      </c>
      <c r="E979" s="11">
        <v>26.4</v>
      </c>
      <c r="F979" s="4">
        <f t="shared" si="215"/>
        <v>1951.8749999999266</v>
      </c>
      <c r="G979" s="22">
        <f>G969*2/12+G981*10/12</f>
        <v>2.6616666666666666</v>
      </c>
      <c r="H979" s="4">
        <f t="shared" si="211"/>
        <v>262.05017386363642</v>
      </c>
      <c r="I979" s="4">
        <f t="shared" si="212"/>
        <v>16.693092251136363</v>
      </c>
      <c r="J979" s="33">
        <f t="shared" si="216"/>
        <v>19642.392990512926</v>
      </c>
      <c r="K979" s="4">
        <f t="shared" si="213"/>
        <v>28.424308885227276</v>
      </c>
      <c r="L979" s="33">
        <f t="shared" si="214"/>
        <v>2130.58986901454</v>
      </c>
      <c r="M979" s="15">
        <f t="shared" si="205"/>
        <v>11.852030617771044</v>
      </c>
      <c r="N979" s="6"/>
      <c r="O979" s="7">
        <f t="shared" si="206"/>
        <v>15.171743623530054</v>
      </c>
      <c r="P979" s="7"/>
      <c r="Q979" s="46">
        <f t="shared" si="207"/>
        <v>0.11313575035964316</v>
      </c>
      <c r="R979" s="22">
        <f t="shared" si="217"/>
        <v>1.0014202244895438</v>
      </c>
      <c r="S979" s="22">
        <f t="shared" si="218"/>
        <v>10.468049326132022</v>
      </c>
      <c r="T979" s="39">
        <f t="shared" si="208"/>
        <v>0.15395418157099638</v>
      </c>
      <c r="U979" s="39">
        <f t="shared" si="209"/>
        <v>9.2477892887670166E-3</v>
      </c>
      <c r="V979" s="39">
        <f t="shared" si="210"/>
        <v>0.14470639228222937</v>
      </c>
      <c r="Y979" s="37"/>
      <c r="Z979" s="37"/>
    </row>
    <row r="980" spans="1:26" ht="13.15" x14ac:dyDescent="0.4">
      <c r="A980" s="1">
        <v>1951.12</v>
      </c>
      <c r="B980" s="11">
        <v>23.41</v>
      </c>
      <c r="C980" s="4">
        <v>1.41</v>
      </c>
      <c r="D980" s="11">
        <v>2.44</v>
      </c>
      <c r="E980" s="11">
        <v>26.5</v>
      </c>
      <c r="F980" s="4">
        <f t="shared" si="215"/>
        <v>1951.9583333332598</v>
      </c>
      <c r="G980" s="22">
        <f>G969*1/12+G981*11/12</f>
        <v>2.6708333333333334</v>
      </c>
      <c r="H980" s="4">
        <f t="shared" si="211"/>
        <v>269.10810905660378</v>
      </c>
      <c r="I980" s="4">
        <f t="shared" si="212"/>
        <v>16.208561886792452</v>
      </c>
      <c r="J980" s="33">
        <f t="shared" si="216"/>
        <v>20272.676800387708</v>
      </c>
      <c r="K980" s="4">
        <f t="shared" si="213"/>
        <v>28.04885886792453</v>
      </c>
      <c r="L980" s="33">
        <f t="shared" si="214"/>
        <v>2113.0000595021793</v>
      </c>
      <c r="M980" s="15">
        <f t="shared" si="205"/>
        <v>12.147072568106775</v>
      </c>
      <c r="N980" s="6"/>
      <c r="O980" s="7">
        <f t="shared" si="206"/>
        <v>15.543321334370372</v>
      </c>
      <c r="P980" s="7"/>
      <c r="Q980" s="46">
        <f t="shared" si="207"/>
        <v>0.11071067066355056</v>
      </c>
      <c r="R980" s="22">
        <f t="shared" si="217"/>
        <v>1.0014282121997367</v>
      </c>
      <c r="S980" s="22">
        <f t="shared" si="218"/>
        <v>10.443358131402585</v>
      </c>
      <c r="T980" s="39">
        <f t="shared" si="208"/>
        <v>0.15164884280455149</v>
      </c>
      <c r="U980" s="39">
        <f t="shared" si="209"/>
        <v>8.828135503802681E-3</v>
      </c>
      <c r="V980" s="39">
        <f t="shared" si="210"/>
        <v>0.14282070730074881</v>
      </c>
      <c r="Y980" s="37"/>
      <c r="Z980" s="37"/>
    </row>
    <row r="981" spans="1:26" ht="13.15" x14ac:dyDescent="0.4">
      <c r="A981" s="1">
        <v>1952.01</v>
      </c>
      <c r="B981" s="11">
        <v>24.19</v>
      </c>
      <c r="C981" s="4">
        <v>1.41333</v>
      </c>
      <c r="D981" s="11">
        <v>2.4266700000000001</v>
      </c>
      <c r="E981" s="11">
        <v>26.5</v>
      </c>
      <c r="F981" s="4">
        <f t="shared" si="215"/>
        <v>1952.0416666665931</v>
      </c>
      <c r="G981" s="22">
        <v>2.68</v>
      </c>
      <c r="H981" s="4">
        <f t="shared" si="211"/>
        <v>278.07454754716986</v>
      </c>
      <c r="I981" s="4">
        <f t="shared" si="212"/>
        <v>16.246841681886792</v>
      </c>
      <c r="J981" s="33">
        <f t="shared" si="216"/>
        <v>21050.137419617105</v>
      </c>
      <c r="K981" s="4">
        <f t="shared" si="213"/>
        <v>27.895624733207551</v>
      </c>
      <c r="L981" s="33">
        <f t="shared" si="214"/>
        <v>2111.6881757776869</v>
      </c>
      <c r="M981" s="15">
        <f t="shared" si="205"/>
        <v>12.527059748172299</v>
      </c>
      <c r="N981" s="6"/>
      <c r="O981" s="7">
        <f t="shared" si="206"/>
        <v>16.02245008652185</v>
      </c>
      <c r="P981" s="7"/>
      <c r="Q981" s="46">
        <f t="shared" si="207"/>
        <v>0.10676999643852497</v>
      </c>
      <c r="R981" s="22">
        <f t="shared" si="217"/>
        <v>1.0011465057191369</v>
      </c>
      <c r="S981" s="22">
        <f t="shared" si="218"/>
        <v>10.458273462892073</v>
      </c>
      <c r="T981" s="39">
        <f t="shared" si="208"/>
        <v>0.14325882803119727</v>
      </c>
      <c r="U981" s="39">
        <f t="shared" si="209"/>
        <v>8.8609925335680906E-3</v>
      </c>
      <c r="V981" s="39">
        <f t="shared" si="210"/>
        <v>0.13439783549762918</v>
      </c>
      <c r="Y981" s="37"/>
      <c r="Z981" s="37"/>
    </row>
    <row r="982" spans="1:26" ht="13.15" x14ac:dyDescent="0.4">
      <c r="A982" s="1">
        <v>1952.02</v>
      </c>
      <c r="B982" s="11">
        <v>23.75</v>
      </c>
      <c r="C982" s="4">
        <v>1.4166700000000001</v>
      </c>
      <c r="D982" s="11">
        <v>2.4133300000000002</v>
      </c>
      <c r="E982" s="11">
        <v>26.3</v>
      </c>
      <c r="F982" s="4">
        <f t="shared" si="215"/>
        <v>1952.1249999999263</v>
      </c>
      <c r="G982" s="22">
        <f>G981*11/12+G993*1/12</f>
        <v>2.6924999999999999</v>
      </c>
      <c r="H982" s="4">
        <f t="shared" si="211"/>
        <v>275.09272813688216</v>
      </c>
      <c r="I982" s="4">
        <f t="shared" si="212"/>
        <v>16.409078533460079</v>
      </c>
      <c r="J982" s="33">
        <f t="shared" si="216"/>
        <v>20927.928241747679</v>
      </c>
      <c r="K982" s="4">
        <f t="shared" si="213"/>
        <v>27.953243519771867</v>
      </c>
      <c r="L982" s="33">
        <f t="shared" si="214"/>
        <v>2126.5682974171336</v>
      </c>
      <c r="M982" s="15">
        <f t="shared" si="205"/>
        <v>12.364119350461092</v>
      </c>
      <c r="N982" s="6"/>
      <c r="O982" s="7">
        <f t="shared" si="206"/>
        <v>15.811036351158721</v>
      </c>
      <c r="P982" s="7"/>
      <c r="Q982" s="46">
        <f t="shared" si="207"/>
        <v>0.10623068016404311</v>
      </c>
      <c r="R982" s="22">
        <f t="shared" si="217"/>
        <v>1.0011575700288213</v>
      </c>
      <c r="S982" s="22">
        <f t="shared" si="218"/>
        <v>10.549885712189498</v>
      </c>
      <c r="T982" s="39">
        <f t="shared" si="208"/>
        <v>0.14571003576095731</v>
      </c>
      <c r="U982" s="39">
        <f t="shared" si="209"/>
        <v>8.3155840013979798E-3</v>
      </c>
      <c r="V982" s="39">
        <f t="shared" si="210"/>
        <v>0.13739445175955933</v>
      </c>
      <c r="Y982" s="37"/>
      <c r="Z982" s="37"/>
    </row>
    <row r="983" spans="1:26" ht="13.15" x14ac:dyDescent="0.4">
      <c r="A983" s="1">
        <v>1952.03</v>
      </c>
      <c r="B983" s="11">
        <v>23.81</v>
      </c>
      <c r="C983" s="4">
        <v>1.42</v>
      </c>
      <c r="D983" s="11">
        <v>2.4</v>
      </c>
      <c r="E983" s="11">
        <v>26.3</v>
      </c>
      <c r="F983" s="4">
        <f t="shared" si="215"/>
        <v>1952.2083333332596</v>
      </c>
      <c r="G983" s="22">
        <f>G981*10/12+G993*2/12</f>
        <v>2.7050000000000001</v>
      </c>
      <c r="H983" s="4">
        <f t="shared" si="211"/>
        <v>275.78769923954371</v>
      </c>
      <c r="I983" s="4">
        <f t="shared" si="212"/>
        <v>16.447649429657794</v>
      </c>
      <c r="J983" s="33">
        <f t="shared" si="216"/>
        <v>21085.071281878692</v>
      </c>
      <c r="K983" s="4">
        <f t="shared" si="213"/>
        <v>27.798844106463878</v>
      </c>
      <c r="L983" s="33">
        <f t="shared" si="214"/>
        <v>2125.332678559801</v>
      </c>
      <c r="M983" s="15">
        <f t="shared" si="205"/>
        <v>12.362339087390364</v>
      </c>
      <c r="N983" s="6"/>
      <c r="O983" s="7">
        <f t="shared" si="206"/>
        <v>15.807510372330901</v>
      </c>
      <c r="P983" s="7"/>
      <c r="Q983" s="46">
        <f t="shared" si="207"/>
        <v>0.10479452379456074</v>
      </c>
      <c r="R983" s="22">
        <f t="shared" si="217"/>
        <v>1.0011686338079795</v>
      </c>
      <c r="S983" s="22">
        <f t="shared" si="218"/>
        <v>10.562097943697419</v>
      </c>
      <c r="T983" s="39">
        <f t="shared" si="208"/>
        <v>0.14524397333257677</v>
      </c>
      <c r="U983" s="39">
        <f t="shared" si="209"/>
        <v>9.4410371053383901E-3</v>
      </c>
      <c r="V983" s="39">
        <f t="shared" si="210"/>
        <v>0.13580293622723838</v>
      </c>
      <c r="Y983" s="37"/>
      <c r="Z983" s="37"/>
    </row>
    <row r="984" spans="1:26" ht="13.15" x14ac:dyDescent="0.4">
      <c r="A984" s="1">
        <v>1952.04</v>
      </c>
      <c r="B984" s="11">
        <v>23.74</v>
      </c>
      <c r="C984" s="4">
        <v>1.43</v>
      </c>
      <c r="D984" s="11">
        <v>2.38</v>
      </c>
      <c r="E984" s="11">
        <v>26.4</v>
      </c>
      <c r="F984" s="4">
        <f t="shared" si="215"/>
        <v>1952.2916666665928</v>
      </c>
      <c r="G984" s="22">
        <f>G981*9/12+G993*3/12</f>
        <v>2.7175000000000002</v>
      </c>
      <c r="H984" s="4">
        <f t="shared" si="211"/>
        <v>273.93532045454549</v>
      </c>
      <c r="I984" s="4">
        <f t="shared" si="212"/>
        <v>16.500737500000003</v>
      </c>
      <c r="J984" s="33">
        <f t="shared" si="216"/>
        <v>21048.578465540053</v>
      </c>
      <c r="K984" s="4">
        <f t="shared" si="213"/>
        <v>27.462765909090912</v>
      </c>
      <c r="L984" s="33">
        <f t="shared" si="214"/>
        <v>2110.1776220718334</v>
      </c>
      <c r="M984" s="15">
        <f t="shared" si="205"/>
        <v>12.242728683266879</v>
      </c>
      <c r="N984" s="6"/>
      <c r="O984" s="7">
        <f t="shared" si="206"/>
        <v>15.656398613772163</v>
      </c>
      <c r="P984" s="7"/>
      <c r="Q984" s="46">
        <f t="shared" si="207"/>
        <v>0.10520389396216313</v>
      </c>
      <c r="R984" s="22">
        <f t="shared" si="217"/>
        <v>1.001179697057109</v>
      </c>
      <c r="S984" s="22">
        <f t="shared" si="218"/>
        <v>10.534386467042019</v>
      </c>
      <c r="T984" s="39">
        <f t="shared" si="208"/>
        <v>0.14164576936372142</v>
      </c>
      <c r="U984" s="39">
        <f t="shared" si="209"/>
        <v>1.0445045030661237E-2</v>
      </c>
      <c r="V984" s="39">
        <f t="shared" si="210"/>
        <v>0.13120072433306018</v>
      </c>
      <c r="Y984" s="37"/>
      <c r="Z984" s="37"/>
    </row>
    <row r="985" spans="1:26" ht="13.15" x14ac:dyDescent="0.4">
      <c r="A985" s="1">
        <v>1952.05</v>
      </c>
      <c r="B985" s="11">
        <v>23.73</v>
      </c>
      <c r="C985" s="4">
        <v>1.44</v>
      </c>
      <c r="D985" s="11">
        <v>2.36</v>
      </c>
      <c r="E985" s="11">
        <v>26.4</v>
      </c>
      <c r="F985" s="4">
        <f t="shared" si="215"/>
        <v>1952.3749999999261</v>
      </c>
      <c r="G985" s="22">
        <f>G981*8/12+G993*4/12</f>
        <v>2.7300000000000004</v>
      </c>
      <c r="H985" s="4">
        <f t="shared" si="211"/>
        <v>273.81993068181822</v>
      </c>
      <c r="I985" s="4">
        <f t="shared" si="212"/>
        <v>16.616127272727276</v>
      </c>
      <c r="J985" s="33">
        <f t="shared" si="216"/>
        <v>21146.107683366903</v>
      </c>
      <c r="K985" s="4">
        <f t="shared" si="213"/>
        <v>27.231986363636366</v>
      </c>
      <c r="L985" s="33">
        <f t="shared" si="214"/>
        <v>2103.0263014220773</v>
      </c>
      <c r="M985" s="15">
        <f t="shared" si="205"/>
        <v>12.200478761945835</v>
      </c>
      <c r="N985" s="6"/>
      <c r="O985" s="7">
        <f t="shared" si="206"/>
        <v>15.606497043627144</v>
      </c>
      <c r="P985" s="7"/>
      <c r="Q985" s="46">
        <f t="shared" si="207"/>
        <v>0.10406537969125471</v>
      </c>
      <c r="R985" s="22">
        <f t="shared" si="217"/>
        <v>1.0011907597767067</v>
      </c>
      <c r="S985" s="22">
        <f t="shared" si="218"/>
        <v>10.546813851755637</v>
      </c>
      <c r="T985" s="39">
        <f t="shared" si="208"/>
        <v>0.13264227614081658</v>
      </c>
      <c r="U985" s="39">
        <f t="shared" si="209"/>
        <v>1.0399912592592209E-2</v>
      </c>
      <c r="V985" s="39">
        <f t="shared" si="210"/>
        <v>0.12224236354822438</v>
      </c>
      <c r="Y985" s="37"/>
      <c r="Z985" s="37"/>
    </row>
    <row r="986" spans="1:26" ht="13.15" x14ac:dyDescent="0.4">
      <c r="A986" s="1">
        <v>1952.06</v>
      </c>
      <c r="B986" s="11">
        <v>24.38</v>
      </c>
      <c r="C986" s="4">
        <v>1.45</v>
      </c>
      <c r="D986" s="11">
        <v>2.34</v>
      </c>
      <c r="E986" s="11">
        <v>26.5</v>
      </c>
      <c r="F986" s="4">
        <f t="shared" si="215"/>
        <v>1952.4583333332594</v>
      </c>
      <c r="G986" s="22">
        <f>G981*7/12+G993*5/12</f>
        <v>2.7425000000000002</v>
      </c>
      <c r="H986" s="4">
        <f t="shared" si="211"/>
        <v>280.25868000000003</v>
      </c>
      <c r="I986" s="4">
        <f t="shared" si="212"/>
        <v>16.66837924528302</v>
      </c>
      <c r="J986" s="33">
        <f t="shared" si="216"/>
        <v>21750.618457602028</v>
      </c>
      <c r="K986" s="4">
        <f t="shared" si="213"/>
        <v>26.899315471698113</v>
      </c>
      <c r="L986" s="33">
        <f t="shared" si="214"/>
        <v>2087.6311399010965</v>
      </c>
      <c r="M986" s="15">
        <f t="shared" si="205"/>
        <v>12.447881581789366</v>
      </c>
      <c r="N986" s="6"/>
      <c r="O986" s="7">
        <f t="shared" si="206"/>
        <v>15.927302555632714</v>
      </c>
      <c r="P986" s="7"/>
      <c r="Q986" s="46">
        <f t="shared" si="207"/>
        <v>0.10270816211925103</v>
      </c>
      <c r="R986" s="22">
        <f t="shared" si="217"/>
        <v>1.0012018219672691</v>
      </c>
      <c r="S986" s="22">
        <f t="shared" si="218"/>
        <v>10.519525884506256</v>
      </c>
      <c r="T986" s="39">
        <f t="shared" si="208"/>
        <v>0.11585099976510471</v>
      </c>
      <c r="U986" s="39">
        <f t="shared" si="209"/>
        <v>1.0655772250651063E-2</v>
      </c>
      <c r="V986" s="39">
        <f t="shared" si="210"/>
        <v>0.10519522751445365</v>
      </c>
      <c r="Y986" s="37"/>
      <c r="Z986" s="37"/>
    </row>
    <row r="987" spans="1:26" ht="13.15" x14ac:dyDescent="0.4">
      <c r="A987" s="1">
        <v>1952.07</v>
      </c>
      <c r="B987" s="11">
        <v>25.08</v>
      </c>
      <c r="C987" s="4">
        <v>1.45</v>
      </c>
      <c r="D987" s="11">
        <v>2.34667</v>
      </c>
      <c r="E987" s="11">
        <v>26.7</v>
      </c>
      <c r="F987" s="4">
        <f t="shared" si="215"/>
        <v>1952.5416666665926</v>
      </c>
      <c r="G987" s="22">
        <f>G981*6/12+G993*6/12</f>
        <v>2.7549999999999999</v>
      </c>
      <c r="H987" s="4">
        <f t="shared" si="211"/>
        <v>286.14589213483146</v>
      </c>
      <c r="I987" s="4">
        <f t="shared" si="212"/>
        <v>16.543522471910116</v>
      </c>
      <c r="J987" s="33">
        <f t="shared" si="216"/>
        <v>22314.513542051474</v>
      </c>
      <c r="K987" s="4">
        <f t="shared" si="213"/>
        <v>26.7739226752809</v>
      </c>
      <c r="L987" s="33">
        <f t="shared" si="214"/>
        <v>2087.9106656190565</v>
      </c>
      <c r="M987" s="15">
        <f t="shared" si="205"/>
        <v>12.669112889622475</v>
      </c>
      <c r="N987" s="6"/>
      <c r="O987" s="7">
        <f t="shared" si="206"/>
        <v>16.214043524370478</v>
      </c>
      <c r="P987" s="7"/>
      <c r="Q987" s="46">
        <f t="shared" si="207"/>
        <v>0.10132758807191541</v>
      </c>
      <c r="R987" s="22">
        <f t="shared" si="217"/>
        <v>1.0012128836292919</v>
      </c>
      <c r="S987" s="22">
        <f t="shared" si="218"/>
        <v>10.453275833995772</v>
      </c>
      <c r="T987" s="39">
        <f t="shared" si="208"/>
        <v>0.11561890159498667</v>
      </c>
      <c r="U987" s="39">
        <f t="shared" si="209"/>
        <v>1.0462454893415352E-2</v>
      </c>
      <c r="V987" s="39">
        <f t="shared" si="210"/>
        <v>0.10515644670157132</v>
      </c>
      <c r="Y987" s="37"/>
      <c r="Z987" s="37"/>
    </row>
    <row r="988" spans="1:26" ht="13.15" x14ac:dyDescent="0.4">
      <c r="A988" s="1">
        <v>1952.08</v>
      </c>
      <c r="B988" s="11">
        <v>25.18</v>
      </c>
      <c r="C988" s="4">
        <v>1.45</v>
      </c>
      <c r="D988" s="11">
        <v>2.3533300000000001</v>
      </c>
      <c r="E988" s="11">
        <v>26.7</v>
      </c>
      <c r="F988" s="4">
        <f t="shared" si="215"/>
        <v>1952.6249999999259</v>
      </c>
      <c r="G988" s="22">
        <f>G981*5/12+G993*7/12</f>
        <v>2.7675000000000001</v>
      </c>
      <c r="H988" s="4">
        <f t="shared" si="211"/>
        <v>287.28682471910116</v>
      </c>
      <c r="I988" s="4">
        <f t="shared" si="212"/>
        <v>16.543522471910116</v>
      </c>
      <c r="J988" s="33">
        <f t="shared" si="216"/>
        <v>22510.996333407264</v>
      </c>
      <c r="K988" s="4">
        <f t="shared" si="213"/>
        <v>26.849908785393264</v>
      </c>
      <c r="L988" s="33">
        <f t="shared" si="214"/>
        <v>2103.8841541420697</v>
      </c>
      <c r="M988" s="15">
        <f t="shared" si="205"/>
        <v>12.678378236328621</v>
      </c>
      <c r="N988" s="6"/>
      <c r="O988" s="7">
        <f t="shared" si="206"/>
        <v>16.230371537881865</v>
      </c>
      <c r="P988" s="7"/>
      <c r="Q988" s="46">
        <f t="shared" si="207"/>
        <v>0.10050683182892763</v>
      </c>
      <c r="R988" s="22">
        <f t="shared" si="217"/>
        <v>1.0012239447632705</v>
      </c>
      <c r="S988" s="22">
        <f t="shared" si="218"/>
        <v>10.465954441127298</v>
      </c>
      <c r="T988" s="39">
        <f t="shared" si="208"/>
        <v>0.11796698552138096</v>
      </c>
      <c r="U988" s="39">
        <f t="shared" si="209"/>
        <v>1.0924094572742238E-2</v>
      </c>
      <c r="V988" s="39">
        <f t="shared" si="210"/>
        <v>0.10704289094863872</v>
      </c>
      <c r="Y988" s="37"/>
      <c r="Z988" s="37"/>
    </row>
    <row r="989" spans="1:26" ht="13.15" x14ac:dyDescent="0.4">
      <c r="A989" s="1">
        <v>1952.09</v>
      </c>
      <c r="B989" s="11">
        <v>24.78</v>
      </c>
      <c r="C989" s="4">
        <v>1.45</v>
      </c>
      <c r="D989" s="11">
        <v>2.36</v>
      </c>
      <c r="E989" s="11">
        <v>26.7</v>
      </c>
      <c r="F989" s="4">
        <f t="shared" si="215"/>
        <v>1952.7083333332591</v>
      </c>
      <c r="G989" s="22">
        <f>G981*4/12+G993*8/12</f>
        <v>2.7800000000000002</v>
      </c>
      <c r="H989" s="4">
        <f t="shared" si="211"/>
        <v>282.72309438202251</v>
      </c>
      <c r="I989" s="4">
        <f t="shared" si="212"/>
        <v>16.543522471910116</v>
      </c>
      <c r="J989" s="33">
        <f t="shared" si="216"/>
        <v>22261.420487110885</v>
      </c>
      <c r="K989" s="4">
        <f t="shared" si="213"/>
        <v>26.926008988764046</v>
      </c>
      <c r="L989" s="33">
        <f t="shared" si="214"/>
        <v>2120.1352844867511</v>
      </c>
      <c r="M989" s="15">
        <f t="shared" si="205"/>
        <v>12.434678020425505</v>
      </c>
      <c r="N989" s="6"/>
      <c r="O989" s="7">
        <f t="shared" si="206"/>
        <v>15.924746204626702</v>
      </c>
      <c r="P989" s="7"/>
      <c r="Q989" s="46">
        <f t="shared" si="207"/>
        <v>0.10192764735731111</v>
      </c>
      <c r="R989" s="22">
        <f t="shared" si="217"/>
        <v>1.0012350053697001</v>
      </c>
      <c r="S989" s="22">
        <f t="shared" si="218"/>
        <v>10.478764191258142</v>
      </c>
      <c r="T989" s="39">
        <f t="shared" si="208"/>
        <v>0.1181807999390645</v>
      </c>
      <c r="U989" s="39">
        <f t="shared" si="209"/>
        <v>1.0802092132257357E-2</v>
      </c>
      <c r="V989" s="39">
        <f t="shared" si="210"/>
        <v>0.10737870780680714</v>
      </c>
      <c r="Y989" s="37"/>
      <c r="Z989" s="37"/>
    </row>
    <row r="990" spans="1:26" ht="13.15" x14ac:dyDescent="0.4">
      <c r="A990" s="1">
        <v>1952.1</v>
      </c>
      <c r="B990" s="11">
        <v>24.26</v>
      </c>
      <c r="C990" s="4">
        <v>1.4366699999999999</v>
      </c>
      <c r="D990" s="11">
        <v>2.3733300000000002</v>
      </c>
      <c r="E990" s="11">
        <v>26.7</v>
      </c>
      <c r="F990" s="4">
        <f t="shared" si="215"/>
        <v>1952.7916666665924</v>
      </c>
      <c r="G990" s="22">
        <f>G981*3/12+G993*9/12</f>
        <v>2.7925</v>
      </c>
      <c r="H990" s="4">
        <f t="shared" si="211"/>
        <v>276.79024494382026</v>
      </c>
      <c r="I990" s="4">
        <f t="shared" si="212"/>
        <v>16.391436158426966</v>
      </c>
      <c r="J990" s="33">
        <f t="shared" si="216"/>
        <v>21901.826228070149</v>
      </c>
      <c r="K990" s="4">
        <f t="shared" si="213"/>
        <v>27.078095302247196</v>
      </c>
      <c r="L990" s="33">
        <f t="shared" si="214"/>
        <v>2142.632367760335</v>
      </c>
      <c r="M990" s="15">
        <f t="shared" si="205"/>
        <v>12.131183558686866</v>
      </c>
      <c r="N990" s="6"/>
      <c r="O990" s="7">
        <f t="shared" si="206"/>
        <v>15.543695751343831</v>
      </c>
      <c r="P990" s="7"/>
      <c r="Q990" s="46">
        <f t="shared" si="207"/>
        <v>0.10255109844602089</v>
      </c>
      <c r="R990" s="22">
        <f t="shared" si="217"/>
        <v>1.0012460654490749</v>
      </c>
      <c r="S990" s="22">
        <f t="shared" si="218"/>
        <v>10.491705521302167</v>
      </c>
      <c r="T990" s="39">
        <f t="shared" si="208"/>
        <v>0.1167650406446632</v>
      </c>
      <c r="U990" s="39">
        <f t="shared" si="209"/>
        <v>1.1424521576314461E-2</v>
      </c>
      <c r="V990" s="39">
        <f t="shared" si="210"/>
        <v>0.10534051906834874</v>
      </c>
      <c r="Y990" s="37"/>
      <c r="Z990" s="37"/>
    </row>
    <row r="991" spans="1:26" ht="13.15" x14ac:dyDescent="0.4">
      <c r="A991" s="1">
        <v>1952.11</v>
      </c>
      <c r="B991" s="11">
        <v>25.03</v>
      </c>
      <c r="C991" s="4">
        <v>1.42333</v>
      </c>
      <c r="D991" s="11">
        <v>2.3866700000000001</v>
      </c>
      <c r="E991" s="11">
        <v>26.7</v>
      </c>
      <c r="F991" s="4">
        <f t="shared" si="215"/>
        <v>1952.8749999999256</v>
      </c>
      <c r="G991" s="22">
        <f>G981*2/12+G993*10/12</f>
        <v>2.8050000000000002</v>
      </c>
      <c r="H991" s="4">
        <f t="shared" si="211"/>
        <v>285.57542584269669</v>
      </c>
      <c r="I991" s="4">
        <f t="shared" si="212"/>
        <v>16.239235751685396</v>
      </c>
      <c r="J991" s="33">
        <f t="shared" si="216"/>
        <v>22704.060360635991</v>
      </c>
      <c r="K991" s="4">
        <f t="shared" si="213"/>
        <v>27.230295708988766</v>
      </c>
      <c r="L991" s="33">
        <f t="shared" si="214"/>
        <v>2164.8861262852215</v>
      </c>
      <c r="M991" s="15">
        <f t="shared" si="205"/>
        <v>12.473469765515306</v>
      </c>
      <c r="N991" s="6"/>
      <c r="O991" s="7">
        <f t="shared" si="206"/>
        <v>15.986440360881506</v>
      </c>
      <c r="P991" s="7"/>
      <c r="Q991" s="46">
        <f t="shared" si="207"/>
        <v>9.9538552420856824E-2</v>
      </c>
      <c r="R991" s="22">
        <f t="shared" si="217"/>
        <v>1.0012571250018889</v>
      </c>
      <c r="S991" s="22">
        <f t="shared" si="218"/>
        <v>10.50477887305413</v>
      </c>
      <c r="T991" s="39">
        <f t="shared" si="208"/>
        <v>0.12052181935351092</v>
      </c>
      <c r="U991" s="39">
        <f t="shared" si="209"/>
        <v>1.1711998719801331E-2</v>
      </c>
      <c r="V991" s="39">
        <f t="shared" si="210"/>
        <v>0.10880982063370959</v>
      </c>
      <c r="Y991" s="37"/>
      <c r="Z991" s="37"/>
    </row>
    <row r="992" spans="1:26" ht="13.15" x14ac:dyDescent="0.4">
      <c r="A992" s="1">
        <v>1952.12</v>
      </c>
      <c r="B992" s="11">
        <v>26.04</v>
      </c>
      <c r="C992" s="4">
        <v>1.41</v>
      </c>
      <c r="D992" s="11">
        <v>2.4</v>
      </c>
      <c r="E992" s="11">
        <v>26.7</v>
      </c>
      <c r="F992" s="4">
        <f t="shared" si="215"/>
        <v>1952.9583333332589</v>
      </c>
      <c r="G992" s="22">
        <f>G981*1/12+G993*11/12</f>
        <v>2.8174999999999999</v>
      </c>
      <c r="H992" s="4">
        <f t="shared" si="211"/>
        <v>297.09884494382027</v>
      </c>
      <c r="I992" s="4">
        <f t="shared" si="212"/>
        <v>16.087149438202246</v>
      </c>
      <c r="J992" s="33">
        <f t="shared" si="216"/>
        <v>23726.786211879182</v>
      </c>
      <c r="K992" s="4">
        <f t="shared" si="213"/>
        <v>27.382382022471912</v>
      </c>
      <c r="L992" s="33">
        <f t="shared" si="214"/>
        <v>2186.8005725234266</v>
      </c>
      <c r="M992" s="15">
        <f t="shared" si="205"/>
        <v>12.93396430616137</v>
      </c>
      <c r="N992" s="6"/>
      <c r="O992" s="7">
        <f t="shared" si="206"/>
        <v>16.576519452417244</v>
      </c>
      <c r="P992" s="7"/>
      <c r="Q992" s="46">
        <f t="shared" si="207"/>
        <v>9.5937782739668298E-2</v>
      </c>
      <c r="R992" s="22">
        <f t="shared" si="217"/>
        <v>1.0012681840286355</v>
      </c>
      <c r="S992" s="22">
        <f t="shared" si="218"/>
        <v>10.51798469321476</v>
      </c>
      <c r="T992" s="39">
        <f t="shared" si="208"/>
        <v>0.12065201356547783</v>
      </c>
      <c r="U992" s="39">
        <f t="shared" si="209"/>
        <v>1.2411734829607557E-2</v>
      </c>
      <c r="V992" s="39">
        <f t="shared" si="210"/>
        <v>0.10824027873587028</v>
      </c>
      <c r="Y992" s="37"/>
      <c r="Z992" s="37"/>
    </row>
    <row r="993" spans="1:26" ht="13.15" x14ac:dyDescent="0.4">
      <c r="A993" s="1">
        <v>1953.01</v>
      </c>
      <c r="B993" s="11">
        <v>26.18</v>
      </c>
      <c r="C993" s="4">
        <v>1.41</v>
      </c>
      <c r="D993" s="11">
        <v>2.41</v>
      </c>
      <c r="E993" s="11">
        <v>26.6</v>
      </c>
      <c r="F993" s="4">
        <f t="shared" si="215"/>
        <v>1953.0416666665922</v>
      </c>
      <c r="G993" s="22">
        <v>2.83</v>
      </c>
      <c r="H993" s="4">
        <f t="shared" si="211"/>
        <v>299.81906842105263</v>
      </c>
      <c r="I993" s="4">
        <f t="shared" si="212"/>
        <v>16.147627443609021</v>
      </c>
      <c r="J993" s="33">
        <f t="shared" si="216"/>
        <v>24051.492185047922</v>
      </c>
      <c r="K993" s="4">
        <f t="shared" si="213"/>
        <v>27.599845488721808</v>
      </c>
      <c r="L993" s="33">
        <f t="shared" si="214"/>
        <v>2214.0602049643048</v>
      </c>
      <c r="M993" s="15">
        <f t="shared" si="205"/>
        <v>13.010773447995177</v>
      </c>
      <c r="N993" s="6"/>
      <c r="O993" s="7">
        <f t="shared" si="206"/>
        <v>16.673801176941986</v>
      </c>
      <c r="P993" s="7"/>
      <c r="Q993" s="46">
        <f t="shared" si="207"/>
        <v>9.4963627445531801E-2</v>
      </c>
      <c r="R993" s="22">
        <f t="shared" si="217"/>
        <v>1.0048812086921362</v>
      </c>
      <c r="S993" s="22">
        <f t="shared" si="218"/>
        <v>10.570914874895136</v>
      </c>
      <c r="T993" s="39">
        <f t="shared" si="208"/>
        <v>0.1236870893310944</v>
      </c>
      <c r="U993" s="39">
        <f t="shared" si="209"/>
        <v>1.2477830286995673E-2</v>
      </c>
      <c r="V993" s="39">
        <f t="shared" si="210"/>
        <v>0.11120925904409873</v>
      </c>
      <c r="Y993" s="37"/>
      <c r="Z993" s="37"/>
    </row>
    <row r="994" spans="1:26" ht="13.15" x14ac:dyDescent="0.4">
      <c r="A994" s="1">
        <v>1953.02</v>
      </c>
      <c r="B994" s="11">
        <v>25.86</v>
      </c>
      <c r="C994" s="4">
        <v>1.41</v>
      </c>
      <c r="D994" s="11">
        <v>2.42</v>
      </c>
      <c r="E994" s="11">
        <v>26.5</v>
      </c>
      <c r="F994" s="4">
        <f t="shared" si="215"/>
        <v>1953.1249999999254</v>
      </c>
      <c r="G994" s="22">
        <v>2.8008333333333333</v>
      </c>
      <c r="H994" s="4">
        <f t="shared" si="211"/>
        <v>297.27192226415099</v>
      </c>
      <c r="I994" s="4">
        <f t="shared" si="212"/>
        <v>16.208561886792452</v>
      </c>
      <c r="J994" s="33">
        <f t="shared" si="216"/>
        <v>23955.514330551036</v>
      </c>
      <c r="K994" s="4">
        <f t="shared" si="213"/>
        <v>27.818950188679246</v>
      </c>
      <c r="L994" s="33">
        <f t="shared" si="214"/>
        <v>2241.7766697576758</v>
      </c>
      <c r="M994" s="15">
        <f t="shared" si="205"/>
        <v>12.859346880687896</v>
      </c>
      <c r="N994" s="6"/>
      <c r="O994" s="7">
        <f t="shared" si="206"/>
        <v>16.479048621864919</v>
      </c>
      <c r="P994" s="7"/>
      <c r="Q994" s="46">
        <f t="shared" si="207"/>
        <v>9.5766307552287655E-2</v>
      </c>
      <c r="R994" s="22">
        <f t="shared" si="217"/>
        <v>1.004860409031344</v>
      </c>
      <c r="S994" s="22">
        <f t="shared" si="218"/>
        <v>10.662598673886933</v>
      </c>
      <c r="T994" s="39">
        <f t="shared" si="208"/>
        <v>0.12591828189513965</v>
      </c>
      <c r="U994" s="39">
        <f t="shared" si="209"/>
        <v>1.1178854248055092E-2</v>
      </c>
      <c r="V994" s="39">
        <f t="shared" si="210"/>
        <v>0.11473942764708456</v>
      </c>
      <c r="Y994" s="37"/>
      <c r="Z994" s="37"/>
    </row>
    <row r="995" spans="1:26" ht="13.15" x14ac:dyDescent="0.4">
      <c r="A995" s="1">
        <v>1953.03</v>
      </c>
      <c r="B995" s="11">
        <v>25.99</v>
      </c>
      <c r="C995" s="4">
        <v>1.41</v>
      </c>
      <c r="D995" s="11">
        <v>2.4300000000000002</v>
      </c>
      <c r="E995" s="11">
        <v>26.6</v>
      </c>
      <c r="F995" s="4">
        <f t="shared" si="215"/>
        <v>1953.2083333332587</v>
      </c>
      <c r="G995" s="22">
        <v>2.7716666666666665</v>
      </c>
      <c r="H995" s="4">
        <f t="shared" si="211"/>
        <v>297.64314699248121</v>
      </c>
      <c r="I995" s="4">
        <f t="shared" si="212"/>
        <v>16.147627443609021</v>
      </c>
      <c r="J995" s="33">
        <f t="shared" si="216"/>
        <v>24093.866692832453</v>
      </c>
      <c r="K995" s="4">
        <f t="shared" si="213"/>
        <v>27.828889849624062</v>
      </c>
      <c r="L995" s="33">
        <f t="shared" si="214"/>
        <v>2252.7162779370087</v>
      </c>
      <c r="M995" s="15">
        <f t="shared" si="205"/>
        <v>12.834819340092491</v>
      </c>
      <c r="N995" s="6"/>
      <c r="O995" s="7">
        <f t="shared" si="206"/>
        <v>16.446063827451098</v>
      </c>
      <c r="P995" s="7"/>
      <c r="Q995" s="46">
        <f t="shared" si="207"/>
        <v>9.4761026384425712E-2</v>
      </c>
      <c r="R995" s="22">
        <f t="shared" si="217"/>
        <v>0.99727096991141007</v>
      </c>
      <c r="S995" s="22">
        <f t="shared" si="218"/>
        <v>10.674143478069395</v>
      </c>
      <c r="T995" s="39">
        <f t="shared" si="208"/>
        <v>0.12477965829886362</v>
      </c>
      <c r="U995" s="39">
        <f t="shared" si="209"/>
        <v>1.0984451999123568E-2</v>
      </c>
      <c r="V995" s="39">
        <f t="shared" si="210"/>
        <v>0.11379520629974005</v>
      </c>
      <c r="Y995" s="37"/>
      <c r="Z995" s="37"/>
    </row>
    <row r="996" spans="1:26" ht="13.15" x14ac:dyDescent="0.4">
      <c r="A996" s="1">
        <v>1953.04</v>
      </c>
      <c r="B996" s="11">
        <v>24.71</v>
      </c>
      <c r="C996" s="4">
        <v>1.41333</v>
      </c>
      <c r="D996" s="11">
        <v>2.4566699999999999</v>
      </c>
      <c r="E996" s="11">
        <v>26.6</v>
      </c>
      <c r="F996" s="4">
        <f t="shared" si="215"/>
        <v>1953.2916666665919</v>
      </c>
      <c r="G996" s="22">
        <v>2.83</v>
      </c>
      <c r="H996" s="4">
        <f t="shared" si="211"/>
        <v>282.98430789473684</v>
      </c>
      <c r="I996" s="4">
        <f t="shared" si="212"/>
        <v>16.185763329699249</v>
      </c>
      <c r="J996" s="33">
        <f t="shared" si="216"/>
        <v>23016.435604628896</v>
      </c>
      <c r="K996" s="4">
        <f t="shared" si="213"/>
        <v>28.134320504887217</v>
      </c>
      <c r="L996" s="33">
        <f t="shared" si="214"/>
        <v>2288.2957044445029</v>
      </c>
      <c r="M996" s="15">
        <f t="shared" si="205"/>
        <v>12.163901454006799</v>
      </c>
      <c r="N996" s="6"/>
      <c r="O996" s="7">
        <f t="shared" si="206"/>
        <v>15.589068380196137</v>
      </c>
      <c r="P996" s="7"/>
      <c r="Q996" s="46">
        <f t="shared" si="207"/>
        <v>9.7268197476296267E-2</v>
      </c>
      <c r="R996" s="22">
        <f t="shared" si="217"/>
        <v>0.98355251012199285</v>
      </c>
      <c r="S996" s="22">
        <f t="shared" si="218"/>
        <v>10.645013419347817</v>
      </c>
      <c r="T996" s="39">
        <f t="shared" si="208"/>
        <v>0.13544231027814413</v>
      </c>
      <c r="U996" s="39">
        <f t="shared" si="209"/>
        <v>1.1260812680849774E-2</v>
      </c>
      <c r="V996" s="39">
        <f t="shared" si="210"/>
        <v>0.12418149759729435</v>
      </c>
      <c r="Y996" s="37"/>
      <c r="Z996" s="37"/>
    </row>
    <row r="997" spans="1:26" ht="13.15" x14ac:dyDescent="0.4">
      <c r="A997" s="1">
        <v>1953.05</v>
      </c>
      <c r="B997" s="11">
        <v>24.84</v>
      </c>
      <c r="C997" s="4">
        <v>1.4166700000000001</v>
      </c>
      <c r="D997" s="11">
        <v>2.48333</v>
      </c>
      <c r="E997" s="11">
        <v>26.7</v>
      </c>
      <c r="F997" s="4">
        <f t="shared" si="215"/>
        <v>1953.3749999999252</v>
      </c>
      <c r="G997" s="22">
        <v>3.05</v>
      </c>
      <c r="H997" s="4">
        <f t="shared" si="211"/>
        <v>283.40765393258431</v>
      </c>
      <c r="I997" s="4">
        <f t="shared" si="212"/>
        <v>16.163249641573035</v>
      </c>
      <c r="J997" s="33">
        <f t="shared" si="216"/>
        <v>23160.421031476242</v>
      </c>
      <c r="K997" s="4">
        <f t="shared" si="213"/>
        <v>28.333121144943824</v>
      </c>
      <c r="L997" s="33">
        <f t="shared" si="214"/>
        <v>2315.4174058009621</v>
      </c>
      <c r="M997" s="15">
        <f t="shared" si="205"/>
        <v>12.141970791867783</v>
      </c>
      <c r="N997" s="6"/>
      <c r="O997" s="7">
        <f t="shared" si="206"/>
        <v>15.563203387107304</v>
      </c>
      <c r="P997" s="7"/>
      <c r="Q997" s="46">
        <f t="shared" si="207"/>
        <v>9.5010295236366643E-2</v>
      </c>
      <c r="R997" s="22">
        <f t="shared" si="217"/>
        <v>0.99742735979139274</v>
      </c>
      <c r="S997" s="22">
        <f t="shared" si="218"/>
        <v>10.430716449148205</v>
      </c>
      <c r="T997" s="39">
        <f t="shared" si="208"/>
        <v>0.13728611084457865</v>
      </c>
      <c r="U997" s="39">
        <f t="shared" si="209"/>
        <v>1.3985170788883394E-2</v>
      </c>
      <c r="V997" s="39">
        <f t="shared" si="210"/>
        <v>0.12330094005569525</v>
      </c>
      <c r="Y997" s="37"/>
      <c r="Z997" s="37"/>
    </row>
    <row r="998" spans="1:26" ht="13.15" x14ac:dyDescent="0.4">
      <c r="A998" s="1">
        <v>1953.06</v>
      </c>
      <c r="B998" s="11">
        <v>23.95</v>
      </c>
      <c r="C998" s="4">
        <v>1.42</v>
      </c>
      <c r="D998" s="11">
        <v>2.5099999999999998</v>
      </c>
      <c r="E998" s="11">
        <v>26.8</v>
      </c>
      <c r="F998" s="4">
        <f t="shared" si="215"/>
        <v>1953.4583333332585</v>
      </c>
      <c r="G998" s="22">
        <v>3.11</v>
      </c>
      <c r="H998" s="4">
        <f t="shared" si="211"/>
        <v>272.23375186567165</v>
      </c>
      <c r="I998" s="4">
        <f t="shared" si="212"/>
        <v>16.140790298507461</v>
      </c>
      <c r="J998" s="33">
        <f t="shared" si="216"/>
        <v>22357.196483076619</v>
      </c>
      <c r="K998" s="4">
        <f t="shared" si="213"/>
        <v>28.53055186567164</v>
      </c>
      <c r="L998" s="33">
        <f t="shared" si="214"/>
        <v>2343.0715312117877</v>
      </c>
      <c r="M998" s="15">
        <f t="shared" si="205"/>
        <v>11.624407885470081</v>
      </c>
      <c r="N998" s="6"/>
      <c r="O998" s="7">
        <f t="shared" si="206"/>
        <v>14.904522212477085</v>
      </c>
      <c r="P998" s="7"/>
      <c r="Q998" s="46">
        <f t="shared" si="207"/>
        <v>9.8467265923936162E-2</v>
      </c>
      <c r="R998" s="22">
        <f t="shared" si="217"/>
        <v>1.0180660886362762</v>
      </c>
      <c r="S998" s="22">
        <f t="shared" si="218"/>
        <v>10.365061513499805</v>
      </c>
      <c r="T998" s="39">
        <f t="shared" si="208"/>
        <v>0.14118308282615111</v>
      </c>
      <c r="U998" s="39">
        <f t="shared" si="209"/>
        <v>1.4127885287435582E-2</v>
      </c>
      <c r="V998" s="39">
        <f t="shared" si="210"/>
        <v>0.12705519753871553</v>
      </c>
      <c r="Y998" s="37"/>
      <c r="Z998" s="37"/>
    </row>
    <row r="999" spans="1:26" ht="13.15" x14ac:dyDescent="0.4">
      <c r="A999" s="1">
        <v>1953.07</v>
      </c>
      <c r="B999" s="11">
        <v>24.29</v>
      </c>
      <c r="C999" s="4">
        <v>1.42</v>
      </c>
      <c r="D999" s="11">
        <v>2.5233300000000001</v>
      </c>
      <c r="E999" s="11">
        <v>26.8</v>
      </c>
      <c r="F999" s="4">
        <f t="shared" si="215"/>
        <v>1953.5416666665917</v>
      </c>
      <c r="G999" s="22">
        <v>2.93</v>
      </c>
      <c r="H999" s="4">
        <f t="shared" si="211"/>
        <v>276.09844813432835</v>
      </c>
      <c r="I999" s="4">
        <f t="shared" si="212"/>
        <v>16.140790298507461</v>
      </c>
      <c r="J999" s="33">
        <f t="shared" si="216"/>
        <v>22785.048190303209</v>
      </c>
      <c r="K999" s="4">
        <f t="shared" si="213"/>
        <v>28.68207069291045</v>
      </c>
      <c r="L999" s="33">
        <f t="shared" si="214"/>
        <v>2366.9903519982627</v>
      </c>
      <c r="M999" s="15">
        <f t="shared" si="205"/>
        <v>11.750201645310002</v>
      </c>
      <c r="N999" s="6"/>
      <c r="O999" s="7">
        <f t="shared" si="206"/>
        <v>15.069129207230224</v>
      </c>
      <c r="P999" s="7"/>
      <c r="Q999" s="46">
        <f t="shared" si="207"/>
        <v>9.9944492326542608E-2</v>
      </c>
      <c r="R999" s="22">
        <f t="shared" si="217"/>
        <v>1.0007239184253585</v>
      </c>
      <c r="S999" s="22">
        <f t="shared" si="218"/>
        <v>10.552317633523149</v>
      </c>
      <c r="T999" s="39">
        <f t="shared" si="208"/>
        <v>0.13725175253058586</v>
      </c>
      <c r="U999" s="39">
        <f t="shared" si="209"/>
        <v>1.2071995591179441E-2</v>
      </c>
      <c r="V999" s="39">
        <f t="shared" si="210"/>
        <v>0.12517975693940642</v>
      </c>
      <c r="Y999" s="37"/>
      <c r="Z999" s="37"/>
    </row>
    <row r="1000" spans="1:26" ht="13.15" x14ac:dyDescent="0.4">
      <c r="A1000" s="1">
        <v>1953.08</v>
      </c>
      <c r="B1000" s="11">
        <v>24.39</v>
      </c>
      <c r="C1000" s="4">
        <v>1.42</v>
      </c>
      <c r="D1000" s="11">
        <v>2.53667</v>
      </c>
      <c r="E1000" s="11">
        <v>26.9</v>
      </c>
      <c r="F1000" s="4">
        <f t="shared" si="215"/>
        <v>1953.624999999925</v>
      </c>
      <c r="G1000" s="22">
        <v>2.95</v>
      </c>
      <c r="H1000" s="4">
        <f t="shared" si="211"/>
        <v>276.20450966542751</v>
      </c>
      <c r="I1000" s="4">
        <f t="shared" si="212"/>
        <v>16.080787360594794</v>
      </c>
      <c r="J1000" s="33">
        <f t="shared" si="216"/>
        <v>22904.389957339503</v>
      </c>
      <c r="K1000" s="4">
        <f t="shared" si="213"/>
        <v>28.726514700000003</v>
      </c>
      <c r="L1000" s="33">
        <f t="shared" si="214"/>
        <v>2382.1598553950143</v>
      </c>
      <c r="M1000" s="15">
        <f t="shared" si="205"/>
        <v>11.715076201734</v>
      </c>
      <c r="N1000" s="6"/>
      <c r="O1000" s="7">
        <f t="shared" si="206"/>
        <v>15.02701904673407</v>
      </c>
      <c r="P1000" s="7"/>
      <c r="Q1000" s="46">
        <f t="shared" si="207"/>
        <v>0.10099082396456593</v>
      </c>
      <c r="R1000" s="22">
        <f t="shared" si="217"/>
        <v>1.0093554892706844</v>
      </c>
      <c r="S1000" s="22">
        <f t="shared" si="218"/>
        <v>10.520700306261942</v>
      </c>
      <c r="T1000" s="39">
        <f t="shared" si="208"/>
        <v>0.14005750752165169</v>
      </c>
      <c r="U1000" s="39">
        <f t="shared" si="209"/>
        <v>1.2879277687620982E-2</v>
      </c>
      <c r="V1000" s="39">
        <f t="shared" si="210"/>
        <v>0.12717822983403071</v>
      </c>
      <c r="Y1000" s="37"/>
      <c r="Z1000" s="37"/>
    </row>
    <row r="1001" spans="1:26" ht="13.15" x14ac:dyDescent="0.4">
      <c r="A1001" s="1">
        <v>1953.09</v>
      </c>
      <c r="B1001" s="11">
        <v>23.27</v>
      </c>
      <c r="C1001" s="4">
        <v>1.42</v>
      </c>
      <c r="D1001" s="11">
        <v>2.5499999999999998</v>
      </c>
      <c r="E1001" s="11">
        <v>26.9</v>
      </c>
      <c r="F1001" s="4">
        <f t="shared" si="215"/>
        <v>1953.7083333332582</v>
      </c>
      <c r="G1001" s="22">
        <v>2.87</v>
      </c>
      <c r="H1001" s="4">
        <f t="shared" si="211"/>
        <v>263.52107174721192</v>
      </c>
      <c r="I1001" s="4">
        <f t="shared" si="212"/>
        <v>16.080787360594794</v>
      </c>
      <c r="J1001" s="33">
        <f t="shared" si="216"/>
        <v>21963.735429229549</v>
      </c>
      <c r="K1001" s="4">
        <f t="shared" si="213"/>
        <v>28.877470260223049</v>
      </c>
      <c r="L1001" s="33">
        <f t="shared" si="214"/>
        <v>2406.8554080161302</v>
      </c>
      <c r="M1001" s="15">
        <f t="shared" si="205"/>
        <v>11.139349357262921</v>
      </c>
      <c r="N1001" s="6"/>
      <c r="O1001" s="7">
        <f t="shared" si="206"/>
        <v>14.294747954197078</v>
      </c>
      <c r="P1001" s="7"/>
      <c r="Q1001" s="46">
        <f t="shared" si="207"/>
        <v>0.10560037156783564</v>
      </c>
      <c r="R1001" s="22">
        <f t="shared" si="217"/>
        <v>1.020678701404313</v>
      </c>
      <c r="S1001" s="22">
        <f t="shared" si="218"/>
        <v>10.619126605097259</v>
      </c>
      <c r="T1001" s="39">
        <f t="shared" si="208"/>
        <v>0.14811930578144072</v>
      </c>
      <c r="U1001" s="39">
        <f t="shared" si="209"/>
        <v>1.1614031146959913E-2</v>
      </c>
      <c r="V1001" s="39">
        <f t="shared" si="210"/>
        <v>0.13650527463448081</v>
      </c>
      <c r="Y1001" s="37"/>
      <c r="Z1001" s="37"/>
    </row>
    <row r="1002" spans="1:26" ht="13.15" x14ac:dyDescent="0.4">
      <c r="A1002" s="1">
        <v>1953.1</v>
      </c>
      <c r="B1002" s="11">
        <v>23.97</v>
      </c>
      <c r="C1002" s="4">
        <v>1.43</v>
      </c>
      <c r="D1002" s="11">
        <v>2.53667</v>
      </c>
      <c r="E1002" s="11">
        <v>27</v>
      </c>
      <c r="F1002" s="4">
        <f t="shared" si="215"/>
        <v>1953.7916666665915</v>
      </c>
      <c r="G1002" s="22">
        <v>2.66</v>
      </c>
      <c r="H1002" s="4">
        <f t="shared" si="211"/>
        <v>270.44285666666667</v>
      </c>
      <c r="I1002" s="4">
        <f t="shared" si="212"/>
        <v>16.134054444444445</v>
      </c>
      <c r="J1002" s="33">
        <f t="shared" si="216"/>
        <v>22652.707257554455</v>
      </c>
      <c r="K1002" s="4">
        <f t="shared" si="213"/>
        <v>28.62012020111111</v>
      </c>
      <c r="L1002" s="33">
        <f t="shared" si="214"/>
        <v>2397.2650362545123</v>
      </c>
      <c r="M1002" s="15">
        <f t="shared" si="205"/>
        <v>11.391934765421412</v>
      </c>
      <c r="N1002" s="6"/>
      <c r="O1002" s="7">
        <f t="shared" si="206"/>
        <v>14.623798898879693</v>
      </c>
      <c r="P1002" s="7"/>
      <c r="Q1002" s="46">
        <f t="shared" si="207"/>
        <v>0.10609757559259154</v>
      </c>
      <c r="R1002" s="22">
        <f t="shared" si="217"/>
        <v>1.0004767054054859</v>
      </c>
      <c r="S1002" s="22">
        <f t="shared" si="218"/>
        <v>10.798572959437408</v>
      </c>
      <c r="T1002" s="39">
        <f t="shared" si="208"/>
        <v>0.14478018787325175</v>
      </c>
      <c r="U1002" s="39">
        <f t="shared" si="209"/>
        <v>9.6887731852812742E-3</v>
      </c>
      <c r="V1002" s="39">
        <f t="shared" si="210"/>
        <v>0.13509141468797048</v>
      </c>
      <c r="Y1002" s="37"/>
      <c r="Z1002" s="37"/>
    </row>
    <row r="1003" spans="1:26" ht="13.15" x14ac:dyDescent="0.4">
      <c r="A1003" s="1">
        <v>1953.11</v>
      </c>
      <c r="B1003" s="11">
        <v>24.5</v>
      </c>
      <c r="C1003" s="4">
        <v>1.44</v>
      </c>
      <c r="D1003" s="11">
        <v>2.5233300000000001</v>
      </c>
      <c r="E1003" s="11">
        <v>26.9</v>
      </c>
      <c r="F1003" s="4">
        <f t="shared" si="215"/>
        <v>1953.8749999999247</v>
      </c>
      <c r="G1003" s="22">
        <v>2.68</v>
      </c>
      <c r="H1003" s="4">
        <f t="shared" si="211"/>
        <v>277.45020446096657</v>
      </c>
      <c r="I1003" s="4">
        <f t="shared" si="212"/>
        <v>16.307277323420077</v>
      </c>
      <c r="J1003" s="33">
        <f t="shared" si="216"/>
        <v>23353.480298928105</v>
      </c>
      <c r="K1003" s="4">
        <f t="shared" si="213"/>
        <v>28.575445894795543</v>
      </c>
      <c r="L1003" s="33">
        <f t="shared" si="214"/>
        <v>2405.2464262324188</v>
      </c>
      <c r="M1003" s="15">
        <f t="shared" si="205"/>
        <v>11.64407026850577</v>
      </c>
      <c r="N1003" s="6"/>
      <c r="O1003" s="7">
        <f t="shared" si="206"/>
        <v>14.95306851337476</v>
      </c>
      <c r="P1003" s="7"/>
      <c r="Q1003" s="46">
        <f t="shared" si="207"/>
        <v>0.10360914376609942</v>
      </c>
      <c r="R1003" s="22">
        <f t="shared" si="217"/>
        <v>1.0100968735423244</v>
      </c>
      <c r="S1003" s="22">
        <f t="shared" si="218"/>
        <v>10.843883228012828</v>
      </c>
      <c r="T1003" s="39">
        <f t="shared" si="208"/>
        <v>0.14095040856172303</v>
      </c>
      <c r="U1003" s="39">
        <f t="shared" si="209"/>
        <v>9.5294043800555617E-3</v>
      </c>
      <c r="V1003" s="39">
        <f t="shared" si="210"/>
        <v>0.13142100418166747</v>
      </c>
      <c r="Y1003" s="37"/>
      <c r="Z1003" s="37"/>
    </row>
    <row r="1004" spans="1:26" ht="13.15" x14ac:dyDescent="0.4">
      <c r="A1004" s="1">
        <v>1953.12</v>
      </c>
      <c r="B1004" s="11">
        <v>24.83</v>
      </c>
      <c r="C1004" s="4">
        <v>1.45</v>
      </c>
      <c r="D1004" s="11">
        <v>2.5099999999999998</v>
      </c>
      <c r="E1004" s="11">
        <v>26.9</v>
      </c>
      <c r="F1004" s="4">
        <f t="shared" si="215"/>
        <v>1953.958333333258</v>
      </c>
      <c r="G1004" s="22">
        <v>2.59</v>
      </c>
      <c r="H1004" s="4">
        <f t="shared" si="211"/>
        <v>281.18728884758366</v>
      </c>
      <c r="I1004" s="4">
        <f t="shared" si="212"/>
        <v>16.420522304832716</v>
      </c>
      <c r="J1004" s="33">
        <f t="shared" si="216"/>
        <v>23783.216109870962</v>
      </c>
      <c r="K1004" s="4">
        <f t="shared" si="213"/>
        <v>28.424490334572493</v>
      </c>
      <c r="L1004" s="33">
        <f t="shared" si="214"/>
        <v>2404.1833441714102</v>
      </c>
      <c r="M1004" s="15">
        <f t="shared" si="205"/>
        <v>11.754449184027294</v>
      </c>
      <c r="N1004" s="6"/>
      <c r="O1004" s="7">
        <f t="shared" si="206"/>
        <v>15.101395257015968</v>
      </c>
      <c r="P1004" s="7"/>
      <c r="Q1004" s="46">
        <f t="shared" si="207"/>
        <v>0.10370269083937064</v>
      </c>
      <c r="R1004" s="22">
        <f t="shared" si="217"/>
        <v>1.0118200222971947</v>
      </c>
      <c r="S1004" s="22">
        <f t="shared" si="218"/>
        <v>10.953372545673806</v>
      </c>
      <c r="T1004" s="39">
        <f t="shared" si="208"/>
        <v>0.14120169618292677</v>
      </c>
      <c r="U1004" s="39">
        <f t="shared" si="209"/>
        <v>8.4527711415074425E-3</v>
      </c>
      <c r="V1004" s="39">
        <f t="shared" si="210"/>
        <v>0.13274892504141933</v>
      </c>
      <c r="Y1004" s="37"/>
      <c r="Z1004" s="37"/>
    </row>
    <row r="1005" spans="1:26" ht="13.15" x14ac:dyDescent="0.4">
      <c r="A1005" s="1">
        <v>1954.01</v>
      </c>
      <c r="B1005" s="11">
        <v>25.46</v>
      </c>
      <c r="C1005" s="4">
        <v>1.4566699999999999</v>
      </c>
      <c r="D1005" s="11">
        <v>2.5233300000000001</v>
      </c>
      <c r="E1005" s="11">
        <v>26.9</v>
      </c>
      <c r="F1005" s="4">
        <f t="shared" si="215"/>
        <v>1954.0416666665913</v>
      </c>
      <c r="G1005" s="22">
        <v>2.48</v>
      </c>
      <c r="H1005" s="4">
        <f t="shared" si="211"/>
        <v>288.32172267657995</v>
      </c>
      <c r="I1005" s="4">
        <f t="shared" si="212"/>
        <v>16.496056707434946</v>
      </c>
      <c r="J1005" s="33">
        <f t="shared" si="216"/>
        <v>24502.928189349386</v>
      </c>
      <c r="K1005" s="4">
        <f t="shared" si="213"/>
        <v>28.575445894795543</v>
      </c>
      <c r="L1005" s="33">
        <f t="shared" si="214"/>
        <v>2428.475011313079</v>
      </c>
      <c r="M1005" s="15">
        <f t="shared" si="205"/>
        <v>12.002650554927826</v>
      </c>
      <c r="N1005" s="6"/>
      <c r="O1005" s="7">
        <f t="shared" si="206"/>
        <v>15.42706139100245</v>
      </c>
      <c r="P1005" s="7"/>
      <c r="Q1005" s="46">
        <f t="shared" si="207"/>
        <v>0.10304345229837096</v>
      </c>
      <c r="R1005" s="22">
        <f t="shared" si="217"/>
        <v>1.0029454226504648</v>
      </c>
      <c r="S1005" s="22">
        <f t="shared" si="218"/>
        <v>11.08284165339315</v>
      </c>
      <c r="T1005" s="39">
        <f t="shared" si="208"/>
        <v>0.14154011284922263</v>
      </c>
      <c r="U1005" s="39">
        <f t="shared" si="209"/>
        <v>7.2883489509014687E-3</v>
      </c>
      <c r="V1005" s="39">
        <f t="shared" si="210"/>
        <v>0.13425176389832116</v>
      </c>
      <c r="Y1005" s="37"/>
      <c r="Z1005" s="37"/>
    </row>
    <row r="1006" spans="1:26" ht="13.15" x14ac:dyDescent="0.4">
      <c r="A1006" s="1">
        <v>1954.02</v>
      </c>
      <c r="B1006" s="11">
        <v>26.02</v>
      </c>
      <c r="C1006" s="4">
        <v>1.46333</v>
      </c>
      <c r="D1006" s="11">
        <v>2.53667</v>
      </c>
      <c r="E1006" s="11">
        <v>26.9</v>
      </c>
      <c r="F1006" s="4">
        <f t="shared" si="215"/>
        <v>1954.1249999999245</v>
      </c>
      <c r="G1006" s="22">
        <v>2.4700000000000002</v>
      </c>
      <c r="H1006" s="4">
        <f t="shared" si="211"/>
        <v>294.66344163568778</v>
      </c>
      <c r="I1006" s="4">
        <f t="shared" si="212"/>
        <v>16.571477865055762</v>
      </c>
      <c r="J1006" s="33">
        <f t="shared" si="216"/>
        <v>25159.237260244085</v>
      </c>
      <c r="K1006" s="4">
        <f t="shared" si="213"/>
        <v>28.726514700000003</v>
      </c>
      <c r="L1006" s="33">
        <f t="shared" si="214"/>
        <v>2452.7548955012821</v>
      </c>
      <c r="M1006" s="15">
        <f t="shared" si="205"/>
        <v>12.215052485432837</v>
      </c>
      <c r="N1006" s="6"/>
      <c r="O1006" s="7">
        <f t="shared" si="206"/>
        <v>15.705755365444606</v>
      </c>
      <c r="P1006" s="7"/>
      <c r="Q1006" s="46">
        <f t="shared" si="207"/>
        <v>0.10169472728013385</v>
      </c>
      <c r="R1006" s="22">
        <f t="shared" si="217"/>
        <v>1.0108881079156506</v>
      </c>
      <c r="S1006" s="22">
        <f t="shared" si="218"/>
        <v>11.115485306230569</v>
      </c>
      <c r="T1006" s="39">
        <f t="shared" si="208"/>
        <v>0.14020256038602752</v>
      </c>
      <c r="U1006" s="39">
        <f t="shared" si="209"/>
        <v>7.504392573155716E-3</v>
      </c>
      <c r="V1006" s="39">
        <f t="shared" si="210"/>
        <v>0.1326981678128718</v>
      </c>
      <c r="Y1006" s="37"/>
      <c r="Z1006" s="37"/>
    </row>
    <row r="1007" spans="1:26" ht="13.15" x14ac:dyDescent="0.4">
      <c r="A1007" s="1">
        <v>1954.03</v>
      </c>
      <c r="B1007" s="11">
        <v>26.57</v>
      </c>
      <c r="C1007" s="4">
        <v>1.47</v>
      </c>
      <c r="D1007" s="11">
        <v>2.5499999999999998</v>
      </c>
      <c r="E1007" s="11">
        <v>26.9</v>
      </c>
      <c r="F1007" s="4">
        <f t="shared" si="215"/>
        <v>1954.2083333332578</v>
      </c>
      <c r="G1007" s="22">
        <v>2.37</v>
      </c>
      <c r="H1007" s="4">
        <f t="shared" si="211"/>
        <v>300.89191561338293</v>
      </c>
      <c r="I1007" s="4">
        <f t="shared" si="212"/>
        <v>16.647012267657995</v>
      </c>
      <c r="J1007" s="33">
        <f t="shared" si="216"/>
        <v>25809.49041387645</v>
      </c>
      <c r="K1007" s="4">
        <f t="shared" si="213"/>
        <v>28.877470260223049</v>
      </c>
      <c r="L1007" s="33">
        <f t="shared" si="214"/>
        <v>2477.0116881966483</v>
      </c>
      <c r="M1007" s="15">
        <f t="shared" si="205"/>
        <v>12.420105295189973</v>
      </c>
      <c r="N1007" s="6"/>
      <c r="O1007" s="7">
        <f t="shared" si="206"/>
        <v>15.974058403613146</v>
      </c>
      <c r="P1007" s="7"/>
      <c r="Q1007" s="46">
        <f t="shared" si="207"/>
        <v>0.10134313684560127</v>
      </c>
      <c r="R1007" s="22">
        <f t="shared" si="217"/>
        <v>1.0090659974682945</v>
      </c>
      <c r="S1007" s="22">
        <f t="shared" si="218"/>
        <v>11.236511909779637</v>
      </c>
      <c r="T1007" s="39">
        <f t="shared" si="208"/>
        <v>0.13963251987409153</v>
      </c>
      <c r="U1007" s="39">
        <f t="shared" si="209"/>
        <v>6.1917044734545179E-3</v>
      </c>
      <c r="V1007" s="39">
        <f t="shared" si="210"/>
        <v>0.13344081540063701</v>
      </c>
      <c r="Y1007" s="37"/>
      <c r="Z1007" s="37"/>
    </row>
    <row r="1008" spans="1:26" ht="13.15" x14ac:dyDescent="0.4">
      <c r="A1008" s="1">
        <v>1954.04</v>
      </c>
      <c r="B1008" s="11">
        <v>27.63</v>
      </c>
      <c r="C1008" s="4">
        <v>1.46333</v>
      </c>
      <c r="D1008" s="11">
        <v>2.5733299999999999</v>
      </c>
      <c r="E1008" s="11">
        <v>26.8</v>
      </c>
      <c r="F1008" s="4">
        <f t="shared" si="215"/>
        <v>1954.291666666591</v>
      </c>
      <c r="G1008" s="22">
        <v>2.29</v>
      </c>
      <c r="H1008" s="4">
        <f t="shared" si="211"/>
        <v>314.06340559701493</v>
      </c>
      <c r="I1008" s="4">
        <f t="shared" si="212"/>
        <v>16.633311737686569</v>
      </c>
      <c r="J1008" s="33">
        <f t="shared" si="216"/>
        <v>27058.192023855427</v>
      </c>
      <c r="K1008" s="4">
        <f t="shared" si="213"/>
        <v>29.250408379477609</v>
      </c>
      <c r="L1008" s="33">
        <f t="shared" si="214"/>
        <v>2520.0744582246789</v>
      </c>
      <c r="M1008" s="15">
        <f t="shared" si="205"/>
        <v>12.907868184060918</v>
      </c>
      <c r="N1008" s="6"/>
      <c r="O1008" s="7">
        <f t="shared" si="206"/>
        <v>16.60305929186946</v>
      </c>
      <c r="P1008" s="7"/>
      <c r="Q1008" s="46">
        <f t="shared" si="207"/>
        <v>9.8113505602729814E-2</v>
      </c>
      <c r="R1008" s="22">
        <f t="shared" si="217"/>
        <v>0.99484451366747939</v>
      </c>
      <c r="S1008" s="22">
        <f t="shared" si="218"/>
        <v>11.380689494195362</v>
      </c>
      <c r="T1008" s="39">
        <f t="shared" si="208"/>
        <v>0.13616865242085341</v>
      </c>
      <c r="U1008" s="39">
        <f t="shared" si="209"/>
        <v>5.181458023079788E-3</v>
      </c>
      <c r="V1008" s="39">
        <f t="shared" si="210"/>
        <v>0.13098719439777362</v>
      </c>
      <c r="Y1008" s="37"/>
      <c r="Z1008" s="37"/>
    </row>
    <row r="1009" spans="1:26" ht="13.15" x14ac:dyDescent="0.4">
      <c r="A1009" s="1">
        <v>1954.05</v>
      </c>
      <c r="B1009" s="11">
        <v>28.73</v>
      </c>
      <c r="C1009" s="4">
        <v>1.4566699999999999</v>
      </c>
      <c r="D1009" s="11">
        <v>2.59667</v>
      </c>
      <c r="E1009" s="11">
        <v>26.9</v>
      </c>
      <c r="F1009" s="4">
        <f t="shared" si="215"/>
        <v>1954.3749999999243</v>
      </c>
      <c r="G1009" s="22">
        <v>2.37</v>
      </c>
      <c r="H1009" s="4">
        <f t="shared" si="211"/>
        <v>325.35283159851309</v>
      </c>
      <c r="I1009" s="4">
        <f t="shared" si="212"/>
        <v>16.496056707434946</v>
      </c>
      <c r="J1009" s="33">
        <f t="shared" si="216"/>
        <v>28149.269726583749</v>
      </c>
      <c r="K1009" s="4">
        <f t="shared" si="213"/>
        <v>29.405984588475842</v>
      </c>
      <c r="L1009" s="33">
        <f t="shared" si="214"/>
        <v>2544.1825346650967</v>
      </c>
      <c r="M1009" s="15">
        <f t="shared" si="205"/>
        <v>13.312042238025864</v>
      </c>
      <c r="N1009" s="6"/>
      <c r="O1009" s="7">
        <f t="shared" si="206"/>
        <v>17.121370897689339</v>
      </c>
      <c r="P1009" s="7"/>
      <c r="Q1009" s="46">
        <f t="shared" si="207"/>
        <v>9.5350061653182841E-2</v>
      </c>
      <c r="R1009" s="22">
        <f t="shared" si="217"/>
        <v>1.0010924459392456</v>
      </c>
      <c r="S1009" s="22">
        <f t="shared" si="218"/>
        <v>11.279927224365446</v>
      </c>
      <c r="T1009" s="39">
        <f t="shared" si="208"/>
        <v>0.13306154376836687</v>
      </c>
      <c r="U1009" s="39">
        <f t="shared" si="209"/>
        <v>6.6732828210043227E-3</v>
      </c>
      <c r="V1009" s="39">
        <f t="shared" si="210"/>
        <v>0.12638826094736255</v>
      </c>
      <c r="Y1009" s="37"/>
      <c r="Z1009" s="37"/>
    </row>
    <row r="1010" spans="1:26" ht="13.15" x14ac:dyDescent="0.4">
      <c r="A1010" s="1">
        <v>1954.06</v>
      </c>
      <c r="B1010" s="11">
        <v>28.96</v>
      </c>
      <c r="C1010" s="4">
        <v>1.45</v>
      </c>
      <c r="D1010" s="11">
        <v>2.62</v>
      </c>
      <c r="E1010" s="11">
        <v>26.9</v>
      </c>
      <c r="F1010" s="4">
        <f t="shared" si="215"/>
        <v>1954.4583333332575</v>
      </c>
      <c r="G1010" s="22">
        <v>2.38</v>
      </c>
      <c r="H1010" s="4">
        <f t="shared" si="211"/>
        <v>327.95746617100377</v>
      </c>
      <c r="I1010" s="4">
        <f t="shared" si="212"/>
        <v>16.420522304832716</v>
      </c>
      <c r="J1010" s="33">
        <f t="shared" si="216"/>
        <v>28493.011534069872</v>
      </c>
      <c r="K1010" s="4">
        <f t="shared" si="213"/>
        <v>29.67018513011153</v>
      </c>
      <c r="L1010" s="33">
        <f t="shared" si="214"/>
        <v>2577.7517340905756</v>
      </c>
      <c r="M1010" s="15">
        <f t="shared" si="205"/>
        <v>13.357885903659001</v>
      </c>
      <c r="N1010" s="6"/>
      <c r="O1010" s="7">
        <f t="shared" si="206"/>
        <v>17.178043503737321</v>
      </c>
      <c r="P1010" s="7"/>
      <c r="Q1010" s="46">
        <f t="shared" si="207"/>
        <v>9.439758919551676E-2</v>
      </c>
      <c r="R1010" s="22">
        <f t="shared" si="217"/>
        <v>1.009070925747481</v>
      </c>
      <c r="S1010" s="22">
        <f t="shared" si="218"/>
        <v>11.29224993505669</v>
      </c>
      <c r="T1010" s="39">
        <f t="shared" si="208"/>
        <v>0.13092615266016594</v>
      </c>
      <c r="U1010" s="39">
        <f t="shared" si="209"/>
        <v>6.8336353745208633E-3</v>
      </c>
      <c r="V1010" s="39">
        <f t="shared" si="210"/>
        <v>0.12409251728564508</v>
      </c>
      <c r="Y1010" s="37"/>
      <c r="Z1010" s="37"/>
    </row>
    <row r="1011" spans="1:26" ht="13.15" x14ac:dyDescent="0.4">
      <c r="A1011" s="1">
        <v>1954.07</v>
      </c>
      <c r="B1011" s="11">
        <v>30.13</v>
      </c>
      <c r="C1011" s="4">
        <v>1.4566699999999999</v>
      </c>
      <c r="D1011" s="11">
        <v>2.6233300000000002</v>
      </c>
      <c r="E1011" s="11">
        <v>26.9</v>
      </c>
      <c r="F1011" s="4">
        <f t="shared" si="215"/>
        <v>1954.5416666665908</v>
      </c>
      <c r="G1011" s="22">
        <v>2.2999999999999998</v>
      </c>
      <c r="H1011" s="4">
        <f t="shared" si="211"/>
        <v>341.20712899628256</v>
      </c>
      <c r="I1011" s="4">
        <f t="shared" si="212"/>
        <v>16.496056707434946</v>
      </c>
      <c r="J1011" s="33">
        <f t="shared" si="216"/>
        <v>29763.576672909861</v>
      </c>
      <c r="K1011" s="4">
        <f t="shared" si="213"/>
        <v>29.707895708921939</v>
      </c>
      <c r="L1011" s="33">
        <f t="shared" si="214"/>
        <v>2591.4266044920223</v>
      </c>
      <c r="M1011" s="15">
        <f t="shared" si="205"/>
        <v>13.833009564245332</v>
      </c>
      <c r="N1011" s="6"/>
      <c r="O1011" s="7">
        <f t="shared" si="206"/>
        <v>17.784289655101247</v>
      </c>
      <c r="P1011" s="7"/>
      <c r="Q1011" s="46">
        <f t="shared" si="207"/>
        <v>9.2035333094363514E-2</v>
      </c>
      <c r="R1011" s="22">
        <f t="shared" si="217"/>
        <v>0.99661625986110247</v>
      </c>
      <c r="S1011" s="22">
        <f t="shared" si="218"/>
        <v>11.394681095739587</v>
      </c>
      <c r="T1011" s="39">
        <f t="shared" si="208"/>
        <v>0.13002389703673356</v>
      </c>
      <c r="U1011" s="39">
        <f t="shared" si="209"/>
        <v>5.7872766306619194E-3</v>
      </c>
      <c r="V1011" s="39">
        <f t="shared" si="210"/>
        <v>0.12423662040607164</v>
      </c>
      <c r="Y1011" s="37"/>
      <c r="Z1011" s="37"/>
    </row>
    <row r="1012" spans="1:26" ht="13.15" x14ac:dyDescent="0.4">
      <c r="A1012" s="1">
        <v>1954.08</v>
      </c>
      <c r="B1012" s="11">
        <v>30.73</v>
      </c>
      <c r="C1012" s="4">
        <v>1.46333</v>
      </c>
      <c r="D1012" s="11">
        <v>2.6266699999999998</v>
      </c>
      <c r="E1012" s="11">
        <v>26.9</v>
      </c>
      <c r="F1012" s="4">
        <f t="shared" si="215"/>
        <v>1954.6249999999241</v>
      </c>
      <c r="G1012" s="22">
        <v>2.36</v>
      </c>
      <c r="H1012" s="4">
        <f t="shared" si="211"/>
        <v>348.00182788104092</v>
      </c>
      <c r="I1012" s="4">
        <f t="shared" si="212"/>
        <v>16.571477865055762</v>
      </c>
      <c r="J1012" s="33">
        <f t="shared" si="216"/>
        <v>30476.740979519331</v>
      </c>
      <c r="K1012" s="4">
        <f t="shared" si="213"/>
        <v>29.745719532713757</v>
      </c>
      <c r="L1012" s="33">
        <f t="shared" si="214"/>
        <v>2605.0224936112604</v>
      </c>
      <c r="M1012" s="15">
        <f t="shared" si="205"/>
        <v>14.042112347320577</v>
      </c>
      <c r="N1012" s="6"/>
      <c r="O1012" s="7">
        <f t="shared" si="206"/>
        <v>18.047877301272532</v>
      </c>
      <c r="P1012" s="7"/>
      <c r="Q1012" s="46">
        <f t="shared" si="207"/>
        <v>9.0358841377315202E-2</v>
      </c>
      <c r="R1012" s="22">
        <f t="shared" si="217"/>
        <v>1.000201558545158</v>
      </c>
      <c r="S1012" s="22">
        <f t="shared" si="218"/>
        <v>11.356124455945997</v>
      </c>
      <c r="T1012" s="39">
        <f t="shared" si="208"/>
        <v>0.12632687789695596</v>
      </c>
      <c r="U1012" s="39">
        <f t="shared" si="209"/>
        <v>6.8031997725062077E-3</v>
      </c>
      <c r="V1012" s="39">
        <f t="shared" si="210"/>
        <v>0.11952367812444975</v>
      </c>
      <c r="Y1012" s="37"/>
      <c r="Z1012" s="37"/>
    </row>
    <row r="1013" spans="1:26" ht="13.15" x14ac:dyDescent="0.4">
      <c r="A1013" s="1">
        <v>1954.09</v>
      </c>
      <c r="B1013" s="11">
        <v>31.45</v>
      </c>
      <c r="C1013" s="4">
        <v>1.47</v>
      </c>
      <c r="D1013" s="11">
        <v>2.63</v>
      </c>
      <c r="E1013" s="11">
        <v>26.8</v>
      </c>
      <c r="F1013" s="4">
        <f t="shared" si="215"/>
        <v>1954.7083333332573</v>
      </c>
      <c r="G1013" s="22">
        <v>2.38</v>
      </c>
      <c r="H1013" s="4">
        <f t="shared" si="211"/>
        <v>357.48440485074627</v>
      </c>
      <c r="I1013" s="4">
        <f t="shared" si="212"/>
        <v>16.709127985074627</v>
      </c>
      <c r="J1013" s="33">
        <f t="shared" si="216"/>
        <v>31429.134509389685</v>
      </c>
      <c r="K1013" s="4">
        <f t="shared" si="213"/>
        <v>29.894562313432836</v>
      </c>
      <c r="L1013" s="33">
        <f t="shared" si="214"/>
        <v>2628.2551274942725</v>
      </c>
      <c r="M1013" s="15">
        <f t="shared" si="205"/>
        <v>14.356474143296976</v>
      </c>
      <c r="N1013" s="6"/>
      <c r="O1013" s="7">
        <f t="shared" si="206"/>
        <v>18.445764153358326</v>
      </c>
      <c r="P1013" s="7"/>
      <c r="Q1013" s="46">
        <f t="shared" si="207"/>
        <v>8.8211182770912153E-2</v>
      </c>
      <c r="R1013" s="22">
        <f t="shared" si="217"/>
        <v>0.99758112711171998</v>
      </c>
      <c r="S1013" s="22">
        <f t="shared" si="218"/>
        <v>11.400795519347097</v>
      </c>
      <c r="T1013" s="39">
        <f t="shared" si="208"/>
        <v>0.12469394530903144</v>
      </c>
      <c r="U1013" s="39">
        <f t="shared" si="209"/>
        <v>6.3534200248591688E-3</v>
      </c>
      <c r="V1013" s="39">
        <f t="shared" si="210"/>
        <v>0.11834052528417227</v>
      </c>
      <c r="Y1013" s="37"/>
      <c r="Z1013" s="37"/>
    </row>
    <row r="1014" spans="1:26" ht="13.15" x14ac:dyDescent="0.4">
      <c r="A1014" s="1">
        <v>1954.1</v>
      </c>
      <c r="B1014" s="11">
        <v>32.18</v>
      </c>
      <c r="C1014" s="4">
        <v>1.49333</v>
      </c>
      <c r="D1014" s="11">
        <v>2.6766700000000001</v>
      </c>
      <c r="E1014" s="11">
        <v>26.8</v>
      </c>
      <c r="F1014" s="4">
        <f t="shared" si="215"/>
        <v>1954.7916666665906</v>
      </c>
      <c r="G1014" s="22">
        <v>2.4300000000000002</v>
      </c>
      <c r="H1014" s="4">
        <f t="shared" si="211"/>
        <v>365.78213507462692</v>
      </c>
      <c r="I1014" s="4">
        <f t="shared" si="212"/>
        <v>16.974314349626866</v>
      </c>
      <c r="J1014" s="33">
        <f t="shared" si="216"/>
        <v>32283.011795397</v>
      </c>
      <c r="K1014" s="4">
        <f t="shared" si="213"/>
        <v>30.425048710074631</v>
      </c>
      <c r="L1014" s="33">
        <f t="shared" si="214"/>
        <v>2685.2383213917119</v>
      </c>
      <c r="M1014" s="15">
        <f t="shared" si="205"/>
        <v>14.619231935730568</v>
      </c>
      <c r="N1014" s="6"/>
      <c r="O1014" s="7">
        <f t="shared" si="206"/>
        <v>18.776965474104699</v>
      </c>
      <c r="P1014" s="7"/>
      <c r="Q1014" s="46">
        <f t="shared" si="207"/>
        <v>8.645924352171834E-2</v>
      </c>
      <c r="R1014" s="22">
        <f t="shared" si="217"/>
        <v>0.99763332319824494</v>
      </c>
      <c r="S1014" s="22">
        <f t="shared" si="218"/>
        <v>11.373218444160525</v>
      </c>
      <c r="T1014" s="39">
        <f t="shared" si="208"/>
        <v>0.12387592370939693</v>
      </c>
      <c r="U1014" s="39">
        <f t="shared" si="209"/>
        <v>7.0302032567628459E-3</v>
      </c>
      <c r="V1014" s="39">
        <f t="shared" si="210"/>
        <v>0.11684572045263408</v>
      </c>
      <c r="Y1014" s="37"/>
      <c r="Z1014" s="37"/>
    </row>
    <row r="1015" spans="1:26" ht="13.15" x14ac:dyDescent="0.4">
      <c r="A1015" s="1">
        <v>1954.11</v>
      </c>
      <c r="B1015" s="11">
        <v>33.44</v>
      </c>
      <c r="C1015" s="4">
        <v>1.51667</v>
      </c>
      <c r="D1015" s="11">
        <v>2.7233299999999998</v>
      </c>
      <c r="E1015" s="11">
        <v>26.8</v>
      </c>
      <c r="F1015" s="4">
        <f t="shared" si="215"/>
        <v>1954.8749999999238</v>
      </c>
      <c r="G1015" s="22">
        <v>2.48</v>
      </c>
      <c r="H1015" s="4">
        <f t="shared" si="211"/>
        <v>380.1042447761194</v>
      </c>
      <c r="I1015" s="4">
        <f t="shared" si="212"/>
        <v>17.239614381716418</v>
      </c>
      <c r="J1015" s="33">
        <f t="shared" si="216"/>
        <v>33673.838949545861</v>
      </c>
      <c r="K1015" s="4">
        <f t="shared" si="213"/>
        <v>30.955421439179101</v>
      </c>
      <c r="L1015" s="33">
        <f t="shared" si="214"/>
        <v>2742.3736790211342</v>
      </c>
      <c r="M1015" s="15">
        <f t="shared" si="205"/>
        <v>15.117311697434394</v>
      </c>
      <c r="N1015" s="6"/>
      <c r="O1015" s="7">
        <f t="shared" si="206"/>
        <v>19.407607457588679</v>
      </c>
      <c r="P1015" s="7"/>
      <c r="Q1015" s="46">
        <f t="shared" si="207"/>
        <v>8.3705524492971528E-2</v>
      </c>
      <c r="R1015" s="22">
        <f t="shared" si="217"/>
        <v>0.99943544122648431</v>
      </c>
      <c r="S1015" s="22">
        <f t="shared" si="218"/>
        <v>11.346301711907437</v>
      </c>
      <c r="T1015" s="39">
        <f t="shared" si="208"/>
        <v>0.11983219797869649</v>
      </c>
      <c r="U1015" s="39">
        <f t="shared" si="209"/>
        <v>7.6220588080992968E-3</v>
      </c>
      <c r="V1015" s="39">
        <f t="shared" si="210"/>
        <v>0.11221013917059719</v>
      </c>
      <c r="Y1015" s="37"/>
      <c r="Z1015" s="37"/>
    </row>
    <row r="1016" spans="1:26" ht="13.15" x14ac:dyDescent="0.4">
      <c r="A1016" s="1">
        <v>1954.12</v>
      </c>
      <c r="B1016" s="11">
        <v>34.97</v>
      </c>
      <c r="C1016" s="4">
        <v>1.54</v>
      </c>
      <c r="D1016" s="11">
        <v>2.77</v>
      </c>
      <c r="E1016" s="11">
        <v>26.7</v>
      </c>
      <c r="F1016" s="4">
        <f t="shared" si="215"/>
        <v>1954.9583333332571</v>
      </c>
      <c r="G1016" s="22">
        <v>2.5099999999999998</v>
      </c>
      <c r="H1016" s="4">
        <f t="shared" si="211"/>
        <v>398.98412471910115</v>
      </c>
      <c r="I1016" s="4">
        <f t="shared" si="212"/>
        <v>17.57036179775281</v>
      </c>
      <c r="J1016" s="33">
        <f t="shared" si="216"/>
        <v>35476.14232760678</v>
      </c>
      <c r="K1016" s="4">
        <f t="shared" si="213"/>
        <v>31.603832584269668</v>
      </c>
      <c r="L1016" s="33">
        <f t="shared" si="214"/>
        <v>2810.091914425816</v>
      </c>
      <c r="M1016" s="15">
        <f t="shared" si="205"/>
        <v>15.789062002327089</v>
      </c>
      <c r="N1016" s="6"/>
      <c r="O1016" s="7">
        <f t="shared" si="206"/>
        <v>20.257529192442469</v>
      </c>
      <c r="P1016" s="7"/>
      <c r="Q1016" s="46">
        <f t="shared" si="207"/>
        <v>7.9614728670576673E-2</v>
      </c>
      <c r="R1016" s="22">
        <f t="shared" si="217"/>
        <v>0.99336274347021081</v>
      </c>
      <c r="S1016" s="22">
        <f t="shared" si="218"/>
        <v>11.382367578544489</v>
      </c>
      <c r="T1016" s="39">
        <f t="shared" si="208"/>
        <v>0.11233940716168989</v>
      </c>
      <c r="U1016" s="39">
        <f t="shared" si="209"/>
        <v>7.4056611182429233E-3</v>
      </c>
      <c r="V1016" s="39">
        <f t="shared" si="210"/>
        <v>0.10493374604344696</v>
      </c>
      <c r="Y1016" s="37"/>
      <c r="Z1016" s="37"/>
    </row>
    <row r="1017" spans="1:26" ht="13.15" x14ac:dyDescent="0.4">
      <c r="A1017" s="1">
        <v>1955.01</v>
      </c>
      <c r="B1017" s="11">
        <v>35.6</v>
      </c>
      <c r="C1017" s="4">
        <v>1.54667</v>
      </c>
      <c r="D1017" s="11">
        <v>2.8333300000000001</v>
      </c>
      <c r="E1017" s="11">
        <v>26.7</v>
      </c>
      <c r="F1017" s="4">
        <f t="shared" si="215"/>
        <v>1955.0416666665903</v>
      </c>
      <c r="G1017" s="22">
        <v>2.61</v>
      </c>
      <c r="H1017" s="4">
        <f t="shared" si="211"/>
        <v>406.17200000000003</v>
      </c>
      <c r="I1017" s="4">
        <f t="shared" si="212"/>
        <v>17.646462001123599</v>
      </c>
      <c r="J1017" s="33">
        <f t="shared" si="216"/>
        <v>36246.015364139399</v>
      </c>
      <c r="K1017" s="4">
        <f t="shared" si="213"/>
        <v>32.326385189887645</v>
      </c>
      <c r="L1017" s="33">
        <f t="shared" si="214"/>
        <v>2884.7450199909294</v>
      </c>
      <c r="M1017" s="15">
        <f t="shared" si="205"/>
        <v>15.990781062969839</v>
      </c>
      <c r="N1017" s="6"/>
      <c r="O1017" s="7">
        <f t="shared" si="206"/>
        <v>20.501927865048497</v>
      </c>
      <c r="P1017" s="7"/>
      <c r="Q1017" s="46">
        <f t="shared" si="207"/>
        <v>7.7815776226365679E-2</v>
      </c>
      <c r="R1017" s="22">
        <f t="shared" si="217"/>
        <v>0.99869009255840091</v>
      </c>
      <c r="S1017" s="22">
        <f t="shared" si="218"/>
        <v>11.306819885009334</v>
      </c>
      <c r="T1017" s="39">
        <f t="shared" si="208"/>
        <v>0.11304757223665529</v>
      </c>
      <c r="U1017" s="39">
        <f t="shared" si="209"/>
        <v>8.3458926376729359E-3</v>
      </c>
      <c r="V1017" s="39">
        <f t="shared" si="210"/>
        <v>0.10470167959898236</v>
      </c>
      <c r="Y1017" s="37"/>
      <c r="Z1017" s="37"/>
    </row>
    <row r="1018" spans="1:26" ht="13.15" x14ac:dyDescent="0.4">
      <c r="A1018" s="1">
        <v>1955.02</v>
      </c>
      <c r="B1018" s="11">
        <v>36.79</v>
      </c>
      <c r="C1018" s="4">
        <v>1.5533300000000001</v>
      </c>
      <c r="D1018" s="11">
        <v>2.8966699999999999</v>
      </c>
      <c r="E1018" s="11">
        <v>26.7</v>
      </c>
      <c r="F1018" s="4">
        <f t="shared" si="215"/>
        <v>1955.1249999999236</v>
      </c>
      <c r="G1018" s="22">
        <v>2.65</v>
      </c>
      <c r="H1018" s="4">
        <f t="shared" si="211"/>
        <v>419.74909775280901</v>
      </c>
      <c r="I1018" s="4">
        <f t="shared" si="212"/>
        <v>17.722448111235959</v>
      </c>
      <c r="J1018" s="33">
        <f t="shared" si="216"/>
        <v>37589.402823047378</v>
      </c>
      <c r="K1018" s="4">
        <f t="shared" si="213"/>
        <v>33.049051888764048</v>
      </c>
      <c r="L1018" s="33">
        <f t="shared" si="214"/>
        <v>2959.6111844369843</v>
      </c>
      <c r="M1018" s="15">
        <f t="shared" si="205"/>
        <v>16.437728215987121</v>
      </c>
      <c r="N1018" s="6"/>
      <c r="O1018" s="7">
        <f t="shared" si="206"/>
        <v>21.05696130147388</v>
      </c>
      <c r="P1018" s="7"/>
      <c r="Q1018" s="46">
        <f t="shared" si="207"/>
        <v>7.5715401259660781E-2</v>
      </c>
      <c r="R1018" s="22">
        <f t="shared" si="217"/>
        <v>0.99959839144156226</v>
      </c>
      <c r="S1018" s="22">
        <f t="shared" si="218"/>
        <v>11.29200899750114</v>
      </c>
      <c r="T1018" s="39">
        <f t="shared" si="208"/>
        <v>0.11008265498545367</v>
      </c>
      <c r="U1018" s="39">
        <f t="shared" si="209"/>
        <v>8.6667566750175951E-3</v>
      </c>
      <c r="V1018" s="39">
        <f t="shared" si="210"/>
        <v>0.10141589831043607</v>
      </c>
      <c r="Y1018" s="37"/>
      <c r="Z1018" s="37"/>
    </row>
    <row r="1019" spans="1:26" ht="13.15" x14ac:dyDescent="0.4">
      <c r="A1019" s="1">
        <v>1955.03</v>
      </c>
      <c r="B1019" s="11">
        <v>36.5</v>
      </c>
      <c r="C1019" s="4">
        <v>1.56</v>
      </c>
      <c r="D1019" s="11">
        <v>2.96</v>
      </c>
      <c r="E1019" s="11">
        <v>26.7</v>
      </c>
      <c r="F1019" s="4">
        <f t="shared" si="215"/>
        <v>1955.2083333332569</v>
      </c>
      <c r="G1019" s="22">
        <v>2.68</v>
      </c>
      <c r="H1019" s="4">
        <f t="shared" si="211"/>
        <v>416.44039325842698</v>
      </c>
      <c r="I1019" s="4">
        <f t="shared" si="212"/>
        <v>17.798548314606744</v>
      </c>
      <c r="J1019" s="33">
        <f t="shared" si="216"/>
        <v>37425.926213868595</v>
      </c>
      <c r="K1019" s="4">
        <f t="shared" si="213"/>
        <v>33.771604494382025</v>
      </c>
      <c r="L1019" s="33">
        <f t="shared" si="214"/>
        <v>3035.0888107685219</v>
      </c>
      <c r="M1019" s="15">
        <f t="shared" si="205"/>
        <v>16.219282945537799</v>
      </c>
      <c r="N1019" s="6"/>
      <c r="O1019" s="7">
        <f t="shared" si="206"/>
        <v>20.759297152464598</v>
      </c>
      <c r="P1019" s="7"/>
      <c r="Q1019" s="46">
        <f t="shared" si="207"/>
        <v>7.6234750774021587E-2</v>
      </c>
      <c r="R1019" s="22">
        <f t="shared" si="217"/>
        <v>0.99616375739851437</v>
      </c>
      <c r="S1019" s="22">
        <f t="shared" si="218"/>
        <v>11.287474030045788</v>
      </c>
      <c r="T1019" s="39">
        <f t="shared" si="208"/>
        <v>0.11058503395113006</v>
      </c>
      <c r="U1019" s="39">
        <f t="shared" si="209"/>
        <v>8.7377572076596799E-3</v>
      </c>
      <c r="V1019" s="39">
        <f t="shared" si="210"/>
        <v>0.10184727674347038</v>
      </c>
      <c r="Y1019" s="37"/>
      <c r="Z1019" s="37"/>
    </row>
    <row r="1020" spans="1:26" ht="13.15" x14ac:dyDescent="0.4">
      <c r="A1020" s="1">
        <v>1955.04</v>
      </c>
      <c r="B1020" s="11">
        <v>37.76</v>
      </c>
      <c r="C1020" s="4">
        <v>1.5633300000000001</v>
      </c>
      <c r="D1020" s="11">
        <v>3.0466700000000002</v>
      </c>
      <c r="E1020" s="11">
        <v>26.7</v>
      </c>
      <c r="F1020" s="4">
        <f t="shared" si="215"/>
        <v>1955.2916666665901</v>
      </c>
      <c r="G1020" s="22">
        <v>2.75</v>
      </c>
      <c r="H1020" s="4">
        <f t="shared" si="211"/>
        <v>430.81614382022474</v>
      </c>
      <c r="I1020" s="4">
        <f t="shared" si="212"/>
        <v>17.836541369662925</v>
      </c>
      <c r="J1020" s="33">
        <f t="shared" si="216"/>
        <v>38851.47205309604</v>
      </c>
      <c r="K1020" s="4">
        <f t="shared" si="213"/>
        <v>34.760450765168542</v>
      </c>
      <c r="L1020" s="33">
        <f t="shared" si="214"/>
        <v>3134.7355497882977</v>
      </c>
      <c r="M1020" s="15">
        <f t="shared" si="205"/>
        <v>16.685266628063509</v>
      </c>
      <c r="N1020" s="6"/>
      <c r="O1020" s="7">
        <f t="shared" si="206"/>
        <v>21.334047746091059</v>
      </c>
      <c r="P1020" s="7"/>
      <c r="Q1020" s="46">
        <f t="shared" si="207"/>
        <v>7.3812858775129553E-2</v>
      </c>
      <c r="R1020" s="22">
        <f t="shared" si="217"/>
        <v>1.0014249973563802</v>
      </c>
      <c r="S1020" s="22">
        <f t="shared" si="218"/>
        <v>11.244172541308563</v>
      </c>
      <c r="T1020" s="39">
        <f t="shared" si="208"/>
        <v>0.10780131138207505</v>
      </c>
      <c r="U1020" s="39">
        <f t="shared" si="209"/>
        <v>9.2384967241903038E-3</v>
      </c>
      <c r="V1020" s="39">
        <f t="shared" si="210"/>
        <v>9.8562814657884745E-2</v>
      </c>
      <c r="Y1020" s="37"/>
      <c r="Z1020" s="37"/>
    </row>
    <row r="1021" spans="1:26" ht="13.15" x14ac:dyDescent="0.4">
      <c r="A1021" s="1">
        <v>1955.05</v>
      </c>
      <c r="B1021" s="11">
        <v>37.6</v>
      </c>
      <c r="C1021" s="4">
        <v>1.56667</v>
      </c>
      <c r="D1021" s="11">
        <v>3.1333299999999999</v>
      </c>
      <c r="E1021" s="11">
        <v>26.7</v>
      </c>
      <c r="F1021" s="4">
        <f t="shared" si="215"/>
        <v>1955.3749999999234</v>
      </c>
      <c r="G1021" s="22">
        <v>2.76</v>
      </c>
      <c r="H1021" s="4">
        <f t="shared" si="211"/>
        <v>428.99065168539335</v>
      </c>
      <c r="I1021" s="4">
        <f t="shared" si="212"/>
        <v>17.87464851797753</v>
      </c>
      <c r="J1021" s="33">
        <f t="shared" si="216"/>
        <v>38821.176787778866</v>
      </c>
      <c r="K1021" s="4">
        <f t="shared" si="213"/>
        <v>35.749182942696635</v>
      </c>
      <c r="L1021" s="33">
        <f t="shared" si="214"/>
        <v>3235.0946240545518</v>
      </c>
      <c r="M1021" s="15">
        <f t="shared" si="205"/>
        <v>16.51805782725781</v>
      </c>
      <c r="N1021" s="6"/>
      <c r="O1021" s="7">
        <f t="shared" si="206"/>
        <v>21.097803794241592</v>
      </c>
      <c r="P1021" s="7"/>
      <c r="Q1021" s="46">
        <f t="shared" si="207"/>
        <v>7.3736304846531112E-2</v>
      </c>
      <c r="R1021" s="22">
        <f t="shared" si="217"/>
        <v>1.0005683116212329</v>
      </c>
      <c r="S1021" s="22">
        <f t="shared" si="218"/>
        <v>11.260195457454611</v>
      </c>
      <c r="T1021" s="39">
        <f t="shared" si="208"/>
        <v>0.10979451896887449</v>
      </c>
      <c r="U1021" s="39">
        <f t="shared" si="209"/>
        <v>9.3659566360082547E-3</v>
      </c>
      <c r="V1021" s="39">
        <f t="shared" si="210"/>
        <v>0.10042856233286623</v>
      </c>
      <c r="Y1021" s="37"/>
      <c r="Z1021" s="37"/>
    </row>
    <row r="1022" spans="1:26" ht="13.15" x14ac:dyDescent="0.4">
      <c r="A1022" s="1">
        <v>1955.06</v>
      </c>
      <c r="B1022" s="11">
        <v>39.78</v>
      </c>
      <c r="C1022" s="4">
        <v>1.57</v>
      </c>
      <c r="D1022" s="11">
        <v>3.22</v>
      </c>
      <c r="E1022" s="11">
        <v>26.7</v>
      </c>
      <c r="F1022" s="4">
        <f t="shared" si="215"/>
        <v>1955.4583333332566</v>
      </c>
      <c r="G1022" s="22">
        <v>2.78</v>
      </c>
      <c r="H1022" s="4">
        <f t="shared" si="211"/>
        <v>453.86298202247195</v>
      </c>
      <c r="I1022" s="4">
        <f t="shared" si="212"/>
        <v>17.91264157303371</v>
      </c>
      <c r="J1022" s="33">
        <f t="shared" si="216"/>
        <v>41207.061611194433</v>
      </c>
      <c r="K1022" s="4">
        <f t="shared" si="213"/>
        <v>36.738029213483152</v>
      </c>
      <c r="L1022" s="33">
        <f t="shared" si="214"/>
        <v>3335.5137855215203</v>
      </c>
      <c r="M1022" s="15">
        <f t="shared" si="205"/>
        <v>17.370091963405315</v>
      </c>
      <c r="N1022" s="6"/>
      <c r="O1022" s="7">
        <f t="shared" si="206"/>
        <v>22.157121672370526</v>
      </c>
      <c r="P1022" s="7"/>
      <c r="Q1022" s="46">
        <f t="shared" si="207"/>
        <v>6.9410908719140643E-2</v>
      </c>
      <c r="R1022" s="22">
        <f t="shared" si="217"/>
        <v>0.99198567351214673</v>
      </c>
      <c r="S1022" s="22">
        <f t="shared" si="218"/>
        <v>11.266594757390436</v>
      </c>
      <c r="T1022" s="39">
        <f t="shared" si="208"/>
        <v>9.7423809311600218E-2</v>
      </c>
      <c r="U1022" s="39">
        <f t="shared" si="209"/>
        <v>9.0212984076607494E-3</v>
      </c>
      <c r="V1022" s="39">
        <f t="shared" si="210"/>
        <v>8.8402510903939469E-2</v>
      </c>
      <c r="Y1022" s="37"/>
      <c r="Z1022" s="37"/>
    </row>
    <row r="1023" spans="1:26" ht="13.15" x14ac:dyDescent="0.4">
      <c r="A1023" s="1">
        <v>1955.07</v>
      </c>
      <c r="B1023" s="11">
        <v>42.69</v>
      </c>
      <c r="C1023" s="4">
        <v>1.58667</v>
      </c>
      <c r="D1023" s="11">
        <v>3.2933300000000001</v>
      </c>
      <c r="E1023" s="11">
        <v>26.8</v>
      </c>
      <c r="F1023" s="4">
        <f t="shared" si="215"/>
        <v>1955.5416666665899</v>
      </c>
      <c r="G1023" s="22">
        <v>2.9</v>
      </c>
      <c r="H1023" s="4">
        <f t="shared" si="211"/>
        <v>485.24671679104478</v>
      </c>
      <c r="I1023" s="4">
        <f t="shared" si="212"/>
        <v>18.035287142910448</v>
      </c>
      <c r="J1023" s="33">
        <f t="shared" si="216"/>
        <v>44192.903840197796</v>
      </c>
      <c r="K1023" s="4">
        <f t="shared" si="213"/>
        <v>37.434471066044779</v>
      </c>
      <c r="L1023" s="33">
        <f t="shared" si="214"/>
        <v>3409.2718670423665</v>
      </c>
      <c r="M1023" s="15">
        <f t="shared" si="205"/>
        <v>18.454031906632885</v>
      </c>
      <c r="N1023" s="6"/>
      <c r="O1023" s="7">
        <f t="shared" si="206"/>
        <v>23.503510201463079</v>
      </c>
      <c r="P1023" s="7"/>
      <c r="Q1023" s="46">
        <f t="shared" si="207"/>
        <v>6.5218113524167759E-2</v>
      </c>
      <c r="R1023" s="22">
        <f t="shared" si="217"/>
        <v>0.99641025227630275</v>
      </c>
      <c r="S1023" s="22">
        <f t="shared" si="218"/>
        <v>11.13459797446181</v>
      </c>
      <c r="T1023" s="39">
        <f t="shared" si="208"/>
        <v>8.9887472059402729E-2</v>
      </c>
      <c r="U1023" s="39">
        <f t="shared" si="209"/>
        <v>1.0646514702316257E-2</v>
      </c>
      <c r="V1023" s="39">
        <f t="shared" si="210"/>
        <v>7.9240957357086472E-2</v>
      </c>
      <c r="Y1023" s="37"/>
      <c r="Z1023" s="37"/>
    </row>
    <row r="1024" spans="1:26" ht="13.15" x14ac:dyDescent="0.4">
      <c r="A1024" s="1">
        <v>1955.08</v>
      </c>
      <c r="B1024" s="11">
        <v>42.43</v>
      </c>
      <c r="C1024" s="4">
        <v>1.6033299999999999</v>
      </c>
      <c r="D1024" s="11">
        <v>3.3666700000000001</v>
      </c>
      <c r="E1024" s="11">
        <v>26.8</v>
      </c>
      <c r="F1024" s="4">
        <f t="shared" si="215"/>
        <v>1955.6249999999231</v>
      </c>
      <c r="G1024" s="22">
        <v>2.97</v>
      </c>
      <c r="H1024" s="4">
        <f t="shared" si="211"/>
        <v>482.29136082089553</v>
      </c>
      <c r="I1024" s="4">
        <f t="shared" si="212"/>
        <v>18.224657260074625</v>
      </c>
      <c r="J1024" s="33">
        <f t="shared" si="216"/>
        <v>44062.065135842146</v>
      </c>
      <c r="K1024" s="4">
        <f t="shared" si="213"/>
        <v>38.268108784701489</v>
      </c>
      <c r="L1024" s="33">
        <f t="shared" si="214"/>
        <v>3496.1685795636495</v>
      </c>
      <c r="M1024" s="15">
        <f t="shared" si="205"/>
        <v>18.222326463047761</v>
      </c>
      <c r="N1024" s="6"/>
      <c r="O1024" s="7">
        <f t="shared" si="206"/>
        <v>23.173696654482608</v>
      </c>
      <c r="P1024" s="7"/>
      <c r="Q1024" s="46">
        <f t="shared" si="207"/>
        <v>6.5207148308589688E-2</v>
      </c>
      <c r="R1024" s="22">
        <f t="shared" si="217"/>
        <v>1.002475</v>
      </c>
      <c r="S1024" s="22">
        <f t="shared" si="218"/>
        <v>11.094627576728701</v>
      </c>
      <c r="T1024" s="39">
        <f t="shared" si="208"/>
        <v>9.2500396231943283E-2</v>
      </c>
      <c r="U1024" s="39">
        <f t="shared" si="209"/>
        <v>1.0955395425943149E-2</v>
      </c>
      <c r="V1024" s="39">
        <f t="shared" si="210"/>
        <v>8.1545000806000134E-2</v>
      </c>
      <c r="Y1024" s="37"/>
      <c r="Z1024" s="37"/>
    </row>
    <row r="1025" spans="1:26" ht="13.15" x14ac:dyDescent="0.4">
      <c r="A1025" s="1">
        <v>1955.09</v>
      </c>
      <c r="B1025" s="11">
        <v>44.34</v>
      </c>
      <c r="C1025" s="4">
        <v>1.62</v>
      </c>
      <c r="D1025" s="11">
        <v>3.44</v>
      </c>
      <c r="E1025" s="11">
        <v>26.9</v>
      </c>
      <c r="F1025" s="4">
        <f t="shared" si="215"/>
        <v>1955.7083333332564</v>
      </c>
      <c r="G1025" s="22">
        <v>2.97</v>
      </c>
      <c r="H1025" s="4">
        <f t="shared" si="211"/>
        <v>502.1282475836432</v>
      </c>
      <c r="I1025" s="4">
        <f t="shared" si="212"/>
        <v>18.345686988847586</v>
      </c>
      <c r="J1025" s="33">
        <f t="shared" si="216"/>
        <v>46014.031680751534</v>
      </c>
      <c r="K1025" s="4">
        <f t="shared" si="213"/>
        <v>38.956273605947963</v>
      </c>
      <c r="L1025" s="33">
        <f t="shared" si="214"/>
        <v>3569.8752589486985</v>
      </c>
      <c r="M1025" s="15">
        <f t="shared" ref="M1025:M1088" si="219">H1025/AVERAGE(K905:K1024)</f>
        <v>18.84396065426132</v>
      </c>
      <c r="N1025" s="6"/>
      <c r="O1025" s="7">
        <f t="shared" ref="O1025:O1088" si="220">J1025/AVERAGE(L905:L1024)</f>
        <v>23.925531307723023</v>
      </c>
      <c r="P1025" s="7"/>
      <c r="Q1025" s="46">
        <f t="shared" ref="Q1025:Q1088" si="221">1/M1025-(G1025/100-(((E1025/E905)^(1/10))-1))</f>
        <v>6.3784234185268227E-2</v>
      </c>
      <c r="R1025" s="22">
        <f t="shared" si="217"/>
        <v>1.0102306128294607</v>
      </c>
      <c r="S1025" s="22">
        <f t="shared" si="218"/>
        <v>11.080740732471881</v>
      </c>
      <c r="T1025" s="39">
        <f t="shared" si="208"/>
        <v>9.1626521139898776E-2</v>
      </c>
      <c r="U1025" s="39">
        <f t="shared" si="209"/>
        <v>1.1113910913920222E-2</v>
      </c>
      <c r="V1025" s="39">
        <f t="shared" si="210"/>
        <v>8.0512610225978554E-2</v>
      </c>
      <c r="Y1025" s="37"/>
      <c r="Z1025" s="37"/>
    </row>
    <row r="1026" spans="1:26" ht="13.15" x14ac:dyDescent="0.4">
      <c r="A1026" s="1">
        <v>1955.1</v>
      </c>
      <c r="B1026" s="11">
        <v>42.11</v>
      </c>
      <c r="C1026" s="4">
        <v>1.6266700000000001</v>
      </c>
      <c r="D1026" s="11">
        <v>3.5</v>
      </c>
      <c r="E1026" s="11">
        <v>26.9</v>
      </c>
      <c r="F1026" s="4">
        <f t="shared" si="215"/>
        <v>1955.7916666665897</v>
      </c>
      <c r="G1026" s="22">
        <v>2.88</v>
      </c>
      <c r="H1026" s="4">
        <f t="shared" si="211"/>
        <v>476.87461672862457</v>
      </c>
      <c r="I1026" s="4">
        <f t="shared" si="212"/>
        <v>18.421221391449816</v>
      </c>
      <c r="J1026" s="33">
        <f t="shared" si="216"/>
        <v>43840.512956381543</v>
      </c>
      <c r="K1026" s="4">
        <f t="shared" si="213"/>
        <v>39.635743494423799</v>
      </c>
      <c r="L1026" s="33">
        <f t="shared" si="214"/>
        <v>3643.8327083195304</v>
      </c>
      <c r="M1026" s="15">
        <f t="shared" si="219"/>
        <v>17.772325789386105</v>
      </c>
      <c r="N1026" s="6"/>
      <c r="O1026" s="7">
        <f t="shared" si="220"/>
        <v>22.532366303323759</v>
      </c>
      <c r="P1026" s="7"/>
      <c r="Q1026" s="46">
        <f t="shared" si="221"/>
        <v>6.7884089783085674E-2</v>
      </c>
      <c r="R1026" s="22">
        <f t="shared" si="217"/>
        <v>1.0015386747064237</v>
      </c>
      <c r="S1026" s="22">
        <f t="shared" si="218"/>
        <v>11.194103500769437</v>
      </c>
      <c r="T1026" s="39">
        <f t="shared" ref="T1026:T1089" si="222">(($J1146/$J1026)^(1/10)-1)</f>
        <v>9.9284640370255639E-2</v>
      </c>
      <c r="U1026" s="39">
        <f t="shared" ref="U1026:U1089" si="223">(($S1146/$S1026)^(1/10)-1)</f>
        <v>9.6397835724992831E-3</v>
      </c>
      <c r="V1026" s="39">
        <f t="shared" ref="V1026:V1089" si="224">T1026-U1026</f>
        <v>8.9644856797756356E-2</v>
      </c>
      <c r="Y1026" s="37"/>
      <c r="Z1026" s="37"/>
    </row>
    <row r="1027" spans="1:26" ht="13.15" x14ac:dyDescent="0.4">
      <c r="A1027" s="1">
        <v>1955.11</v>
      </c>
      <c r="B1027" s="11">
        <v>44.95</v>
      </c>
      <c r="C1027" s="4">
        <v>1.6333299999999999</v>
      </c>
      <c r="D1027" s="11">
        <v>3.56</v>
      </c>
      <c r="E1027" s="11">
        <v>26.9</v>
      </c>
      <c r="F1027" s="4">
        <f t="shared" si="215"/>
        <v>1955.8749999999229</v>
      </c>
      <c r="G1027" s="22">
        <v>2.89</v>
      </c>
      <c r="H1027" s="4">
        <f t="shared" si="211"/>
        <v>509.03619144981417</v>
      </c>
      <c r="I1027" s="4">
        <f t="shared" si="212"/>
        <v>18.496642549070632</v>
      </c>
      <c r="J1027" s="33">
        <f t="shared" si="216"/>
        <v>46938.92724154843</v>
      </c>
      <c r="K1027" s="4">
        <f t="shared" si="213"/>
        <v>40.315213382899636</v>
      </c>
      <c r="L1027" s="33">
        <f t="shared" si="214"/>
        <v>3717.5212676287529</v>
      </c>
      <c r="M1027" s="15">
        <f t="shared" si="219"/>
        <v>18.835559288273902</v>
      </c>
      <c r="N1027" s="6"/>
      <c r="O1027" s="7">
        <f t="shared" si="220"/>
        <v>23.841583744997802</v>
      </c>
      <c r="P1027" s="7"/>
      <c r="Q1027" s="46">
        <f t="shared" si="221"/>
        <v>6.4607904236347491E-2</v>
      </c>
      <c r="R1027" s="22">
        <f t="shared" si="217"/>
        <v>0.99639906764855823</v>
      </c>
      <c r="S1027" s="22">
        <f t="shared" si="218"/>
        <v>11.21132758468716</v>
      </c>
      <c r="T1027" s="39">
        <f t="shared" si="222"/>
        <v>9.297438519582979E-2</v>
      </c>
      <c r="U1027" s="39">
        <f t="shared" si="223"/>
        <v>9.0414284940998346E-3</v>
      </c>
      <c r="V1027" s="39">
        <f t="shared" si="224"/>
        <v>8.3932956701729955E-2</v>
      </c>
      <c r="Y1027" s="37"/>
      <c r="Z1027" s="37"/>
    </row>
    <row r="1028" spans="1:26" ht="13.15" x14ac:dyDescent="0.4">
      <c r="A1028" s="1">
        <v>1955.12</v>
      </c>
      <c r="B1028" s="11">
        <v>45.37</v>
      </c>
      <c r="C1028" s="4">
        <v>1.64</v>
      </c>
      <c r="D1028" s="11">
        <v>3.62</v>
      </c>
      <c r="E1028" s="11">
        <v>26.8</v>
      </c>
      <c r="F1028" s="4">
        <f t="shared" si="215"/>
        <v>1955.9583333332562</v>
      </c>
      <c r="G1028" s="22">
        <v>2.96</v>
      </c>
      <c r="H1028" s="4">
        <f t="shared" si="211"/>
        <v>515.70961679104471</v>
      </c>
      <c r="I1028" s="4">
        <f t="shared" si="212"/>
        <v>18.641476119402984</v>
      </c>
      <c r="J1028" s="33">
        <f t="shared" si="216"/>
        <v>47697.539315307637</v>
      </c>
      <c r="K1028" s="4">
        <f t="shared" si="213"/>
        <v>41.147648507462691</v>
      </c>
      <c r="L1028" s="33">
        <f t="shared" si="214"/>
        <v>3805.7106528854679</v>
      </c>
      <c r="M1028" s="15">
        <f t="shared" si="219"/>
        <v>18.942369035813584</v>
      </c>
      <c r="N1028" s="6"/>
      <c r="O1028" s="7">
        <f t="shared" si="220"/>
        <v>23.937765745387544</v>
      </c>
      <c r="P1028" s="7"/>
      <c r="Q1028" s="46">
        <f t="shared" si="221"/>
        <v>6.2648258086002689E-2</v>
      </c>
      <c r="R1028" s="22">
        <f t="shared" si="217"/>
        <v>1.0076321632439265</v>
      </c>
      <c r="S1028" s="22">
        <f t="shared" si="218"/>
        <v>11.212639025441881</v>
      </c>
      <c r="T1028" s="39">
        <f t="shared" si="222"/>
        <v>9.0650756171307023E-2</v>
      </c>
      <c r="U1028" s="39">
        <f t="shared" si="223"/>
        <v>7.7193888465101335E-3</v>
      </c>
      <c r="V1028" s="39">
        <f t="shared" si="224"/>
        <v>8.293136732479689E-2</v>
      </c>
      <c r="Y1028" s="37"/>
      <c r="Z1028" s="37"/>
    </row>
    <row r="1029" spans="1:26" ht="13.15" x14ac:dyDescent="0.4">
      <c r="A1029" s="1">
        <v>1956.01</v>
      </c>
      <c r="B1029" s="11">
        <v>44.15</v>
      </c>
      <c r="C1029" s="4">
        <v>1.67</v>
      </c>
      <c r="D1029" s="11">
        <v>3.6433300000000002</v>
      </c>
      <c r="E1029" s="11">
        <v>26.8</v>
      </c>
      <c r="F1029" s="4">
        <f t="shared" si="215"/>
        <v>1956.0416666665894</v>
      </c>
      <c r="G1029" s="22">
        <v>2.9</v>
      </c>
      <c r="H1029" s="4">
        <f t="shared" si="211"/>
        <v>501.84217723880602</v>
      </c>
      <c r="I1029" s="4">
        <f t="shared" si="212"/>
        <v>18.982478731343285</v>
      </c>
      <c r="J1029" s="33">
        <f t="shared" si="216"/>
        <v>46561.257842749532</v>
      </c>
      <c r="K1029" s="4">
        <f t="shared" si="213"/>
        <v>41.412834872014933</v>
      </c>
      <c r="L1029" s="33">
        <f t="shared" si="214"/>
        <v>3842.3109294728124</v>
      </c>
      <c r="M1029" s="15">
        <f t="shared" si="219"/>
        <v>18.292585385418903</v>
      </c>
      <c r="N1029" s="6"/>
      <c r="O1029" s="7">
        <f t="shared" si="220"/>
        <v>23.082459084217508</v>
      </c>
      <c r="P1029" s="7"/>
      <c r="Q1029" s="46">
        <f t="shared" si="221"/>
        <v>6.512350904143846E-2</v>
      </c>
      <c r="R1029" s="22">
        <f t="shared" si="217"/>
        <v>1.0075969184830094</v>
      </c>
      <c r="S1029" s="22">
        <f t="shared" si="218"/>
        <v>11.298215716879273</v>
      </c>
      <c r="T1029" s="39">
        <f t="shared" si="222"/>
        <v>9.5431683360476027E-2</v>
      </c>
      <c r="U1029" s="39">
        <f t="shared" si="223"/>
        <v>7.4202191364101111E-3</v>
      </c>
      <c r="V1029" s="39">
        <f t="shared" si="224"/>
        <v>8.8011464224065916E-2</v>
      </c>
      <c r="Y1029" s="37"/>
      <c r="Z1029" s="37"/>
    </row>
    <row r="1030" spans="1:26" ht="13.15" x14ac:dyDescent="0.4">
      <c r="A1030" s="1">
        <v>1956.02</v>
      </c>
      <c r="B1030" s="11">
        <v>44.43</v>
      </c>
      <c r="C1030" s="4">
        <v>1.7</v>
      </c>
      <c r="D1030" s="11">
        <v>3.6666699999999999</v>
      </c>
      <c r="E1030" s="11">
        <v>26.8</v>
      </c>
      <c r="F1030" s="4">
        <f t="shared" si="215"/>
        <v>1956.1249999999227</v>
      </c>
      <c r="G1030" s="22">
        <v>2.84</v>
      </c>
      <c r="H1030" s="4">
        <f t="shared" si="211"/>
        <v>505.02486828358207</v>
      </c>
      <c r="I1030" s="4">
        <f t="shared" si="212"/>
        <v>19.323481343283586</v>
      </c>
      <c r="J1030" s="33">
        <f t="shared" si="216"/>
        <v>47005.953887831274</v>
      </c>
      <c r="K1030" s="4">
        <f t="shared" si="213"/>
        <v>41.678134904104475</v>
      </c>
      <c r="L1030" s="33">
        <f t="shared" si="214"/>
        <v>3879.2554792233691</v>
      </c>
      <c r="M1030" s="15">
        <f t="shared" si="219"/>
        <v>18.266116815127791</v>
      </c>
      <c r="N1030" s="6"/>
      <c r="O1030" s="7">
        <f t="shared" si="220"/>
        <v>23.017216418743001</v>
      </c>
      <c r="P1030" s="7"/>
      <c r="Q1030" s="46">
        <f t="shared" si="221"/>
        <v>6.6375586939811437E-2</v>
      </c>
      <c r="R1030" s="22">
        <f t="shared" si="217"/>
        <v>0.99206506834990926</v>
      </c>
      <c r="S1030" s="22">
        <f t="shared" si="218"/>
        <v>11.38404734068386</v>
      </c>
      <c r="T1030" s="39">
        <f t="shared" si="222"/>
        <v>9.3235290490984557E-2</v>
      </c>
      <c r="U1030" s="39">
        <f t="shared" si="223"/>
        <v>4.6641172438899314E-3</v>
      </c>
      <c r="V1030" s="39">
        <f t="shared" si="224"/>
        <v>8.8571173247094626E-2</v>
      </c>
      <c r="Y1030" s="37"/>
      <c r="Z1030" s="37"/>
    </row>
    <row r="1031" spans="1:26" ht="13.15" x14ac:dyDescent="0.4">
      <c r="A1031" s="1">
        <v>1956.03</v>
      </c>
      <c r="B1031" s="11">
        <v>47.49</v>
      </c>
      <c r="C1031" s="4">
        <v>1.73</v>
      </c>
      <c r="D1031" s="11">
        <v>3.69</v>
      </c>
      <c r="E1031" s="11">
        <v>26.8</v>
      </c>
      <c r="F1031" s="4">
        <f t="shared" si="215"/>
        <v>1956.208333333256</v>
      </c>
      <c r="G1031" s="22">
        <v>2.96</v>
      </c>
      <c r="H1031" s="4">
        <f t="shared" si="211"/>
        <v>539.8071347014926</v>
      </c>
      <c r="I1031" s="4">
        <f t="shared" si="212"/>
        <v>19.664483955223883</v>
      </c>
      <c r="J1031" s="33">
        <f t="shared" si="216"/>
        <v>50395.891105527873</v>
      </c>
      <c r="K1031" s="4">
        <f t="shared" si="213"/>
        <v>41.943321268656717</v>
      </c>
      <c r="L1031" s="33">
        <f t="shared" si="214"/>
        <v>3915.7893910170105</v>
      </c>
      <c r="M1031" s="15">
        <f t="shared" si="219"/>
        <v>19.371210099299972</v>
      </c>
      <c r="N1031" s="6"/>
      <c r="O1031" s="7">
        <f t="shared" si="220"/>
        <v>24.37358663539873</v>
      </c>
      <c r="P1031" s="7"/>
      <c r="Q1031" s="46">
        <f t="shared" si="221"/>
        <v>6.0910141321596022E-2</v>
      </c>
      <c r="R1031" s="22">
        <f t="shared" si="217"/>
        <v>0.98377620319820946</v>
      </c>
      <c r="S1031" s="22">
        <f t="shared" si="218"/>
        <v>11.293715703134138</v>
      </c>
      <c r="T1031" s="39">
        <f t="shared" si="222"/>
        <v>8.1045764992163871E-2</v>
      </c>
      <c r="U1031" s="39">
        <f t="shared" si="223"/>
        <v>5.2399493832038235E-3</v>
      </c>
      <c r="V1031" s="39">
        <f t="shared" si="224"/>
        <v>7.5805815608960048E-2</v>
      </c>
      <c r="Y1031" s="37"/>
      <c r="Z1031" s="37"/>
    </row>
    <row r="1032" spans="1:26" ht="13.15" x14ac:dyDescent="0.4">
      <c r="A1032" s="1">
        <v>1956.04</v>
      </c>
      <c r="B1032" s="11">
        <v>48.05</v>
      </c>
      <c r="C1032" s="4">
        <v>1.7533300000000001</v>
      </c>
      <c r="D1032" s="11">
        <v>3.66</v>
      </c>
      <c r="E1032" s="11">
        <v>26.9</v>
      </c>
      <c r="F1032" s="4">
        <f t="shared" si="215"/>
        <v>1956.2916666665892</v>
      </c>
      <c r="G1032" s="22">
        <v>3.18</v>
      </c>
      <c r="H1032" s="4">
        <f t="shared" si="211"/>
        <v>544.14213568773243</v>
      </c>
      <c r="I1032" s="4">
        <f t="shared" si="212"/>
        <v>19.855582326022308</v>
      </c>
      <c r="J1032" s="33">
        <f t="shared" si="216"/>
        <v>50955.077646982914</v>
      </c>
      <c r="K1032" s="4">
        <f t="shared" si="213"/>
        <v>41.447663197026031</v>
      </c>
      <c r="L1032" s="33">
        <f t="shared" si="214"/>
        <v>3881.2816688440685</v>
      </c>
      <c r="M1032" s="15">
        <f t="shared" si="219"/>
        <v>19.370593634578512</v>
      </c>
      <c r="N1032" s="6"/>
      <c r="O1032" s="7">
        <f t="shared" si="220"/>
        <v>24.338669114170234</v>
      </c>
      <c r="P1032" s="7"/>
      <c r="Q1032" s="46">
        <f t="shared" si="221"/>
        <v>5.8532570272147304E-2</v>
      </c>
      <c r="R1032" s="22">
        <f t="shared" si="217"/>
        <v>1.0120440058709126</v>
      </c>
      <c r="S1032" s="22">
        <f t="shared" si="218"/>
        <v>11.069185822256701</v>
      </c>
      <c r="T1032" s="39">
        <f t="shared" si="222"/>
        <v>8.2716102777451894E-2</v>
      </c>
      <c r="U1032" s="39">
        <f t="shared" si="223"/>
        <v>7.9893148106200407E-3</v>
      </c>
      <c r="V1032" s="39">
        <f t="shared" si="224"/>
        <v>7.4726787966831854E-2</v>
      </c>
      <c r="Y1032" s="37"/>
      <c r="Z1032" s="37"/>
    </row>
    <row r="1033" spans="1:26" ht="13.15" x14ac:dyDescent="0.4">
      <c r="A1033" s="1">
        <v>1956.05</v>
      </c>
      <c r="B1033" s="11">
        <v>46.54</v>
      </c>
      <c r="C1033" s="4">
        <v>1.77667</v>
      </c>
      <c r="D1033" s="11">
        <v>3.63</v>
      </c>
      <c r="E1033" s="11">
        <v>27</v>
      </c>
      <c r="F1033" s="4">
        <f t="shared" si="215"/>
        <v>1956.3749999999225</v>
      </c>
      <c r="G1033" s="22">
        <v>3.07</v>
      </c>
      <c r="H1033" s="4">
        <f t="shared" si="211"/>
        <v>525.09013555555555</v>
      </c>
      <c r="I1033" s="4">
        <f t="shared" si="212"/>
        <v>20.04537797888889</v>
      </c>
      <c r="J1033" s="33">
        <f t="shared" si="216"/>
        <v>49327.417754411108</v>
      </c>
      <c r="K1033" s="4">
        <f t="shared" si="213"/>
        <v>40.955676666666669</v>
      </c>
      <c r="L1033" s="33">
        <f t="shared" si="214"/>
        <v>3847.4113976904237</v>
      </c>
      <c r="M1033" s="15">
        <f t="shared" si="219"/>
        <v>18.544506591754441</v>
      </c>
      <c r="N1033" s="6"/>
      <c r="O1033" s="7">
        <f t="shared" si="220"/>
        <v>23.27419647066441</v>
      </c>
      <c r="P1033" s="7"/>
      <c r="Q1033" s="46">
        <f t="shared" si="221"/>
        <v>6.1754700568371228E-2</v>
      </c>
      <c r="R1033" s="22">
        <f t="shared" si="217"/>
        <v>1.0085562050188539</v>
      </c>
      <c r="S1033" s="22">
        <f t="shared" si="218"/>
        <v>11.161012408836974</v>
      </c>
      <c r="T1033" s="39">
        <f t="shared" si="222"/>
        <v>8.0672480501264854E-2</v>
      </c>
      <c r="U1033" s="39">
        <f t="shared" si="223"/>
        <v>7.3172106738386145E-3</v>
      </c>
      <c r="V1033" s="39">
        <f t="shared" si="224"/>
        <v>7.3355269827426239E-2</v>
      </c>
      <c r="Y1033" s="37"/>
      <c r="Z1033" s="37"/>
    </row>
    <row r="1034" spans="1:26" ht="13.15" x14ac:dyDescent="0.4">
      <c r="A1034" s="1">
        <v>1956.06</v>
      </c>
      <c r="B1034" s="11">
        <v>46.27</v>
      </c>
      <c r="C1034" s="4">
        <v>1.8</v>
      </c>
      <c r="D1034" s="11">
        <v>3.6</v>
      </c>
      <c r="E1034" s="11">
        <v>27.2</v>
      </c>
      <c r="F1034" s="4">
        <f t="shared" si="215"/>
        <v>1956.4583333332557</v>
      </c>
      <c r="G1034" s="22">
        <v>3</v>
      </c>
      <c r="H1034" s="4">
        <f t="shared" ref="H1034:H1097" si="225">B1034*$E$1838/E1034</f>
        <v>518.20528786764714</v>
      </c>
      <c r="I1034" s="4">
        <f t="shared" ref="I1034:I1097" si="226">C1034*$E$1838/E1034</f>
        <v>20.159272058823532</v>
      </c>
      <c r="J1034" s="33">
        <f t="shared" si="216"/>
        <v>48838.464199292219</v>
      </c>
      <c r="K1034" s="4">
        <f t="shared" ref="K1034:K1097" si="227">D1034*$E$1838/E1034</f>
        <v>40.318544117647065</v>
      </c>
      <c r="L1034" s="33">
        <f t="shared" ref="L1034:L1097" si="228">K1034*(J1034/H1034)</f>
        <v>3799.8372837141128</v>
      </c>
      <c r="M1034" s="15">
        <f t="shared" si="219"/>
        <v>18.158163846958708</v>
      </c>
      <c r="N1034" s="6"/>
      <c r="O1034" s="7">
        <f t="shared" si="220"/>
        <v>22.767416558558121</v>
      </c>
      <c r="P1034" s="7"/>
      <c r="Q1034" s="46">
        <f t="shared" si="221"/>
        <v>6.3251818698492779E-2</v>
      </c>
      <c r="R1034" s="22">
        <f t="shared" si="217"/>
        <v>0.99312377072866442</v>
      </c>
      <c r="S1034" s="22">
        <f t="shared" si="218"/>
        <v>11.173739875701244</v>
      </c>
      <c r="T1034" s="39">
        <f t="shared" si="222"/>
        <v>8.0810362261079405E-2</v>
      </c>
      <c r="U1034" s="39">
        <f t="shared" si="223"/>
        <v>7.0542140688891752E-3</v>
      </c>
      <c r="V1034" s="39">
        <f t="shared" si="224"/>
        <v>7.375614819219023E-2</v>
      </c>
      <c r="Y1034" s="37"/>
      <c r="Z1034" s="37"/>
    </row>
    <row r="1035" spans="1:26" ht="13.15" x14ac:dyDescent="0.4">
      <c r="A1035" s="1">
        <v>1956.07</v>
      </c>
      <c r="B1035" s="11">
        <v>48.78</v>
      </c>
      <c r="C1035" s="4">
        <v>1.8133300000000001</v>
      </c>
      <c r="D1035" s="11">
        <v>3.5533299999999999</v>
      </c>
      <c r="E1035" s="11">
        <v>27.4</v>
      </c>
      <c r="F1035" s="4">
        <f t="shared" ref="F1035:F1098" si="229">F1034+1/12</f>
        <v>1956.541666666589</v>
      </c>
      <c r="G1035" s="22">
        <v>3.11</v>
      </c>
      <c r="H1035" s="4">
        <f t="shared" si="225"/>
        <v>542.32856277372264</v>
      </c>
      <c r="I1035" s="4">
        <f t="shared" si="226"/>
        <v>20.160324984306573</v>
      </c>
      <c r="J1035" s="33">
        <f t="shared" ref="J1035:J1098" si="230">J1034*((H1035+(I1035/12))/H1034)</f>
        <v>51270.306694676518</v>
      </c>
      <c r="K1035" s="4">
        <f t="shared" si="227"/>
        <v>39.505378268978106</v>
      </c>
      <c r="L1035" s="33">
        <f t="shared" si="228"/>
        <v>3734.7338845304416</v>
      </c>
      <c r="M1035" s="15">
        <f t="shared" si="219"/>
        <v>18.856797596896797</v>
      </c>
      <c r="N1035" s="6"/>
      <c r="O1035" s="7">
        <f t="shared" si="220"/>
        <v>23.620311675201695</v>
      </c>
      <c r="P1035" s="7"/>
      <c r="Q1035" s="46">
        <f t="shared" si="221"/>
        <v>5.4950815885390303E-2</v>
      </c>
      <c r="R1035" s="22">
        <f t="shared" ref="R1035:R1098" si="231">((G1035/G1036+G1035/1200+((1+G1036/1200)^(-119))*(1-G1035/G1036)))</f>
        <v>0.98403310014206236</v>
      </c>
      <c r="S1035" s="22">
        <f t="shared" ref="S1035:S1098" si="232">S1034*R1034*E1034/E1035</f>
        <v>11.015907359676508</v>
      </c>
      <c r="T1035" s="39">
        <f t="shared" si="222"/>
        <v>7.5261518135921524E-2</v>
      </c>
      <c r="U1035" s="39">
        <f t="shared" si="223"/>
        <v>6.9230586276944894E-3</v>
      </c>
      <c r="V1035" s="39">
        <f t="shared" si="224"/>
        <v>6.8338459508227034E-2</v>
      </c>
      <c r="Y1035" s="37"/>
      <c r="Z1035" s="37"/>
    </row>
    <row r="1036" spans="1:26" ht="13.15" x14ac:dyDescent="0.4">
      <c r="A1036" s="1">
        <v>1956.08</v>
      </c>
      <c r="B1036" s="11">
        <v>48.49</v>
      </c>
      <c r="C1036" s="4">
        <v>1.82667</v>
      </c>
      <c r="D1036" s="11">
        <v>3.5066700000000002</v>
      </c>
      <c r="E1036" s="11">
        <v>27.3</v>
      </c>
      <c r="F1036" s="4">
        <f t="shared" si="229"/>
        <v>1956.6249999999222</v>
      </c>
      <c r="G1036" s="22">
        <v>3.33</v>
      </c>
      <c r="H1036" s="4">
        <f t="shared" si="225"/>
        <v>541.07912857142856</v>
      </c>
      <c r="I1036" s="4">
        <f t="shared" si="226"/>
        <v>20.383027671428575</v>
      </c>
      <c r="J1036" s="33">
        <f t="shared" si="230"/>
        <v>51312.768282554425</v>
      </c>
      <c r="K1036" s="4">
        <f t="shared" si="227"/>
        <v>39.129427671428573</v>
      </c>
      <c r="L1036" s="33">
        <f t="shared" si="228"/>
        <v>3710.8052207338656</v>
      </c>
      <c r="M1036" s="15">
        <f t="shared" si="219"/>
        <v>18.670937110186429</v>
      </c>
      <c r="N1036" s="6"/>
      <c r="O1036" s="7">
        <f t="shared" si="220"/>
        <v>23.368947299227273</v>
      </c>
      <c r="P1036" s="7"/>
      <c r="Q1036" s="46">
        <f t="shared" si="221"/>
        <v>5.0837793863342411E-2</v>
      </c>
      <c r="R1036" s="22">
        <f t="shared" si="231"/>
        <v>0.99856707120078669</v>
      </c>
      <c r="S1036" s="22">
        <f t="shared" si="232"/>
        <v>10.879724493719941</v>
      </c>
      <c r="T1036" s="39">
        <f t="shared" si="222"/>
        <v>6.8148848085951341E-2</v>
      </c>
      <c r="U1036" s="39">
        <f t="shared" si="223"/>
        <v>6.4164403429456396E-3</v>
      </c>
      <c r="V1036" s="39">
        <f t="shared" si="224"/>
        <v>6.1732407743005702E-2</v>
      </c>
      <c r="Y1036" s="37"/>
      <c r="Z1036" s="37"/>
    </row>
    <row r="1037" spans="1:26" ht="13.15" x14ac:dyDescent="0.4">
      <c r="A1037" s="1">
        <v>1956.09</v>
      </c>
      <c r="B1037" s="11">
        <v>46.84</v>
      </c>
      <c r="C1037" s="4">
        <v>1.84</v>
      </c>
      <c r="D1037" s="11">
        <v>3.46</v>
      </c>
      <c r="E1037" s="11">
        <v>27.4</v>
      </c>
      <c r="F1037" s="4">
        <f t="shared" si="229"/>
        <v>1956.7083333332555</v>
      </c>
      <c r="G1037" s="22">
        <v>3.38</v>
      </c>
      <c r="H1037" s="4">
        <f t="shared" si="225"/>
        <v>520.75994014598552</v>
      </c>
      <c r="I1037" s="4">
        <f t="shared" si="226"/>
        <v>20.456837956204382</v>
      </c>
      <c r="J1037" s="33">
        <f t="shared" si="230"/>
        <v>49547.482933134059</v>
      </c>
      <c r="K1037" s="4">
        <f t="shared" si="227"/>
        <v>38.467749635036505</v>
      </c>
      <c r="L1037" s="33">
        <f t="shared" si="228"/>
        <v>3659.9976718327039</v>
      </c>
      <c r="M1037" s="15">
        <f t="shared" si="219"/>
        <v>17.836640796312032</v>
      </c>
      <c r="N1037" s="6"/>
      <c r="O1037" s="7">
        <f t="shared" si="220"/>
        <v>22.311473210449854</v>
      </c>
      <c r="P1037" s="7"/>
      <c r="Q1037" s="46">
        <f t="shared" si="221"/>
        <v>5.2204639380191535E-2</v>
      </c>
      <c r="R1037" s="22">
        <f t="shared" si="231"/>
        <v>1.0061893610621129</v>
      </c>
      <c r="S1037" s="22">
        <f t="shared" si="232"/>
        <v>10.824484496803466</v>
      </c>
      <c r="T1037" s="39">
        <f t="shared" si="222"/>
        <v>6.8389173775341705E-2</v>
      </c>
      <c r="U1037" s="39">
        <f t="shared" si="223"/>
        <v>7.676213894525219E-3</v>
      </c>
      <c r="V1037" s="39">
        <f t="shared" si="224"/>
        <v>6.0712959880816486E-2</v>
      </c>
      <c r="Y1037" s="37"/>
      <c r="Z1037" s="37"/>
    </row>
    <row r="1038" spans="1:26" ht="13.15" x14ac:dyDescent="0.4">
      <c r="A1038" s="1">
        <v>1956.1</v>
      </c>
      <c r="B1038" s="11">
        <v>46.24</v>
      </c>
      <c r="C1038" s="4">
        <v>1.80667</v>
      </c>
      <c r="D1038" s="11">
        <v>3.44333</v>
      </c>
      <c r="E1038" s="11">
        <v>27.5</v>
      </c>
      <c r="F1038" s="4">
        <f t="shared" si="229"/>
        <v>1956.7916666665888</v>
      </c>
      <c r="G1038" s="22">
        <v>3.34</v>
      </c>
      <c r="H1038" s="4">
        <f t="shared" si="225"/>
        <v>512.21981672727281</v>
      </c>
      <c r="I1038" s="4">
        <f t="shared" si="226"/>
        <v>20.013239106545456</v>
      </c>
      <c r="J1038" s="33">
        <f t="shared" si="230"/>
        <v>48893.615784063972</v>
      </c>
      <c r="K1038" s="4">
        <f t="shared" si="227"/>
        <v>38.143206348</v>
      </c>
      <c r="L1038" s="33">
        <f t="shared" si="228"/>
        <v>3640.9354246916296</v>
      </c>
      <c r="M1038" s="15">
        <f t="shared" si="219"/>
        <v>17.418952948636139</v>
      </c>
      <c r="N1038" s="6"/>
      <c r="O1038" s="7">
        <f t="shared" si="220"/>
        <v>21.777269004413114</v>
      </c>
      <c r="P1038" s="7"/>
      <c r="Q1038" s="46">
        <f t="shared" si="221"/>
        <v>5.2325543255801001E-2</v>
      </c>
      <c r="R1038" s="22">
        <f t="shared" si="231"/>
        <v>0.99022472627998948</v>
      </c>
      <c r="S1038" s="22">
        <f t="shared" si="232"/>
        <v>10.851875753703007</v>
      </c>
      <c r="T1038" s="39">
        <f t="shared" si="222"/>
        <v>6.8551558542897073E-2</v>
      </c>
      <c r="U1038" s="39">
        <f t="shared" si="223"/>
        <v>8.563709737462899E-3</v>
      </c>
      <c r="V1038" s="39">
        <f t="shared" si="224"/>
        <v>5.9987848805434174E-2</v>
      </c>
      <c r="Y1038" s="37"/>
      <c r="Z1038" s="37"/>
    </row>
    <row r="1039" spans="1:26" ht="13.15" x14ac:dyDescent="0.4">
      <c r="A1039" s="1">
        <v>1956.11</v>
      </c>
      <c r="B1039" s="11">
        <v>45.76</v>
      </c>
      <c r="C1039" s="4">
        <v>1.7733300000000001</v>
      </c>
      <c r="D1039" s="11">
        <v>3.4266700000000001</v>
      </c>
      <c r="E1039" s="11">
        <v>27.5</v>
      </c>
      <c r="F1039" s="4">
        <f t="shared" si="229"/>
        <v>1956.874999999922</v>
      </c>
      <c r="G1039" s="22">
        <v>3.49</v>
      </c>
      <c r="H1039" s="4">
        <f t="shared" si="225"/>
        <v>506.90265600000004</v>
      </c>
      <c r="I1039" s="4">
        <f t="shared" si="226"/>
        <v>19.64391798436364</v>
      </c>
      <c r="J1039" s="33">
        <f t="shared" si="230"/>
        <v>48542.327737571301</v>
      </c>
      <c r="K1039" s="4">
        <f t="shared" si="227"/>
        <v>37.958656561090912</v>
      </c>
      <c r="L1039" s="33">
        <f t="shared" si="228"/>
        <v>3635.0205023711414</v>
      </c>
      <c r="M1039" s="15">
        <f t="shared" si="219"/>
        <v>17.120339736628264</v>
      </c>
      <c r="N1039" s="6"/>
      <c r="O1039" s="7">
        <f t="shared" si="220"/>
        <v>21.392087415372309</v>
      </c>
      <c r="P1039" s="7"/>
      <c r="Q1039" s="46">
        <f t="shared" si="221"/>
        <v>4.9387093462700482E-2</v>
      </c>
      <c r="R1039" s="22">
        <f t="shared" si="231"/>
        <v>0.99457516226368625</v>
      </c>
      <c r="S1039" s="22">
        <f t="shared" si="232"/>
        <v>10.745795697835014</v>
      </c>
      <c r="T1039" s="39">
        <f t="shared" si="222"/>
        <v>7.4874603233678227E-2</v>
      </c>
      <c r="U1039" s="39">
        <f t="shared" si="223"/>
        <v>8.8003928916504659E-3</v>
      </c>
      <c r="V1039" s="39">
        <f t="shared" si="224"/>
        <v>6.6074210342027762E-2</v>
      </c>
      <c r="Y1039" s="37"/>
      <c r="Z1039" s="37"/>
    </row>
    <row r="1040" spans="1:26" ht="13.15" x14ac:dyDescent="0.4">
      <c r="A1040" s="1">
        <v>1956.12</v>
      </c>
      <c r="B1040" s="11">
        <v>46.44</v>
      </c>
      <c r="C1040" s="4">
        <v>1.74</v>
      </c>
      <c r="D1040" s="11">
        <v>3.41</v>
      </c>
      <c r="E1040" s="11">
        <v>27.6</v>
      </c>
      <c r="F1040" s="4">
        <f t="shared" si="229"/>
        <v>1956.9583333332553</v>
      </c>
      <c r="G1040" s="22">
        <v>3.59</v>
      </c>
      <c r="H1040" s="4">
        <f t="shared" si="225"/>
        <v>512.57140434782605</v>
      </c>
      <c r="I1040" s="4">
        <f t="shared" si="226"/>
        <v>19.204871739130436</v>
      </c>
      <c r="J1040" s="33">
        <f t="shared" si="230"/>
        <v>49238.441019865662</v>
      </c>
      <c r="K1040" s="4">
        <f t="shared" si="227"/>
        <v>37.637133695652174</v>
      </c>
      <c r="L1040" s="33">
        <f t="shared" si="228"/>
        <v>3615.4841489608507</v>
      </c>
      <c r="M1040" s="15">
        <f t="shared" si="219"/>
        <v>17.197522725560933</v>
      </c>
      <c r="N1040" s="6"/>
      <c r="O1040" s="7">
        <f t="shared" si="220"/>
        <v>21.474498795561185</v>
      </c>
      <c r="P1040" s="7"/>
      <c r="Q1040" s="46">
        <f t="shared" si="221"/>
        <v>4.7538713978886947E-2</v>
      </c>
      <c r="R1040" s="22">
        <f t="shared" si="231"/>
        <v>1.0138911587112152</v>
      </c>
      <c r="S1040" s="22">
        <f t="shared" si="232"/>
        <v>10.648778668305569</v>
      </c>
      <c r="T1040" s="39">
        <f t="shared" si="222"/>
        <v>7.4110333432631625E-2</v>
      </c>
      <c r="U1040" s="39">
        <f t="shared" si="223"/>
        <v>1.2651981933879064E-2</v>
      </c>
      <c r="V1040" s="39">
        <f t="shared" si="224"/>
        <v>6.1458351498752561E-2</v>
      </c>
      <c r="Y1040" s="37"/>
      <c r="Z1040" s="37"/>
    </row>
    <row r="1041" spans="1:26" ht="13.15" x14ac:dyDescent="0.4">
      <c r="A1041" s="1">
        <v>1957.01</v>
      </c>
      <c r="B1041" s="11">
        <v>45.43</v>
      </c>
      <c r="C1041" s="4">
        <v>1.7366699999999999</v>
      </c>
      <c r="D1041" s="11">
        <v>3.4066700000000001</v>
      </c>
      <c r="E1041" s="11">
        <v>27.6</v>
      </c>
      <c r="F1041" s="4">
        <f t="shared" si="229"/>
        <v>1957.0416666665885</v>
      </c>
      <c r="G1041" s="22">
        <v>3.46</v>
      </c>
      <c r="H1041" s="4">
        <f t="shared" si="225"/>
        <v>501.42374891304348</v>
      </c>
      <c r="I1041" s="4">
        <f t="shared" si="226"/>
        <v>19.168117588043476</v>
      </c>
      <c r="J1041" s="33">
        <f t="shared" si="230"/>
        <v>48321.022519659666</v>
      </c>
      <c r="K1041" s="4">
        <f t="shared" si="227"/>
        <v>37.600379544565214</v>
      </c>
      <c r="L1041" s="33">
        <f t="shared" si="228"/>
        <v>3623.4597795960594</v>
      </c>
      <c r="M1041" s="15">
        <f t="shared" si="219"/>
        <v>16.717780078533018</v>
      </c>
      <c r="N1041" s="6"/>
      <c r="O1041" s="7">
        <f t="shared" si="220"/>
        <v>20.863186388755359</v>
      </c>
      <c r="P1041" s="7"/>
      <c r="Q1041" s="46">
        <f t="shared" si="221"/>
        <v>5.0507358501613676E-2</v>
      </c>
      <c r="R1041" s="22">
        <f t="shared" si="231"/>
        <v>1.0130014165196715</v>
      </c>
      <c r="S1041" s="22">
        <f t="shared" si="232"/>
        <v>10.796702542867605</v>
      </c>
      <c r="T1041" s="39">
        <f t="shared" si="222"/>
        <v>8.0497704535241965E-2</v>
      </c>
      <c r="U1041" s="39">
        <f t="shared" si="223"/>
        <v>1.3728833633460891E-2</v>
      </c>
      <c r="V1041" s="39">
        <f t="shared" si="224"/>
        <v>6.6768870901781074E-2</v>
      </c>
      <c r="Y1041" s="37"/>
      <c r="Z1041" s="37"/>
    </row>
    <row r="1042" spans="1:26" ht="13.15" x14ac:dyDescent="0.4">
      <c r="A1042" s="1">
        <v>1957.02</v>
      </c>
      <c r="B1042" s="11">
        <v>43.47</v>
      </c>
      <c r="C1042" s="4">
        <v>1.73333</v>
      </c>
      <c r="D1042" s="11">
        <v>3.40333</v>
      </c>
      <c r="E1042" s="11">
        <v>27.7</v>
      </c>
      <c r="F1042" s="4">
        <f t="shared" si="229"/>
        <v>1957.1249999999218</v>
      </c>
      <c r="G1042" s="22">
        <v>3.34</v>
      </c>
      <c r="H1042" s="4">
        <f t="shared" si="225"/>
        <v>478.05857870036101</v>
      </c>
      <c r="I1042" s="4">
        <f t="shared" si="226"/>
        <v>19.062187168592061</v>
      </c>
      <c r="J1042" s="33">
        <f t="shared" si="230"/>
        <v>46222.457742163984</v>
      </c>
      <c r="K1042" s="4">
        <f t="shared" si="227"/>
        <v>37.427906663176898</v>
      </c>
      <c r="L1042" s="33">
        <f t="shared" si="228"/>
        <v>3618.8239500262011</v>
      </c>
      <c r="M1042" s="15">
        <f t="shared" si="219"/>
        <v>15.843733142229746</v>
      </c>
      <c r="N1042" s="6"/>
      <c r="O1042" s="7">
        <f t="shared" si="220"/>
        <v>19.762632437908898</v>
      </c>
      <c r="P1042" s="7"/>
      <c r="Q1042" s="46">
        <f t="shared" si="221"/>
        <v>5.5378120041044254E-2</v>
      </c>
      <c r="R1042" s="22">
        <f t="shared" si="231"/>
        <v>0.99690055018396018</v>
      </c>
      <c r="S1042" s="22">
        <f t="shared" si="232"/>
        <v>10.897590944505174</v>
      </c>
      <c r="T1042" s="39">
        <f t="shared" si="222"/>
        <v>8.9288741946587091E-2</v>
      </c>
      <c r="U1042" s="39">
        <f t="shared" si="223"/>
        <v>1.2770880803941287E-2</v>
      </c>
      <c r="V1042" s="39">
        <f t="shared" si="224"/>
        <v>7.6517861142645804E-2</v>
      </c>
      <c r="Y1042" s="37"/>
      <c r="Z1042" s="37"/>
    </row>
    <row r="1043" spans="1:26" ht="13.15" x14ac:dyDescent="0.4">
      <c r="A1043" s="1">
        <v>1957.03</v>
      </c>
      <c r="B1043" s="11">
        <v>44.03</v>
      </c>
      <c r="C1043" s="4">
        <v>1.73</v>
      </c>
      <c r="D1043" s="11">
        <v>3.4</v>
      </c>
      <c r="E1043" s="11">
        <v>27.8</v>
      </c>
      <c r="F1043" s="4">
        <f t="shared" si="229"/>
        <v>1957.208333333255</v>
      </c>
      <c r="G1043" s="22">
        <v>3.41</v>
      </c>
      <c r="H1043" s="4">
        <f t="shared" si="225"/>
        <v>482.47535503597129</v>
      </c>
      <c r="I1043" s="4">
        <f t="shared" si="226"/>
        <v>18.95712841726619</v>
      </c>
      <c r="J1043" s="33">
        <f t="shared" si="230"/>
        <v>46802.250035710611</v>
      </c>
      <c r="K1043" s="4">
        <f t="shared" si="227"/>
        <v>37.256784172661874</v>
      </c>
      <c r="L1043" s="33">
        <f t="shared" si="228"/>
        <v>3614.073361830935</v>
      </c>
      <c r="M1043" s="15">
        <f t="shared" si="219"/>
        <v>15.900417108869174</v>
      </c>
      <c r="N1043" s="6"/>
      <c r="O1043" s="7">
        <f t="shared" si="220"/>
        <v>19.821836742269973</v>
      </c>
      <c r="P1043" s="7"/>
      <c r="Q1043" s="46">
        <f t="shared" si="221"/>
        <v>5.2933175375417398E-2</v>
      </c>
      <c r="R1043" s="22">
        <f t="shared" si="231"/>
        <v>0.99697822718203999</v>
      </c>
      <c r="S1043" s="22">
        <f t="shared" si="232"/>
        <v>10.824735939162499</v>
      </c>
      <c r="T1043" s="39">
        <f t="shared" si="222"/>
        <v>9.0433685779456985E-2</v>
      </c>
      <c r="U1043" s="39">
        <f t="shared" si="223"/>
        <v>1.4255317601388651E-2</v>
      </c>
      <c r="V1043" s="39">
        <f t="shared" si="224"/>
        <v>7.6178368178068334E-2</v>
      </c>
      <c r="Y1043" s="37"/>
      <c r="Z1043" s="37"/>
    </row>
    <row r="1044" spans="1:26" ht="13.15" x14ac:dyDescent="0.4">
      <c r="A1044" s="1">
        <v>1957.04</v>
      </c>
      <c r="B1044" s="11">
        <v>45.05</v>
      </c>
      <c r="C1044" s="4">
        <v>1.73</v>
      </c>
      <c r="D1044" s="11">
        <v>3.4066700000000001</v>
      </c>
      <c r="E1044" s="11">
        <v>27.9</v>
      </c>
      <c r="F1044" s="4">
        <f t="shared" si="229"/>
        <v>1957.2916666665883</v>
      </c>
      <c r="G1044" s="22">
        <v>3.48</v>
      </c>
      <c r="H1044" s="4">
        <f t="shared" si="225"/>
        <v>491.88302688172047</v>
      </c>
      <c r="I1044" s="4">
        <f t="shared" si="226"/>
        <v>18.889181720430109</v>
      </c>
      <c r="J1044" s="33">
        <f t="shared" si="230"/>
        <v>47867.530479781817</v>
      </c>
      <c r="K1044" s="4">
        <f t="shared" si="227"/>
        <v>37.196074388172043</v>
      </c>
      <c r="L1044" s="33">
        <f t="shared" si="228"/>
        <v>3619.730966915834</v>
      </c>
      <c r="M1044" s="15">
        <f t="shared" si="219"/>
        <v>16.123704360211764</v>
      </c>
      <c r="N1044" s="6"/>
      <c r="O1044" s="7">
        <f t="shared" si="220"/>
        <v>20.086831188745055</v>
      </c>
      <c r="P1044" s="7"/>
      <c r="Q1044" s="46">
        <f t="shared" si="221"/>
        <v>5.1730032009349232E-2</v>
      </c>
      <c r="R1044" s="22">
        <f t="shared" si="231"/>
        <v>0.99290488593614312</v>
      </c>
      <c r="S1044" s="22">
        <f t="shared" si="232"/>
        <v>10.753344949399658</v>
      </c>
      <c r="T1044" s="39">
        <f t="shared" si="222"/>
        <v>8.9801084735288361E-2</v>
      </c>
      <c r="U1044" s="39">
        <f t="shared" si="223"/>
        <v>1.4599954608208732E-2</v>
      </c>
      <c r="V1044" s="39">
        <f t="shared" si="224"/>
        <v>7.520113012707963E-2</v>
      </c>
      <c r="Y1044" s="37"/>
      <c r="Z1044" s="37"/>
    </row>
    <row r="1045" spans="1:26" ht="13.15" x14ac:dyDescent="0.4">
      <c r="A1045" s="1">
        <v>1957.05</v>
      </c>
      <c r="B1045" s="11">
        <v>46.78</v>
      </c>
      <c r="C1045" s="4">
        <v>1.73</v>
      </c>
      <c r="D1045" s="11">
        <v>3.4133300000000002</v>
      </c>
      <c r="E1045" s="11">
        <v>28</v>
      </c>
      <c r="F1045" s="4">
        <f t="shared" si="229"/>
        <v>1957.3749999999216</v>
      </c>
      <c r="G1045" s="22">
        <v>3.6</v>
      </c>
      <c r="H1045" s="4">
        <f t="shared" si="225"/>
        <v>508.94802214285716</v>
      </c>
      <c r="I1045" s="4">
        <f t="shared" si="226"/>
        <v>18.821720357142858</v>
      </c>
      <c r="J1045" s="33">
        <f t="shared" si="230"/>
        <v>49680.844292472888</v>
      </c>
      <c r="K1045" s="4">
        <f t="shared" si="227"/>
        <v>37.135689448928581</v>
      </c>
      <c r="L1045" s="33">
        <f t="shared" si="228"/>
        <v>3624.9917966829098</v>
      </c>
      <c r="M1045" s="15">
        <f t="shared" si="219"/>
        <v>16.598110789114269</v>
      </c>
      <c r="N1045" s="6"/>
      <c r="O1045" s="7">
        <f t="shared" si="220"/>
        <v>20.661106693401827</v>
      </c>
      <c r="P1045" s="7"/>
      <c r="Q1045" s="46">
        <f t="shared" si="221"/>
        <v>4.9123982127513316E-2</v>
      </c>
      <c r="R1045" s="22">
        <f t="shared" si="231"/>
        <v>0.9864967886452165</v>
      </c>
      <c r="S1045" s="22">
        <f t="shared" si="232"/>
        <v>10.638916423485611</v>
      </c>
      <c r="T1045" s="39">
        <f t="shared" si="222"/>
        <v>8.764208044800359E-2</v>
      </c>
      <c r="U1045" s="39">
        <f t="shared" si="223"/>
        <v>1.3680244472760617E-2</v>
      </c>
      <c r="V1045" s="39">
        <f t="shared" si="224"/>
        <v>7.3961835975242973E-2</v>
      </c>
      <c r="Y1045" s="37"/>
      <c r="Z1045" s="37"/>
    </row>
    <row r="1046" spans="1:26" ht="13.15" x14ac:dyDescent="0.4">
      <c r="A1046" s="1">
        <v>1957.06</v>
      </c>
      <c r="B1046" s="11">
        <v>47.55</v>
      </c>
      <c r="C1046" s="4">
        <v>1.73</v>
      </c>
      <c r="D1046" s="11">
        <v>3.42</v>
      </c>
      <c r="E1046" s="11">
        <v>28.1</v>
      </c>
      <c r="F1046" s="4">
        <f t="shared" si="229"/>
        <v>1957.4583333332548</v>
      </c>
      <c r="G1046" s="22">
        <v>3.8</v>
      </c>
      <c r="H1046" s="4">
        <f t="shared" si="225"/>
        <v>515.48430427046264</v>
      </c>
      <c r="I1046" s="4">
        <f t="shared" si="226"/>
        <v>18.754739145907475</v>
      </c>
      <c r="J1046" s="33">
        <f t="shared" si="230"/>
        <v>50471.443600715756</v>
      </c>
      <c r="K1046" s="4">
        <f t="shared" si="227"/>
        <v>37.075842704626339</v>
      </c>
      <c r="L1046" s="33">
        <f t="shared" si="228"/>
        <v>3630.1227574016384</v>
      </c>
      <c r="M1046" s="15">
        <f t="shared" si="219"/>
        <v>16.729918872472872</v>
      </c>
      <c r="N1046" s="6"/>
      <c r="O1046" s="7">
        <f t="shared" si="220"/>
        <v>20.806763725120575</v>
      </c>
      <c r="P1046" s="7"/>
      <c r="Q1046" s="46">
        <f t="shared" si="221"/>
        <v>4.6547779954751463E-2</v>
      </c>
      <c r="R1046" s="22">
        <f t="shared" si="231"/>
        <v>0.9925044995420178</v>
      </c>
      <c r="S1046" s="22">
        <f t="shared" si="232"/>
        <v>10.457907217798413</v>
      </c>
      <c r="T1046" s="39">
        <f t="shared" si="222"/>
        <v>8.4518127021191436E-2</v>
      </c>
      <c r="U1046" s="39">
        <f t="shared" si="223"/>
        <v>1.4176390525993954E-2</v>
      </c>
      <c r="V1046" s="39">
        <f t="shared" si="224"/>
        <v>7.0341736495197482E-2</v>
      </c>
      <c r="Y1046" s="37"/>
      <c r="Z1046" s="37"/>
    </row>
    <row r="1047" spans="1:26" ht="13.15" x14ac:dyDescent="0.4">
      <c r="A1047" s="1">
        <v>1957.07</v>
      </c>
      <c r="B1047" s="11">
        <v>48.51</v>
      </c>
      <c r="C1047" s="4">
        <v>1.74</v>
      </c>
      <c r="D1047" s="11">
        <v>3.4366699999999999</v>
      </c>
      <c r="E1047" s="11">
        <v>28.3</v>
      </c>
      <c r="F1047" s="4">
        <f t="shared" si="229"/>
        <v>1957.5416666665881</v>
      </c>
      <c r="G1047" s="22">
        <v>3.93</v>
      </c>
      <c r="H1047" s="4">
        <f t="shared" si="225"/>
        <v>522.17501024734975</v>
      </c>
      <c r="I1047" s="4">
        <f t="shared" si="226"/>
        <v>18.729839575971734</v>
      </c>
      <c r="J1047" s="33">
        <f t="shared" si="230"/>
        <v>51279.356514316991</v>
      </c>
      <c r="K1047" s="4">
        <f t="shared" si="227"/>
        <v>36.993263089399292</v>
      </c>
      <c r="L1047" s="33">
        <f t="shared" si="228"/>
        <v>3632.8638662555718</v>
      </c>
      <c r="M1047" s="15">
        <f t="shared" si="219"/>
        <v>16.868882383979798</v>
      </c>
      <c r="N1047" s="6"/>
      <c r="O1047" s="7">
        <f t="shared" si="220"/>
        <v>20.959760285685995</v>
      </c>
      <c r="P1047" s="7"/>
      <c r="Q1047" s="46">
        <f t="shared" si="221"/>
        <v>4.455478603235058E-2</v>
      </c>
      <c r="R1047" s="22">
        <f t="shared" si="231"/>
        <v>1.0032749999999999</v>
      </c>
      <c r="S1047" s="22">
        <f t="shared" si="232"/>
        <v>10.306166471440498</v>
      </c>
      <c r="T1047" s="39">
        <f t="shared" si="222"/>
        <v>8.4610876360744047E-2</v>
      </c>
      <c r="U1047" s="39">
        <f t="shared" si="223"/>
        <v>1.4676440623892395E-2</v>
      </c>
      <c r="V1047" s="39">
        <f t="shared" si="224"/>
        <v>6.9934435736851652E-2</v>
      </c>
      <c r="Y1047" s="37"/>
      <c r="Z1047" s="37"/>
    </row>
    <row r="1048" spans="1:26" ht="13.15" x14ac:dyDescent="0.4">
      <c r="A1048" s="1">
        <v>1957.08</v>
      </c>
      <c r="B1048" s="11">
        <v>45.84</v>
      </c>
      <c r="C1048" s="4">
        <v>1.75</v>
      </c>
      <c r="D1048" s="11">
        <v>3.4533299999999998</v>
      </c>
      <c r="E1048" s="11">
        <v>28.3</v>
      </c>
      <c r="F1048" s="4">
        <f t="shared" si="229"/>
        <v>1957.6249999999213</v>
      </c>
      <c r="G1048" s="22">
        <v>3.93</v>
      </c>
      <c r="H1048" s="4">
        <f t="shared" si="225"/>
        <v>493.43439434628976</v>
      </c>
      <c r="I1048" s="4">
        <f t="shared" si="226"/>
        <v>18.837482332155478</v>
      </c>
      <c r="J1048" s="33">
        <f t="shared" si="230"/>
        <v>48611.089303400586</v>
      </c>
      <c r="K1048" s="4">
        <f t="shared" si="227"/>
        <v>37.172595921201413</v>
      </c>
      <c r="L1048" s="33">
        <f t="shared" si="228"/>
        <v>3662.0884167563777</v>
      </c>
      <c r="M1048" s="15">
        <f t="shared" si="219"/>
        <v>15.86894272945225</v>
      </c>
      <c r="N1048" s="6"/>
      <c r="O1048" s="7">
        <f t="shared" si="220"/>
        <v>19.702677805273009</v>
      </c>
      <c r="P1048" s="7"/>
      <c r="Q1048" s="46">
        <f t="shared" si="221"/>
        <v>4.6915841253376125E-2</v>
      </c>
      <c r="R1048" s="22">
        <f t="shared" si="231"/>
        <v>1.0040955493531014</v>
      </c>
      <c r="S1048" s="22">
        <f t="shared" si="232"/>
        <v>10.339919166634465</v>
      </c>
      <c r="T1048" s="39">
        <f t="shared" si="222"/>
        <v>9.2098737773285588E-2</v>
      </c>
      <c r="U1048" s="39">
        <f t="shared" si="223"/>
        <v>1.3538612374128123E-2</v>
      </c>
      <c r="V1048" s="39">
        <f t="shared" si="224"/>
        <v>7.8560125399157466E-2</v>
      </c>
      <c r="Y1048" s="37"/>
      <c r="Z1048" s="37"/>
    </row>
    <row r="1049" spans="1:26" ht="13.15" x14ac:dyDescent="0.4">
      <c r="A1049" s="1">
        <v>1957.09</v>
      </c>
      <c r="B1049" s="11">
        <v>43.98</v>
      </c>
      <c r="C1049" s="4">
        <v>1.76</v>
      </c>
      <c r="D1049" s="11">
        <v>3.47</v>
      </c>
      <c r="E1049" s="11">
        <v>28.3</v>
      </c>
      <c r="F1049" s="4">
        <f t="shared" si="229"/>
        <v>1957.7083333332546</v>
      </c>
      <c r="G1049" s="22">
        <v>3.92</v>
      </c>
      <c r="H1049" s="4">
        <f t="shared" si="225"/>
        <v>473.41284169611305</v>
      </c>
      <c r="I1049" s="4">
        <f t="shared" si="226"/>
        <v>18.945125088339225</v>
      </c>
      <c r="J1049" s="33">
        <f t="shared" si="230"/>
        <v>46794.182678767953</v>
      </c>
      <c r="K1049" s="4">
        <f t="shared" si="227"/>
        <v>37.352036395759718</v>
      </c>
      <c r="L1049" s="33">
        <f t="shared" si="228"/>
        <v>3692.0376056235746</v>
      </c>
      <c r="M1049" s="15">
        <f t="shared" si="219"/>
        <v>15.157274488962221</v>
      </c>
      <c r="N1049" s="6"/>
      <c r="O1049" s="7">
        <f t="shared" si="220"/>
        <v>18.807961927666788</v>
      </c>
      <c r="P1049" s="7"/>
      <c r="Q1049" s="46">
        <f t="shared" si="221"/>
        <v>4.7728181231553327E-2</v>
      </c>
      <c r="R1049" s="22">
        <f t="shared" si="231"/>
        <v>0.99917347379769827</v>
      </c>
      <c r="S1049" s="22">
        <f t="shared" si="232"/>
        <v>10.382266815888494</v>
      </c>
      <c r="T1049" s="39">
        <f t="shared" si="222"/>
        <v>9.7739940487745036E-2</v>
      </c>
      <c r="U1049" s="39">
        <f t="shared" si="223"/>
        <v>1.3111808465150254E-2</v>
      </c>
      <c r="V1049" s="39">
        <f t="shared" si="224"/>
        <v>8.4628132022594782E-2</v>
      </c>
      <c r="Y1049" s="37"/>
      <c r="Z1049" s="37"/>
    </row>
    <row r="1050" spans="1:26" ht="13.15" x14ac:dyDescent="0.4">
      <c r="A1050" s="1">
        <v>1957.1</v>
      </c>
      <c r="B1050" s="11">
        <v>41.24</v>
      </c>
      <c r="C1050" s="4">
        <v>1.77</v>
      </c>
      <c r="D1050" s="11">
        <v>3.4366699999999999</v>
      </c>
      <c r="E1050" s="11">
        <v>28.3</v>
      </c>
      <c r="F1050" s="4">
        <f t="shared" si="229"/>
        <v>1957.7916666665878</v>
      </c>
      <c r="G1050" s="22">
        <v>3.97</v>
      </c>
      <c r="H1050" s="4">
        <f t="shared" si="225"/>
        <v>443.9187265017668</v>
      </c>
      <c r="I1050" s="4">
        <f t="shared" si="226"/>
        <v>19.052767844522968</v>
      </c>
      <c r="J1050" s="33">
        <f t="shared" si="230"/>
        <v>44035.794352376281</v>
      </c>
      <c r="K1050" s="4">
        <f t="shared" si="227"/>
        <v>36.993263089399292</v>
      </c>
      <c r="L1050" s="33">
        <f t="shared" si="228"/>
        <v>3669.6530886755818</v>
      </c>
      <c r="M1050" s="15">
        <f t="shared" si="219"/>
        <v>14.149451489483541</v>
      </c>
      <c r="N1050" s="6"/>
      <c r="O1050" s="7">
        <f t="shared" si="220"/>
        <v>17.551467653382627</v>
      </c>
      <c r="P1050" s="7"/>
      <c r="Q1050" s="46">
        <f t="shared" si="221"/>
        <v>5.1927377075817363E-2</v>
      </c>
      <c r="R1050" s="22">
        <f t="shared" si="231"/>
        <v>1.0240147011474796</v>
      </c>
      <c r="S1050" s="22">
        <f t="shared" si="232"/>
        <v>10.373685600325873</v>
      </c>
      <c r="T1050" s="39">
        <f t="shared" si="222"/>
        <v>0.10420902641504837</v>
      </c>
      <c r="U1050" s="39">
        <f t="shared" si="223"/>
        <v>1.1945438210442916E-2</v>
      </c>
      <c r="V1050" s="39">
        <f t="shared" si="224"/>
        <v>9.2263588204605451E-2</v>
      </c>
      <c r="Y1050" s="37"/>
      <c r="Z1050" s="37"/>
    </row>
    <row r="1051" spans="1:26" ht="13.15" x14ac:dyDescent="0.4">
      <c r="A1051" s="1">
        <v>1957.11</v>
      </c>
      <c r="B1051" s="11">
        <v>40.35</v>
      </c>
      <c r="C1051" s="4">
        <v>1.78</v>
      </c>
      <c r="D1051" s="11">
        <v>3.40333</v>
      </c>
      <c r="E1051" s="11">
        <v>28.4</v>
      </c>
      <c r="F1051" s="4">
        <f t="shared" si="229"/>
        <v>1957.8749999999211</v>
      </c>
      <c r="G1051" s="22">
        <v>3.72</v>
      </c>
      <c r="H1051" s="4">
        <f t="shared" si="225"/>
        <v>432.80916021126762</v>
      </c>
      <c r="I1051" s="4">
        <f t="shared" si="226"/>
        <v>19.092944366197187</v>
      </c>
      <c r="J1051" s="33">
        <f t="shared" si="230"/>
        <v>43091.580609676144</v>
      </c>
      <c r="K1051" s="4">
        <f t="shared" si="227"/>
        <v>36.505387836971835</v>
      </c>
      <c r="L1051" s="33">
        <f t="shared" si="228"/>
        <v>3634.5692450143524</v>
      </c>
      <c r="M1051" s="15">
        <f t="shared" si="219"/>
        <v>13.736242235298491</v>
      </c>
      <c r="N1051" s="6"/>
      <c r="O1051" s="7">
        <f t="shared" si="220"/>
        <v>17.035278552833876</v>
      </c>
      <c r="P1051" s="7"/>
      <c r="Q1051" s="46">
        <f t="shared" si="221"/>
        <v>5.647057113726215E-2</v>
      </c>
      <c r="R1051" s="22">
        <f t="shared" si="231"/>
        <v>1.0463665008075973</v>
      </c>
      <c r="S1051" s="22">
        <f t="shared" si="232"/>
        <v>10.585402311365558</v>
      </c>
      <c r="T1051" s="39">
        <f t="shared" si="222"/>
        <v>0.1030470718779708</v>
      </c>
      <c r="U1051" s="39">
        <f t="shared" si="223"/>
        <v>7.9967769609405881E-3</v>
      </c>
      <c r="V1051" s="39">
        <f t="shared" si="224"/>
        <v>9.5050294917030209E-2</v>
      </c>
      <c r="Y1051" s="37"/>
      <c r="Z1051" s="37"/>
    </row>
    <row r="1052" spans="1:26" ht="13.15" x14ac:dyDescent="0.4">
      <c r="A1052" s="1">
        <v>1957.12</v>
      </c>
      <c r="B1052" s="11">
        <v>40.33</v>
      </c>
      <c r="C1052" s="4">
        <v>1.79</v>
      </c>
      <c r="D1052" s="11">
        <v>3.37</v>
      </c>
      <c r="E1052" s="11">
        <v>28.4</v>
      </c>
      <c r="F1052" s="4">
        <f t="shared" si="229"/>
        <v>1957.9583333332544</v>
      </c>
      <c r="G1052" s="22">
        <v>3.21</v>
      </c>
      <c r="H1052" s="4">
        <f t="shared" si="225"/>
        <v>432.59463274647891</v>
      </c>
      <c r="I1052" s="4">
        <f t="shared" si="226"/>
        <v>19.200208098591553</v>
      </c>
      <c r="J1052" s="33">
        <f t="shared" si="230"/>
        <v>43229.523505060279</v>
      </c>
      <c r="K1052" s="4">
        <f t="shared" si="227"/>
        <v>36.147877816901413</v>
      </c>
      <c r="L1052" s="33">
        <f t="shared" si="228"/>
        <v>3612.2859958356844</v>
      </c>
      <c r="M1052" s="15">
        <f t="shared" si="219"/>
        <v>13.673246057951394</v>
      </c>
      <c r="N1052" s="6"/>
      <c r="O1052" s="7">
        <f t="shared" si="220"/>
        <v>16.954577613038222</v>
      </c>
      <c r="P1052" s="7"/>
      <c r="Q1052" s="46">
        <f t="shared" si="221"/>
        <v>6.0589559090497437E-2</v>
      </c>
      <c r="R1052" s="22">
        <f t="shared" si="231"/>
        <v>1.0129133037439282</v>
      </c>
      <c r="S1052" s="22">
        <f t="shared" si="232"/>
        <v>11.07621037618423</v>
      </c>
      <c r="T1052" s="39">
        <f t="shared" si="222"/>
        <v>0.10575204998778109</v>
      </c>
      <c r="U1052" s="39">
        <f t="shared" si="223"/>
        <v>3.9987577345161895E-3</v>
      </c>
      <c r="V1052" s="39">
        <f t="shared" si="224"/>
        <v>0.1017532922532649</v>
      </c>
      <c r="Y1052" s="37"/>
      <c r="Z1052" s="37"/>
    </row>
    <row r="1053" spans="1:26" ht="13.15" x14ac:dyDescent="0.4">
      <c r="A1053" s="1">
        <v>1958.01</v>
      </c>
      <c r="B1053" s="11">
        <v>41.12</v>
      </c>
      <c r="C1053" s="4">
        <v>1.7833300000000001</v>
      </c>
      <c r="D1053" s="11">
        <v>3.2933300000000001</v>
      </c>
      <c r="E1053" s="11">
        <v>28.6</v>
      </c>
      <c r="F1053" s="4">
        <f t="shared" si="229"/>
        <v>1958.0416666665876</v>
      </c>
      <c r="G1053" s="22">
        <v>3.09</v>
      </c>
      <c r="H1053" s="4">
        <f t="shared" si="225"/>
        <v>437.98407272727269</v>
      </c>
      <c r="I1053" s="4">
        <f t="shared" si="226"/>
        <v>18.994896313636364</v>
      </c>
      <c r="J1053" s="33">
        <f t="shared" si="230"/>
        <v>43926.275751239176</v>
      </c>
      <c r="K1053" s="4">
        <f t="shared" si="227"/>
        <v>35.078455404545458</v>
      </c>
      <c r="L1053" s="33">
        <f t="shared" si="228"/>
        <v>3518.0866177001108</v>
      </c>
      <c r="M1053" s="15">
        <f t="shared" si="219"/>
        <v>13.788431552307641</v>
      </c>
      <c r="N1053" s="6"/>
      <c r="O1053" s="7">
        <f t="shared" si="220"/>
        <v>17.094108854212212</v>
      </c>
      <c r="P1053" s="7"/>
      <c r="Q1053" s="46">
        <f t="shared" si="221"/>
        <v>6.0595434959735558E-2</v>
      </c>
      <c r="R1053" s="22">
        <f t="shared" si="231"/>
        <v>1.0059942405838802</v>
      </c>
      <c r="S1053" s="22">
        <f t="shared" si="232"/>
        <v>11.140784615417505</v>
      </c>
      <c r="T1053" s="39">
        <f t="shared" si="222"/>
        <v>0.10331792901632153</v>
      </c>
      <c r="U1053" s="39">
        <f t="shared" si="223"/>
        <v>4.5866594938437366E-3</v>
      </c>
      <c r="V1053" s="39">
        <f t="shared" si="224"/>
        <v>9.8731269522477794E-2</v>
      </c>
      <c r="Y1053" s="37"/>
      <c r="Z1053" s="37"/>
    </row>
    <row r="1054" spans="1:26" ht="13.15" x14ac:dyDescent="0.4">
      <c r="A1054" s="1">
        <v>1958.02</v>
      </c>
      <c r="B1054" s="11">
        <v>41.26</v>
      </c>
      <c r="C1054" s="4">
        <v>1.77667</v>
      </c>
      <c r="D1054" s="11">
        <v>3.2166700000000001</v>
      </c>
      <c r="E1054" s="11">
        <v>28.6</v>
      </c>
      <c r="F1054" s="4">
        <f t="shared" si="229"/>
        <v>1958.1249999999209</v>
      </c>
      <c r="G1054" s="22">
        <v>3.05</v>
      </c>
      <c r="H1054" s="4">
        <f t="shared" si="225"/>
        <v>439.47526363636359</v>
      </c>
      <c r="I1054" s="4">
        <f t="shared" si="226"/>
        <v>18.923958231818183</v>
      </c>
      <c r="J1054" s="33">
        <f t="shared" si="230"/>
        <v>44233.990244594061</v>
      </c>
      <c r="K1054" s="4">
        <f t="shared" si="227"/>
        <v>34.261921868181815</v>
      </c>
      <c r="L1054" s="33">
        <f t="shared" si="228"/>
        <v>3448.5251914706341</v>
      </c>
      <c r="M1054" s="15">
        <f t="shared" si="219"/>
        <v>13.784906390337687</v>
      </c>
      <c r="N1054" s="6"/>
      <c r="O1054" s="7">
        <f t="shared" si="220"/>
        <v>17.08728198881137</v>
      </c>
      <c r="P1054" s="7"/>
      <c r="Q1054" s="46">
        <f t="shared" si="221"/>
        <v>6.1877887208465834E-2</v>
      </c>
      <c r="R1054" s="22">
        <f t="shared" si="231"/>
        <v>1.008545231626615</v>
      </c>
      <c r="S1054" s="22">
        <f t="shared" si="232"/>
        <v>11.207565158695507</v>
      </c>
      <c r="T1054" s="39">
        <f t="shared" si="222"/>
        <v>9.7441652837697568E-2</v>
      </c>
      <c r="U1054" s="39">
        <f t="shared" si="223"/>
        <v>3.9256673672112274E-3</v>
      </c>
      <c r="V1054" s="39">
        <f t="shared" si="224"/>
        <v>9.351598547048634E-2</v>
      </c>
      <c r="Y1054" s="37"/>
      <c r="Z1054" s="37"/>
    </row>
    <row r="1055" spans="1:26" ht="13.15" x14ac:dyDescent="0.4">
      <c r="A1055" s="1">
        <v>1958.03</v>
      </c>
      <c r="B1055" s="11">
        <v>42.11</v>
      </c>
      <c r="C1055" s="4">
        <v>1.77</v>
      </c>
      <c r="D1055" s="11">
        <v>3.14</v>
      </c>
      <c r="E1055" s="11">
        <v>28.8</v>
      </c>
      <c r="F1055" s="4">
        <f t="shared" si="229"/>
        <v>1958.2083333332541</v>
      </c>
      <c r="G1055" s="22">
        <v>2.98</v>
      </c>
      <c r="H1055" s="4">
        <f t="shared" si="225"/>
        <v>445.41413854166666</v>
      </c>
      <c r="I1055" s="4">
        <f t="shared" si="226"/>
        <v>18.721990625</v>
      </c>
      <c r="J1055" s="33">
        <f t="shared" si="230"/>
        <v>44988.78243570809</v>
      </c>
      <c r="K1055" s="4">
        <f t="shared" si="227"/>
        <v>33.213022916666667</v>
      </c>
      <c r="L1055" s="33">
        <f t="shared" si="228"/>
        <v>3354.6610507747187</v>
      </c>
      <c r="M1055" s="15">
        <f t="shared" si="219"/>
        <v>13.925589923892947</v>
      </c>
      <c r="N1055" s="6"/>
      <c r="O1055" s="7">
        <f t="shared" si="220"/>
        <v>17.258155337067198</v>
      </c>
      <c r="P1055" s="7"/>
      <c r="Q1055" s="46">
        <f t="shared" si="221"/>
        <v>6.2991250077044619E-2</v>
      </c>
      <c r="R1055" s="22">
        <f t="shared" si="231"/>
        <v>1.011100680921623</v>
      </c>
      <c r="S1055" s="22">
        <f t="shared" si="232"/>
        <v>11.224841007287587</v>
      </c>
      <c r="T1055" s="39">
        <f t="shared" si="222"/>
        <v>9.3547701103946279E-2</v>
      </c>
      <c r="U1055" s="39">
        <f t="shared" si="223"/>
        <v>2.5759344731348666E-3</v>
      </c>
      <c r="V1055" s="39">
        <f t="shared" si="224"/>
        <v>9.0971766630811413E-2</v>
      </c>
      <c r="Y1055" s="37"/>
      <c r="Z1055" s="37"/>
    </row>
    <row r="1056" spans="1:26" ht="13.15" x14ac:dyDescent="0.4">
      <c r="A1056" s="1">
        <v>1958.04</v>
      </c>
      <c r="B1056" s="11">
        <v>42.34</v>
      </c>
      <c r="C1056" s="4">
        <v>1.75667</v>
      </c>
      <c r="D1056" s="11">
        <v>3.07</v>
      </c>
      <c r="E1056" s="11">
        <v>28.9</v>
      </c>
      <c r="F1056" s="4">
        <f t="shared" si="229"/>
        <v>1958.2916666665874</v>
      </c>
      <c r="G1056" s="22">
        <v>2.88</v>
      </c>
      <c r="H1056" s="4">
        <f t="shared" si="225"/>
        <v>446.29729619377173</v>
      </c>
      <c r="I1056" s="4">
        <f t="shared" si="226"/>
        <v>18.516699841868515</v>
      </c>
      <c r="J1056" s="33">
        <f t="shared" si="230"/>
        <v>45233.840894955603</v>
      </c>
      <c r="K1056" s="4">
        <f t="shared" si="227"/>
        <v>32.360243252595161</v>
      </c>
      <c r="L1056" s="33">
        <f t="shared" si="228"/>
        <v>3279.827386573304</v>
      </c>
      <c r="M1056" s="15">
        <f t="shared" si="219"/>
        <v>13.913501765262787</v>
      </c>
      <c r="N1056" s="6"/>
      <c r="O1056" s="7">
        <f t="shared" si="220"/>
        <v>17.239665390241068</v>
      </c>
      <c r="P1056" s="7"/>
      <c r="Q1056" s="46">
        <f t="shared" si="221"/>
        <v>6.2677942573584611E-2</v>
      </c>
      <c r="R1056" s="22">
        <f t="shared" si="231"/>
        <v>0.9989596059826652</v>
      </c>
      <c r="S1056" s="22">
        <f t="shared" si="232"/>
        <v>11.310172951844866</v>
      </c>
      <c r="T1056" s="39">
        <f t="shared" si="222"/>
        <v>0.10073307025650857</v>
      </c>
      <c r="U1056" s="39">
        <f t="shared" si="223"/>
        <v>2.7569435246890261E-3</v>
      </c>
      <c r="V1056" s="39">
        <f t="shared" si="224"/>
        <v>9.7976126731819546E-2</v>
      </c>
      <c r="Y1056" s="37"/>
      <c r="Z1056" s="37"/>
    </row>
    <row r="1057" spans="1:26" ht="13.15" x14ac:dyDescent="0.4">
      <c r="A1057" s="1">
        <v>1958.05</v>
      </c>
      <c r="B1057" s="11">
        <v>43.7</v>
      </c>
      <c r="C1057" s="4">
        <v>1.74333</v>
      </c>
      <c r="D1057" s="11">
        <v>3</v>
      </c>
      <c r="E1057" s="11">
        <v>28.9</v>
      </c>
      <c r="F1057" s="4">
        <f t="shared" si="229"/>
        <v>1958.3749999999206</v>
      </c>
      <c r="G1057" s="22">
        <v>2.92</v>
      </c>
      <c r="H1057" s="4">
        <f t="shared" si="225"/>
        <v>460.63277854671287</v>
      </c>
      <c r="I1057" s="4">
        <f t="shared" si="226"/>
        <v>18.376085625259517</v>
      </c>
      <c r="J1057" s="33">
        <f t="shared" si="230"/>
        <v>46842.000624236571</v>
      </c>
      <c r="K1057" s="4">
        <f t="shared" si="227"/>
        <v>31.6223875432526</v>
      </c>
      <c r="L1057" s="33">
        <f t="shared" si="228"/>
        <v>3215.6979833572018</v>
      </c>
      <c r="M1057" s="15">
        <f t="shared" si="219"/>
        <v>14.323824968409237</v>
      </c>
      <c r="N1057" s="6"/>
      <c r="O1057" s="7">
        <f t="shared" si="220"/>
        <v>17.74298704580119</v>
      </c>
      <c r="P1057" s="7"/>
      <c r="Q1057" s="46">
        <f t="shared" si="221"/>
        <v>5.9791646042329533E-2</v>
      </c>
      <c r="R1057" s="22">
        <f t="shared" si="231"/>
        <v>0.99814303734021625</v>
      </c>
      <c r="S1057" s="22">
        <f t="shared" si="232"/>
        <v>11.298405915570745</v>
      </c>
      <c r="T1057" s="39">
        <f t="shared" si="222"/>
        <v>9.9350221841863595E-2</v>
      </c>
      <c r="U1057" s="39">
        <f t="shared" si="223"/>
        <v>1.3039334764610722E-3</v>
      </c>
      <c r="V1057" s="39">
        <f t="shared" si="224"/>
        <v>9.8046288365402523E-2</v>
      </c>
      <c r="Y1057" s="37"/>
      <c r="Z1057" s="37"/>
    </row>
    <row r="1058" spans="1:26" ht="13.15" x14ac:dyDescent="0.4">
      <c r="A1058" s="1">
        <v>1958.06</v>
      </c>
      <c r="B1058" s="11">
        <v>44.75</v>
      </c>
      <c r="C1058" s="4">
        <v>1.73</v>
      </c>
      <c r="D1058" s="11">
        <v>2.93</v>
      </c>
      <c r="E1058" s="11">
        <v>28.9</v>
      </c>
      <c r="F1058" s="4">
        <f t="shared" si="229"/>
        <v>1958.4583333332539</v>
      </c>
      <c r="G1058" s="22">
        <v>2.97</v>
      </c>
      <c r="H1058" s="4">
        <f t="shared" si="225"/>
        <v>471.70061418685123</v>
      </c>
      <c r="I1058" s="4">
        <f t="shared" si="226"/>
        <v>18.235576816609001</v>
      </c>
      <c r="J1058" s="33">
        <f t="shared" si="230"/>
        <v>48122.027071500699</v>
      </c>
      <c r="K1058" s="4">
        <f t="shared" si="227"/>
        <v>30.884531833910039</v>
      </c>
      <c r="L1058" s="33">
        <f t="shared" si="228"/>
        <v>3150.7830015530071</v>
      </c>
      <c r="M1058" s="15">
        <f t="shared" si="219"/>
        <v>14.635555551956275</v>
      </c>
      <c r="N1058" s="6"/>
      <c r="O1058" s="7">
        <f t="shared" si="220"/>
        <v>18.122451008262175</v>
      </c>
      <c r="P1058" s="7"/>
      <c r="Q1058" s="46">
        <f t="shared" si="221"/>
        <v>5.6955679230707421E-2</v>
      </c>
      <c r="R1058" s="22">
        <f t="shared" si="231"/>
        <v>0.98295343369059929</v>
      </c>
      <c r="S1058" s="22">
        <f t="shared" si="232"/>
        <v>11.27742519767045</v>
      </c>
      <c r="T1058" s="39">
        <f t="shared" si="222"/>
        <v>9.893845306053195E-2</v>
      </c>
      <c r="U1058" s="39">
        <f t="shared" si="223"/>
        <v>2.5234838060506082E-3</v>
      </c>
      <c r="V1058" s="39">
        <f t="shared" si="224"/>
        <v>9.6414969254481342E-2</v>
      </c>
      <c r="Y1058" s="37"/>
      <c r="Z1058" s="37"/>
    </row>
    <row r="1059" spans="1:26" ht="13.15" x14ac:dyDescent="0.4">
      <c r="A1059" s="1">
        <v>1958.07</v>
      </c>
      <c r="B1059" s="11">
        <v>45.98</v>
      </c>
      <c r="C1059" s="4">
        <v>1.73</v>
      </c>
      <c r="D1059" s="11">
        <v>2.9133300000000002</v>
      </c>
      <c r="E1059" s="11">
        <v>29</v>
      </c>
      <c r="F1059" s="4">
        <f t="shared" si="229"/>
        <v>1958.5416666665872</v>
      </c>
      <c r="G1059" s="22">
        <v>3.2</v>
      </c>
      <c r="H1059" s="4">
        <f t="shared" si="225"/>
        <v>482.99453172413797</v>
      </c>
      <c r="I1059" s="4">
        <f t="shared" si="226"/>
        <v>18.172695517241383</v>
      </c>
      <c r="J1059" s="33">
        <f t="shared" si="230"/>
        <v>49428.707126049077</v>
      </c>
      <c r="K1059" s="4">
        <f t="shared" si="227"/>
        <v>30.602924295517248</v>
      </c>
      <c r="L1059" s="33">
        <f t="shared" si="228"/>
        <v>3131.8428736740448</v>
      </c>
      <c r="M1059" s="15">
        <f t="shared" si="219"/>
        <v>14.957457101901142</v>
      </c>
      <c r="N1059" s="6"/>
      <c r="O1059" s="7">
        <f t="shared" si="220"/>
        <v>18.513137401047988</v>
      </c>
      <c r="P1059" s="7"/>
      <c r="Q1059" s="46">
        <f t="shared" si="221"/>
        <v>5.2277564534641399E-2</v>
      </c>
      <c r="R1059" s="22">
        <f t="shared" si="231"/>
        <v>0.97426729630230513</v>
      </c>
      <c r="S1059" s="22">
        <f t="shared" si="232"/>
        <v>11.046959049441679</v>
      </c>
      <c r="T1059" s="39">
        <f t="shared" si="222"/>
        <v>9.5423269679408396E-2</v>
      </c>
      <c r="U1059" s="39">
        <f t="shared" si="223"/>
        <v>6.1617487561467232E-3</v>
      </c>
      <c r="V1059" s="39">
        <f t="shared" si="224"/>
        <v>8.9261520923261672E-2</v>
      </c>
      <c r="Y1059" s="37"/>
      <c r="Z1059" s="37"/>
    </row>
    <row r="1060" spans="1:26" ht="13.15" x14ac:dyDescent="0.4">
      <c r="A1060" s="1">
        <v>1958.08</v>
      </c>
      <c r="B1060" s="11">
        <v>47.7</v>
      </c>
      <c r="C1060" s="4">
        <v>1.73</v>
      </c>
      <c r="D1060" s="11">
        <v>2.8966699999999999</v>
      </c>
      <c r="E1060" s="11">
        <v>28.9</v>
      </c>
      <c r="F1060" s="4">
        <f t="shared" si="229"/>
        <v>1958.6249999999204</v>
      </c>
      <c r="G1060" s="22">
        <v>3.54</v>
      </c>
      <c r="H1060" s="4">
        <f t="shared" si="225"/>
        <v>502.79596193771636</v>
      </c>
      <c r="I1060" s="4">
        <f t="shared" si="226"/>
        <v>18.235576816609001</v>
      </c>
      <c r="J1060" s="33">
        <f t="shared" si="230"/>
        <v>51610.662491921306</v>
      </c>
      <c r="K1060" s="4">
        <f t="shared" si="227"/>
        <v>30.533207108304499</v>
      </c>
      <c r="L1060" s="33">
        <f t="shared" si="228"/>
        <v>3134.1521534690496</v>
      </c>
      <c r="M1060" s="15">
        <f t="shared" si="219"/>
        <v>15.544566891165926</v>
      </c>
      <c r="N1060" s="6"/>
      <c r="O1060" s="7">
        <f t="shared" si="220"/>
        <v>19.229233309769242</v>
      </c>
      <c r="P1060" s="7"/>
      <c r="Q1060" s="46">
        <f t="shared" si="221"/>
        <v>4.5585163707002899E-2</v>
      </c>
      <c r="R1060" s="22">
        <f t="shared" si="231"/>
        <v>0.98476247609558587</v>
      </c>
      <c r="S1060" s="22">
        <f t="shared" si="232"/>
        <v>10.79993207053263</v>
      </c>
      <c r="T1060" s="39">
        <f t="shared" si="222"/>
        <v>8.8263477388607514E-2</v>
      </c>
      <c r="U1060" s="39">
        <f t="shared" si="223"/>
        <v>9.225849402572539E-3</v>
      </c>
      <c r="V1060" s="39">
        <f t="shared" si="224"/>
        <v>7.9037627986034975E-2</v>
      </c>
      <c r="Y1060" s="37"/>
      <c r="Z1060" s="37"/>
    </row>
    <row r="1061" spans="1:26" ht="13.15" x14ac:dyDescent="0.4">
      <c r="A1061" s="1">
        <v>1958.09</v>
      </c>
      <c r="B1061" s="11">
        <v>48.96</v>
      </c>
      <c r="C1061" s="4">
        <v>1.73</v>
      </c>
      <c r="D1061" s="11">
        <v>2.88</v>
      </c>
      <c r="E1061" s="11">
        <v>28.9</v>
      </c>
      <c r="F1061" s="4">
        <f t="shared" si="229"/>
        <v>1958.7083333332537</v>
      </c>
      <c r="G1061" s="22">
        <v>3.76</v>
      </c>
      <c r="H1061" s="4">
        <f t="shared" si="225"/>
        <v>516.07736470588236</v>
      </c>
      <c r="I1061" s="4">
        <f t="shared" si="226"/>
        <v>18.235576816609001</v>
      </c>
      <c r="J1061" s="33">
        <f t="shared" si="230"/>
        <v>53129.949114892785</v>
      </c>
      <c r="K1061" s="4">
        <f t="shared" si="227"/>
        <v>30.357492041522494</v>
      </c>
      <c r="L1061" s="33">
        <f t="shared" si="228"/>
        <v>3125.291124405458</v>
      </c>
      <c r="M1061" s="15">
        <f t="shared" si="219"/>
        <v>15.931923184092847</v>
      </c>
      <c r="N1061" s="6"/>
      <c r="O1061" s="7">
        <f t="shared" si="220"/>
        <v>19.695350298388707</v>
      </c>
      <c r="P1061" s="7"/>
      <c r="Q1061" s="46">
        <f t="shared" si="221"/>
        <v>4.1821066336221305E-2</v>
      </c>
      <c r="R1061" s="22">
        <f t="shared" si="231"/>
        <v>0.9998326910623766</v>
      </c>
      <c r="S1061" s="22">
        <f t="shared" si="232"/>
        <v>10.635367847441842</v>
      </c>
      <c r="T1061" s="39">
        <f t="shared" si="222"/>
        <v>8.8548753510931055E-2</v>
      </c>
      <c r="U1061" s="39">
        <f t="shared" si="223"/>
        <v>1.0635672693254827E-2</v>
      </c>
      <c r="V1061" s="39">
        <f t="shared" si="224"/>
        <v>7.7913080817676228E-2</v>
      </c>
      <c r="Y1061" s="37"/>
      <c r="Z1061" s="37"/>
    </row>
    <row r="1062" spans="1:26" ht="13.15" x14ac:dyDescent="0.4">
      <c r="A1062" s="1">
        <v>1958.1</v>
      </c>
      <c r="B1062" s="11">
        <v>50.95</v>
      </c>
      <c r="C1062" s="4">
        <v>1.7366699999999999</v>
      </c>
      <c r="D1062" s="11">
        <v>2.8833299999999999</v>
      </c>
      <c r="E1062" s="11">
        <v>28.9</v>
      </c>
      <c r="F1062" s="4">
        <f t="shared" si="229"/>
        <v>1958.7916666665869</v>
      </c>
      <c r="G1062" s="22">
        <v>3.8</v>
      </c>
      <c r="H1062" s="4">
        <f t="shared" si="225"/>
        <v>537.05354844290673</v>
      </c>
      <c r="I1062" s="4">
        <f t="shared" si="226"/>
        <v>18.305883924913495</v>
      </c>
      <c r="J1062" s="33">
        <f t="shared" si="230"/>
        <v>55446.487060142332</v>
      </c>
      <c r="K1062" s="4">
        <f t="shared" si="227"/>
        <v>30.392592891695504</v>
      </c>
      <c r="L1062" s="33">
        <f t="shared" si="228"/>
        <v>3137.7923363124664</v>
      </c>
      <c r="M1062" s="15">
        <f t="shared" si="219"/>
        <v>16.559803310351576</v>
      </c>
      <c r="N1062" s="6"/>
      <c r="O1062" s="7">
        <f t="shared" si="220"/>
        <v>20.455148275406536</v>
      </c>
      <c r="P1062" s="7"/>
      <c r="Q1062" s="46">
        <f t="shared" si="221"/>
        <v>3.9457090686644367E-2</v>
      </c>
      <c r="R1062" s="22">
        <f t="shared" si="231"/>
        <v>1.008131544683726</v>
      </c>
      <c r="S1062" s="22">
        <f t="shared" si="232"/>
        <v>10.633588455346052</v>
      </c>
      <c r="T1062" s="39">
        <f t="shared" si="222"/>
        <v>8.6206590168450337E-2</v>
      </c>
      <c r="U1062" s="39">
        <f t="shared" si="223"/>
        <v>9.6155994588935645E-3</v>
      </c>
      <c r="V1062" s="39">
        <f t="shared" si="224"/>
        <v>7.6590990709556772E-2</v>
      </c>
      <c r="Y1062" s="37"/>
      <c r="Z1062" s="37"/>
    </row>
    <row r="1063" spans="1:26" ht="13.15" x14ac:dyDescent="0.4">
      <c r="A1063" s="1">
        <v>1958.11</v>
      </c>
      <c r="B1063" s="11">
        <v>52.5</v>
      </c>
      <c r="C1063" s="4">
        <v>1.74333</v>
      </c>
      <c r="D1063" s="11">
        <v>2.8866700000000001</v>
      </c>
      <c r="E1063" s="11">
        <v>29</v>
      </c>
      <c r="F1063" s="4">
        <f t="shared" si="229"/>
        <v>1958.8749999999202</v>
      </c>
      <c r="G1063" s="22">
        <v>3.74</v>
      </c>
      <c r="H1063" s="4">
        <f t="shared" si="225"/>
        <v>551.48353448275861</v>
      </c>
      <c r="I1063" s="4">
        <f t="shared" si="226"/>
        <v>18.312719812758623</v>
      </c>
      <c r="J1063" s="33">
        <f t="shared" si="230"/>
        <v>57093.821300795949</v>
      </c>
      <c r="K1063" s="4">
        <f t="shared" si="227"/>
        <v>30.322875704482762</v>
      </c>
      <c r="L1063" s="33">
        <f t="shared" si="228"/>
        <v>3139.2575454165458</v>
      </c>
      <c r="M1063" s="15">
        <f t="shared" si="219"/>
        <v>16.988883579386336</v>
      </c>
      <c r="N1063" s="6"/>
      <c r="O1063" s="7">
        <f t="shared" si="220"/>
        <v>20.965610881429534</v>
      </c>
      <c r="P1063" s="7"/>
      <c r="Q1063" s="46">
        <f t="shared" si="221"/>
        <v>3.9721033431446305E-2</v>
      </c>
      <c r="R1063" s="22">
        <f t="shared" si="231"/>
        <v>0.99324246095862645</v>
      </c>
      <c r="S1063" s="22">
        <f t="shared" si="232"/>
        <v>10.68309024482933</v>
      </c>
      <c r="T1063" s="39">
        <f t="shared" si="222"/>
        <v>8.4644019951249705E-2</v>
      </c>
      <c r="U1063" s="39">
        <f t="shared" si="223"/>
        <v>8.4141428860657896E-3</v>
      </c>
      <c r="V1063" s="39">
        <f t="shared" si="224"/>
        <v>7.6229877065183915E-2</v>
      </c>
      <c r="Y1063" s="37"/>
      <c r="Z1063" s="37"/>
    </row>
    <row r="1064" spans="1:26" ht="13.15" x14ac:dyDescent="0.4">
      <c r="A1064" s="1">
        <v>1958.12</v>
      </c>
      <c r="B1064" s="11">
        <v>53.49</v>
      </c>
      <c r="C1064" s="4">
        <v>1.75</v>
      </c>
      <c r="D1064" s="11">
        <v>2.89</v>
      </c>
      <c r="E1064" s="11">
        <v>28.9</v>
      </c>
      <c r="F1064" s="4">
        <f t="shared" si="229"/>
        <v>1958.9583333332534</v>
      </c>
      <c r="G1064" s="22">
        <v>3.86</v>
      </c>
      <c r="H1064" s="4">
        <f t="shared" si="225"/>
        <v>563.82716989619382</v>
      </c>
      <c r="I1064" s="4">
        <f t="shared" si="226"/>
        <v>18.446392733564018</v>
      </c>
      <c r="J1064" s="33">
        <f t="shared" si="230"/>
        <v>58530.872187131739</v>
      </c>
      <c r="K1064" s="4">
        <f t="shared" si="227"/>
        <v>30.462900000000005</v>
      </c>
      <c r="L1064" s="33">
        <f t="shared" si="228"/>
        <v>3162.3522269734667</v>
      </c>
      <c r="M1064" s="15">
        <f t="shared" si="219"/>
        <v>17.358357365369965</v>
      </c>
      <c r="N1064" s="6"/>
      <c r="O1064" s="7">
        <f t="shared" si="220"/>
        <v>21.399510465598834</v>
      </c>
      <c r="P1064" s="7"/>
      <c r="Q1064" s="46">
        <f t="shared" si="221"/>
        <v>3.7338063210747875E-2</v>
      </c>
      <c r="R1064" s="22">
        <f t="shared" si="231"/>
        <v>0.99014892310714775</v>
      </c>
      <c r="S1064" s="22">
        <f t="shared" si="232"/>
        <v>10.647614758377303</v>
      </c>
      <c r="T1064" s="39">
        <f t="shared" si="222"/>
        <v>8.3029357272975668E-2</v>
      </c>
      <c r="U1064" s="39">
        <f t="shared" si="223"/>
        <v>6.4466390086725944E-3</v>
      </c>
      <c r="V1064" s="39">
        <f t="shared" si="224"/>
        <v>7.6582718264303073E-2</v>
      </c>
      <c r="Y1064" s="37"/>
      <c r="Z1064" s="37"/>
    </row>
    <row r="1065" spans="1:26" ht="13.15" x14ac:dyDescent="0.4">
      <c r="A1065" s="1">
        <v>1959.01</v>
      </c>
      <c r="B1065" s="11">
        <v>55.62</v>
      </c>
      <c r="C1065" s="4">
        <v>1.75667</v>
      </c>
      <c r="D1065" s="11">
        <v>2.96333</v>
      </c>
      <c r="E1065" s="11">
        <v>29</v>
      </c>
      <c r="F1065" s="4">
        <f t="shared" si="229"/>
        <v>1959.0416666665867</v>
      </c>
      <c r="G1065" s="22">
        <v>4.0199999999999996</v>
      </c>
      <c r="H1065" s="4">
        <f t="shared" si="225"/>
        <v>584.25741310344824</v>
      </c>
      <c r="I1065" s="4">
        <f t="shared" si="226"/>
        <v>18.452849152758624</v>
      </c>
      <c r="J1065" s="33">
        <f t="shared" si="230"/>
        <v>60811.367231543896</v>
      </c>
      <c r="K1065" s="4">
        <f t="shared" si="227"/>
        <v>31.128146709310347</v>
      </c>
      <c r="L1065" s="33">
        <f t="shared" si="228"/>
        <v>3239.9163764518339</v>
      </c>
      <c r="M1065" s="15">
        <f t="shared" si="219"/>
        <v>17.980339342993396</v>
      </c>
      <c r="N1065" s="6"/>
      <c r="O1065" s="7">
        <f t="shared" si="220"/>
        <v>22.140010454221382</v>
      </c>
      <c r="P1065" s="7"/>
      <c r="Q1065" s="46">
        <f t="shared" si="221"/>
        <v>3.4520700487024679E-2</v>
      </c>
      <c r="R1065" s="22">
        <f t="shared" si="231"/>
        <v>1.0082641214080816</v>
      </c>
      <c r="S1065" s="22">
        <f t="shared" si="232"/>
        <v>10.506370064988896</v>
      </c>
      <c r="T1065" s="39">
        <f t="shared" si="222"/>
        <v>7.4217664652789228E-2</v>
      </c>
      <c r="U1065" s="39">
        <f t="shared" si="223"/>
        <v>7.9385311846511541E-3</v>
      </c>
      <c r="V1065" s="39">
        <f t="shared" si="224"/>
        <v>6.6279133468138074E-2</v>
      </c>
      <c r="Y1065" s="37"/>
      <c r="Z1065" s="37"/>
    </row>
    <row r="1066" spans="1:26" ht="13.15" x14ac:dyDescent="0.4">
      <c r="A1066" s="1">
        <v>1959.02</v>
      </c>
      <c r="B1066" s="11">
        <v>54.77</v>
      </c>
      <c r="C1066" s="4">
        <v>1.7633300000000001</v>
      </c>
      <c r="D1066" s="11">
        <v>3.03667</v>
      </c>
      <c r="E1066" s="11">
        <v>28.9</v>
      </c>
      <c r="F1066" s="4">
        <f t="shared" si="229"/>
        <v>1959.12499999992</v>
      </c>
      <c r="G1066" s="22">
        <v>3.96</v>
      </c>
      <c r="H1066" s="4">
        <f t="shared" si="225"/>
        <v>577.31938858131491</v>
      </c>
      <c r="I1066" s="4">
        <f t="shared" si="226"/>
        <v>18.586901542214534</v>
      </c>
      <c r="J1066" s="33">
        <f t="shared" si="230"/>
        <v>60250.450915472778</v>
      </c>
      <c r="K1066" s="4">
        <f t="shared" si="227"/>
        <v>32.008918526989625</v>
      </c>
      <c r="L1066" s="33">
        <f t="shared" si="228"/>
        <v>3340.5283326910489</v>
      </c>
      <c r="M1066" s="15">
        <f t="shared" si="219"/>
        <v>17.759169263611426</v>
      </c>
      <c r="N1066" s="6"/>
      <c r="O1066" s="7">
        <f t="shared" si="220"/>
        <v>21.841682331178731</v>
      </c>
      <c r="P1066" s="7"/>
      <c r="Q1066" s="46">
        <f t="shared" si="221"/>
        <v>3.6314250209677823E-2</v>
      </c>
      <c r="R1066" s="22">
        <f t="shared" si="231"/>
        <v>1.0008463720204186</v>
      </c>
      <c r="S1066" s="22">
        <f t="shared" si="232"/>
        <v>10.629850640144006</v>
      </c>
      <c r="T1066" s="39">
        <f t="shared" si="222"/>
        <v>7.4355617986946898E-2</v>
      </c>
      <c r="U1066" s="39">
        <f t="shared" si="223"/>
        <v>5.5859953236327975E-3</v>
      </c>
      <c r="V1066" s="39">
        <f t="shared" si="224"/>
        <v>6.8769622663314101E-2</v>
      </c>
      <c r="Y1066" s="37"/>
      <c r="Z1066" s="37"/>
    </row>
    <row r="1067" spans="1:26" ht="13.15" x14ac:dyDescent="0.4">
      <c r="A1067" s="1">
        <v>1959.03</v>
      </c>
      <c r="B1067" s="11">
        <v>56.16</v>
      </c>
      <c r="C1067" s="4">
        <v>1.77</v>
      </c>
      <c r="D1067" s="11">
        <v>3.11</v>
      </c>
      <c r="E1067" s="11">
        <v>28.9</v>
      </c>
      <c r="F1067" s="4">
        <f t="shared" si="229"/>
        <v>1959.2083333332532</v>
      </c>
      <c r="G1067" s="22">
        <v>3.99</v>
      </c>
      <c r="H1067" s="4">
        <f t="shared" si="225"/>
        <v>591.97109480968857</v>
      </c>
      <c r="I1067" s="4">
        <f t="shared" si="226"/>
        <v>18.657208650519035</v>
      </c>
      <c r="J1067" s="33">
        <f t="shared" si="230"/>
        <v>61941.797789355187</v>
      </c>
      <c r="K1067" s="4">
        <f t="shared" si="227"/>
        <v>32.781875086505195</v>
      </c>
      <c r="L1067" s="33">
        <f t="shared" si="228"/>
        <v>3430.1814658991216</v>
      </c>
      <c r="M1067" s="15">
        <f t="shared" si="219"/>
        <v>18.200871845485644</v>
      </c>
      <c r="N1067" s="6"/>
      <c r="O1067" s="7">
        <f t="shared" si="220"/>
        <v>22.355431528386649</v>
      </c>
      <c r="P1067" s="7"/>
      <c r="Q1067" s="46">
        <f t="shared" si="221"/>
        <v>3.4647733018719234E-2</v>
      </c>
      <c r="R1067" s="22">
        <f t="shared" si="231"/>
        <v>0.99275673824349686</v>
      </c>
      <c r="S1067" s="22">
        <f t="shared" si="232"/>
        <v>10.638847448307056</v>
      </c>
      <c r="T1067" s="39">
        <f t="shared" si="222"/>
        <v>6.8426001852675888E-2</v>
      </c>
      <c r="U1067" s="39">
        <f t="shared" si="223"/>
        <v>4.3665738240288299E-3</v>
      </c>
      <c r="V1067" s="39">
        <f t="shared" si="224"/>
        <v>6.4059428028647059E-2</v>
      </c>
      <c r="Y1067" s="37"/>
      <c r="Z1067" s="37"/>
    </row>
    <row r="1068" spans="1:26" ht="13.15" x14ac:dyDescent="0.4">
      <c r="A1068" s="1">
        <v>1959.04</v>
      </c>
      <c r="B1068" s="11">
        <v>57.1</v>
      </c>
      <c r="C1068" s="4">
        <v>1.77667</v>
      </c>
      <c r="D1068" s="11">
        <v>3.2066699999999999</v>
      </c>
      <c r="E1068" s="11">
        <v>29</v>
      </c>
      <c r="F1068" s="4">
        <f t="shared" si="229"/>
        <v>1959.2916666665865</v>
      </c>
      <c r="G1068" s="22">
        <v>4.12</v>
      </c>
      <c r="H1068" s="4">
        <f t="shared" si="225"/>
        <v>599.80399655172414</v>
      </c>
      <c r="I1068" s="4">
        <f t="shared" si="226"/>
        <v>18.662938118275864</v>
      </c>
      <c r="J1068" s="33">
        <f t="shared" si="230"/>
        <v>62924.140816738647</v>
      </c>
      <c r="K1068" s="4">
        <f t="shared" si="227"/>
        <v>33.684299152758619</v>
      </c>
      <c r="L1068" s="33">
        <f t="shared" si="228"/>
        <v>3533.7470163364501</v>
      </c>
      <c r="M1068" s="15">
        <f t="shared" si="219"/>
        <v>18.430753048783423</v>
      </c>
      <c r="N1068" s="6"/>
      <c r="O1068" s="7">
        <f t="shared" si="220"/>
        <v>22.60614173848397</v>
      </c>
      <c r="P1068" s="7"/>
      <c r="Q1068" s="46">
        <f t="shared" si="221"/>
        <v>3.2587143118029183E-2</v>
      </c>
      <c r="R1068" s="22">
        <f t="shared" si="231"/>
        <v>0.98812298241161645</v>
      </c>
      <c r="S1068" s="22">
        <f t="shared" si="232"/>
        <v>10.525367534584387</v>
      </c>
      <c r="T1068" s="39">
        <f t="shared" si="222"/>
        <v>6.8558111969220015E-2</v>
      </c>
      <c r="U1068" s="39">
        <f t="shared" si="223"/>
        <v>6.3737162470174358E-3</v>
      </c>
      <c r="V1068" s="39">
        <f t="shared" si="224"/>
        <v>6.2184395722202579E-2</v>
      </c>
      <c r="Y1068" s="37"/>
      <c r="Z1068" s="37"/>
    </row>
    <row r="1069" spans="1:26" ht="13.15" x14ac:dyDescent="0.4">
      <c r="A1069" s="1">
        <v>1959.05</v>
      </c>
      <c r="B1069" s="11">
        <v>57.96</v>
      </c>
      <c r="C1069" s="4">
        <v>1.7833300000000001</v>
      </c>
      <c r="D1069" s="11">
        <v>3.3033299999999999</v>
      </c>
      <c r="E1069" s="11">
        <v>29</v>
      </c>
      <c r="F1069" s="4">
        <f t="shared" si="229"/>
        <v>1959.3749999999197</v>
      </c>
      <c r="G1069" s="22">
        <v>4.3099999999999996</v>
      </c>
      <c r="H1069" s="4">
        <f t="shared" si="225"/>
        <v>608.83782206896558</v>
      </c>
      <c r="I1069" s="4">
        <f t="shared" si="226"/>
        <v>18.732897743793107</v>
      </c>
      <c r="J1069" s="33">
        <f t="shared" si="230"/>
        <v>64035.628909662555</v>
      </c>
      <c r="K1069" s="4">
        <f t="shared" si="227"/>
        <v>34.699659123103451</v>
      </c>
      <c r="L1069" s="33">
        <f t="shared" si="228"/>
        <v>3649.5999662897793</v>
      </c>
      <c r="M1069" s="15">
        <f t="shared" si="219"/>
        <v>18.692721439594187</v>
      </c>
      <c r="N1069" s="6"/>
      <c r="O1069" s="7">
        <f t="shared" si="220"/>
        <v>22.894229168466886</v>
      </c>
      <c r="P1069" s="7"/>
      <c r="Q1069" s="46">
        <f t="shared" si="221"/>
        <v>3.0354324726054621E-2</v>
      </c>
      <c r="R1069" s="22">
        <f t="shared" si="231"/>
        <v>1.0011775987524087</v>
      </c>
      <c r="S1069" s="22">
        <f t="shared" si="232"/>
        <v>10.400357559251926</v>
      </c>
      <c r="T1069" s="39">
        <f t="shared" si="222"/>
        <v>7.0084989449439972E-2</v>
      </c>
      <c r="U1069" s="39">
        <f t="shared" si="223"/>
        <v>6.7048696109144323E-3</v>
      </c>
      <c r="V1069" s="39">
        <f t="shared" si="224"/>
        <v>6.3380119838525539E-2</v>
      </c>
      <c r="Y1069" s="37"/>
      <c r="Z1069" s="37"/>
    </row>
    <row r="1070" spans="1:26" ht="13.15" x14ac:dyDescent="0.4">
      <c r="A1070" s="1">
        <v>1959.06</v>
      </c>
      <c r="B1070" s="11">
        <v>57.46</v>
      </c>
      <c r="C1070" s="4">
        <v>1.79</v>
      </c>
      <c r="D1070" s="11">
        <v>3.4</v>
      </c>
      <c r="E1070" s="11">
        <v>29.1</v>
      </c>
      <c r="F1070" s="4">
        <f t="shared" si="229"/>
        <v>1959.458333333253</v>
      </c>
      <c r="G1070" s="22">
        <v>4.34</v>
      </c>
      <c r="H1070" s="4">
        <f t="shared" si="225"/>
        <v>601.51142061855671</v>
      </c>
      <c r="I1070" s="4">
        <f t="shared" si="226"/>
        <v>18.738347422680413</v>
      </c>
      <c r="J1070" s="33">
        <f t="shared" si="230"/>
        <v>63429.297925210587</v>
      </c>
      <c r="K1070" s="4">
        <f t="shared" si="227"/>
        <v>35.592391752577321</v>
      </c>
      <c r="L1070" s="33">
        <f t="shared" si="228"/>
        <v>3753.2128949828752</v>
      </c>
      <c r="M1070" s="15">
        <f t="shared" si="219"/>
        <v>18.448591397066483</v>
      </c>
      <c r="N1070" s="6"/>
      <c r="O1070" s="7">
        <f t="shared" si="220"/>
        <v>22.562214820417086</v>
      </c>
      <c r="P1070" s="7"/>
      <c r="Q1070" s="46">
        <f t="shared" si="221"/>
        <v>3.0685698424929693E-2</v>
      </c>
      <c r="R1070" s="22">
        <f t="shared" si="231"/>
        <v>0.99880191558246589</v>
      </c>
      <c r="S1070" s="22">
        <f t="shared" si="232"/>
        <v>10.376822859546767</v>
      </c>
      <c r="T1070" s="39">
        <f t="shared" si="222"/>
        <v>6.5072848326618082E-2</v>
      </c>
      <c r="U1070" s="39">
        <f t="shared" si="223"/>
        <v>5.0739736032758831E-3</v>
      </c>
      <c r="V1070" s="39">
        <f t="shared" si="224"/>
        <v>5.9998874723342199E-2</v>
      </c>
      <c r="Y1070" s="37"/>
      <c r="Z1070" s="37"/>
    </row>
    <row r="1071" spans="1:26" ht="13.15" x14ac:dyDescent="0.4">
      <c r="A1071" s="1">
        <v>1959.07</v>
      </c>
      <c r="B1071" s="11">
        <v>59.74</v>
      </c>
      <c r="C1071" s="4">
        <v>1.79667</v>
      </c>
      <c r="D1071" s="11">
        <v>3.41</v>
      </c>
      <c r="E1071" s="11">
        <v>29.2</v>
      </c>
      <c r="F1071" s="4">
        <f t="shared" si="229"/>
        <v>1959.5416666665863</v>
      </c>
      <c r="G1071" s="22">
        <v>4.4000000000000004</v>
      </c>
      <c r="H1071" s="4">
        <f t="shared" si="225"/>
        <v>623.23755000000017</v>
      </c>
      <c r="I1071" s="4">
        <f t="shared" si="226"/>
        <v>18.743759775000004</v>
      </c>
      <c r="J1071" s="33">
        <f t="shared" si="230"/>
        <v>65885.025906837545</v>
      </c>
      <c r="K1071" s="4">
        <f t="shared" si="227"/>
        <v>35.574825000000004</v>
      </c>
      <c r="L1071" s="33">
        <f t="shared" si="228"/>
        <v>3760.7622755660527</v>
      </c>
      <c r="M1071" s="15">
        <f t="shared" si="219"/>
        <v>19.090533975796522</v>
      </c>
      <c r="N1071" s="6"/>
      <c r="O1071" s="7">
        <f t="shared" si="220"/>
        <v>23.310742907975129</v>
      </c>
      <c r="P1071" s="7"/>
      <c r="Q1071" s="46">
        <f t="shared" si="221"/>
        <v>2.9470635773643318E-2</v>
      </c>
      <c r="R1071" s="22">
        <f t="shared" si="231"/>
        <v>1.0012626276101042</v>
      </c>
      <c r="S1071" s="22">
        <f t="shared" si="232"/>
        <v>10.32889606159107</v>
      </c>
      <c r="T1071" s="39">
        <f t="shared" si="222"/>
        <v>5.5911077489659178E-2</v>
      </c>
      <c r="U1071" s="39">
        <f t="shared" si="223"/>
        <v>4.4513692227852175E-3</v>
      </c>
      <c r="V1071" s="39">
        <f t="shared" si="224"/>
        <v>5.145970826687396E-2</v>
      </c>
      <c r="Y1071" s="37"/>
      <c r="Z1071" s="37"/>
    </row>
    <row r="1072" spans="1:26" ht="13.15" x14ac:dyDescent="0.4">
      <c r="A1072" s="1">
        <v>1959.08</v>
      </c>
      <c r="B1072" s="11">
        <v>59.4</v>
      </c>
      <c r="C1072" s="4">
        <v>1.8033300000000001</v>
      </c>
      <c r="D1072" s="11">
        <v>3.42</v>
      </c>
      <c r="E1072" s="11">
        <v>29.2</v>
      </c>
      <c r="F1072" s="4">
        <f t="shared" si="229"/>
        <v>1959.6249999999195</v>
      </c>
      <c r="G1072" s="22">
        <v>4.43</v>
      </c>
      <c r="H1072" s="4">
        <f t="shared" si="225"/>
        <v>619.69049999999993</v>
      </c>
      <c r="I1072" s="4">
        <f t="shared" si="226"/>
        <v>18.813240225000001</v>
      </c>
      <c r="J1072" s="33">
        <f t="shared" si="230"/>
        <v>65675.788012167119</v>
      </c>
      <c r="K1072" s="4">
        <f t="shared" si="227"/>
        <v>35.679150000000007</v>
      </c>
      <c r="L1072" s="33">
        <f t="shared" si="228"/>
        <v>3781.3332491853803</v>
      </c>
      <c r="M1072" s="15">
        <f t="shared" si="219"/>
        <v>18.958803640750212</v>
      </c>
      <c r="N1072" s="6"/>
      <c r="O1072" s="7">
        <f t="shared" si="220"/>
        <v>23.114626571364777</v>
      </c>
      <c r="P1072" s="7"/>
      <c r="Q1072" s="46">
        <f t="shared" si="221"/>
        <v>2.9104756200802426E-2</v>
      </c>
      <c r="R1072" s="22">
        <f t="shared" si="231"/>
        <v>0.98388762999034785</v>
      </c>
      <c r="S1072" s="22">
        <f t="shared" si="232"/>
        <v>10.341937610940331</v>
      </c>
      <c r="T1072" s="39">
        <f t="shared" si="222"/>
        <v>5.5375496521499867E-2</v>
      </c>
      <c r="U1072" s="39">
        <f t="shared" si="223"/>
        <v>4.5576778834710563E-3</v>
      </c>
      <c r="V1072" s="39">
        <f t="shared" si="224"/>
        <v>5.0817818638028811E-2</v>
      </c>
      <c r="Y1072" s="37"/>
      <c r="Z1072" s="37"/>
    </row>
    <row r="1073" spans="1:26" ht="13.15" x14ac:dyDescent="0.4">
      <c r="A1073" s="1">
        <v>1959.09</v>
      </c>
      <c r="B1073" s="11">
        <v>57.05</v>
      </c>
      <c r="C1073" s="4">
        <v>1.81</v>
      </c>
      <c r="D1073" s="11">
        <v>3.43</v>
      </c>
      <c r="E1073" s="11">
        <v>29.3</v>
      </c>
      <c r="F1073" s="4">
        <f t="shared" si="229"/>
        <v>1959.7083333332528</v>
      </c>
      <c r="G1073" s="22">
        <v>4.68</v>
      </c>
      <c r="H1073" s="4">
        <f t="shared" si="225"/>
        <v>593.14281399317395</v>
      </c>
      <c r="I1073" s="4">
        <f t="shared" si="226"/>
        <v>18.818378498293516</v>
      </c>
      <c r="J1073" s="33">
        <f t="shared" si="230"/>
        <v>63028.422036223223</v>
      </c>
      <c r="K1073" s="4">
        <f t="shared" si="227"/>
        <v>35.661347098976115</v>
      </c>
      <c r="L1073" s="33">
        <f t="shared" si="228"/>
        <v>3789.4388708894958</v>
      </c>
      <c r="M1073" s="15">
        <f t="shared" si="219"/>
        <v>18.123290556758626</v>
      </c>
      <c r="N1073" s="6"/>
      <c r="O1073" s="7">
        <f t="shared" si="220"/>
        <v>22.065621822784518</v>
      </c>
      <c r="P1073" s="7"/>
      <c r="Q1073" s="46">
        <f t="shared" si="221"/>
        <v>2.8957426532419783E-2</v>
      </c>
      <c r="R1073" s="22">
        <f t="shared" si="231"/>
        <v>1.0158648196265918</v>
      </c>
      <c r="S1073" s="22">
        <f t="shared" si="232"/>
        <v>10.140576483879002</v>
      </c>
      <c r="T1073" s="39">
        <f t="shared" si="222"/>
        <v>6.0105380962148791E-2</v>
      </c>
      <c r="U1073" s="39">
        <f t="shared" si="223"/>
        <v>3.4376210664397444E-3</v>
      </c>
      <c r="V1073" s="39">
        <f t="shared" si="224"/>
        <v>5.6667759895709047E-2</v>
      </c>
      <c r="Y1073" s="37"/>
      <c r="Z1073" s="37"/>
    </row>
    <row r="1074" spans="1:26" ht="13.15" x14ac:dyDescent="0.4">
      <c r="A1074" s="1">
        <v>1959.1</v>
      </c>
      <c r="B1074" s="11">
        <v>57</v>
      </c>
      <c r="C1074" s="4">
        <v>1.81667</v>
      </c>
      <c r="D1074" s="11">
        <v>3.4166699999999999</v>
      </c>
      <c r="E1074" s="11">
        <v>29.4</v>
      </c>
      <c r="F1074" s="4">
        <f t="shared" si="229"/>
        <v>1959.791666666586</v>
      </c>
      <c r="G1074" s="22">
        <v>4.53</v>
      </c>
      <c r="H1074" s="4">
        <f t="shared" si="225"/>
        <v>590.60724489795928</v>
      </c>
      <c r="I1074" s="4">
        <f t="shared" si="226"/>
        <v>18.823481817346941</v>
      </c>
      <c r="J1074" s="33">
        <f t="shared" si="230"/>
        <v>62925.672656844712</v>
      </c>
      <c r="K1074" s="4">
        <f t="shared" si="227"/>
        <v>35.401930796938778</v>
      </c>
      <c r="L1074" s="33">
        <f t="shared" si="228"/>
        <v>3771.8641753765191</v>
      </c>
      <c r="M1074" s="15">
        <f t="shared" si="219"/>
        <v>18.021962441515438</v>
      </c>
      <c r="N1074" s="6"/>
      <c r="O1074" s="7">
        <f t="shared" si="220"/>
        <v>21.913293512657287</v>
      </c>
      <c r="P1074" s="7"/>
      <c r="Q1074" s="46">
        <f t="shared" si="221"/>
        <v>3.1973736478613686E-2</v>
      </c>
      <c r="R1074" s="22">
        <f t="shared" si="231"/>
        <v>1.0037750000000001</v>
      </c>
      <c r="S1074" s="22">
        <f t="shared" si="232"/>
        <v>10.266415938458104</v>
      </c>
      <c r="T1074" s="39">
        <f t="shared" si="222"/>
        <v>6.1127011426896694E-2</v>
      </c>
      <c r="U1074" s="39">
        <f t="shared" si="223"/>
        <v>2.6821007016599729E-3</v>
      </c>
      <c r="V1074" s="39">
        <f t="shared" si="224"/>
        <v>5.8444910725236721E-2</v>
      </c>
      <c r="Y1074" s="37"/>
      <c r="Z1074" s="37"/>
    </row>
    <row r="1075" spans="1:26" ht="13.15" x14ac:dyDescent="0.4">
      <c r="A1075" s="1">
        <v>1959.11</v>
      </c>
      <c r="B1075" s="11">
        <v>57.23</v>
      </c>
      <c r="C1075" s="4">
        <v>1.8233299999999999</v>
      </c>
      <c r="D1075" s="11">
        <v>3.40333</v>
      </c>
      <c r="E1075" s="11">
        <v>29.4</v>
      </c>
      <c r="F1075" s="4">
        <f t="shared" si="229"/>
        <v>1959.8749999999193</v>
      </c>
      <c r="G1075" s="22">
        <v>4.53</v>
      </c>
      <c r="H1075" s="4">
        <f t="shared" si="225"/>
        <v>592.99039693877546</v>
      </c>
      <c r="I1075" s="4">
        <f t="shared" si="226"/>
        <v>18.892489611224491</v>
      </c>
      <c r="J1075" s="33">
        <f t="shared" si="230"/>
        <v>63347.323421842215</v>
      </c>
      <c r="K1075" s="4">
        <f t="shared" si="227"/>
        <v>35.263707978571432</v>
      </c>
      <c r="L1075" s="33">
        <f t="shared" si="228"/>
        <v>3767.1124623669107</v>
      </c>
      <c r="M1075" s="15">
        <f t="shared" si="219"/>
        <v>18.071789130570217</v>
      </c>
      <c r="N1075" s="6"/>
      <c r="O1075" s="7">
        <f t="shared" si="220"/>
        <v>21.945863395901188</v>
      </c>
      <c r="P1075" s="7"/>
      <c r="Q1075" s="46">
        <f t="shared" si="221"/>
        <v>3.1390612264807667E-2</v>
      </c>
      <c r="R1075" s="22">
        <f t="shared" si="231"/>
        <v>0.99110624580365825</v>
      </c>
      <c r="S1075" s="22">
        <f t="shared" si="232"/>
        <v>10.305171658625785</v>
      </c>
      <c r="T1075" s="39">
        <f t="shared" si="222"/>
        <v>6.0904418264419391E-2</v>
      </c>
      <c r="U1075" s="39">
        <f t="shared" si="223"/>
        <v>2.0766310364799256E-3</v>
      </c>
      <c r="V1075" s="39">
        <f t="shared" si="224"/>
        <v>5.8827787227939465E-2</v>
      </c>
      <c r="Y1075" s="37"/>
      <c r="Z1075" s="37"/>
    </row>
    <row r="1076" spans="1:26" ht="13.15" x14ac:dyDescent="0.4">
      <c r="A1076" s="1">
        <v>1959.12</v>
      </c>
      <c r="B1076" s="11">
        <v>59.06</v>
      </c>
      <c r="C1076" s="4">
        <v>1.83</v>
      </c>
      <c r="D1076" s="11">
        <v>3.39</v>
      </c>
      <c r="E1076" s="11">
        <v>29.4</v>
      </c>
      <c r="F1076" s="4">
        <f t="shared" si="229"/>
        <v>1959.9583333332525</v>
      </c>
      <c r="G1076" s="22">
        <v>4.6900000000000004</v>
      </c>
      <c r="H1076" s="4">
        <f t="shared" si="225"/>
        <v>611.95199795918381</v>
      </c>
      <c r="I1076" s="4">
        <f t="shared" si="226"/>
        <v>18.961601020408168</v>
      </c>
      <c r="J1076" s="33">
        <f t="shared" si="230"/>
        <v>65541.733148974905</v>
      </c>
      <c r="K1076" s="4">
        <f t="shared" si="227"/>
        <v>35.125588775510209</v>
      </c>
      <c r="L1076" s="33">
        <f t="shared" si="228"/>
        <v>3762.0466538270389</v>
      </c>
      <c r="M1076" s="15">
        <f t="shared" si="219"/>
        <v>18.624728977900119</v>
      </c>
      <c r="N1076" s="6"/>
      <c r="O1076" s="7">
        <f t="shared" si="220"/>
        <v>22.588315691509774</v>
      </c>
      <c r="P1076" s="7"/>
      <c r="Q1076" s="46">
        <f t="shared" si="221"/>
        <v>2.9010076868157687E-2</v>
      </c>
      <c r="R1076" s="22">
        <f t="shared" si="231"/>
        <v>1.0015362166752055</v>
      </c>
      <c r="S1076" s="22">
        <f t="shared" si="232"/>
        <v>10.21351999494286</v>
      </c>
      <c r="T1076" s="39">
        <f t="shared" si="222"/>
        <v>5.1298900077660026E-2</v>
      </c>
      <c r="U1076" s="39">
        <f t="shared" si="223"/>
        <v>-5.5015396284074924E-4</v>
      </c>
      <c r="V1076" s="39">
        <f t="shared" si="224"/>
        <v>5.1849054040500775E-2</v>
      </c>
      <c r="Y1076" s="37"/>
      <c r="Z1076" s="37"/>
    </row>
    <row r="1077" spans="1:26" ht="13.15" x14ac:dyDescent="0.4">
      <c r="A1077" s="1">
        <v>1960.01</v>
      </c>
      <c r="B1077" s="11">
        <v>58.03</v>
      </c>
      <c r="C1077" s="4">
        <v>1.8666700000000001</v>
      </c>
      <c r="D1077" s="11">
        <v>3.39</v>
      </c>
      <c r="E1077" s="11">
        <v>29.3</v>
      </c>
      <c r="F1077" s="4">
        <f t="shared" si="229"/>
        <v>1960.0416666665858</v>
      </c>
      <c r="G1077" s="22">
        <v>4.72</v>
      </c>
      <c r="H1077" s="4">
        <f t="shared" si="225"/>
        <v>603.33177030716729</v>
      </c>
      <c r="I1077" s="4">
        <f t="shared" si="226"/>
        <v>19.40757049249147</v>
      </c>
      <c r="J1077" s="33">
        <f t="shared" si="230"/>
        <v>64791.700175596015</v>
      </c>
      <c r="K1077" s="4">
        <f t="shared" si="227"/>
        <v>35.245471331058027</v>
      </c>
      <c r="L1077" s="33">
        <f t="shared" si="228"/>
        <v>3785.0054040198265</v>
      </c>
      <c r="M1077" s="15">
        <f t="shared" si="219"/>
        <v>18.33828499437557</v>
      </c>
      <c r="N1077" s="6"/>
      <c r="O1077" s="7">
        <f t="shared" si="220"/>
        <v>22.21544127554586</v>
      </c>
      <c r="P1077" s="7"/>
      <c r="Q1077" s="46">
        <f t="shared" si="221"/>
        <v>2.9634527949423992E-2</v>
      </c>
      <c r="R1077" s="22">
        <f t="shared" si="231"/>
        <v>1.0223132881790824</v>
      </c>
      <c r="S1077" s="22">
        <f t="shared" si="232"/>
        <v>10.26412215478997</v>
      </c>
      <c r="T1077" s="39">
        <f t="shared" si="222"/>
        <v>5.1609699366200523E-2</v>
      </c>
      <c r="U1077" s="39">
        <f t="shared" si="223"/>
        <v>-1.6361931398505281E-3</v>
      </c>
      <c r="V1077" s="39">
        <f t="shared" si="224"/>
        <v>5.3245892506051051E-2</v>
      </c>
      <c r="Y1077" s="37"/>
      <c r="Z1077" s="37"/>
    </row>
    <row r="1078" spans="1:26" ht="13.15" x14ac:dyDescent="0.4">
      <c r="A1078" s="1">
        <v>1960.02</v>
      </c>
      <c r="B1078" s="11">
        <v>55.78</v>
      </c>
      <c r="C1078" s="4">
        <v>1.90333</v>
      </c>
      <c r="D1078" s="11">
        <v>3.39</v>
      </c>
      <c r="E1078" s="11">
        <v>29.4</v>
      </c>
      <c r="F1078" s="4">
        <f t="shared" si="229"/>
        <v>1960.1249999999191</v>
      </c>
      <c r="G1078" s="22">
        <v>4.49</v>
      </c>
      <c r="H1078" s="4">
        <f t="shared" si="225"/>
        <v>577.96617755102045</v>
      </c>
      <c r="I1078" s="4">
        <f t="shared" si="226"/>
        <v>19.721412060204084</v>
      </c>
      <c r="J1078" s="33">
        <f t="shared" si="230"/>
        <v>62244.183251235016</v>
      </c>
      <c r="K1078" s="4">
        <f t="shared" si="227"/>
        <v>35.125588775510209</v>
      </c>
      <c r="L1078" s="33">
        <f t="shared" si="228"/>
        <v>3782.8573184239285</v>
      </c>
      <c r="M1078" s="15">
        <f t="shared" si="219"/>
        <v>17.545275108945983</v>
      </c>
      <c r="N1078" s="6"/>
      <c r="O1078" s="7">
        <f t="shared" si="220"/>
        <v>21.233856769802038</v>
      </c>
      <c r="P1078" s="7"/>
      <c r="Q1078" s="46">
        <f t="shared" si="221"/>
        <v>3.4747577618196315E-2</v>
      </c>
      <c r="R1078" s="22">
        <f t="shared" si="231"/>
        <v>1.023134908202376</v>
      </c>
      <c r="S1078" s="22">
        <f t="shared" si="232"/>
        <v>10.457457489143488</v>
      </c>
      <c r="T1078" s="39">
        <f t="shared" si="222"/>
        <v>5.185746103932698E-2</v>
      </c>
      <c r="U1078" s="39">
        <f t="shared" si="223"/>
        <v>4.0165797472035969E-4</v>
      </c>
      <c r="V1078" s="39">
        <f t="shared" si="224"/>
        <v>5.145580306460662E-2</v>
      </c>
      <c r="Y1078" s="37"/>
      <c r="Z1078" s="37"/>
    </row>
    <row r="1079" spans="1:26" ht="13.15" x14ac:dyDescent="0.4">
      <c r="A1079" s="1">
        <v>1960.03</v>
      </c>
      <c r="B1079" s="11">
        <v>55.02</v>
      </c>
      <c r="C1079" s="4">
        <v>1.94</v>
      </c>
      <c r="D1079" s="11">
        <v>3.39</v>
      </c>
      <c r="E1079" s="11">
        <v>29.4</v>
      </c>
      <c r="F1079" s="4">
        <f t="shared" si="229"/>
        <v>1960.2083333332523</v>
      </c>
      <c r="G1079" s="22">
        <v>4.25</v>
      </c>
      <c r="H1079" s="4">
        <f t="shared" si="225"/>
        <v>570.09141428571434</v>
      </c>
      <c r="I1079" s="4">
        <f t="shared" si="226"/>
        <v>20.101369387755103</v>
      </c>
      <c r="J1079" s="33">
        <f t="shared" si="230"/>
        <v>61576.510794345049</v>
      </c>
      <c r="K1079" s="4">
        <f t="shared" si="227"/>
        <v>35.125588775510209</v>
      </c>
      <c r="L1079" s="33">
        <f t="shared" si="228"/>
        <v>3793.9725843844008</v>
      </c>
      <c r="M1079" s="15">
        <f t="shared" si="219"/>
        <v>17.286020720522156</v>
      </c>
      <c r="N1079" s="6"/>
      <c r="O1079" s="7">
        <f t="shared" si="220"/>
        <v>20.901862083864046</v>
      </c>
      <c r="P1079" s="7"/>
      <c r="Q1079" s="46">
        <f t="shared" si="221"/>
        <v>3.7568234521250805E-2</v>
      </c>
      <c r="R1079" s="22">
        <f t="shared" si="231"/>
        <v>1.0011208804158602</v>
      </c>
      <c r="S1079" s="22">
        <f t="shared" si="232"/>
        <v>10.699389808185071</v>
      </c>
      <c r="T1079" s="39">
        <f t="shared" si="222"/>
        <v>5.4539031724874176E-2</v>
      </c>
      <c r="U1079" s="39">
        <f t="shared" si="223"/>
        <v>-6.138646284771232E-4</v>
      </c>
      <c r="V1079" s="39">
        <f t="shared" si="224"/>
        <v>5.5152896353351299E-2</v>
      </c>
      <c r="Y1079" s="37"/>
      <c r="Z1079" s="37"/>
    </row>
    <row r="1080" spans="1:26" ht="13.15" x14ac:dyDescent="0.4">
      <c r="A1080" s="1">
        <v>1960.04</v>
      </c>
      <c r="B1080" s="11">
        <v>55.73</v>
      </c>
      <c r="C1080" s="4">
        <v>1.94333</v>
      </c>
      <c r="D1080" s="11">
        <v>3.34667</v>
      </c>
      <c r="E1080" s="11">
        <v>29.5</v>
      </c>
      <c r="F1080" s="4">
        <f t="shared" si="229"/>
        <v>1960.2916666665856</v>
      </c>
      <c r="G1080" s="22">
        <v>4.28</v>
      </c>
      <c r="H1080" s="4">
        <f t="shared" si="225"/>
        <v>575.49064983050857</v>
      </c>
      <c r="I1080" s="4">
        <f t="shared" si="226"/>
        <v>20.067616087118644</v>
      </c>
      <c r="J1080" s="33">
        <f t="shared" si="230"/>
        <v>62340.319117789535</v>
      </c>
      <c r="K1080" s="4">
        <f t="shared" si="227"/>
        <v>34.559075777288136</v>
      </c>
      <c r="L1080" s="33">
        <f t="shared" si="228"/>
        <v>3743.6295672336746</v>
      </c>
      <c r="M1080" s="15">
        <f t="shared" si="219"/>
        <v>17.429766947597212</v>
      </c>
      <c r="N1080" s="6"/>
      <c r="O1080" s="7">
        <f t="shared" si="220"/>
        <v>21.057013645324005</v>
      </c>
      <c r="P1080" s="7"/>
      <c r="Q1080" s="46">
        <f t="shared" si="221"/>
        <v>3.7138296214863281E-2</v>
      </c>
      <c r="R1080" s="22">
        <f t="shared" si="231"/>
        <v>0.9979364483224713</v>
      </c>
      <c r="S1080" s="22">
        <f t="shared" si="232"/>
        <v>10.675072773344814</v>
      </c>
      <c r="T1080" s="39">
        <f t="shared" si="222"/>
        <v>4.948843473227571E-2</v>
      </c>
      <c r="U1080" s="39">
        <f t="shared" si="223"/>
        <v>-2.834123274965461E-3</v>
      </c>
      <c r="V1080" s="39">
        <f t="shared" si="224"/>
        <v>5.2322558007241171E-2</v>
      </c>
      <c r="Y1080" s="37"/>
      <c r="Z1080" s="37"/>
    </row>
    <row r="1081" spans="1:26" ht="13.15" x14ac:dyDescent="0.4">
      <c r="A1081" s="1">
        <v>1960.05</v>
      </c>
      <c r="B1081" s="11">
        <v>55.22</v>
      </c>
      <c r="C1081" s="4">
        <v>1.9466699999999999</v>
      </c>
      <c r="D1081" s="11">
        <v>3.3033299999999999</v>
      </c>
      <c r="E1081" s="11">
        <v>29.5</v>
      </c>
      <c r="F1081" s="4">
        <f t="shared" si="229"/>
        <v>1960.3749999999188</v>
      </c>
      <c r="G1081" s="22">
        <v>4.3499999999999996</v>
      </c>
      <c r="H1081" s="4">
        <f t="shared" si="225"/>
        <v>570.22418237288139</v>
      </c>
      <c r="I1081" s="4">
        <f t="shared" si="226"/>
        <v>20.102106285762712</v>
      </c>
      <c r="J1081" s="33">
        <f t="shared" si="230"/>
        <v>61951.290581417961</v>
      </c>
      <c r="K1081" s="4">
        <f t="shared" si="227"/>
        <v>34.11152930745763</v>
      </c>
      <c r="L1081" s="33">
        <f t="shared" si="228"/>
        <v>3706.0042867858638</v>
      </c>
      <c r="M1081" s="15">
        <f t="shared" si="219"/>
        <v>17.256170578727925</v>
      </c>
      <c r="N1081" s="6"/>
      <c r="O1081" s="7">
        <f t="shared" si="220"/>
        <v>20.829617960486164</v>
      </c>
      <c r="P1081" s="7"/>
      <c r="Q1081" s="46">
        <f t="shared" si="221"/>
        <v>3.6583183856928624E-2</v>
      </c>
      <c r="R1081" s="22">
        <f t="shared" si="231"/>
        <v>1.019861215150373</v>
      </c>
      <c r="S1081" s="22">
        <f t="shared" si="232"/>
        <v>10.653044209015638</v>
      </c>
      <c r="T1081" s="39">
        <f t="shared" si="222"/>
        <v>3.7477773018283145E-2</v>
      </c>
      <c r="U1081" s="39">
        <f t="shared" si="223"/>
        <v>-5.8681926042273291E-3</v>
      </c>
      <c r="V1081" s="39">
        <f t="shared" si="224"/>
        <v>4.3345965622510474E-2</v>
      </c>
      <c r="Y1081" s="37"/>
      <c r="Z1081" s="37"/>
    </row>
    <row r="1082" spans="1:26" ht="13.15" x14ac:dyDescent="0.4">
      <c r="A1082" s="1">
        <v>1960.06</v>
      </c>
      <c r="B1082" s="11">
        <v>57.26</v>
      </c>
      <c r="C1082" s="4">
        <v>1.95</v>
      </c>
      <c r="D1082" s="11">
        <v>3.26</v>
      </c>
      <c r="E1082" s="11">
        <v>29.6</v>
      </c>
      <c r="F1082" s="4">
        <f t="shared" si="229"/>
        <v>1960.4583333332521</v>
      </c>
      <c r="G1082" s="22">
        <v>4.1500000000000004</v>
      </c>
      <c r="H1082" s="4">
        <f t="shared" si="225"/>
        <v>589.2924506756757</v>
      </c>
      <c r="I1082" s="4">
        <f t="shared" si="226"/>
        <v>20.068464527027029</v>
      </c>
      <c r="J1082" s="33">
        <f t="shared" si="230"/>
        <v>64204.631419431884</v>
      </c>
      <c r="K1082" s="4">
        <f t="shared" si="227"/>
        <v>33.550356081081084</v>
      </c>
      <c r="L1082" s="33">
        <f t="shared" si="228"/>
        <v>3655.3806920598663</v>
      </c>
      <c r="M1082" s="15">
        <f t="shared" si="219"/>
        <v>17.823363817264752</v>
      </c>
      <c r="N1082" s="6"/>
      <c r="O1082" s="7">
        <f t="shared" si="220"/>
        <v>21.494025476015548</v>
      </c>
      <c r="P1082" s="7"/>
      <c r="Q1082" s="46">
        <f t="shared" si="221"/>
        <v>3.6654561760249414E-2</v>
      </c>
      <c r="R1082" s="22">
        <f t="shared" si="231"/>
        <v>1.0239912183288333</v>
      </c>
      <c r="S1082" s="22">
        <f t="shared" si="232"/>
        <v>10.827921792422003</v>
      </c>
      <c r="T1082" s="39">
        <f t="shared" si="222"/>
        <v>3.2964861453453898E-2</v>
      </c>
      <c r="U1082" s="39">
        <f t="shared" si="223"/>
        <v>-6.8725965126598121E-3</v>
      </c>
      <c r="V1082" s="39">
        <f t="shared" si="224"/>
        <v>3.983745796611371E-2</v>
      </c>
      <c r="Y1082" s="37"/>
      <c r="Z1082" s="37"/>
    </row>
    <row r="1083" spans="1:26" ht="13.15" x14ac:dyDescent="0.4">
      <c r="A1083" s="1">
        <v>1960.07</v>
      </c>
      <c r="B1083" s="11">
        <v>55.84</v>
      </c>
      <c r="C1083" s="4">
        <v>1.95</v>
      </c>
      <c r="D1083" s="11">
        <v>3.2633299999999998</v>
      </c>
      <c r="E1083" s="11">
        <v>29.6</v>
      </c>
      <c r="F1083" s="4">
        <f t="shared" si="229"/>
        <v>1960.5416666665853</v>
      </c>
      <c r="G1083" s="22">
        <v>3.9</v>
      </c>
      <c r="H1083" s="4">
        <f t="shared" si="225"/>
        <v>574.67849189189189</v>
      </c>
      <c r="I1083" s="4">
        <f t="shared" si="226"/>
        <v>20.068464527027029</v>
      </c>
      <c r="J1083" s="33">
        <f t="shared" si="230"/>
        <v>62794.618775178729</v>
      </c>
      <c r="K1083" s="4">
        <f t="shared" si="227"/>
        <v>33.584626843581077</v>
      </c>
      <c r="L1083" s="33">
        <f t="shared" si="228"/>
        <v>3669.7629528582374</v>
      </c>
      <c r="M1083" s="15">
        <f t="shared" si="219"/>
        <v>17.376806472898121</v>
      </c>
      <c r="N1083" s="6"/>
      <c r="O1083" s="7">
        <f t="shared" si="220"/>
        <v>20.937549239049773</v>
      </c>
      <c r="P1083" s="7"/>
      <c r="Q1083" s="46">
        <f t="shared" si="221"/>
        <v>3.9316960601444663E-2</v>
      </c>
      <c r="R1083" s="22">
        <f t="shared" si="231"/>
        <v>1.0115016056773918</v>
      </c>
      <c r="S1083" s="22">
        <f t="shared" si="232"/>
        <v>11.087696828191532</v>
      </c>
      <c r="T1083" s="39">
        <f t="shared" si="222"/>
        <v>3.5268890757965465E-2</v>
      </c>
      <c r="U1083" s="39">
        <f t="shared" si="223"/>
        <v>-6.5029163456560291E-3</v>
      </c>
      <c r="V1083" s="39">
        <f t="shared" si="224"/>
        <v>4.1771807103621494E-2</v>
      </c>
      <c r="Y1083" s="37"/>
      <c r="Z1083" s="37"/>
    </row>
    <row r="1084" spans="1:26" ht="13.15" x14ac:dyDescent="0.4">
      <c r="A1084" s="1">
        <v>1960.08</v>
      </c>
      <c r="B1084" s="11">
        <v>56.51</v>
      </c>
      <c r="C1084" s="4">
        <v>1.95</v>
      </c>
      <c r="D1084" s="11">
        <v>3.26667</v>
      </c>
      <c r="E1084" s="11">
        <v>29.6</v>
      </c>
      <c r="F1084" s="4">
        <f t="shared" si="229"/>
        <v>1960.6249999999186</v>
      </c>
      <c r="G1084" s="22">
        <v>3.8</v>
      </c>
      <c r="H1084" s="4">
        <f t="shared" si="225"/>
        <v>581.57381047297292</v>
      </c>
      <c r="I1084" s="4">
        <f t="shared" si="226"/>
        <v>20.068464527027029</v>
      </c>
      <c r="J1084" s="33">
        <f t="shared" si="230"/>
        <v>63730.80287493403</v>
      </c>
      <c r="K1084" s="4">
        <f t="shared" si="227"/>
        <v>33.61900052128378</v>
      </c>
      <c r="L1084" s="33">
        <f t="shared" si="228"/>
        <v>3684.0824956195497</v>
      </c>
      <c r="M1084" s="15">
        <f t="shared" si="219"/>
        <v>17.582113039577685</v>
      </c>
      <c r="N1084" s="6"/>
      <c r="O1084" s="7">
        <f t="shared" si="220"/>
        <v>21.166031871201223</v>
      </c>
      <c r="P1084" s="7"/>
      <c r="Q1084" s="46">
        <f t="shared" si="221"/>
        <v>3.8801705124786756E-2</v>
      </c>
      <c r="R1084" s="22">
        <f t="shared" si="231"/>
        <v>1.0031666666666668</v>
      </c>
      <c r="S1084" s="22">
        <f t="shared" si="232"/>
        <v>11.215223144979859</v>
      </c>
      <c r="T1084" s="39">
        <f t="shared" si="222"/>
        <v>3.7055645455989161E-2</v>
      </c>
      <c r="U1084" s="39">
        <f t="shared" si="223"/>
        <v>-7.5058869152682117E-3</v>
      </c>
      <c r="V1084" s="39">
        <f t="shared" si="224"/>
        <v>4.4561532371257373E-2</v>
      </c>
      <c r="Y1084" s="37"/>
      <c r="Z1084" s="37"/>
    </row>
    <row r="1085" spans="1:26" ht="13.15" x14ac:dyDescent="0.4">
      <c r="A1085" s="1">
        <v>1960.09</v>
      </c>
      <c r="B1085" s="11">
        <v>54.81</v>
      </c>
      <c r="C1085" s="4">
        <v>1.95</v>
      </c>
      <c r="D1085" s="11">
        <v>3.27</v>
      </c>
      <c r="E1085" s="11">
        <v>29.6</v>
      </c>
      <c r="F1085" s="4">
        <f t="shared" si="229"/>
        <v>1960.7083333332519</v>
      </c>
      <c r="G1085" s="22">
        <v>3.8</v>
      </c>
      <c r="H1085" s="4">
        <f t="shared" si="225"/>
        <v>564.07822601351359</v>
      </c>
      <c r="I1085" s="4">
        <f t="shared" si="226"/>
        <v>20.068464527027029</v>
      </c>
      <c r="J1085" s="33">
        <f t="shared" si="230"/>
        <v>61996.842347236096</v>
      </c>
      <c r="K1085" s="4">
        <f t="shared" si="227"/>
        <v>33.653271283783781</v>
      </c>
      <c r="L1085" s="33">
        <f t="shared" si="228"/>
        <v>3698.7716561843094</v>
      </c>
      <c r="M1085" s="15">
        <f t="shared" si="219"/>
        <v>17.052015467817675</v>
      </c>
      <c r="N1085" s="6"/>
      <c r="O1085" s="7">
        <f t="shared" si="220"/>
        <v>20.511204667640975</v>
      </c>
      <c r="P1085" s="7"/>
      <c r="Q1085" s="46">
        <f t="shared" si="221"/>
        <v>4.0151038844062611E-2</v>
      </c>
      <c r="R1085" s="22">
        <f t="shared" si="231"/>
        <v>0.99577137750533862</v>
      </c>
      <c r="S1085" s="22">
        <f t="shared" si="232"/>
        <v>11.250738018272296</v>
      </c>
      <c r="T1085" s="39">
        <f t="shared" si="222"/>
        <v>4.5779366054141457E-2</v>
      </c>
      <c r="U1085" s="39">
        <f t="shared" si="223"/>
        <v>-6.742316932297876E-3</v>
      </c>
      <c r="V1085" s="39">
        <f t="shared" si="224"/>
        <v>5.2521682986439333E-2</v>
      </c>
      <c r="Y1085" s="37"/>
      <c r="Z1085" s="37"/>
    </row>
    <row r="1086" spans="1:26" ht="13.15" x14ac:dyDescent="0.4">
      <c r="A1086" s="1">
        <v>1960.1</v>
      </c>
      <c r="B1086" s="11">
        <v>53.73</v>
      </c>
      <c r="C1086" s="4">
        <v>1.95</v>
      </c>
      <c r="D1086" s="11">
        <v>3.27</v>
      </c>
      <c r="E1086" s="11">
        <v>29.8</v>
      </c>
      <c r="F1086" s="4">
        <f t="shared" si="229"/>
        <v>1960.7916666665851</v>
      </c>
      <c r="G1086" s="22">
        <v>3.89</v>
      </c>
      <c r="H1086" s="4">
        <f t="shared" si="225"/>
        <v>549.25222046979866</v>
      </c>
      <c r="I1086" s="4">
        <f t="shared" si="226"/>
        <v>19.933776845637585</v>
      </c>
      <c r="J1086" s="33">
        <f t="shared" si="230"/>
        <v>60549.916095427441</v>
      </c>
      <c r="K1086" s="4">
        <f t="shared" si="227"/>
        <v>33.427410402684565</v>
      </c>
      <c r="L1086" s="33">
        <f t="shared" si="228"/>
        <v>3685.0591035184761</v>
      </c>
      <c r="M1086" s="15">
        <f t="shared" si="219"/>
        <v>16.605104536251041</v>
      </c>
      <c r="N1086" s="6"/>
      <c r="O1086" s="7">
        <f t="shared" si="220"/>
        <v>19.958227629483641</v>
      </c>
      <c r="P1086" s="7"/>
      <c r="Q1086" s="46">
        <f t="shared" si="221"/>
        <v>4.0683684529383604E-2</v>
      </c>
      <c r="R1086" s="22">
        <f t="shared" si="231"/>
        <v>0.99996099985908249</v>
      </c>
      <c r="S1086" s="22">
        <f t="shared" si="232"/>
        <v>11.127973881692549</v>
      </c>
      <c r="T1086" s="39">
        <f t="shared" si="222"/>
        <v>5.0296413350895852E-2</v>
      </c>
      <c r="U1086" s="39">
        <f t="shared" si="223"/>
        <v>-5.1312175257791637E-3</v>
      </c>
      <c r="V1086" s="39">
        <f t="shared" si="224"/>
        <v>5.5427630876675016E-2</v>
      </c>
      <c r="Y1086" s="37"/>
      <c r="Z1086" s="37"/>
    </row>
    <row r="1087" spans="1:26" ht="13.15" x14ac:dyDescent="0.4">
      <c r="A1087" s="1">
        <v>1960.11</v>
      </c>
      <c r="B1087" s="11">
        <v>55.47</v>
      </c>
      <c r="C1087" s="4">
        <v>1.95</v>
      </c>
      <c r="D1087" s="11">
        <v>3.27</v>
      </c>
      <c r="E1087" s="11">
        <v>29.8</v>
      </c>
      <c r="F1087" s="4">
        <f t="shared" si="229"/>
        <v>1960.8749999999184</v>
      </c>
      <c r="G1087" s="22">
        <v>3.93</v>
      </c>
      <c r="H1087" s="4">
        <f t="shared" si="225"/>
        <v>567.039282885906</v>
      </c>
      <c r="I1087" s="4">
        <f t="shared" si="226"/>
        <v>19.933776845637585</v>
      </c>
      <c r="J1087" s="33">
        <f t="shared" si="230"/>
        <v>62693.899258865946</v>
      </c>
      <c r="K1087" s="4">
        <f t="shared" si="227"/>
        <v>33.427410402684565</v>
      </c>
      <c r="L1087" s="33">
        <f t="shared" si="228"/>
        <v>3695.8545263474248</v>
      </c>
      <c r="M1087" s="15">
        <f t="shared" si="219"/>
        <v>17.146088452419011</v>
      </c>
      <c r="N1087" s="6"/>
      <c r="O1087" s="7">
        <f t="shared" si="220"/>
        <v>20.590981751601539</v>
      </c>
      <c r="P1087" s="7"/>
      <c r="Q1087" s="46">
        <f t="shared" si="221"/>
        <v>3.7970128516134773E-2</v>
      </c>
      <c r="R1087" s="22">
        <f t="shared" si="231"/>
        <v>1.0106875755699061</v>
      </c>
      <c r="S1087" s="22">
        <f t="shared" si="232"/>
        <v>11.127539889143037</v>
      </c>
      <c r="T1087" s="39">
        <f t="shared" si="222"/>
        <v>4.6332708517203391E-2</v>
      </c>
      <c r="U1087" s="39">
        <f t="shared" si="223"/>
        <v>-1.5965533080211092E-3</v>
      </c>
      <c r="V1087" s="39">
        <f t="shared" si="224"/>
        <v>4.7929261825224501E-2</v>
      </c>
      <c r="Y1087" s="37"/>
      <c r="Z1087" s="37"/>
    </row>
    <row r="1088" spans="1:26" ht="13.15" x14ac:dyDescent="0.4">
      <c r="A1088" s="1">
        <v>1960.12</v>
      </c>
      <c r="B1088" s="11">
        <v>56.8</v>
      </c>
      <c r="C1088" s="4">
        <v>1.95</v>
      </c>
      <c r="D1088" s="11">
        <v>3.27</v>
      </c>
      <c r="E1088" s="11">
        <v>29.8</v>
      </c>
      <c r="F1088" s="4">
        <f t="shared" si="229"/>
        <v>1960.9583333332516</v>
      </c>
      <c r="G1088" s="22">
        <v>3.84</v>
      </c>
      <c r="H1088" s="4">
        <f t="shared" si="225"/>
        <v>580.63514093959736</v>
      </c>
      <c r="I1088" s="4">
        <f t="shared" si="226"/>
        <v>19.933776845637585</v>
      </c>
      <c r="J1088" s="33">
        <f t="shared" si="230"/>
        <v>64380.768641304348</v>
      </c>
      <c r="K1088" s="4">
        <f t="shared" si="227"/>
        <v>33.427410402684565</v>
      </c>
      <c r="L1088" s="33">
        <f t="shared" si="228"/>
        <v>3706.4280538215703</v>
      </c>
      <c r="M1088" s="15">
        <f t="shared" si="219"/>
        <v>17.562090833957139</v>
      </c>
      <c r="N1088" s="6"/>
      <c r="O1088" s="7">
        <f t="shared" si="220"/>
        <v>21.071250947942282</v>
      </c>
      <c r="P1088" s="7"/>
      <c r="Q1088" s="46">
        <f t="shared" si="221"/>
        <v>3.6259226159542142E-2</v>
      </c>
      <c r="R1088" s="22">
        <f t="shared" si="231"/>
        <v>1.0032000000000001</v>
      </c>
      <c r="S1088" s="22">
        <f t="shared" si="232"/>
        <v>11.246466312615398</v>
      </c>
      <c r="T1088" s="39">
        <f t="shared" si="222"/>
        <v>5.0267335077437192E-2</v>
      </c>
      <c r="U1088" s="39">
        <f t="shared" si="223"/>
        <v>6.3160924080163383E-4</v>
      </c>
      <c r="V1088" s="39">
        <f t="shared" si="224"/>
        <v>4.9635725836635558E-2</v>
      </c>
      <c r="Y1088" s="37"/>
      <c r="Z1088" s="37"/>
    </row>
    <row r="1089" spans="1:26" ht="13.15" x14ac:dyDescent="0.4">
      <c r="A1089" s="1">
        <v>1961.01</v>
      </c>
      <c r="B1089" s="11">
        <v>59.72</v>
      </c>
      <c r="C1089" s="4">
        <v>1.9466699999999999</v>
      </c>
      <c r="D1089" s="11">
        <v>3.21</v>
      </c>
      <c r="E1089" s="11">
        <v>29.8</v>
      </c>
      <c r="F1089" s="4">
        <f t="shared" si="229"/>
        <v>1961.0416666665849</v>
      </c>
      <c r="G1089" s="22">
        <v>3.84</v>
      </c>
      <c r="H1089" s="4">
        <f t="shared" si="225"/>
        <v>610.48469395973166</v>
      </c>
      <c r="I1089" s="4">
        <f t="shared" si="226"/>
        <v>19.899736088255036</v>
      </c>
      <c r="J1089" s="33">
        <f t="shared" si="230"/>
        <v>67874.357614429755</v>
      </c>
      <c r="K1089" s="4">
        <f t="shared" si="227"/>
        <v>32.814063422818791</v>
      </c>
      <c r="L1089" s="33">
        <f t="shared" si="228"/>
        <v>3648.3035489336817</v>
      </c>
      <c r="M1089" s="15">
        <f t="shared" ref="M1089:M1152" si="233">H1089/AVERAGE(K969:K1088)</f>
        <v>18.47041698647719</v>
      </c>
      <c r="N1089" s="6"/>
      <c r="O1089" s="7">
        <f t="shared" ref="O1089:O1152" si="234">J1089/AVERAGE(L969:L1088)</f>
        <v>22.138023912072345</v>
      </c>
      <c r="P1089" s="7"/>
      <c r="Q1089" s="46">
        <f t="shared" ref="Q1089:Q1152" si="235">1/M1089-(G1089/100-(((E1089/E969)^(1/10))-1))</f>
        <v>3.1844848651755832E-2</v>
      </c>
      <c r="R1089" s="22">
        <f t="shared" si="231"/>
        <v>1.0081555955915638</v>
      </c>
      <c r="S1089" s="22">
        <f t="shared" si="232"/>
        <v>11.282455004815768</v>
      </c>
      <c r="T1089" s="39">
        <f t="shared" si="222"/>
        <v>4.8948202171856359E-2</v>
      </c>
      <c r="U1089" s="39">
        <f t="shared" si="223"/>
        <v>1.9400846429533658E-3</v>
      </c>
      <c r="V1089" s="39">
        <f t="shared" si="224"/>
        <v>4.7008117528902993E-2</v>
      </c>
      <c r="Y1089" s="37"/>
      <c r="Z1089" s="37"/>
    </row>
    <row r="1090" spans="1:26" ht="13.15" x14ac:dyDescent="0.4">
      <c r="A1090" s="1">
        <v>1961.02</v>
      </c>
      <c r="B1090" s="11">
        <v>62.17</v>
      </c>
      <c r="C1090" s="4">
        <v>1.94333</v>
      </c>
      <c r="D1090" s="11">
        <v>3.15</v>
      </c>
      <c r="E1090" s="11">
        <v>29.8</v>
      </c>
      <c r="F1090" s="4">
        <f t="shared" si="229"/>
        <v>1961.1249999999181</v>
      </c>
      <c r="G1090" s="22">
        <v>3.78</v>
      </c>
      <c r="H1090" s="4">
        <f t="shared" si="225"/>
        <v>635.52969563758393</v>
      </c>
      <c r="I1090" s="4">
        <f t="shared" si="226"/>
        <v>19.86559310637584</v>
      </c>
      <c r="J1090" s="33">
        <f t="shared" si="230"/>
        <v>70842.944895696623</v>
      </c>
      <c r="K1090" s="4">
        <f t="shared" si="227"/>
        <v>32.200716442953023</v>
      </c>
      <c r="L1090" s="33">
        <f t="shared" si="228"/>
        <v>3589.4366482458481</v>
      </c>
      <c r="M1090" s="15">
        <f t="shared" si="233"/>
        <v>19.234014498298365</v>
      </c>
      <c r="N1090" s="6"/>
      <c r="O1090" s="7">
        <f t="shared" si="234"/>
        <v>23.028743280290094</v>
      </c>
      <c r="P1090" s="7"/>
      <c r="Q1090" s="46">
        <f t="shared" si="235"/>
        <v>2.9103054689369356E-2</v>
      </c>
      <c r="R1090" s="22">
        <f t="shared" si="231"/>
        <v>1.0064599186780394</v>
      </c>
      <c r="S1090" s="22">
        <f t="shared" si="232"/>
        <v>11.37447014511506</v>
      </c>
      <c r="T1090" s="39">
        <f t="shared" ref="T1090:T1153" si="236">(($J1210/$J1090)^(1/10)-1)</f>
        <v>4.8460260605128092E-2</v>
      </c>
      <c r="U1090" s="39">
        <f t="shared" ref="U1090:U1153" si="237">(($S1210/$S1090)^(1/10)-1)</f>
        <v>2.3519224426142848E-3</v>
      </c>
      <c r="V1090" s="39">
        <f t="shared" ref="V1090:V1153" si="238">T1090-U1090</f>
        <v>4.6108338162513807E-2</v>
      </c>
      <c r="Y1090" s="37"/>
      <c r="Z1090" s="37"/>
    </row>
    <row r="1091" spans="1:26" ht="13.15" x14ac:dyDescent="0.4">
      <c r="A1091" s="1">
        <v>1961.03</v>
      </c>
      <c r="B1091" s="11">
        <v>64.12</v>
      </c>
      <c r="C1091" s="4">
        <v>1.94</v>
      </c>
      <c r="D1091" s="11">
        <v>3.09</v>
      </c>
      <c r="E1091" s="11">
        <v>29.8</v>
      </c>
      <c r="F1091" s="4">
        <f t="shared" si="229"/>
        <v>1961.2083333332514</v>
      </c>
      <c r="G1091" s="22">
        <v>3.74</v>
      </c>
      <c r="H1091" s="4">
        <f t="shared" si="225"/>
        <v>655.46347248322161</v>
      </c>
      <c r="I1091" s="4">
        <f t="shared" si="226"/>
        <v>19.831552348993288</v>
      </c>
      <c r="J1091" s="33">
        <f t="shared" si="230"/>
        <v>73249.19687100219</v>
      </c>
      <c r="K1091" s="4">
        <f t="shared" si="227"/>
        <v>31.587369463087249</v>
      </c>
      <c r="L1091" s="33">
        <f t="shared" si="228"/>
        <v>3529.9441411633925</v>
      </c>
      <c r="M1091" s="15">
        <f t="shared" si="233"/>
        <v>19.844225272725588</v>
      </c>
      <c r="N1091" s="6"/>
      <c r="O1091" s="7">
        <f t="shared" si="234"/>
        <v>23.733978127182599</v>
      </c>
      <c r="P1091" s="7"/>
      <c r="Q1091" s="46">
        <f t="shared" si="235"/>
        <v>2.7510257772652875E-2</v>
      </c>
      <c r="R1091" s="22">
        <f t="shared" si="231"/>
        <v>0.99981293627229095</v>
      </c>
      <c r="S1091" s="22">
        <f t="shared" si="232"/>
        <v>11.447948297258291</v>
      </c>
      <c r="T1091" s="39">
        <f t="shared" si="236"/>
        <v>4.7623029721760135E-2</v>
      </c>
      <c r="U1091" s="39">
        <f t="shared" si="237"/>
        <v>5.0133359248512033E-3</v>
      </c>
      <c r="V1091" s="39">
        <f t="shared" si="238"/>
        <v>4.2609693796908932E-2</v>
      </c>
      <c r="Y1091" s="37"/>
      <c r="Z1091" s="37"/>
    </row>
    <row r="1092" spans="1:26" ht="13.15" x14ac:dyDescent="0.4">
      <c r="A1092" s="1">
        <v>1961.04</v>
      </c>
      <c r="B1092" s="11">
        <v>65.83</v>
      </c>
      <c r="C1092" s="4">
        <v>1.94</v>
      </c>
      <c r="D1092" s="11">
        <v>3.07</v>
      </c>
      <c r="E1092" s="11">
        <v>29.8</v>
      </c>
      <c r="F1092" s="4">
        <f t="shared" si="229"/>
        <v>1961.2916666665847</v>
      </c>
      <c r="G1092" s="22">
        <v>3.78</v>
      </c>
      <c r="H1092" s="4">
        <f t="shared" si="225"/>
        <v>672.94386140939594</v>
      </c>
      <c r="I1092" s="4">
        <f t="shared" si="226"/>
        <v>19.831552348993288</v>
      </c>
      <c r="J1092" s="33">
        <f t="shared" si="230"/>
        <v>75387.345344856803</v>
      </c>
      <c r="K1092" s="4">
        <f t="shared" si="227"/>
        <v>31.382920469798659</v>
      </c>
      <c r="L1092" s="33">
        <f t="shared" si="228"/>
        <v>3515.7094061781927</v>
      </c>
      <c r="M1092" s="15">
        <f t="shared" si="233"/>
        <v>20.382842975754784</v>
      </c>
      <c r="N1092" s="6"/>
      <c r="O1092" s="7">
        <f t="shared" si="234"/>
        <v>24.35210021752285</v>
      </c>
      <c r="P1092" s="7"/>
      <c r="Q1092" s="46">
        <f t="shared" si="235"/>
        <v>2.5778633459042168E-2</v>
      </c>
      <c r="R1092" s="22">
        <f t="shared" si="231"/>
        <v>1.0089504982815469</v>
      </c>
      <c r="S1092" s="22">
        <f t="shared" si="232"/>
        <v>11.445806801375186</v>
      </c>
      <c r="T1092" s="39">
        <f t="shared" si="236"/>
        <v>4.8126861952407562E-2</v>
      </c>
      <c r="U1092" s="39">
        <f t="shared" si="237"/>
        <v>4.2753947049858354E-3</v>
      </c>
      <c r="V1092" s="39">
        <f t="shared" si="238"/>
        <v>4.3851467247421727E-2</v>
      </c>
      <c r="Y1092" s="37"/>
      <c r="Z1092" s="37"/>
    </row>
    <row r="1093" spans="1:26" ht="13.15" x14ac:dyDescent="0.4">
      <c r="A1093" s="1">
        <v>1961.05</v>
      </c>
      <c r="B1093" s="11">
        <v>66.5</v>
      </c>
      <c r="C1093" s="4">
        <v>1.94</v>
      </c>
      <c r="D1093" s="11">
        <v>3.05</v>
      </c>
      <c r="E1093" s="11">
        <v>29.8</v>
      </c>
      <c r="F1093" s="4">
        <f t="shared" si="229"/>
        <v>1961.3749999999179</v>
      </c>
      <c r="G1093" s="22">
        <v>3.71</v>
      </c>
      <c r="H1093" s="4">
        <f t="shared" si="225"/>
        <v>679.79290268456373</v>
      </c>
      <c r="I1093" s="4">
        <f t="shared" si="226"/>
        <v>19.831552348993288</v>
      </c>
      <c r="J1093" s="33">
        <f t="shared" si="230"/>
        <v>76339.755221991931</v>
      </c>
      <c r="K1093" s="4">
        <f t="shared" si="227"/>
        <v>31.178471476510069</v>
      </c>
      <c r="L1093" s="33">
        <f t="shared" si="228"/>
        <v>3501.2970440161712</v>
      </c>
      <c r="M1093" s="15">
        <f t="shared" si="233"/>
        <v>20.59860684329735</v>
      </c>
      <c r="N1093" s="6"/>
      <c r="O1093" s="7">
        <f t="shared" si="234"/>
        <v>24.584398270064106</v>
      </c>
      <c r="P1093" s="7"/>
      <c r="Q1093" s="46">
        <f t="shared" si="235"/>
        <v>2.5572348486320964E-2</v>
      </c>
      <c r="R1093" s="22">
        <f t="shared" si="231"/>
        <v>0.98911626518356743</v>
      </c>
      <c r="S1093" s="22">
        <f t="shared" si="232"/>
        <v>11.548252475481812</v>
      </c>
      <c r="T1093" s="39">
        <f t="shared" si="236"/>
        <v>4.512588757964453E-2</v>
      </c>
      <c r="U1093" s="39">
        <f t="shared" si="237"/>
        <v>-8.0879422247692734E-4</v>
      </c>
      <c r="V1093" s="39">
        <f t="shared" si="238"/>
        <v>4.5934681802121458E-2</v>
      </c>
      <c r="Y1093" s="37"/>
      <c r="Z1093" s="37"/>
    </row>
    <row r="1094" spans="1:26" ht="13.15" x14ac:dyDescent="0.4">
      <c r="A1094" s="1">
        <v>1961.06</v>
      </c>
      <c r="B1094" s="11">
        <v>65.62</v>
      </c>
      <c r="C1094" s="4">
        <v>1.94</v>
      </c>
      <c r="D1094" s="11">
        <v>3.03</v>
      </c>
      <c r="E1094" s="11">
        <v>29.8</v>
      </c>
      <c r="F1094" s="4">
        <f t="shared" si="229"/>
        <v>1961.4583333332512</v>
      </c>
      <c r="G1094" s="22">
        <v>3.88</v>
      </c>
      <c r="H1094" s="4">
        <f t="shared" si="225"/>
        <v>670.79714697986583</v>
      </c>
      <c r="I1094" s="4">
        <f t="shared" si="226"/>
        <v>19.831552348993288</v>
      </c>
      <c r="J1094" s="33">
        <f t="shared" si="230"/>
        <v>75515.132803428569</v>
      </c>
      <c r="K1094" s="4">
        <f t="shared" si="227"/>
        <v>30.974022483221479</v>
      </c>
      <c r="L1094" s="33">
        <f t="shared" si="228"/>
        <v>3486.9072294176858</v>
      </c>
      <c r="M1094" s="15">
        <f t="shared" si="233"/>
        <v>20.332414551592308</v>
      </c>
      <c r="N1094" s="6"/>
      <c r="O1094" s="7">
        <f t="shared" si="234"/>
        <v>24.243964853269762</v>
      </c>
      <c r="P1094" s="7"/>
      <c r="Q1094" s="46">
        <f t="shared" si="235"/>
        <v>2.4507926215313475E-2</v>
      </c>
      <c r="R1094" s="22">
        <f t="shared" si="231"/>
        <v>0.99995113592092766</v>
      </c>
      <c r="S1094" s="22">
        <f t="shared" si="232"/>
        <v>11.422564357945458</v>
      </c>
      <c r="T1094" s="39">
        <f t="shared" si="236"/>
        <v>4.3805070632089604E-2</v>
      </c>
      <c r="U1094" s="39">
        <f t="shared" si="237"/>
        <v>-8.7199178523100773E-4</v>
      </c>
      <c r="V1094" s="39">
        <f t="shared" si="238"/>
        <v>4.4677062417320612E-2</v>
      </c>
      <c r="Y1094" s="37"/>
      <c r="Z1094" s="37"/>
    </row>
    <row r="1095" spans="1:26" ht="13.15" x14ac:dyDescent="0.4">
      <c r="A1095" s="1">
        <v>1961.07</v>
      </c>
      <c r="B1095" s="11">
        <v>65.44</v>
      </c>
      <c r="C1095" s="4">
        <v>1.9466699999999999</v>
      </c>
      <c r="D1095" s="11">
        <v>3.03667</v>
      </c>
      <c r="E1095" s="11">
        <v>30</v>
      </c>
      <c r="F1095" s="4">
        <f t="shared" si="229"/>
        <v>1961.5416666665844</v>
      </c>
      <c r="G1095" s="22">
        <v>3.92</v>
      </c>
      <c r="H1095" s="4">
        <f t="shared" si="225"/>
        <v>664.49739199999999</v>
      </c>
      <c r="I1095" s="4">
        <f t="shared" si="226"/>
        <v>19.767071181000002</v>
      </c>
      <c r="J1095" s="33">
        <f t="shared" si="230"/>
        <v>74991.376724458794</v>
      </c>
      <c r="K1095" s="4">
        <f t="shared" si="227"/>
        <v>30.835258181000004</v>
      </c>
      <c r="L1095" s="33">
        <f t="shared" si="228"/>
        <v>3479.890952901319</v>
      </c>
      <c r="M1095" s="15">
        <f t="shared" si="233"/>
        <v>20.146643736827329</v>
      </c>
      <c r="N1095" s="6"/>
      <c r="O1095" s="7">
        <f t="shared" si="234"/>
        <v>24.001732449096973</v>
      </c>
      <c r="P1095" s="7"/>
      <c r="Q1095" s="46">
        <f t="shared" si="235"/>
        <v>2.5240009310458347E-2</v>
      </c>
      <c r="R1095" s="22">
        <f t="shared" si="231"/>
        <v>0.9934749803871008</v>
      </c>
      <c r="S1095" s="22">
        <f t="shared" si="232"/>
        <v>11.34585949682508</v>
      </c>
      <c r="T1095" s="39">
        <f t="shared" si="236"/>
        <v>4.3790117145812824E-2</v>
      </c>
      <c r="U1095" s="39">
        <f t="shared" si="237"/>
        <v>-1.4214964115368822E-3</v>
      </c>
      <c r="V1095" s="39">
        <f t="shared" si="238"/>
        <v>4.5211613557349706E-2</v>
      </c>
      <c r="Y1095" s="37"/>
      <c r="Z1095" s="37"/>
    </row>
    <row r="1096" spans="1:26" ht="13.15" x14ac:dyDescent="0.4">
      <c r="A1096" s="1">
        <v>1961.08</v>
      </c>
      <c r="B1096" s="11">
        <v>67.790000000000006</v>
      </c>
      <c r="C1096" s="4">
        <v>1.95333</v>
      </c>
      <c r="D1096" s="11">
        <v>3.0433300000000001</v>
      </c>
      <c r="E1096" s="11">
        <v>29.9</v>
      </c>
      <c r="F1096" s="4">
        <f t="shared" si="229"/>
        <v>1961.6249999999177</v>
      </c>
      <c r="G1096" s="22">
        <v>4.04</v>
      </c>
      <c r="H1096" s="4">
        <f t="shared" si="225"/>
        <v>690.66220434782622</v>
      </c>
      <c r="I1096" s="4">
        <f t="shared" si="226"/>
        <v>19.901035604347829</v>
      </c>
      <c r="J1096" s="33">
        <f t="shared" si="230"/>
        <v>78131.347620263783</v>
      </c>
      <c r="K1096" s="4">
        <f t="shared" si="227"/>
        <v>31.006239952173917</v>
      </c>
      <c r="L1096" s="33">
        <f t="shared" si="228"/>
        <v>3507.5892337096529</v>
      </c>
      <c r="M1096" s="15">
        <f t="shared" si="233"/>
        <v>20.941688475215191</v>
      </c>
      <c r="N1096" s="6"/>
      <c r="O1096" s="7">
        <f t="shared" si="234"/>
        <v>24.927371788688774</v>
      </c>
      <c r="P1096" s="7"/>
      <c r="Q1096" s="46">
        <f t="shared" si="235"/>
        <v>2.1816815188407716E-2</v>
      </c>
      <c r="R1096" s="22">
        <f t="shared" si="231"/>
        <v>1.0082762096268238</v>
      </c>
      <c r="S1096" s="22">
        <f t="shared" si="232"/>
        <v>11.309525960952939</v>
      </c>
      <c r="T1096" s="39">
        <f t="shared" si="236"/>
        <v>3.767453343601046E-2</v>
      </c>
      <c r="U1096" s="39">
        <f t="shared" si="237"/>
        <v>2.9066845568914701E-4</v>
      </c>
      <c r="V1096" s="39">
        <f t="shared" si="238"/>
        <v>3.7383864980321313E-2</v>
      </c>
      <c r="Y1096" s="37"/>
      <c r="Z1096" s="37"/>
    </row>
    <row r="1097" spans="1:26" ht="13.15" x14ac:dyDescent="0.4">
      <c r="A1097" s="1">
        <v>1961.09</v>
      </c>
      <c r="B1097" s="11">
        <v>67.260000000000005</v>
      </c>
      <c r="C1097" s="4">
        <v>1.96</v>
      </c>
      <c r="D1097" s="11">
        <v>3.05</v>
      </c>
      <c r="E1097" s="11">
        <v>30</v>
      </c>
      <c r="F1097" s="4">
        <f t="shared" si="229"/>
        <v>1961.7083333332509</v>
      </c>
      <c r="G1097" s="22">
        <v>3.98</v>
      </c>
      <c r="H1097" s="4">
        <f t="shared" si="225"/>
        <v>682.97821800000008</v>
      </c>
      <c r="I1097" s="4">
        <f t="shared" si="226"/>
        <v>19.902428</v>
      </c>
      <c r="J1097" s="33">
        <f t="shared" si="230"/>
        <v>77449.716891414268</v>
      </c>
      <c r="K1097" s="4">
        <f t="shared" si="227"/>
        <v>30.970615000000002</v>
      </c>
      <c r="L1097" s="33">
        <f t="shared" si="228"/>
        <v>3512.0671501459042</v>
      </c>
      <c r="M1097" s="15">
        <f t="shared" si="233"/>
        <v>20.705243044147263</v>
      </c>
      <c r="N1097" s="6"/>
      <c r="O1097" s="7">
        <f t="shared" si="234"/>
        <v>24.626812599567057</v>
      </c>
      <c r="P1097" s="7"/>
      <c r="Q1097" s="46">
        <f t="shared" si="235"/>
        <v>2.2520573809431906E-2</v>
      </c>
      <c r="R1097" s="22">
        <f t="shared" si="231"/>
        <v>1.0082399627852752</v>
      </c>
      <c r="S1097" s="22">
        <f t="shared" si="232"/>
        <v>11.365115548690506</v>
      </c>
      <c r="T1097" s="39">
        <f t="shared" si="236"/>
        <v>4.1137790050248091E-2</v>
      </c>
      <c r="U1097" s="39">
        <f t="shared" si="237"/>
        <v>3.5461046872160562E-3</v>
      </c>
      <c r="V1097" s="39">
        <f t="shared" si="238"/>
        <v>3.7591685363032035E-2</v>
      </c>
      <c r="Y1097" s="37"/>
      <c r="Z1097" s="37"/>
    </row>
    <row r="1098" spans="1:26" ht="13.15" x14ac:dyDescent="0.4">
      <c r="A1098" s="1">
        <v>1961.1</v>
      </c>
      <c r="B1098" s="11">
        <v>68</v>
      </c>
      <c r="C1098" s="4">
        <v>1.98</v>
      </c>
      <c r="D1098" s="11">
        <v>3.09667</v>
      </c>
      <c r="E1098" s="11">
        <v>30</v>
      </c>
      <c r="F1098" s="4">
        <f t="shared" si="229"/>
        <v>1961.7916666665842</v>
      </c>
      <c r="G1098" s="22">
        <v>3.92</v>
      </c>
      <c r="H1098" s="4">
        <f t="shared" ref="H1098:H1161" si="239">B1098*$E$1838/E1098</f>
        <v>690.49239999999998</v>
      </c>
      <c r="I1098" s="4">
        <f t="shared" ref="I1098:I1161" si="240">C1098*$E$1838/E1098</f>
        <v>20.105514000000003</v>
      </c>
      <c r="J1098" s="33">
        <f t="shared" si="230"/>
        <v>78491.82206219525</v>
      </c>
      <c r="K1098" s="4">
        <f t="shared" ref="K1098:K1161" si="241">D1098*$E$1838/E1098</f>
        <v>31.444516181000001</v>
      </c>
      <c r="L1098" s="33">
        <f t="shared" ref="L1098:L1161" si="242">K1098*(J1098/H1098)</f>
        <v>3574.4598621373261</v>
      </c>
      <c r="M1098" s="15">
        <f t="shared" si="233"/>
        <v>20.924190141010794</v>
      </c>
      <c r="N1098" s="6"/>
      <c r="O1098" s="7">
        <f t="shared" si="234"/>
        <v>24.869916653028234</v>
      </c>
      <c r="P1098" s="7"/>
      <c r="Q1098" s="46">
        <f t="shared" si="235"/>
        <v>2.2227504665063416E-2</v>
      </c>
      <c r="R1098" s="22">
        <f t="shared" si="231"/>
        <v>1.0016270980695723</v>
      </c>
      <c r="S1098" s="22">
        <f t="shared" si="232"/>
        <v>11.458763677862068</v>
      </c>
      <c r="T1098" s="39">
        <f t="shared" si="236"/>
        <v>3.7538369975540276E-2</v>
      </c>
      <c r="U1098" s="39">
        <f t="shared" si="237"/>
        <v>4.5465836366012091E-3</v>
      </c>
      <c r="V1098" s="39">
        <f t="shared" si="238"/>
        <v>3.2991786338939066E-2</v>
      </c>
      <c r="Y1098" s="37"/>
      <c r="Z1098" s="37"/>
    </row>
    <row r="1099" spans="1:26" ht="13.15" x14ac:dyDescent="0.4">
      <c r="A1099" s="1">
        <v>1961.11</v>
      </c>
      <c r="B1099" s="11">
        <v>71.08</v>
      </c>
      <c r="C1099" s="4">
        <v>2</v>
      </c>
      <c r="D1099" s="11">
        <v>3.1433300000000002</v>
      </c>
      <c r="E1099" s="11">
        <v>30</v>
      </c>
      <c r="F1099" s="4">
        <f t="shared" ref="F1099:F1162" si="243">F1098+1/12</f>
        <v>1961.8749999999175</v>
      </c>
      <c r="G1099" s="22">
        <v>3.94</v>
      </c>
      <c r="H1099" s="4">
        <f t="shared" si="239"/>
        <v>721.76764400000002</v>
      </c>
      <c r="I1099" s="4">
        <f t="shared" si="240"/>
        <v>20.308600000000002</v>
      </c>
      <c r="J1099" s="33">
        <f t="shared" ref="J1099:J1162" si="244">J1098*((H1099+(I1099/12))/H1098)</f>
        <v>82239.421801831442</v>
      </c>
      <c r="K1099" s="4">
        <f t="shared" si="241"/>
        <v>31.918315819000004</v>
      </c>
      <c r="L1099" s="33">
        <f t="shared" si="242"/>
        <v>3636.8266985417958</v>
      </c>
      <c r="M1099" s="15">
        <f t="shared" si="233"/>
        <v>21.857957721959679</v>
      </c>
      <c r="N1099" s="6"/>
      <c r="O1099" s="7">
        <f t="shared" si="234"/>
        <v>25.960088110372372</v>
      </c>
      <c r="P1099" s="7"/>
      <c r="Q1099" s="46">
        <f t="shared" si="235"/>
        <v>1.921532164864749E-2</v>
      </c>
      <c r="R1099" s="22">
        <f t="shared" ref="R1099:R1162" si="245">((G1099/G1100+G1099/1200+((1+G1100/1200)^(-119))*(1-G1099/G1100)))</f>
        <v>0.99350075664378312</v>
      </c>
      <c r="S1099" s="22">
        <f t="shared" ref="S1099:S1162" si="246">S1098*R1098*E1098/E1099</f>
        <v>11.477408210122002</v>
      </c>
      <c r="T1099" s="39">
        <f t="shared" si="236"/>
        <v>2.8104043479765028E-2</v>
      </c>
      <c r="U1099" s="39">
        <f t="shared" si="237"/>
        <v>5.7777477795133425E-3</v>
      </c>
      <c r="V1099" s="39">
        <f t="shared" si="238"/>
        <v>2.2326295700251686E-2</v>
      </c>
      <c r="Y1099" s="37"/>
      <c r="Z1099" s="37"/>
    </row>
    <row r="1100" spans="1:26" ht="13.15" x14ac:dyDescent="0.4">
      <c r="A1100" s="1">
        <v>1961.12</v>
      </c>
      <c r="B1100" s="11">
        <v>71.739999999999995</v>
      </c>
      <c r="C1100" s="4">
        <v>2.02</v>
      </c>
      <c r="D1100" s="11">
        <v>3.19</v>
      </c>
      <c r="E1100" s="11">
        <v>30</v>
      </c>
      <c r="F1100" s="4">
        <f t="shared" si="243"/>
        <v>1961.9583333332507</v>
      </c>
      <c r="G1100" s="22">
        <v>4.0599999999999996</v>
      </c>
      <c r="H1100" s="4">
        <f t="shared" si="239"/>
        <v>728.46948199999997</v>
      </c>
      <c r="I1100" s="4">
        <f t="shared" si="240"/>
        <v>20.511686000000001</v>
      </c>
      <c r="J1100" s="33">
        <f t="shared" si="244"/>
        <v>83197.801858000792</v>
      </c>
      <c r="K1100" s="4">
        <f t="shared" si="241"/>
        <v>32.392217000000002</v>
      </c>
      <c r="L1100" s="33">
        <f t="shared" si="242"/>
        <v>3699.4840803878251</v>
      </c>
      <c r="M1100" s="15">
        <f t="shared" si="233"/>
        <v>22.041480198382267</v>
      </c>
      <c r="N1100" s="6"/>
      <c r="O1100" s="7">
        <f t="shared" si="234"/>
        <v>26.158967454388598</v>
      </c>
      <c r="P1100" s="7"/>
      <c r="Q1100" s="46">
        <f t="shared" si="235"/>
        <v>1.7251533180928584E-2</v>
      </c>
      <c r="R1100" s="22">
        <f t="shared" si="245"/>
        <v>1.0017544201863267</v>
      </c>
      <c r="S1100" s="22">
        <f t="shared" si="246"/>
        <v>11.402813741065778</v>
      </c>
      <c r="T1100" s="39">
        <f t="shared" si="236"/>
        <v>3.3538175321391028E-2</v>
      </c>
      <c r="U1100" s="39">
        <f t="shared" si="237"/>
        <v>5.5258212275945962E-3</v>
      </c>
      <c r="V1100" s="39">
        <f t="shared" si="238"/>
        <v>2.8012354093796432E-2</v>
      </c>
      <c r="Y1100" s="37"/>
      <c r="Z1100" s="37"/>
    </row>
    <row r="1101" spans="1:26" ht="13.15" x14ac:dyDescent="0.4">
      <c r="A1101" s="1">
        <v>1962.01</v>
      </c>
      <c r="B1101" s="11">
        <v>69.069999999999993</v>
      </c>
      <c r="C1101" s="4">
        <v>2.0266700000000002</v>
      </c>
      <c r="D1101" s="11">
        <v>3.25</v>
      </c>
      <c r="E1101" s="11">
        <v>30</v>
      </c>
      <c r="F1101" s="4">
        <f t="shared" si="243"/>
        <v>1962.041666666584</v>
      </c>
      <c r="G1101" s="22">
        <v>4.08</v>
      </c>
      <c r="H1101" s="4">
        <f t="shared" si="239"/>
        <v>701.35750099999996</v>
      </c>
      <c r="I1101" s="4">
        <f t="shared" si="240"/>
        <v>20.579415181000002</v>
      </c>
      <c r="J1101" s="33">
        <f t="shared" si="244"/>
        <v>80297.231415617658</v>
      </c>
      <c r="K1101" s="4">
        <f t="shared" si="241"/>
        <v>33.001474999999999</v>
      </c>
      <c r="L1101" s="33">
        <f t="shared" si="242"/>
        <v>3778.2829318192762</v>
      </c>
      <c r="M1101" s="15">
        <f t="shared" si="233"/>
        <v>21.197931400015232</v>
      </c>
      <c r="N1101" s="6"/>
      <c r="O1101" s="7">
        <f t="shared" si="234"/>
        <v>25.142459916082938</v>
      </c>
      <c r="P1101" s="7"/>
      <c r="Q1101" s="46">
        <f t="shared" si="235"/>
        <v>1.8856943716482576E-2</v>
      </c>
      <c r="R1101" s="22">
        <f t="shared" si="245"/>
        <v>1.0066638954265219</v>
      </c>
      <c r="S1101" s="22">
        <f t="shared" si="246"/>
        <v>11.422819067674027</v>
      </c>
      <c r="T1101" s="39">
        <f t="shared" si="236"/>
        <v>4.1710582602430213E-2</v>
      </c>
      <c r="U1101" s="39">
        <f t="shared" si="237"/>
        <v>5.6955120254535974E-3</v>
      </c>
      <c r="V1101" s="39">
        <f t="shared" si="238"/>
        <v>3.6015070576976616E-2</v>
      </c>
      <c r="Y1101" s="37"/>
      <c r="Z1101" s="37"/>
    </row>
    <row r="1102" spans="1:26" ht="13.15" x14ac:dyDescent="0.4">
      <c r="A1102" s="1">
        <v>1962.02</v>
      </c>
      <c r="B1102" s="11">
        <v>70.22</v>
      </c>
      <c r="C1102" s="4">
        <v>2.0333299999999999</v>
      </c>
      <c r="D1102" s="11">
        <v>3.31</v>
      </c>
      <c r="E1102" s="11">
        <v>30.1</v>
      </c>
      <c r="F1102" s="4">
        <f t="shared" si="243"/>
        <v>1962.1249999999172</v>
      </c>
      <c r="G1102" s="22">
        <v>4.04</v>
      </c>
      <c r="H1102" s="4">
        <f t="shared" si="239"/>
        <v>710.66605913621265</v>
      </c>
      <c r="I1102" s="4">
        <f t="shared" si="240"/>
        <v>20.578447992358804</v>
      </c>
      <c r="J1102" s="33">
        <f t="shared" si="244"/>
        <v>81559.285093328668</v>
      </c>
      <c r="K1102" s="4">
        <f t="shared" si="241"/>
        <v>33.499069435215944</v>
      </c>
      <c r="L1102" s="33">
        <f t="shared" si="242"/>
        <v>3844.5063181275682</v>
      </c>
      <c r="M1102" s="15">
        <f t="shared" si="233"/>
        <v>21.451687754873387</v>
      </c>
      <c r="N1102" s="6"/>
      <c r="O1102" s="7">
        <f t="shared" si="234"/>
        <v>25.427057120717457</v>
      </c>
      <c r="P1102" s="7"/>
      <c r="Q1102" s="46">
        <f t="shared" si="235"/>
        <v>1.9803478924056074E-2</v>
      </c>
      <c r="R1102" s="22">
        <f t="shared" si="245"/>
        <v>1.0123885003875235</v>
      </c>
      <c r="S1102" s="22">
        <f t="shared" si="246"/>
        <v>11.460737082475502</v>
      </c>
      <c r="T1102" s="39">
        <f t="shared" si="236"/>
        <v>4.1731982825138791E-2</v>
      </c>
      <c r="U1102" s="39">
        <f t="shared" si="237"/>
        <v>4.4005263696751395E-3</v>
      </c>
      <c r="V1102" s="39">
        <f t="shared" si="238"/>
        <v>3.7331456455463652E-2</v>
      </c>
      <c r="Y1102" s="37"/>
      <c r="Z1102" s="37"/>
    </row>
    <row r="1103" spans="1:26" ht="13.15" x14ac:dyDescent="0.4">
      <c r="A1103" s="1">
        <v>1962.03</v>
      </c>
      <c r="B1103" s="11">
        <v>70.290000000000006</v>
      </c>
      <c r="C1103" s="4">
        <v>2.04</v>
      </c>
      <c r="D1103" s="11">
        <v>3.37</v>
      </c>
      <c r="E1103" s="11">
        <v>30.1</v>
      </c>
      <c r="F1103" s="4">
        <f t="shared" si="243"/>
        <v>1962.2083333332505</v>
      </c>
      <c r="G1103" s="22">
        <v>3.93</v>
      </c>
      <c r="H1103" s="4">
        <f t="shared" si="239"/>
        <v>711.37449867109638</v>
      </c>
      <c r="I1103" s="4">
        <f t="shared" si="240"/>
        <v>20.64595215946844</v>
      </c>
      <c r="J1103" s="33">
        <f t="shared" si="244"/>
        <v>81838.040838449699</v>
      </c>
      <c r="K1103" s="4">
        <f t="shared" si="241"/>
        <v>34.106303322259137</v>
      </c>
      <c r="L1103" s="33">
        <f t="shared" si="242"/>
        <v>3923.6619380505831</v>
      </c>
      <c r="M1103" s="15">
        <f t="shared" si="233"/>
        <v>21.44315856852624</v>
      </c>
      <c r="N1103" s="6"/>
      <c r="O1103" s="7">
        <f t="shared" si="234"/>
        <v>25.400593865759635</v>
      </c>
      <c r="P1103" s="7"/>
      <c r="Q1103" s="46">
        <f t="shared" si="235"/>
        <v>2.0922020958310819E-2</v>
      </c>
      <c r="R1103" s="22">
        <f t="shared" si="245"/>
        <v>1.0106875755699061</v>
      </c>
      <c r="S1103" s="22">
        <f t="shared" si="246"/>
        <v>11.602718428263055</v>
      </c>
      <c r="T1103" s="39">
        <f t="shared" si="236"/>
        <v>4.3820507522673635E-2</v>
      </c>
      <c r="U1103" s="39">
        <f t="shared" si="237"/>
        <v>3.5032717460843354E-3</v>
      </c>
      <c r="V1103" s="39">
        <f t="shared" si="238"/>
        <v>4.03172357765893E-2</v>
      </c>
      <c r="Y1103" s="37"/>
      <c r="Z1103" s="37"/>
    </row>
    <row r="1104" spans="1:26" ht="13.15" x14ac:dyDescent="0.4">
      <c r="A1104" s="1">
        <v>1962.04</v>
      </c>
      <c r="B1104" s="11">
        <v>68.05</v>
      </c>
      <c r="C1104" s="4">
        <v>2.0466700000000002</v>
      </c>
      <c r="D1104" s="11">
        <v>3.40333</v>
      </c>
      <c r="E1104" s="11">
        <v>30.2</v>
      </c>
      <c r="F1104" s="4">
        <f t="shared" si="243"/>
        <v>1962.2916666665838</v>
      </c>
      <c r="G1104" s="22">
        <v>3.84</v>
      </c>
      <c r="H1104" s="4">
        <f t="shared" si="239"/>
        <v>686.42395529801331</v>
      </c>
      <c r="I1104" s="4">
        <f t="shared" si="240"/>
        <v>20.644868722847683</v>
      </c>
      <c r="J1104" s="33">
        <f t="shared" si="244"/>
        <v>79165.596216211721</v>
      </c>
      <c r="K1104" s="4">
        <f t="shared" si="241"/>
        <v>34.329570018874172</v>
      </c>
      <c r="L1104" s="33">
        <f t="shared" si="242"/>
        <v>3959.2453867820691</v>
      </c>
      <c r="M1104" s="15">
        <f t="shared" si="233"/>
        <v>20.658336447649038</v>
      </c>
      <c r="N1104" s="6"/>
      <c r="O1104" s="7">
        <f t="shared" si="234"/>
        <v>24.4573710489109</v>
      </c>
      <c r="P1104" s="7"/>
      <c r="Q1104" s="46">
        <f t="shared" si="235"/>
        <v>2.35452279329793E-2</v>
      </c>
      <c r="R1104" s="22">
        <f t="shared" si="245"/>
        <v>1.0007326009996715</v>
      </c>
      <c r="S1104" s="22">
        <f t="shared" si="246"/>
        <v>11.687893148485825</v>
      </c>
      <c r="T1104" s="39">
        <f t="shared" si="236"/>
        <v>4.8349863318874364E-2</v>
      </c>
      <c r="U1104" s="39">
        <f t="shared" si="237"/>
        <v>2.1442348125504385E-3</v>
      </c>
      <c r="V1104" s="39">
        <f t="shared" si="238"/>
        <v>4.6205628506323926E-2</v>
      </c>
      <c r="Y1104" s="37"/>
      <c r="Z1104" s="37"/>
    </row>
    <row r="1105" spans="1:26" ht="13.15" x14ac:dyDescent="0.4">
      <c r="A1105" s="1">
        <v>1962.05</v>
      </c>
      <c r="B1105" s="11">
        <v>62.99</v>
      </c>
      <c r="C1105" s="4">
        <v>2.0533299999999999</v>
      </c>
      <c r="D1105" s="11">
        <v>3.4366699999999999</v>
      </c>
      <c r="E1105" s="11">
        <v>30.2</v>
      </c>
      <c r="F1105" s="4">
        <f t="shared" si="243"/>
        <v>1962.374999999917</v>
      </c>
      <c r="G1105" s="22">
        <v>3.87</v>
      </c>
      <c r="H1105" s="4">
        <f t="shared" si="239"/>
        <v>635.38346721854316</v>
      </c>
      <c r="I1105" s="4">
        <f t="shared" si="240"/>
        <v>20.712048495695367</v>
      </c>
      <c r="J1105" s="33">
        <f t="shared" si="244"/>
        <v>73478.133678164042</v>
      </c>
      <c r="K1105" s="4">
        <f t="shared" si="241"/>
        <v>34.665872365231792</v>
      </c>
      <c r="L1105" s="33">
        <f t="shared" si="242"/>
        <v>4008.8918505752658</v>
      </c>
      <c r="M1105" s="15">
        <f t="shared" si="233"/>
        <v>19.089367498116658</v>
      </c>
      <c r="N1105" s="6"/>
      <c r="O1105" s="7">
        <f t="shared" si="234"/>
        <v>22.592739011982168</v>
      </c>
      <c r="P1105" s="7"/>
      <c r="Q1105" s="46">
        <f t="shared" si="235"/>
        <v>2.7223802149255703E-2</v>
      </c>
      <c r="R1105" s="22">
        <f t="shared" si="245"/>
        <v>0.99994127099060903</v>
      </c>
      <c r="S1105" s="22">
        <f t="shared" si="246"/>
        <v>11.696455710690458</v>
      </c>
      <c r="T1105" s="39">
        <f t="shared" si="236"/>
        <v>5.511859855153145E-2</v>
      </c>
      <c r="U1105" s="39">
        <f t="shared" si="237"/>
        <v>2.7881753337712922E-3</v>
      </c>
      <c r="V1105" s="39">
        <f t="shared" si="238"/>
        <v>5.2330423217760158E-2</v>
      </c>
      <c r="Y1105" s="37"/>
      <c r="Z1105" s="37"/>
    </row>
    <row r="1106" spans="1:26" ht="13.15" x14ac:dyDescent="0.4">
      <c r="A1106" s="1">
        <v>1962.06</v>
      </c>
      <c r="B1106" s="11">
        <v>55.63</v>
      </c>
      <c r="C1106" s="4">
        <v>2.06</v>
      </c>
      <c r="D1106" s="11">
        <v>3.47</v>
      </c>
      <c r="E1106" s="11">
        <v>30.2</v>
      </c>
      <c r="F1106" s="4">
        <f t="shared" si="243"/>
        <v>1962.4583333332503</v>
      </c>
      <c r="G1106" s="22">
        <v>3.91</v>
      </c>
      <c r="H1106" s="4">
        <f t="shared" si="239"/>
        <v>561.14275728476832</v>
      </c>
      <c r="I1106" s="4">
        <f t="shared" si="240"/>
        <v>20.77932913907285</v>
      </c>
      <c r="J1106" s="33">
        <f t="shared" si="244"/>
        <v>65092.90876008389</v>
      </c>
      <c r="K1106" s="4">
        <f t="shared" si="241"/>
        <v>35.002073841059605</v>
      </c>
      <c r="L1106" s="33">
        <f t="shared" si="242"/>
        <v>4060.2623296331308</v>
      </c>
      <c r="M1106" s="15">
        <f t="shared" si="233"/>
        <v>16.82757124479247</v>
      </c>
      <c r="N1106" s="6"/>
      <c r="O1106" s="7">
        <f t="shared" si="234"/>
        <v>19.917222641066708</v>
      </c>
      <c r="P1106" s="7"/>
      <c r="Q1106" s="46">
        <f t="shared" si="235"/>
        <v>3.3481783573162484E-2</v>
      </c>
      <c r="R1106" s="22">
        <f t="shared" si="245"/>
        <v>0.99508718933734119</v>
      </c>
      <c r="S1106" s="22">
        <f t="shared" si="246"/>
        <v>11.695768789433183</v>
      </c>
      <c r="T1106" s="39">
        <f t="shared" si="236"/>
        <v>6.8274864984938288E-2</v>
      </c>
      <c r="U1106" s="39">
        <f t="shared" si="237"/>
        <v>3.2123625469537842E-3</v>
      </c>
      <c r="V1106" s="39">
        <f t="shared" si="238"/>
        <v>6.5062502437984504E-2</v>
      </c>
      <c r="Y1106" s="37"/>
      <c r="Z1106" s="37"/>
    </row>
    <row r="1107" spans="1:26" ht="13.15" x14ac:dyDescent="0.4">
      <c r="A1107" s="1">
        <v>1962.07</v>
      </c>
      <c r="B1107" s="11">
        <v>56.97</v>
      </c>
      <c r="C1107" s="4">
        <v>2.0666699999999998</v>
      </c>
      <c r="D1107" s="11">
        <v>3.49</v>
      </c>
      <c r="E1107" s="11">
        <v>30.3</v>
      </c>
      <c r="F1107" s="4">
        <f t="shared" si="243"/>
        <v>1962.5416666665835</v>
      </c>
      <c r="G1107" s="22">
        <v>4.01</v>
      </c>
      <c r="H1107" s="4">
        <f t="shared" si="239"/>
        <v>572.76284257425743</v>
      </c>
      <c r="I1107" s="4">
        <f t="shared" si="240"/>
        <v>20.777809090099009</v>
      </c>
      <c r="J1107" s="33">
        <f t="shared" si="244"/>
        <v>66641.699110124435</v>
      </c>
      <c r="K1107" s="4">
        <f t="shared" si="241"/>
        <v>35.087630693069308</v>
      </c>
      <c r="L1107" s="33">
        <f t="shared" si="242"/>
        <v>4082.4913093616692</v>
      </c>
      <c r="M1107" s="15">
        <f t="shared" si="233"/>
        <v>17.141325661322792</v>
      </c>
      <c r="N1107" s="6"/>
      <c r="O1107" s="7">
        <f t="shared" si="234"/>
        <v>20.289071663902121</v>
      </c>
      <c r="P1107" s="7"/>
      <c r="Q1107" s="46">
        <f t="shared" si="235"/>
        <v>3.0967289321607847E-2</v>
      </c>
      <c r="R1107" s="22">
        <f t="shared" si="245"/>
        <v>1.005796438146745</v>
      </c>
      <c r="S1107" s="22">
        <f t="shared" si="246"/>
        <v>11.599899428807168</v>
      </c>
      <c r="T1107" s="39">
        <f t="shared" si="236"/>
        <v>6.4718282245189052E-2</v>
      </c>
      <c r="U1107" s="39">
        <f t="shared" si="237"/>
        <v>4.0679412523005887E-3</v>
      </c>
      <c r="V1107" s="39">
        <f t="shared" si="238"/>
        <v>6.0650340992888463E-2</v>
      </c>
      <c r="Y1107" s="37"/>
      <c r="Z1107" s="37"/>
    </row>
    <row r="1108" spans="1:26" ht="13.15" x14ac:dyDescent="0.4">
      <c r="A1108" s="1">
        <v>1962.08</v>
      </c>
      <c r="B1108" s="11">
        <v>58.52</v>
      </c>
      <c r="C1108" s="4">
        <v>2.0733299999999999</v>
      </c>
      <c r="D1108" s="11">
        <v>3.51</v>
      </c>
      <c r="E1108" s="11">
        <v>30.3</v>
      </c>
      <c r="F1108" s="4">
        <f t="shared" si="243"/>
        <v>1962.6249999999168</v>
      </c>
      <c r="G1108" s="22">
        <v>3.98</v>
      </c>
      <c r="H1108" s="4">
        <f t="shared" si="239"/>
        <v>588.34617425742579</v>
      </c>
      <c r="I1108" s="4">
        <f t="shared" si="240"/>
        <v>20.844767147524752</v>
      </c>
      <c r="J1108" s="33">
        <f t="shared" si="244"/>
        <v>68656.949589125536</v>
      </c>
      <c r="K1108" s="4">
        <f t="shared" si="241"/>
        <v>35.288705940594056</v>
      </c>
      <c r="L1108" s="33">
        <f t="shared" si="242"/>
        <v>4118.009108985485</v>
      </c>
      <c r="M1108" s="15">
        <f t="shared" si="233"/>
        <v>17.571262631045535</v>
      </c>
      <c r="N1108" s="6"/>
      <c r="O1108" s="7">
        <f t="shared" si="234"/>
        <v>20.797371453348312</v>
      </c>
      <c r="P1108" s="7"/>
      <c r="Q1108" s="46">
        <f t="shared" si="235"/>
        <v>2.9839850791958493E-2</v>
      </c>
      <c r="R1108" s="22">
        <f t="shared" si="245"/>
        <v>1.0033166666666666</v>
      </c>
      <c r="S1108" s="22">
        <f t="shared" si="246"/>
        <v>11.667137528354711</v>
      </c>
      <c r="T1108" s="39">
        <f t="shared" si="236"/>
        <v>6.5247093555214741E-2</v>
      </c>
      <c r="U1108" s="39">
        <f t="shared" si="237"/>
        <v>3.0177421481709654E-3</v>
      </c>
      <c r="V1108" s="39">
        <f t="shared" si="238"/>
        <v>6.2229351407043776E-2</v>
      </c>
      <c r="Y1108" s="37"/>
      <c r="Z1108" s="37"/>
    </row>
    <row r="1109" spans="1:26" ht="13.15" x14ac:dyDescent="0.4">
      <c r="A1109" s="1">
        <v>1962.09</v>
      </c>
      <c r="B1109" s="11">
        <v>58</v>
      </c>
      <c r="C1109" s="4">
        <v>2.08</v>
      </c>
      <c r="D1109" s="11">
        <v>3.53</v>
      </c>
      <c r="E1109" s="11">
        <v>30.4</v>
      </c>
      <c r="F1109" s="4">
        <f t="shared" si="243"/>
        <v>1962.70833333325</v>
      </c>
      <c r="G1109" s="22">
        <v>3.98</v>
      </c>
      <c r="H1109" s="4">
        <f t="shared" si="239"/>
        <v>581.20006578947368</v>
      </c>
      <c r="I1109" s="4">
        <f t="shared" si="240"/>
        <v>20.843036842105263</v>
      </c>
      <c r="J1109" s="33">
        <f t="shared" si="244"/>
        <v>68025.725295879107</v>
      </c>
      <c r="K1109" s="4">
        <f t="shared" si="241"/>
        <v>35.373038486842113</v>
      </c>
      <c r="L1109" s="33">
        <f t="shared" si="242"/>
        <v>4140.1863843871261</v>
      </c>
      <c r="M1109" s="15">
        <f t="shared" si="233"/>
        <v>17.321461147465481</v>
      </c>
      <c r="N1109" s="6"/>
      <c r="O1109" s="7">
        <f t="shared" si="234"/>
        <v>20.501925308455881</v>
      </c>
      <c r="P1109" s="7"/>
      <c r="Q1109" s="46">
        <f t="shared" si="235"/>
        <v>3.0994332976254542E-2</v>
      </c>
      <c r="R1109" s="22">
        <f t="shared" si="245"/>
        <v>1.007417500176147</v>
      </c>
      <c r="S1109" s="22">
        <f t="shared" si="246"/>
        <v>11.667327503126966</v>
      </c>
      <c r="T1109" s="39">
        <f t="shared" si="236"/>
        <v>6.4680784220179754E-2</v>
      </c>
      <c r="U1109" s="39">
        <f t="shared" si="237"/>
        <v>7.9721457991022149E-4</v>
      </c>
      <c r="V1109" s="39">
        <f t="shared" si="238"/>
        <v>6.3883569640269533E-2</v>
      </c>
      <c r="Y1109" s="37"/>
      <c r="Z1109" s="37"/>
    </row>
    <row r="1110" spans="1:26" ht="13.15" x14ac:dyDescent="0.4">
      <c r="A1110" s="1">
        <v>1962.1</v>
      </c>
      <c r="B1110" s="11">
        <v>56.17</v>
      </c>
      <c r="C1110" s="4">
        <v>2.09667</v>
      </c>
      <c r="D1110" s="11">
        <v>3.57667</v>
      </c>
      <c r="E1110" s="11">
        <v>30.4</v>
      </c>
      <c r="F1110" s="4">
        <f t="shared" si="243"/>
        <v>1962.7916666665833</v>
      </c>
      <c r="G1110" s="22">
        <v>3.93</v>
      </c>
      <c r="H1110" s="4">
        <f t="shared" si="239"/>
        <v>562.86220164473684</v>
      </c>
      <c r="I1110" s="4">
        <f t="shared" si="240"/>
        <v>21.010081757565793</v>
      </c>
      <c r="J1110" s="33">
        <f t="shared" si="244"/>
        <v>66084.320942371356</v>
      </c>
      <c r="K1110" s="4">
        <f t="shared" si="241"/>
        <v>35.840704125986846</v>
      </c>
      <c r="L1110" s="33">
        <f t="shared" si="242"/>
        <v>4207.9723728850167</v>
      </c>
      <c r="M1110" s="15">
        <f t="shared" si="233"/>
        <v>16.739820967901331</v>
      </c>
      <c r="N1110" s="6"/>
      <c r="O1110" s="7">
        <f t="shared" si="234"/>
        <v>19.81627867137712</v>
      </c>
      <c r="P1110" s="7"/>
      <c r="Q1110" s="46">
        <f t="shared" si="235"/>
        <v>3.3500278187628969E-2</v>
      </c>
      <c r="R1110" s="22">
        <f t="shared" si="245"/>
        <v>1.0040955493531014</v>
      </c>
      <c r="S1110" s="22">
        <f t="shared" si="246"/>
        <v>11.753869906936574</v>
      </c>
      <c r="T1110" s="39">
        <f t="shared" si="236"/>
        <v>6.7708602152785735E-2</v>
      </c>
      <c r="U1110" s="39">
        <f t="shared" si="237"/>
        <v>6.3557512811973638E-4</v>
      </c>
      <c r="V1110" s="39">
        <f t="shared" si="238"/>
        <v>6.7073027024665999E-2</v>
      </c>
      <c r="Y1110" s="37"/>
      <c r="Z1110" s="37"/>
    </row>
    <row r="1111" spans="1:26" ht="13.15" x14ac:dyDescent="0.4">
      <c r="A1111" s="1">
        <v>1962.11</v>
      </c>
      <c r="B1111" s="11">
        <v>60.04</v>
      </c>
      <c r="C1111" s="4">
        <v>2.1133299999999999</v>
      </c>
      <c r="D1111" s="11">
        <v>3.6233300000000002</v>
      </c>
      <c r="E1111" s="11">
        <v>30.4</v>
      </c>
      <c r="F1111" s="4">
        <f t="shared" si="243"/>
        <v>1962.8749999999166</v>
      </c>
      <c r="G1111" s="22">
        <v>3.92</v>
      </c>
      <c r="H1111" s="4">
        <f t="shared" si="239"/>
        <v>601.64227500000015</v>
      </c>
      <c r="I1111" s="4">
        <f t="shared" si="240"/>
        <v>21.177026466118424</v>
      </c>
      <c r="J1111" s="33">
        <f t="shared" si="244"/>
        <v>70844.593096161756</v>
      </c>
      <c r="K1111" s="4">
        <f t="shared" si="241"/>
        <v>36.308269558223692</v>
      </c>
      <c r="L1111" s="33">
        <f t="shared" si="242"/>
        <v>4275.3720770005957</v>
      </c>
      <c r="M1111" s="15">
        <f t="shared" si="233"/>
        <v>17.854386489497148</v>
      </c>
      <c r="N1111" s="6"/>
      <c r="O1111" s="7">
        <f t="shared" si="234"/>
        <v>21.134634868091101</v>
      </c>
      <c r="P1111" s="7"/>
      <c r="Q1111" s="46">
        <f t="shared" si="235"/>
        <v>2.9871128091809189E-2</v>
      </c>
      <c r="R1111" s="22">
        <f t="shared" si="245"/>
        <v>1.0082037695206869</v>
      </c>
      <c r="S1111" s="22">
        <f t="shared" si="246"/>
        <v>11.802008461230367</v>
      </c>
      <c r="T1111" s="39">
        <f t="shared" si="236"/>
        <v>6.5501446156986498E-2</v>
      </c>
      <c r="U1111" s="39">
        <f t="shared" si="237"/>
        <v>1.9859653960729862E-3</v>
      </c>
      <c r="V1111" s="39">
        <f t="shared" si="238"/>
        <v>6.3515480760913512E-2</v>
      </c>
      <c r="Y1111" s="37"/>
      <c r="Z1111" s="37"/>
    </row>
    <row r="1112" spans="1:26" ht="13.15" x14ac:dyDescent="0.4">
      <c r="A1112" s="1">
        <v>1962.12</v>
      </c>
      <c r="B1112" s="11">
        <v>62.64</v>
      </c>
      <c r="C1112" s="4">
        <v>2.13</v>
      </c>
      <c r="D1112" s="11">
        <v>3.67</v>
      </c>
      <c r="E1112" s="11">
        <v>30.4</v>
      </c>
      <c r="F1112" s="4">
        <f t="shared" si="243"/>
        <v>1962.9583333332498</v>
      </c>
      <c r="G1112" s="22">
        <v>3.86</v>
      </c>
      <c r="H1112" s="4">
        <f t="shared" si="239"/>
        <v>627.69607105263174</v>
      </c>
      <c r="I1112" s="4">
        <f t="shared" si="240"/>
        <v>21.344071381578949</v>
      </c>
      <c r="J1112" s="33">
        <f t="shared" si="244"/>
        <v>74121.922498636603</v>
      </c>
      <c r="K1112" s="4">
        <f t="shared" si="241"/>
        <v>36.775935197368426</v>
      </c>
      <c r="L1112" s="33">
        <f t="shared" si="242"/>
        <v>4342.7116151021119</v>
      </c>
      <c r="M1112" s="15">
        <f t="shared" si="233"/>
        <v>18.585836118439858</v>
      </c>
      <c r="N1112" s="6"/>
      <c r="O1112" s="7">
        <f t="shared" si="234"/>
        <v>21.99692844815041</v>
      </c>
      <c r="P1112" s="7"/>
      <c r="Q1112" s="46">
        <f t="shared" si="235"/>
        <v>2.8266895655685027E-2</v>
      </c>
      <c r="R1112" s="22">
        <f t="shared" si="245"/>
        <v>1.0056886798606937</v>
      </c>
      <c r="S1112" s="22">
        <f t="shared" si="246"/>
        <v>11.898829418527498</v>
      </c>
      <c r="T1112" s="39">
        <f t="shared" si="236"/>
        <v>6.2871859796683971E-2</v>
      </c>
      <c r="U1112" s="39">
        <f t="shared" si="237"/>
        <v>8.6779591041552528E-4</v>
      </c>
      <c r="V1112" s="39">
        <f t="shared" si="238"/>
        <v>6.2004063886268446E-2</v>
      </c>
      <c r="Y1112" s="37"/>
      <c r="Z1112" s="37"/>
    </row>
    <row r="1113" spans="1:26" ht="13.15" x14ac:dyDescent="0.4">
      <c r="A1113" s="1">
        <v>1963.01</v>
      </c>
      <c r="B1113" s="11">
        <v>65.06</v>
      </c>
      <c r="C1113" s="4">
        <v>2.1366700000000001</v>
      </c>
      <c r="D1113" s="11">
        <v>3.6833300000000002</v>
      </c>
      <c r="E1113" s="11">
        <v>30.4</v>
      </c>
      <c r="F1113" s="4">
        <f t="shared" si="243"/>
        <v>1963.0416666665831</v>
      </c>
      <c r="G1113" s="22">
        <v>3.83</v>
      </c>
      <c r="H1113" s="4">
        <f t="shared" si="239"/>
        <v>651.94614276315804</v>
      </c>
      <c r="I1113" s="4">
        <f t="shared" si="240"/>
        <v>21.410909389144738</v>
      </c>
      <c r="J1113" s="33">
        <f t="shared" si="244"/>
        <v>77196.202401661241</v>
      </c>
      <c r="K1113" s="4">
        <f t="shared" si="241"/>
        <v>36.909511005592115</v>
      </c>
      <c r="L1113" s="33">
        <f t="shared" si="242"/>
        <v>4370.4132830020117</v>
      </c>
      <c r="M1113" s="15">
        <f t="shared" si="233"/>
        <v>19.259231693254055</v>
      </c>
      <c r="N1113" s="6"/>
      <c r="O1113" s="7">
        <f t="shared" si="234"/>
        <v>22.787775396063694</v>
      </c>
      <c r="P1113" s="7"/>
      <c r="Q1113" s="46">
        <f t="shared" si="235"/>
        <v>2.7065841820962069E-2</v>
      </c>
      <c r="R1113" s="22">
        <f t="shared" si="245"/>
        <v>0.9958067224887539</v>
      </c>
      <c r="S1113" s="22">
        <f t="shared" si="246"/>
        <v>11.966518049806504</v>
      </c>
      <c r="T1113" s="39">
        <f t="shared" si="236"/>
        <v>5.9355393684216384E-2</v>
      </c>
      <c r="U1113" s="39">
        <f t="shared" si="237"/>
        <v>-1.3589280584125341E-4</v>
      </c>
      <c r="V1113" s="39">
        <f t="shared" si="238"/>
        <v>5.9491286490057638E-2</v>
      </c>
      <c r="Y1113" s="37"/>
      <c r="Z1113" s="37"/>
    </row>
    <row r="1114" spans="1:26" ht="13.15" x14ac:dyDescent="0.4">
      <c r="A1114" s="1">
        <v>1963.02</v>
      </c>
      <c r="B1114" s="11">
        <v>65.92</v>
      </c>
      <c r="C1114" s="4">
        <v>2.1433300000000002</v>
      </c>
      <c r="D1114" s="11">
        <v>3.6966700000000001</v>
      </c>
      <c r="E1114" s="11">
        <v>30.4</v>
      </c>
      <c r="F1114" s="4">
        <f t="shared" si="243"/>
        <v>1963.1249999999163</v>
      </c>
      <c r="G1114" s="22">
        <v>3.92</v>
      </c>
      <c r="H1114" s="4">
        <f t="shared" si="239"/>
        <v>660.56393684210536</v>
      </c>
      <c r="I1114" s="4">
        <f t="shared" si="240"/>
        <v>21.477647189802635</v>
      </c>
      <c r="J1114" s="33">
        <f t="shared" si="244"/>
        <v>78428.554263120779</v>
      </c>
      <c r="K1114" s="4">
        <f t="shared" si="241"/>
        <v>37.043187020723686</v>
      </c>
      <c r="L1114" s="33">
        <f t="shared" si="242"/>
        <v>4398.1262695365695</v>
      </c>
      <c r="M1114" s="15">
        <f t="shared" si="233"/>
        <v>19.469191309671409</v>
      </c>
      <c r="N1114" s="6"/>
      <c r="O1114" s="7">
        <f t="shared" si="234"/>
        <v>23.029397502210259</v>
      </c>
      <c r="P1114" s="7"/>
      <c r="Q1114" s="46">
        <f t="shared" si="235"/>
        <v>2.5987675611033274E-2</v>
      </c>
      <c r="R1114" s="22">
        <f t="shared" si="245"/>
        <v>1.0024464999647706</v>
      </c>
      <c r="S1114" s="22">
        <f t="shared" si="246"/>
        <v>11.91633911878033</v>
      </c>
      <c r="T1114" s="39">
        <f t="shared" si="236"/>
        <v>5.3369306237670999E-2</v>
      </c>
      <c r="U1114" s="39">
        <f t="shared" si="237"/>
        <v>-1.1864075961453002E-3</v>
      </c>
      <c r="V1114" s="39">
        <f t="shared" si="238"/>
        <v>5.4555713833816299E-2</v>
      </c>
      <c r="Y1114" s="37"/>
      <c r="Z1114" s="37"/>
    </row>
    <row r="1115" spans="1:26" ht="13.15" x14ac:dyDescent="0.4">
      <c r="A1115" s="1">
        <v>1963.03</v>
      </c>
      <c r="B1115" s="11">
        <v>65.67</v>
      </c>
      <c r="C1115" s="4">
        <v>2.15</v>
      </c>
      <c r="D1115" s="11">
        <v>3.71</v>
      </c>
      <c r="E1115" s="11">
        <v>30.5</v>
      </c>
      <c r="F1115" s="4">
        <f t="shared" si="243"/>
        <v>1963.2083333332496</v>
      </c>
      <c r="G1115" s="22">
        <v>3.93</v>
      </c>
      <c r="H1115" s="4">
        <f t="shared" si="239"/>
        <v>655.90119442622949</v>
      </c>
      <c r="I1115" s="4">
        <f t="shared" si="240"/>
        <v>21.473847540983606</v>
      </c>
      <c r="J1115" s="33">
        <f t="shared" si="244"/>
        <v>78087.413561086301</v>
      </c>
      <c r="K1115" s="4">
        <f t="shared" si="241"/>
        <v>37.054871803278694</v>
      </c>
      <c r="L1115" s="33">
        <f t="shared" si="242"/>
        <v>4411.5167399365037</v>
      </c>
      <c r="M1115" s="15">
        <f t="shared" si="233"/>
        <v>19.288064606604834</v>
      </c>
      <c r="N1115" s="6"/>
      <c r="O1115" s="7">
        <f t="shared" si="234"/>
        <v>22.808875397934855</v>
      </c>
      <c r="P1115" s="7"/>
      <c r="Q1115" s="46">
        <f t="shared" si="235"/>
        <v>2.6321100952038344E-2</v>
      </c>
      <c r="R1115" s="22">
        <f t="shared" si="245"/>
        <v>1.0000004457048253</v>
      </c>
      <c r="S1115" s="22">
        <f t="shared" si="246"/>
        <v>11.906326893024408</v>
      </c>
      <c r="T1115" s="39">
        <f t="shared" si="236"/>
        <v>5.1426422329269528E-2</v>
      </c>
      <c r="U1115" s="39">
        <f t="shared" si="237"/>
        <v>-1.9817913313385782E-3</v>
      </c>
      <c r="V1115" s="39">
        <f t="shared" si="238"/>
        <v>5.3408213660608106E-2</v>
      </c>
      <c r="Y1115" s="37"/>
      <c r="Z1115" s="37"/>
    </row>
    <row r="1116" spans="1:26" ht="13.15" x14ac:dyDescent="0.4">
      <c r="A1116" s="1">
        <v>1963.04</v>
      </c>
      <c r="B1116" s="11">
        <v>68.760000000000005</v>
      </c>
      <c r="C1116" s="4">
        <v>2.1666699999999999</v>
      </c>
      <c r="D1116" s="11">
        <v>3.7533300000000001</v>
      </c>
      <c r="E1116" s="11">
        <v>30.5</v>
      </c>
      <c r="F1116" s="4">
        <f t="shared" si="243"/>
        <v>1963.2916666665828</v>
      </c>
      <c r="G1116" s="22">
        <v>3.97</v>
      </c>
      <c r="H1116" s="4">
        <f t="shared" si="239"/>
        <v>686.76360786885255</v>
      </c>
      <c r="I1116" s="4">
        <f t="shared" si="240"/>
        <v>21.640344768196723</v>
      </c>
      <c r="J1116" s="33">
        <f t="shared" si="244"/>
        <v>81976.392484980373</v>
      </c>
      <c r="K1116" s="4">
        <f t="shared" si="241"/>
        <v>37.487644740000007</v>
      </c>
      <c r="L1116" s="33">
        <f t="shared" si="242"/>
        <v>4474.7593543579324</v>
      </c>
      <c r="M1116" s="15">
        <f t="shared" si="233"/>
        <v>20.150077238226981</v>
      </c>
      <c r="N1116" s="6"/>
      <c r="O1116" s="7">
        <f t="shared" si="234"/>
        <v>23.819656401644707</v>
      </c>
      <c r="P1116" s="7"/>
      <c r="Q1116" s="46">
        <f t="shared" si="235"/>
        <v>2.3703168769710022E-2</v>
      </c>
      <c r="R1116" s="22">
        <f t="shared" si="245"/>
        <v>1.0065890001409175</v>
      </c>
      <c r="S1116" s="22">
        <f t="shared" si="246"/>
        <v>11.906332199731755</v>
      </c>
      <c r="T1116" s="39">
        <f t="shared" si="236"/>
        <v>4.388727879779708E-2</v>
      </c>
      <c r="U1116" s="39">
        <f t="shared" si="237"/>
        <v>-1.8273739201424277E-3</v>
      </c>
      <c r="V1116" s="39">
        <f t="shared" si="238"/>
        <v>4.5714652717939508E-2</v>
      </c>
      <c r="Y1116" s="37"/>
      <c r="Z1116" s="37"/>
    </row>
    <row r="1117" spans="1:26" ht="13.15" x14ac:dyDescent="0.4">
      <c r="A1117" s="1">
        <v>1963.05</v>
      </c>
      <c r="B1117" s="11">
        <v>70.14</v>
      </c>
      <c r="C1117" s="4">
        <v>2.1833300000000002</v>
      </c>
      <c r="D1117" s="11">
        <v>3.7966700000000002</v>
      </c>
      <c r="E1117" s="11">
        <v>30.5</v>
      </c>
      <c r="F1117" s="4">
        <f t="shared" si="243"/>
        <v>1963.3749999999161</v>
      </c>
      <c r="G1117" s="22">
        <v>3.93</v>
      </c>
      <c r="H1117" s="4">
        <f t="shared" si="239"/>
        <v>700.54682163934433</v>
      </c>
      <c r="I1117" s="4">
        <f t="shared" si="240"/>
        <v>21.806742117049183</v>
      </c>
      <c r="J1117" s="33">
        <f t="shared" si="244"/>
        <v>83838.558686933422</v>
      </c>
      <c r="K1117" s="4">
        <f t="shared" si="241"/>
        <v>37.920517555081972</v>
      </c>
      <c r="L1117" s="33">
        <f t="shared" si="242"/>
        <v>4538.1713802383738</v>
      </c>
      <c r="M1117" s="15">
        <f t="shared" si="233"/>
        <v>20.507585864952613</v>
      </c>
      <c r="N1117" s="6"/>
      <c r="O1117" s="7">
        <f t="shared" si="234"/>
        <v>24.232447349964108</v>
      </c>
      <c r="P1117" s="7"/>
      <c r="Q1117" s="46">
        <f t="shared" si="235"/>
        <v>2.2857678405550953E-2</v>
      </c>
      <c r="R1117" s="22">
        <f t="shared" si="245"/>
        <v>0.99836774404083739</v>
      </c>
      <c r="S1117" s="22">
        <f t="shared" si="246"/>
        <v>11.984783024273598</v>
      </c>
      <c r="T1117" s="39">
        <f t="shared" si="236"/>
        <v>3.8126412445393942E-2</v>
      </c>
      <c r="U1117" s="39">
        <f t="shared" si="237"/>
        <v>-3.9037208183410055E-3</v>
      </c>
      <c r="V1117" s="39">
        <f t="shared" si="238"/>
        <v>4.2030133263734948E-2</v>
      </c>
      <c r="Y1117" s="37"/>
      <c r="Z1117" s="37"/>
    </row>
    <row r="1118" spans="1:26" ht="13.15" x14ac:dyDescent="0.4">
      <c r="A1118" s="1">
        <v>1963.06</v>
      </c>
      <c r="B1118" s="11">
        <v>70.11</v>
      </c>
      <c r="C1118" s="4">
        <v>2.2000000000000002</v>
      </c>
      <c r="D1118" s="11">
        <v>3.84</v>
      </c>
      <c r="E1118" s="11">
        <v>30.6</v>
      </c>
      <c r="F1118" s="4">
        <f t="shared" si="243"/>
        <v>1963.4583333332494</v>
      </c>
      <c r="G1118" s="22">
        <v>3.99</v>
      </c>
      <c r="H1118" s="4">
        <f t="shared" si="239"/>
        <v>697.95879705882351</v>
      </c>
      <c r="I1118" s="4">
        <f t="shared" si="240"/>
        <v>21.901431372549023</v>
      </c>
      <c r="J1118" s="33">
        <f t="shared" si="244"/>
        <v>83747.257322418009</v>
      </c>
      <c r="K1118" s="4">
        <f t="shared" si="241"/>
        <v>38.227952941176468</v>
      </c>
      <c r="L1118" s="33">
        <f t="shared" si="242"/>
        <v>4586.9272303249918</v>
      </c>
      <c r="M1118" s="15">
        <f t="shared" si="233"/>
        <v>20.384149993840992</v>
      </c>
      <c r="N1118" s="6"/>
      <c r="O1118" s="7">
        <f t="shared" si="234"/>
        <v>24.077153173393235</v>
      </c>
      <c r="P1118" s="7"/>
      <c r="Q1118" s="46">
        <f t="shared" si="235"/>
        <v>2.2505837092669845E-2</v>
      </c>
      <c r="R1118" s="22">
        <f t="shared" si="245"/>
        <v>1.0008747980825903</v>
      </c>
      <c r="S1118" s="22">
        <f t="shared" si="246"/>
        <v>11.926118762034974</v>
      </c>
      <c r="T1118" s="39">
        <f t="shared" si="236"/>
        <v>3.5450858712644528E-2</v>
      </c>
      <c r="U1118" s="39">
        <f t="shared" si="237"/>
        <v>-3.8819172565733862E-3</v>
      </c>
      <c r="V1118" s="39">
        <f t="shared" si="238"/>
        <v>3.9332775969217915E-2</v>
      </c>
      <c r="Y1118" s="37"/>
      <c r="Z1118" s="37"/>
    </row>
    <row r="1119" spans="1:26" ht="13.15" x14ac:dyDescent="0.4">
      <c r="A1119" s="1">
        <v>1963.07</v>
      </c>
      <c r="B1119" s="11">
        <v>69.069999999999993</v>
      </c>
      <c r="C1119" s="4">
        <v>2.2033299999999998</v>
      </c>
      <c r="D1119" s="11">
        <v>3.88</v>
      </c>
      <c r="E1119" s="11">
        <v>30.7</v>
      </c>
      <c r="F1119" s="4">
        <f t="shared" si="243"/>
        <v>1963.5416666665826</v>
      </c>
      <c r="G1119" s="22">
        <v>4.0199999999999996</v>
      </c>
      <c r="H1119" s="4">
        <f t="shared" si="239"/>
        <v>685.36563615635168</v>
      </c>
      <c r="I1119" s="4">
        <f t="shared" si="240"/>
        <v>21.863134025081433</v>
      </c>
      <c r="J1119" s="33">
        <f t="shared" si="244"/>
        <v>82454.829701837691</v>
      </c>
      <c r="K1119" s="4">
        <f t="shared" si="241"/>
        <v>38.500342671009776</v>
      </c>
      <c r="L1119" s="33">
        <f t="shared" si="242"/>
        <v>4631.8914035490125</v>
      </c>
      <c r="M1119" s="15">
        <f t="shared" si="233"/>
        <v>19.969231885949636</v>
      </c>
      <c r="N1119" s="6"/>
      <c r="O1119" s="7">
        <f t="shared" si="234"/>
        <v>23.57882651204827</v>
      </c>
      <c r="P1119" s="7"/>
      <c r="Q1119" s="46">
        <f t="shared" si="235"/>
        <v>2.3555825629666578E-2</v>
      </c>
      <c r="R1119" s="22">
        <f t="shared" si="245"/>
        <v>1.0049849901462253</v>
      </c>
      <c r="S1119" s="22">
        <f t="shared" si="246"/>
        <v>11.897670431939375</v>
      </c>
      <c r="T1119" s="39">
        <f t="shared" si="236"/>
        <v>3.8077579765875669E-2</v>
      </c>
      <c r="U1119" s="39">
        <f t="shared" si="237"/>
        <v>-4.9269379762899579E-3</v>
      </c>
      <c r="V1119" s="39">
        <f t="shared" si="238"/>
        <v>4.3004517742165627E-2</v>
      </c>
      <c r="Y1119" s="37"/>
      <c r="Z1119" s="37"/>
    </row>
    <row r="1120" spans="1:26" ht="13.15" x14ac:dyDescent="0.4">
      <c r="A1120" s="1">
        <v>1963.08</v>
      </c>
      <c r="B1120" s="11">
        <v>70.98</v>
      </c>
      <c r="C1120" s="4">
        <v>2.2066699999999999</v>
      </c>
      <c r="D1120" s="11">
        <v>3.92</v>
      </c>
      <c r="E1120" s="11">
        <v>30.7</v>
      </c>
      <c r="F1120" s="4">
        <f t="shared" si="243"/>
        <v>1963.6249999999159</v>
      </c>
      <c r="G1120" s="22">
        <v>4</v>
      </c>
      <c r="H1120" s="4">
        <f t="shared" si="239"/>
        <v>704.3181244299675</v>
      </c>
      <c r="I1120" s="4">
        <f t="shared" si="240"/>
        <v>21.89627607263844</v>
      </c>
      <c r="J1120" s="33">
        <f t="shared" si="244"/>
        <v>84954.486204690213</v>
      </c>
      <c r="K1120" s="4">
        <f t="shared" si="241"/>
        <v>38.89725342019544</v>
      </c>
      <c r="L1120" s="33">
        <f t="shared" si="242"/>
        <v>4691.76649651149</v>
      </c>
      <c r="M1120" s="15">
        <f t="shared" si="233"/>
        <v>20.47263790052768</v>
      </c>
      <c r="N1120" s="6"/>
      <c r="O1120" s="7">
        <f t="shared" si="234"/>
        <v>24.16321423105725</v>
      </c>
      <c r="P1120" s="7"/>
      <c r="Q1120" s="46">
        <f t="shared" si="235"/>
        <v>2.2147006613097993E-2</v>
      </c>
      <c r="R1120" s="22">
        <f t="shared" si="245"/>
        <v>0.99681768074530663</v>
      </c>
      <c r="S1120" s="22">
        <f t="shared" si="246"/>
        <v>11.95698020180563</v>
      </c>
      <c r="T1120" s="39">
        <f t="shared" si="236"/>
        <v>3.1430477529298173E-2</v>
      </c>
      <c r="U1120" s="39">
        <f t="shared" si="237"/>
        <v>-8.4972764927202515E-3</v>
      </c>
      <c r="V1120" s="39">
        <f t="shared" si="238"/>
        <v>3.9927754022018425E-2</v>
      </c>
      <c r="Y1120" s="37"/>
      <c r="Z1120" s="37"/>
    </row>
    <row r="1121" spans="1:26" ht="13.15" x14ac:dyDescent="0.4">
      <c r="A1121" s="1">
        <v>1963.09</v>
      </c>
      <c r="B1121" s="11">
        <v>72.849999999999994</v>
      </c>
      <c r="C1121" s="4">
        <v>2.21</v>
      </c>
      <c r="D1121" s="11">
        <v>3.96</v>
      </c>
      <c r="E1121" s="11">
        <v>30.7</v>
      </c>
      <c r="F1121" s="4">
        <f t="shared" si="243"/>
        <v>1963.7083333332491</v>
      </c>
      <c r="G1121" s="22">
        <v>4.08</v>
      </c>
      <c r="H1121" s="4">
        <f t="shared" si="239"/>
        <v>722.87370195439735</v>
      </c>
      <c r="I1121" s="4">
        <f t="shared" si="240"/>
        <v>21.929318892508146</v>
      </c>
      <c r="J1121" s="33">
        <f t="shared" si="244"/>
        <v>87413.075578393618</v>
      </c>
      <c r="K1121" s="4">
        <f t="shared" si="241"/>
        <v>39.294164169381112</v>
      </c>
      <c r="L1121" s="33">
        <f t="shared" si="242"/>
        <v>4751.6236004178281</v>
      </c>
      <c r="M1121" s="15">
        <f t="shared" si="233"/>
        <v>20.960360090705105</v>
      </c>
      <c r="N1121" s="6"/>
      <c r="O1121" s="7">
        <f t="shared" si="234"/>
        <v>24.727136816950296</v>
      </c>
      <c r="P1121" s="7"/>
      <c r="Q1121" s="46">
        <f t="shared" si="235"/>
        <v>2.0210426714588711E-2</v>
      </c>
      <c r="R1121" s="22">
        <f t="shared" si="245"/>
        <v>1.0009600364438389</v>
      </c>
      <c r="S1121" s="22">
        <f t="shared" si="246"/>
        <v>11.918929273481437</v>
      </c>
      <c r="T1121" s="39">
        <f t="shared" si="236"/>
        <v>3.0299155865835647E-2</v>
      </c>
      <c r="U1121" s="39">
        <f t="shared" si="237"/>
        <v>-5.6394029686827052E-3</v>
      </c>
      <c r="V1121" s="39">
        <f t="shared" si="238"/>
        <v>3.5938558834518353E-2</v>
      </c>
      <c r="Y1121" s="37"/>
      <c r="Z1121" s="37"/>
    </row>
    <row r="1122" spans="1:26" ht="13.15" x14ac:dyDescent="0.4">
      <c r="A1122" s="1">
        <v>1963.1</v>
      </c>
      <c r="B1122" s="11">
        <v>73.03</v>
      </c>
      <c r="C1122" s="4">
        <v>2.23333</v>
      </c>
      <c r="D1122" s="11">
        <v>3.98</v>
      </c>
      <c r="E1122" s="11">
        <v>30.8</v>
      </c>
      <c r="F1122" s="4">
        <f t="shared" si="243"/>
        <v>1963.7916666665824</v>
      </c>
      <c r="G1122" s="22">
        <v>4.1100000000000003</v>
      </c>
      <c r="H1122" s="4">
        <f t="shared" si="239"/>
        <v>722.30700876623371</v>
      </c>
      <c r="I1122" s="4">
        <f t="shared" si="240"/>
        <v>22.088866382142857</v>
      </c>
      <c r="J1122" s="33">
        <f t="shared" si="244"/>
        <v>87567.138799609354</v>
      </c>
      <c r="K1122" s="4">
        <f t="shared" si="241"/>
        <v>39.364396753246751</v>
      </c>
      <c r="L1122" s="33">
        <f t="shared" si="242"/>
        <v>4772.2471918724532</v>
      </c>
      <c r="M1122" s="15">
        <f t="shared" si="233"/>
        <v>20.891344595411493</v>
      </c>
      <c r="N1122" s="6"/>
      <c r="O1122" s="7">
        <f t="shared" si="234"/>
        <v>24.634554206566847</v>
      </c>
      <c r="P1122" s="7"/>
      <c r="Q1122" s="46">
        <f t="shared" si="235"/>
        <v>2.0021572622875655E-2</v>
      </c>
      <c r="R1122" s="22">
        <f t="shared" si="245"/>
        <v>1.0026120567879613</v>
      </c>
      <c r="S1122" s="22">
        <f t="shared" si="246"/>
        <v>11.891636906319297</v>
      </c>
      <c r="T1122" s="39">
        <f t="shared" si="236"/>
        <v>3.3491536019557566E-2</v>
      </c>
      <c r="U1122" s="39">
        <f t="shared" si="237"/>
        <v>-3.586413357661522E-3</v>
      </c>
      <c r="V1122" s="39">
        <f t="shared" si="238"/>
        <v>3.7077949377219088E-2</v>
      </c>
      <c r="Y1122" s="37"/>
      <c r="Z1122" s="37"/>
    </row>
    <row r="1123" spans="1:26" ht="13.15" x14ac:dyDescent="0.4">
      <c r="A1123" s="1">
        <v>1963.11</v>
      </c>
      <c r="B1123" s="11">
        <v>72.62</v>
      </c>
      <c r="C1123" s="4">
        <v>2.2566700000000002</v>
      </c>
      <c r="D1123" s="11">
        <v>4</v>
      </c>
      <c r="E1123" s="11">
        <v>30.8</v>
      </c>
      <c r="F1123" s="4">
        <f t="shared" si="243"/>
        <v>1963.8749999999156</v>
      </c>
      <c r="G1123" s="22">
        <v>4.12</v>
      </c>
      <c r="H1123" s="4">
        <f t="shared" si="239"/>
        <v>718.2518824675326</v>
      </c>
      <c r="I1123" s="4">
        <f t="shared" si="240"/>
        <v>22.319711864610394</v>
      </c>
      <c r="J1123" s="33">
        <f t="shared" si="244"/>
        <v>87301.01507445173</v>
      </c>
      <c r="K1123" s="4">
        <f t="shared" si="241"/>
        <v>39.562207792207793</v>
      </c>
      <c r="L1123" s="33">
        <f t="shared" si="242"/>
        <v>4808.6485857588386</v>
      </c>
      <c r="M1123" s="15">
        <f t="shared" si="233"/>
        <v>20.720399335339707</v>
      </c>
      <c r="N1123" s="6"/>
      <c r="O1123" s="7">
        <f t="shared" si="234"/>
        <v>24.423701791634493</v>
      </c>
      <c r="P1123" s="7"/>
      <c r="Q1123" s="46">
        <f t="shared" si="235"/>
        <v>2.0692523571010396E-2</v>
      </c>
      <c r="R1123" s="22">
        <f t="shared" si="245"/>
        <v>1.0026207678502677</v>
      </c>
      <c r="S1123" s="22">
        <f t="shared" si="246"/>
        <v>11.92269853722042</v>
      </c>
      <c r="T1123" s="39">
        <f t="shared" si="236"/>
        <v>2.5823336524494422E-2</v>
      </c>
      <c r="U1123" s="39">
        <f t="shared" si="237"/>
        <v>-3.5091369210143997E-3</v>
      </c>
      <c r="V1123" s="39">
        <f t="shared" si="238"/>
        <v>2.9332473445508822E-2</v>
      </c>
      <c r="Y1123" s="37"/>
      <c r="Z1123" s="37"/>
    </row>
    <row r="1124" spans="1:26" ht="13.15" x14ac:dyDescent="0.4">
      <c r="A1124" s="1">
        <v>1963.12</v>
      </c>
      <c r="B1124" s="11">
        <v>74.17</v>
      </c>
      <c r="C1124" s="4">
        <v>2.2799999999999998</v>
      </c>
      <c r="D1124" s="11">
        <v>4.0199999999999996</v>
      </c>
      <c r="E1124" s="11">
        <v>30.9</v>
      </c>
      <c r="F1124" s="4">
        <f t="shared" si="243"/>
        <v>1963.9583333332489</v>
      </c>
      <c r="G1124" s="22">
        <v>4.13</v>
      </c>
      <c r="H1124" s="4">
        <f t="shared" si="239"/>
        <v>731.20818543689325</v>
      </c>
      <c r="I1124" s="4">
        <f t="shared" si="240"/>
        <v>22.477479611650487</v>
      </c>
      <c r="J1124" s="33">
        <f t="shared" si="244"/>
        <v>89103.48019563462</v>
      </c>
      <c r="K1124" s="4">
        <f t="shared" si="241"/>
        <v>39.631345631067958</v>
      </c>
      <c r="L1124" s="33">
        <f t="shared" si="242"/>
        <v>4829.3918078259558</v>
      </c>
      <c r="M1124" s="15">
        <f t="shared" si="233"/>
        <v>21.03859937673705</v>
      </c>
      <c r="N1124" s="6"/>
      <c r="O1124" s="7">
        <f t="shared" si="234"/>
        <v>24.789068553629299</v>
      </c>
      <c r="P1124" s="7"/>
      <c r="Q1124" s="46">
        <f t="shared" si="235"/>
        <v>2.0191207824954018E-2</v>
      </c>
      <c r="R1124" s="22">
        <f t="shared" si="245"/>
        <v>1.0001974386374914</v>
      </c>
      <c r="S1124" s="22">
        <f t="shared" si="246"/>
        <v>11.915259255561301</v>
      </c>
      <c r="T1124" s="39">
        <f t="shared" si="236"/>
        <v>1.5880522174610112E-2</v>
      </c>
      <c r="U1124" s="39">
        <f t="shared" si="237"/>
        <v>-3.6103662700108785E-3</v>
      </c>
      <c r="V1124" s="39">
        <f t="shared" si="238"/>
        <v>1.9490888444620991E-2</v>
      </c>
      <c r="Y1124" s="37"/>
      <c r="Z1124" s="37"/>
    </row>
    <row r="1125" spans="1:26" ht="13.15" x14ac:dyDescent="0.4">
      <c r="A1125" s="1">
        <v>1964.01</v>
      </c>
      <c r="B1125" s="11">
        <v>76.45</v>
      </c>
      <c r="C1125" s="4">
        <v>2.2966700000000002</v>
      </c>
      <c r="D1125" s="11">
        <v>4.0733300000000003</v>
      </c>
      <c r="E1125" s="11">
        <v>30.9</v>
      </c>
      <c r="F1125" s="4">
        <f t="shared" si="243"/>
        <v>1964.0416666665822</v>
      </c>
      <c r="G1125" s="22">
        <v>4.17</v>
      </c>
      <c r="H1125" s="4">
        <f t="shared" si="239"/>
        <v>753.6856650485438</v>
      </c>
      <c r="I1125" s="4">
        <f t="shared" si="240"/>
        <v>22.641821534951461</v>
      </c>
      <c r="J1125" s="33">
        <f t="shared" si="244"/>
        <v>92072.46193579628</v>
      </c>
      <c r="K1125" s="4">
        <f t="shared" si="241"/>
        <v>40.157101766019423</v>
      </c>
      <c r="L1125" s="33">
        <f t="shared" si="242"/>
        <v>4905.7098937467244</v>
      </c>
      <c r="M1125" s="15">
        <f t="shared" si="233"/>
        <v>21.627216196980925</v>
      </c>
      <c r="N1125" s="6"/>
      <c r="O1125" s="7">
        <f t="shared" si="234"/>
        <v>25.471838579072319</v>
      </c>
      <c r="P1125" s="7"/>
      <c r="Q1125" s="46">
        <f t="shared" si="235"/>
        <v>1.8497562501543732E-2</v>
      </c>
      <c r="R1125" s="22">
        <f t="shared" si="245"/>
        <v>1.0050986215150373</v>
      </c>
      <c r="S1125" s="22">
        <f t="shared" si="246"/>
        <v>11.917611788114076</v>
      </c>
      <c r="T1125" s="39">
        <f t="shared" si="236"/>
        <v>1.3392673012419865E-2</v>
      </c>
      <c r="U1125" s="39">
        <f t="shared" si="237"/>
        <v>-5.7129274244506201E-3</v>
      </c>
      <c r="V1125" s="39">
        <f t="shared" si="238"/>
        <v>1.9105600436870485E-2</v>
      </c>
      <c r="Y1125" s="37"/>
      <c r="Z1125" s="37"/>
    </row>
    <row r="1126" spans="1:26" ht="13.15" x14ac:dyDescent="0.4">
      <c r="A1126" s="1">
        <v>1964.02</v>
      </c>
      <c r="B1126" s="11">
        <v>77.39</v>
      </c>
      <c r="C1126" s="4">
        <v>2.3133300000000001</v>
      </c>
      <c r="D1126" s="11">
        <v>4.1266699999999998</v>
      </c>
      <c r="E1126" s="11">
        <v>30.9</v>
      </c>
      <c r="F1126" s="4">
        <f t="shared" si="243"/>
        <v>1964.1249999999154</v>
      </c>
      <c r="G1126" s="22">
        <v>4.1500000000000004</v>
      </c>
      <c r="H1126" s="4">
        <f t="shared" si="239"/>
        <v>762.95269611650485</v>
      </c>
      <c r="I1126" s="4">
        <f t="shared" si="240"/>
        <v>22.80606487281554</v>
      </c>
      <c r="J1126" s="33">
        <f t="shared" si="244"/>
        <v>93436.721101924151</v>
      </c>
      <c r="K1126" s="4">
        <f t="shared" si="241"/>
        <v>40.682956486407768</v>
      </c>
      <c r="L1126" s="33">
        <f t="shared" si="242"/>
        <v>4982.3299375846664</v>
      </c>
      <c r="M1126" s="15">
        <f t="shared" si="233"/>
        <v>21.832670826710324</v>
      </c>
      <c r="N1126" s="6"/>
      <c r="O1126" s="7">
        <f t="shared" si="234"/>
        <v>25.702472478695242</v>
      </c>
      <c r="P1126" s="7"/>
      <c r="Q1126" s="46">
        <f t="shared" si="235"/>
        <v>1.8262443104984948E-2</v>
      </c>
      <c r="R1126" s="22">
        <f t="shared" si="245"/>
        <v>0.99779409510853112</v>
      </c>
      <c r="S1126" s="22">
        <f t="shared" si="246"/>
        <v>11.978375179984816</v>
      </c>
      <c r="T1126" s="39">
        <f t="shared" si="236"/>
        <v>8.0839239092018733E-3</v>
      </c>
      <c r="U1126" s="39">
        <f t="shared" si="237"/>
        <v>-6.7008680477482763E-3</v>
      </c>
      <c r="V1126" s="39">
        <f t="shared" si="238"/>
        <v>1.478479195695015E-2</v>
      </c>
      <c r="Y1126" s="37"/>
      <c r="Z1126" s="37"/>
    </row>
    <row r="1127" spans="1:26" ht="13.15" x14ac:dyDescent="0.4">
      <c r="A1127" s="1">
        <v>1964.03</v>
      </c>
      <c r="B1127" s="11">
        <v>78.8</v>
      </c>
      <c r="C1127" s="4">
        <v>2.33</v>
      </c>
      <c r="D1127" s="11">
        <v>4.18</v>
      </c>
      <c r="E1127" s="11">
        <v>30.9</v>
      </c>
      <c r="F1127" s="4">
        <f t="shared" si="243"/>
        <v>1964.2083333332487</v>
      </c>
      <c r="G1127" s="22">
        <v>4.22</v>
      </c>
      <c r="H1127" s="4">
        <f t="shared" si="239"/>
        <v>776.85324271844672</v>
      </c>
      <c r="I1127" s="4">
        <f t="shared" si="240"/>
        <v>22.97040679611651</v>
      </c>
      <c r="J1127" s="33">
        <f t="shared" si="244"/>
        <v>95373.509749479897</v>
      </c>
      <c r="K1127" s="4">
        <f t="shared" si="241"/>
        <v>41.208712621359226</v>
      </c>
      <c r="L1127" s="33">
        <f t="shared" si="242"/>
        <v>5059.1531821424614</v>
      </c>
      <c r="M1127" s="15">
        <f t="shared" si="233"/>
        <v>22.167245585982638</v>
      </c>
      <c r="N1127" s="6"/>
      <c r="O1127" s="7">
        <f t="shared" si="234"/>
        <v>26.083991410252441</v>
      </c>
      <c r="P1127" s="7"/>
      <c r="Q1127" s="46">
        <f t="shared" si="235"/>
        <v>1.6871130342640463E-2</v>
      </c>
      <c r="R1127" s="22">
        <f t="shared" si="245"/>
        <v>1.0027078650726009</v>
      </c>
      <c r="S1127" s="22">
        <f t="shared" si="246"/>
        <v>11.951952023583438</v>
      </c>
      <c r="T1127" s="39">
        <f t="shared" si="236"/>
        <v>9.2539543885130637E-3</v>
      </c>
      <c r="U1127" s="39">
        <f t="shared" si="237"/>
        <v>-8.9203745345536323E-3</v>
      </c>
      <c r="V1127" s="39">
        <f t="shared" si="238"/>
        <v>1.8174328923066696E-2</v>
      </c>
      <c r="Y1127" s="37"/>
      <c r="Z1127" s="37"/>
    </row>
    <row r="1128" spans="1:26" ht="13.15" x14ac:dyDescent="0.4">
      <c r="A1128" s="1">
        <v>1964.04</v>
      </c>
      <c r="B1128" s="11">
        <v>79.94</v>
      </c>
      <c r="C1128" s="4">
        <v>2.34667</v>
      </c>
      <c r="D1128" s="11">
        <v>4.2300000000000004</v>
      </c>
      <c r="E1128" s="11">
        <v>30.9</v>
      </c>
      <c r="F1128" s="4">
        <f t="shared" si="243"/>
        <v>1964.2916666665819</v>
      </c>
      <c r="G1128" s="22">
        <v>4.2300000000000004</v>
      </c>
      <c r="H1128" s="4">
        <f t="shared" si="239"/>
        <v>788.091982524272</v>
      </c>
      <c r="I1128" s="4">
        <f t="shared" si="240"/>
        <v>23.134748719417477</v>
      </c>
      <c r="J1128" s="33">
        <f t="shared" si="244"/>
        <v>96989.964664345258</v>
      </c>
      <c r="K1128" s="4">
        <f t="shared" si="241"/>
        <v>41.701639805825252</v>
      </c>
      <c r="L1128" s="33">
        <f t="shared" si="242"/>
        <v>5132.1935267723347</v>
      </c>
      <c r="M1128" s="15">
        <f t="shared" si="233"/>
        <v>22.422192169737183</v>
      </c>
      <c r="N1128" s="6"/>
      <c r="O1128" s="7">
        <f t="shared" si="234"/>
        <v>26.370888403447577</v>
      </c>
      <c r="P1128" s="7"/>
      <c r="Q1128" s="46">
        <f t="shared" si="235"/>
        <v>1.6635908141929896E-2</v>
      </c>
      <c r="R1128" s="22">
        <f t="shared" si="245"/>
        <v>1.0059547846225443</v>
      </c>
      <c r="S1128" s="22">
        <f t="shared" si="246"/>
        <v>11.984316297017502</v>
      </c>
      <c r="T1128" s="39">
        <f t="shared" si="236"/>
        <v>2.1808639941738317E-3</v>
      </c>
      <c r="U1128" s="39">
        <f t="shared" si="237"/>
        <v>-1.1090187213023905E-2</v>
      </c>
      <c r="V1128" s="39">
        <f t="shared" si="238"/>
        <v>1.3271051207197737E-2</v>
      </c>
      <c r="Y1128" s="37"/>
      <c r="Z1128" s="37"/>
    </row>
    <row r="1129" spans="1:26" ht="13.15" x14ac:dyDescent="0.4">
      <c r="A1129" s="1">
        <v>1964.05</v>
      </c>
      <c r="B1129" s="11">
        <v>80.72</v>
      </c>
      <c r="C1129" s="4">
        <v>2.3633299999999999</v>
      </c>
      <c r="D1129" s="11">
        <v>4.28</v>
      </c>
      <c r="E1129" s="11">
        <v>30.9</v>
      </c>
      <c r="F1129" s="4">
        <f t="shared" si="243"/>
        <v>1964.3749999999152</v>
      </c>
      <c r="G1129" s="22">
        <v>4.2</v>
      </c>
      <c r="H1129" s="4">
        <f t="shared" si="239"/>
        <v>795.78164660194182</v>
      </c>
      <c r="I1129" s="4">
        <f t="shared" si="240"/>
        <v>23.298992057281556</v>
      </c>
      <c r="J1129" s="33">
        <f t="shared" si="244"/>
        <v>98175.275900322697</v>
      </c>
      <c r="K1129" s="4">
        <f t="shared" si="241"/>
        <v>42.194566990291264</v>
      </c>
      <c r="L1129" s="33">
        <f t="shared" si="242"/>
        <v>5205.5275130498158</v>
      </c>
      <c r="M1129" s="15">
        <f t="shared" si="233"/>
        <v>22.57433076956384</v>
      </c>
      <c r="N1129" s="6"/>
      <c r="O1129" s="7">
        <f t="shared" si="234"/>
        <v>26.536112909394099</v>
      </c>
      <c r="P1129" s="7"/>
      <c r="Q1129" s="46">
        <f t="shared" si="235"/>
        <v>1.6257628241597911E-2</v>
      </c>
      <c r="R1129" s="22">
        <f t="shared" si="245"/>
        <v>1.0059331710218815</v>
      </c>
      <c r="S1129" s="22">
        <f t="shared" si="246"/>
        <v>12.055680319414689</v>
      </c>
      <c r="T1129" s="39">
        <f t="shared" si="236"/>
        <v>-3.014996991643093E-3</v>
      </c>
      <c r="U1129" s="39">
        <f t="shared" si="237"/>
        <v>-1.2767132461679709E-2</v>
      </c>
      <c r="V1129" s="39">
        <f t="shared" si="238"/>
        <v>9.7521354700366158E-3</v>
      </c>
      <c r="Y1129" s="37"/>
      <c r="Z1129" s="37"/>
    </row>
    <row r="1130" spans="1:26" ht="13.15" x14ac:dyDescent="0.4">
      <c r="A1130" s="1">
        <v>1964.06</v>
      </c>
      <c r="B1130" s="11">
        <v>80.239999999999995</v>
      </c>
      <c r="C1130" s="4">
        <v>2.38</v>
      </c>
      <c r="D1130" s="11">
        <v>4.33</v>
      </c>
      <c r="E1130" s="11">
        <v>31</v>
      </c>
      <c r="F1130" s="4">
        <f t="shared" si="243"/>
        <v>1964.4583333332484</v>
      </c>
      <c r="G1130" s="22">
        <v>4.17</v>
      </c>
      <c r="H1130" s="4">
        <f t="shared" si="239"/>
        <v>788.49777290322584</v>
      </c>
      <c r="I1130" s="4">
        <f t="shared" si="240"/>
        <v>23.387645806451612</v>
      </c>
      <c r="J1130" s="33">
        <f t="shared" si="244"/>
        <v>97517.110941058549</v>
      </c>
      <c r="K1130" s="4">
        <f t="shared" si="241"/>
        <v>42.54979258064516</v>
      </c>
      <c r="L1130" s="33">
        <f t="shared" si="242"/>
        <v>5262.3266497355871</v>
      </c>
      <c r="M1130" s="15">
        <f t="shared" si="233"/>
        <v>22.30028803608279</v>
      </c>
      <c r="N1130" s="6"/>
      <c r="O1130" s="7">
        <f t="shared" si="234"/>
        <v>26.201151795356211</v>
      </c>
      <c r="P1130" s="7"/>
      <c r="Q1130" s="46">
        <f t="shared" si="235"/>
        <v>1.7429662017281425E-2</v>
      </c>
      <c r="R1130" s="22">
        <f t="shared" si="245"/>
        <v>1.0018543915381173</v>
      </c>
      <c r="S1130" s="22">
        <f t="shared" si="246"/>
        <v>12.088088704365438</v>
      </c>
      <c r="T1130" s="39">
        <f t="shared" si="236"/>
        <v>-2.7048679423667954E-3</v>
      </c>
      <c r="U1130" s="39">
        <f t="shared" si="237"/>
        <v>-1.2946635205408064E-2</v>
      </c>
      <c r="V1130" s="39">
        <f t="shared" si="238"/>
        <v>1.0241767263041268E-2</v>
      </c>
      <c r="Y1130" s="37"/>
      <c r="Z1130" s="37"/>
    </row>
    <row r="1131" spans="1:26" ht="13.15" x14ac:dyDescent="0.4">
      <c r="A1131" s="1">
        <v>1964.07</v>
      </c>
      <c r="B1131" s="11">
        <v>83.22</v>
      </c>
      <c r="C1131" s="4">
        <v>2.4</v>
      </c>
      <c r="D1131" s="11">
        <v>4.3766699999999998</v>
      </c>
      <c r="E1131" s="11">
        <v>31.1</v>
      </c>
      <c r="F1131" s="4">
        <f t="shared" si="243"/>
        <v>1964.5416666665817</v>
      </c>
      <c r="G1131" s="22">
        <v>4.1900000000000004</v>
      </c>
      <c r="H1131" s="4">
        <f t="shared" si="239"/>
        <v>815.15194147909961</v>
      </c>
      <c r="I1131" s="4">
        <f t="shared" si="240"/>
        <v>23.508347266881028</v>
      </c>
      <c r="J1131" s="33">
        <f t="shared" si="244"/>
        <v>101055.83540207199</v>
      </c>
      <c r="K1131" s="4">
        <f t="shared" si="241"/>
        <v>42.870115930225076</v>
      </c>
      <c r="L1131" s="33">
        <f t="shared" si="242"/>
        <v>5314.6844884545353</v>
      </c>
      <c r="M1131" s="15">
        <f t="shared" si="233"/>
        <v>22.984351845738395</v>
      </c>
      <c r="N1131" s="6"/>
      <c r="O1131" s="7">
        <f t="shared" si="234"/>
        <v>26.989715153331527</v>
      </c>
      <c r="P1131" s="7"/>
      <c r="Q1131" s="46">
        <f t="shared" si="235"/>
        <v>1.6221768966826165E-2</v>
      </c>
      <c r="R1131" s="22">
        <f t="shared" si="245"/>
        <v>1.0034916666666667</v>
      </c>
      <c r="S1131" s="22">
        <f t="shared" si="246"/>
        <v>12.071564224015933</v>
      </c>
      <c r="T1131" s="39">
        <f t="shared" si="236"/>
        <v>-1.8945039250053752E-2</v>
      </c>
      <c r="U1131" s="39">
        <f t="shared" si="237"/>
        <v>-1.4835150590170598E-2</v>
      </c>
      <c r="V1131" s="39">
        <f t="shared" si="238"/>
        <v>-4.1098886598831541E-3</v>
      </c>
      <c r="Y1131" s="37"/>
      <c r="Z1131" s="37"/>
    </row>
    <row r="1132" spans="1:26" ht="13.15" x14ac:dyDescent="0.4">
      <c r="A1132" s="1">
        <v>1964.08</v>
      </c>
      <c r="B1132" s="11">
        <v>82</v>
      </c>
      <c r="C1132" s="4">
        <v>2.42</v>
      </c>
      <c r="D1132" s="11">
        <v>4.42333</v>
      </c>
      <c r="E1132" s="11">
        <v>31</v>
      </c>
      <c r="F1132" s="4">
        <f t="shared" si="243"/>
        <v>1964.624999999915</v>
      </c>
      <c r="G1132" s="22">
        <v>4.1900000000000004</v>
      </c>
      <c r="H1132" s="4">
        <f t="shared" si="239"/>
        <v>805.79283870967743</v>
      </c>
      <c r="I1132" s="4">
        <f t="shared" si="240"/>
        <v>23.780715483870967</v>
      </c>
      <c r="J1132" s="33">
        <f t="shared" si="244"/>
        <v>100141.24892409802</v>
      </c>
      <c r="K1132" s="4">
        <f t="shared" si="241"/>
        <v>43.466922405483878</v>
      </c>
      <c r="L1132" s="33">
        <f t="shared" si="242"/>
        <v>5401.9242756515923</v>
      </c>
      <c r="M1132" s="15">
        <f t="shared" si="233"/>
        <v>22.650407292938795</v>
      </c>
      <c r="N1132" s="6"/>
      <c r="O1132" s="7">
        <f t="shared" si="234"/>
        <v>26.584322276294237</v>
      </c>
      <c r="P1132" s="7"/>
      <c r="Q1132" s="46">
        <f t="shared" si="235"/>
        <v>1.6536508374959624E-2</v>
      </c>
      <c r="R1132" s="22">
        <f t="shared" si="245"/>
        <v>1.002681738459152</v>
      </c>
      <c r="S1132" s="22">
        <f t="shared" si="246"/>
        <v>12.152790599536072</v>
      </c>
      <c r="T1132" s="39">
        <f t="shared" si="236"/>
        <v>-2.2990680101330319E-2</v>
      </c>
      <c r="U1132" s="39">
        <f t="shared" si="237"/>
        <v>-1.7589435600864012E-2</v>
      </c>
      <c r="V1132" s="39">
        <f t="shared" si="238"/>
        <v>-5.4012445004663068E-3</v>
      </c>
      <c r="Y1132" s="37"/>
      <c r="Z1132" s="37"/>
    </row>
    <row r="1133" spans="1:26" ht="13.15" x14ac:dyDescent="0.4">
      <c r="A1133" s="1">
        <v>1964.09</v>
      </c>
      <c r="B1133" s="11">
        <v>83.41</v>
      </c>
      <c r="C1133" s="4">
        <v>2.44</v>
      </c>
      <c r="D1133" s="11">
        <v>4.47</v>
      </c>
      <c r="E1133" s="11">
        <v>31.1</v>
      </c>
      <c r="F1133" s="4">
        <f t="shared" si="243"/>
        <v>1964.7083333332482</v>
      </c>
      <c r="G1133" s="22">
        <v>4.2</v>
      </c>
      <c r="H1133" s="4">
        <f t="shared" si="239"/>
        <v>817.01301897106111</v>
      </c>
      <c r="I1133" s="4">
        <f t="shared" si="240"/>
        <v>23.900153054662379</v>
      </c>
      <c r="J1133" s="33">
        <f t="shared" si="244"/>
        <v>101783.17482076481</v>
      </c>
      <c r="K1133" s="4">
        <f t="shared" si="241"/>
        <v>43.784296784565917</v>
      </c>
      <c r="L1133" s="33">
        <f t="shared" si="242"/>
        <v>5454.6312366481079</v>
      </c>
      <c r="M1133" s="15">
        <f t="shared" si="233"/>
        <v>22.892221984231693</v>
      </c>
      <c r="N1133" s="6"/>
      <c r="O1133" s="7">
        <f t="shared" si="234"/>
        <v>26.854044617703899</v>
      </c>
      <c r="P1133" s="7"/>
      <c r="Q1133" s="46">
        <f t="shared" si="235"/>
        <v>1.6674819662362964E-2</v>
      </c>
      <c r="R1133" s="22">
        <f t="shared" si="245"/>
        <v>1.0043103042309414</v>
      </c>
      <c r="S1133" s="22">
        <f t="shared" si="246"/>
        <v>12.146199915423116</v>
      </c>
      <c r="T1133" s="39">
        <f t="shared" si="236"/>
        <v>-3.5963149282603135E-2</v>
      </c>
      <c r="U1133" s="39">
        <f t="shared" si="237"/>
        <v>-1.8051889864259096E-2</v>
      </c>
      <c r="V1133" s="39">
        <f t="shared" si="238"/>
        <v>-1.7911259418344039E-2</v>
      </c>
      <c r="Y1133" s="37"/>
      <c r="Z1133" s="37"/>
    </row>
    <row r="1134" spans="1:26" ht="13.15" x14ac:dyDescent="0.4">
      <c r="A1134" s="1">
        <v>1964.1</v>
      </c>
      <c r="B1134" s="11">
        <v>84.85</v>
      </c>
      <c r="C1134" s="4">
        <v>2.46</v>
      </c>
      <c r="D1134" s="11">
        <v>4.4966699999999999</v>
      </c>
      <c r="E1134" s="11">
        <v>31.1</v>
      </c>
      <c r="F1134" s="4">
        <f t="shared" si="243"/>
        <v>1964.7916666665815</v>
      </c>
      <c r="G1134" s="22">
        <v>4.1900000000000004</v>
      </c>
      <c r="H1134" s="4">
        <f t="shared" si="239"/>
        <v>831.11802733118964</v>
      </c>
      <c r="I1134" s="4">
        <f t="shared" si="240"/>
        <v>24.096055948553055</v>
      </c>
      <c r="J1134" s="33">
        <f t="shared" si="244"/>
        <v>103790.52792686908</v>
      </c>
      <c r="K1134" s="4">
        <f t="shared" si="241"/>
        <v>44.045533293569136</v>
      </c>
      <c r="L1134" s="33">
        <f t="shared" si="242"/>
        <v>5500.433155131579</v>
      </c>
      <c r="M1134" s="15">
        <f t="shared" si="233"/>
        <v>23.21215468067534</v>
      </c>
      <c r="N1134" s="6"/>
      <c r="O1134" s="7">
        <f t="shared" si="234"/>
        <v>27.214540709714299</v>
      </c>
      <c r="P1134" s="7"/>
      <c r="Q1134" s="46">
        <f t="shared" si="235"/>
        <v>1.6172738247145636E-2</v>
      </c>
      <c r="R1134" s="22">
        <f t="shared" si="245"/>
        <v>1.0067389096967414</v>
      </c>
      <c r="S1134" s="22">
        <f t="shared" si="246"/>
        <v>12.198553732308424</v>
      </c>
      <c r="T1134" s="39">
        <f t="shared" si="236"/>
        <v>-3.6528642143336509E-2</v>
      </c>
      <c r="U1134" s="39">
        <f t="shared" si="237"/>
        <v>-1.7851620173030325E-2</v>
      </c>
      <c r="V1134" s="39">
        <f t="shared" si="238"/>
        <v>-1.8677021970306185E-2</v>
      </c>
      <c r="Y1134" s="37"/>
      <c r="Z1134" s="37"/>
    </row>
    <row r="1135" spans="1:26" ht="13.15" x14ac:dyDescent="0.4">
      <c r="A1135" s="1">
        <v>1964.11</v>
      </c>
      <c r="B1135" s="11">
        <v>85.44</v>
      </c>
      <c r="C1135" s="4">
        <v>2.48</v>
      </c>
      <c r="D1135" s="11">
        <v>4.5233299999999996</v>
      </c>
      <c r="E1135" s="11">
        <v>31.2</v>
      </c>
      <c r="F1135" s="4">
        <f t="shared" si="243"/>
        <v>1964.8749999999147</v>
      </c>
      <c r="G1135" s="22">
        <v>4.1500000000000004</v>
      </c>
      <c r="H1135" s="4">
        <f t="shared" si="239"/>
        <v>834.21479999999997</v>
      </c>
      <c r="I1135" s="4">
        <f t="shared" si="240"/>
        <v>24.214100000000002</v>
      </c>
      <c r="J1135" s="33">
        <f t="shared" si="244"/>
        <v>104429.24409540906</v>
      </c>
      <c r="K1135" s="4">
        <f t="shared" si="241"/>
        <v>44.164663287499998</v>
      </c>
      <c r="L1135" s="33">
        <f t="shared" si="242"/>
        <v>5528.6508976367822</v>
      </c>
      <c r="M1135" s="15">
        <f t="shared" si="233"/>
        <v>23.225019793095818</v>
      </c>
      <c r="N1135" s="6"/>
      <c r="O1135" s="7">
        <f t="shared" si="234"/>
        <v>27.214609565060364</v>
      </c>
      <c r="P1135" s="7"/>
      <c r="Q1135" s="46">
        <f t="shared" si="235"/>
        <v>1.6874766984181146E-2</v>
      </c>
      <c r="R1135" s="22">
        <f t="shared" si="245"/>
        <v>1.0010262918409112</v>
      </c>
      <c r="S1135" s="22">
        <f t="shared" si="246"/>
        <v>12.241397278301745</v>
      </c>
      <c r="T1135" s="39">
        <f t="shared" si="236"/>
        <v>-3.4327272781260909E-2</v>
      </c>
      <c r="U1135" s="39">
        <f t="shared" si="237"/>
        <v>-1.6841120852763569E-2</v>
      </c>
      <c r="V1135" s="39">
        <f t="shared" si="238"/>
        <v>-1.748615192849734E-2</v>
      </c>
      <c r="Y1135" s="37"/>
      <c r="Z1135" s="37"/>
    </row>
    <row r="1136" spans="1:26" ht="13.15" x14ac:dyDescent="0.4">
      <c r="A1136" s="1">
        <v>1964.12</v>
      </c>
      <c r="B1136" s="11">
        <v>83.96</v>
      </c>
      <c r="C1136" s="4">
        <v>2.5</v>
      </c>
      <c r="D1136" s="11">
        <v>4.55</v>
      </c>
      <c r="E1136" s="11">
        <v>31.2</v>
      </c>
      <c r="F1136" s="4">
        <f t="shared" si="243"/>
        <v>1964.958333333248</v>
      </c>
      <c r="G1136" s="22">
        <v>4.18</v>
      </c>
      <c r="H1136" s="4">
        <f t="shared" si="239"/>
        <v>819.76445000000001</v>
      </c>
      <c r="I1136" s="4">
        <f t="shared" si="240"/>
        <v>24.409375000000001</v>
      </c>
      <c r="J1136" s="33">
        <f t="shared" si="244"/>
        <v>102874.94647437292</v>
      </c>
      <c r="K1136" s="4">
        <f t="shared" si="241"/>
        <v>44.425062500000003</v>
      </c>
      <c r="L1136" s="33">
        <f t="shared" si="242"/>
        <v>5575.0477186564649</v>
      </c>
      <c r="M1136" s="15">
        <f t="shared" si="233"/>
        <v>22.752984772787268</v>
      </c>
      <c r="N1136" s="6"/>
      <c r="O1136" s="7">
        <f t="shared" si="234"/>
        <v>26.648307034113838</v>
      </c>
      <c r="P1136" s="7"/>
      <c r="Q1136" s="46">
        <f t="shared" si="235"/>
        <v>1.7847660253903164E-2</v>
      </c>
      <c r="R1136" s="22">
        <f t="shared" si="245"/>
        <v>1.002673029102392</v>
      </c>
      <c r="S1136" s="22">
        <f t="shared" si="246"/>
        <v>12.253960524449818</v>
      </c>
      <c r="T1136" s="39">
        <f t="shared" si="236"/>
        <v>-3.9680556761408914E-2</v>
      </c>
      <c r="U1136" s="39">
        <f t="shared" si="237"/>
        <v>-1.5378885425028854E-2</v>
      </c>
      <c r="V1136" s="39">
        <f t="shared" si="238"/>
        <v>-2.430167133638006E-2</v>
      </c>
      <c r="Y1136" s="37"/>
      <c r="Z1136" s="37"/>
    </row>
    <row r="1137" spans="1:26" ht="13.15" x14ac:dyDescent="0.4">
      <c r="A1137" s="1">
        <v>1965.01</v>
      </c>
      <c r="B1137" s="11">
        <v>86.12</v>
      </c>
      <c r="C1137" s="4">
        <v>2.51667</v>
      </c>
      <c r="D1137" s="11">
        <v>4.5933299999999999</v>
      </c>
      <c r="E1137" s="11">
        <v>31.2</v>
      </c>
      <c r="F1137" s="4">
        <f t="shared" si="243"/>
        <v>1965.0416666665812</v>
      </c>
      <c r="G1137" s="22">
        <v>4.1900000000000004</v>
      </c>
      <c r="H1137" s="4">
        <f t="shared" si="239"/>
        <v>840.85415000000012</v>
      </c>
      <c r="I1137" s="4">
        <f t="shared" si="240"/>
        <v>24.572136712500001</v>
      </c>
      <c r="J1137" s="33">
        <f t="shared" si="244"/>
        <v>105778.53241227928</v>
      </c>
      <c r="K1137" s="4">
        <f t="shared" si="241"/>
        <v>44.848125787500003</v>
      </c>
      <c r="L1137" s="33">
        <f t="shared" si="242"/>
        <v>5641.8451728436457</v>
      </c>
      <c r="M1137" s="15">
        <f t="shared" si="233"/>
        <v>23.269335081922463</v>
      </c>
      <c r="N1137" s="6"/>
      <c r="O1137" s="7">
        <f t="shared" si="234"/>
        <v>27.237870222779144</v>
      </c>
      <c r="P1137" s="7"/>
      <c r="Q1137" s="46">
        <f t="shared" si="235"/>
        <v>1.6772396482347525E-2</v>
      </c>
      <c r="R1137" s="22">
        <f t="shared" si="245"/>
        <v>1.0018725618126394</v>
      </c>
      <c r="S1137" s="22">
        <f t="shared" si="246"/>
        <v>12.286715717551235</v>
      </c>
      <c r="T1137" s="39">
        <f t="shared" si="236"/>
        <v>-3.4755937557960581E-2</v>
      </c>
      <c r="U1137" s="39">
        <f t="shared" si="237"/>
        <v>-1.5891883407673668E-2</v>
      </c>
      <c r="V1137" s="39">
        <f t="shared" si="238"/>
        <v>-1.8864054150286913E-2</v>
      </c>
      <c r="Y1137" s="37"/>
      <c r="Z1137" s="37"/>
    </row>
    <row r="1138" spans="1:26" ht="13.15" x14ac:dyDescent="0.4">
      <c r="A1138" s="1">
        <v>1965.02</v>
      </c>
      <c r="B1138" s="11">
        <v>86.75</v>
      </c>
      <c r="C1138" s="4">
        <v>2.5333299999999999</v>
      </c>
      <c r="D1138" s="11">
        <v>4.6366699999999996</v>
      </c>
      <c r="E1138" s="11">
        <v>31.2</v>
      </c>
      <c r="F1138" s="4">
        <f t="shared" si="243"/>
        <v>1965.1249999999145</v>
      </c>
      <c r="G1138" s="22">
        <v>4.21</v>
      </c>
      <c r="H1138" s="4">
        <f t="shared" si="239"/>
        <v>847.00531250000006</v>
      </c>
      <c r="I1138" s="4">
        <f t="shared" si="240"/>
        <v>24.734800787499999</v>
      </c>
      <c r="J1138" s="33">
        <f t="shared" si="244"/>
        <v>106811.64283431909</v>
      </c>
      <c r="K1138" s="4">
        <f t="shared" si="241"/>
        <v>45.2712867125</v>
      </c>
      <c r="L1138" s="33">
        <f t="shared" si="242"/>
        <v>5708.9376366640035</v>
      </c>
      <c r="M1138" s="15">
        <f t="shared" si="233"/>
        <v>23.372068272751331</v>
      </c>
      <c r="N1138" s="6"/>
      <c r="O1138" s="7">
        <f t="shared" si="234"/>
        <v>27.342132127815137</v>
      </c>
      <c r="P1138" s="7"/>
      <c r="Q1138" s="46">
        <f t="shared" si="235"/>
        <v>1.6383497482970695E-2</v>
      </c>
      <c r="R1138" s="22">
        <f t="shared" si="245"/>
        <v>1.0035083333333332</v>
      </c>
      <c r="S1138" s="22">
        <f t="shared" si="246"/>
        <v>12.309723352206678</v>
      </c>
      <c r="T1138" s="39">
        <f t="shared" si="236"/>
        <v>-2.6489022094819625E-2</v>
      </c>
      <c r="U1138" s="39">
        <f t="shared" si="237"/>
        <v>-1.5463666017966449E-2</v>
      </c>
      <c r="V1138" s="39">
        <f t="shared" si="238"/>
        <v>-1.1025356076853177E-2</v>
      </c>
      <c r="Y1138" s="37"/>
      <c r="Z1138" s="37"/>
    </row>
    <row r="1139" spans="1:26" ht="13.15" x14ac:dyDescent="0.4">
      <c r="A1139" s="1">
        <v>1965.03</v>
      </c>
      <c r="B1139" s="11">
        <v>86.83</v>
      </c>
      <c r="C1139" s="4">
        <v>2.5499999999999998</v>
      </c>
      <c r="D1139" s="11">
        <v>4.68</v>
      </c>
      <c r="E1139" s="11">
        <v>31.3</v>
      </c>
      <c r="F1139" s="4">
        <f t="shared" si="243"/>
        <v>1965.2083333332478</v>
      </c>
      <c r="G1139" s="22">
        <v>4.21</v>
      </c>
      <c r="H1139" s="4">
        <f t="shared" si="239"/>
        <v>845.07782971246002</v>
      </c>
      <c r="I1139" s="4">
        <f t="shared" si="240"/>
        <v>24.818017571884983</v>
      </c>
      <c r="J1139" s="33">
        <f t="shared" si="244"/>
        <v>106829.38396585025</v>
      </c>
      <c r="K1139" s="4">
        <f t="shared" si="241"/>
        <v>45.54836166134185</v>
      </c>
      <c r="L1139" s="33">
        <f t="shared" si="242"/>
        <v>5757.93524081745</v>
      </c>
      <c r="M1139" s="15">
        <f t="shared" si="233"/>
        <v>23.253528200034843</v>
      </c>
      <c r="N1139" s="6"/>
      <c r="O1139" s="7">
        <f t="shared" si="234"/>
        <v>27.187223882061463</v>
      </c>
      <c r="P1139" s="7"/>
      <c r="Q1139" s="46">
        <f t="shared" si="235"/>
        <v>1.6926684744402731E-2</v>
      </c>
      <c r="R1139" s="22">
        <f t="shared" si="245"/>
        <v>1.0043182615408479</v>
      </c>
      <c r="S1139" s="22">
        <f t="shared" si="246"/>
        <v>12.313443798945073</v>
      </c>
      <c r="T1139" s="39">
        <f t="shared" si="236"/>
        <v>-2.2138064932353596E-2</v>
      </c>
      <c r="U1139" s="39">
        <f t="shared" si="237"/>
        <v>-1.7587657286617708E-2</v>
      </c>
      <c r="V1139" s="39">
        <f t="shared" si="238"/>
        <v>-4.5504076457358877E-3</v>
      </c>
      <c r="Y1139" s="37"/>
      <c r="Z1139" s="37"/>
    </row>
    <row r="1140" spans="1:26" ht="13.15" x14ac:dyDescent="0.4">
      <c r="A1140" s="1">
        <v>1965.04</v>
      </c>
      <c r="B1140" s="11">
        <v>87.97</v>
      </c>
      <c r="C1140" s="4">
        <v>2.57</v>
      </c>
      <c r="D1140" s="11">
        <v>4.7333299999999996</v>
      </c>
      <c r="E1140" s="11">
        <v>31.4</v>
      </c>
      <c r="F1140" s="4">
        <f t="shared" si="243"/>
        <v>1965.291666666581</v>
      </c>
      <c r="G1140" s="22">
        <v>4.2</v>
      </c>
      <c r="H1140" s="4">
        <f t="shared" si="239"/>
        <v>853.4462780254778</v>
      </c>
      <c r="I1140" s="4">
        <f t="shared" si="240"/>
        <v>24.933010509554141</v>
      </c>
      <c r="J1140" s="33">
        <f t="shared" si="244"/>
        <v>108149.92626963458</v>
      </c>
      <c r="K1140" s="4">
        <f t="shared" si="241"/>
        <v>45.920687406687897</v>
      </c>
      <c r="L1140" s="33">
        <f t="shared" si="242"/>
        <v>5819.1348244839082</v>
      </c>
      <c r="M1140" s="15">
        <f t="shared" si="233"/>
        <v>23.420551954771298</v>
      </c>
      <c r="N1140" s="6"/>
      <c r="O1140" s="7">
        <f t="shared" si="234"/>
        <v>27.36526998387091</v>
      </c>
      <c r="P1140" s="7"/>
      <c r="Q1140" s="46">
        <f t="shared" si="235"/>
        <v>1.7044142006345742E-2</v>
      </c>
      <c r="R1140" s="22">
        <f t="shared" si="245"/>
        <v>1.0026904475729863</v>
      </c>
      <c r="S1140" s="22">
        <f t="shared" si="246"/>
        <v>12.327232340852936</v>
      </c>
      <c r="T1140" s="39">
        <f t="shared" si="236"/>
        <v>-2.2265125296573762E-2</v>
      </c>
      <c r="U1140" s="39">
        <f t="shared" si="237"/>
        <v>-2.0791407964532826E-2</v>
      </c>
      <c r="V1140" s="39">
        <f t="shared" si="238"/>
        <v>-1.4737173320409358E-3</v>
      </c>
      <c r="Y1140" s="37"/>
      <c r="Z1140" s="37"/>
    </row>
    <row r="1141" spans="1:26" ht="13.15" x14ac:dyDescent="0.4">
      <c r="A1141" s="1">
        <v>1965.05</v>
      </c>
      <c r="B1141" s="11">
        <v>89.28</v>
      </c>
      <c r="C1141" s="4">
        <v>2.59</v>
      </c>
      <c r="D1141" s="11">
        <v>4.78667</v>
      </c>
      <c r="E1141" s="11">
        <v>31.4</v>
      </c>
      <c r="F1141" s="4">
        <f t="shared" si="243"/>
        <v>1965.3749999999143</v>
      </c>
      <c r="G1141" s="22">
        <v>4.21</v>
      </c>
      <c r="H1141" s="4">
        <f t="shared" si="239"/>
        <v>866.15532229299379</v>
      </c>
      <c r="I1141" s="4">
        <f t="shared" si="240"/>
        <v>25.127041719745222</v>
      </c>
      <c r="J1141" s="33">
        <f t="shared" si="244"/>
        <v>110025.77897509951</v>
      </c>
      <c r="K1141" s="4">
        <f t="shared" si="241"/>
        <v>46.43816864426752</v>
      </c>
      <c r="L1141" s="33">
        <f t="shared" si="242"/>
        <v>5898.9370009715458</v>
      </c>
      <c r="M1141" s="15">
        <f t="shared" si="233"/>
        <v>23.708808308861951</v>
      </c>
      <c r="N1141" s="6"/>
      <c r="O1141" s="7">
        <f t="shared" si="234"/>
        <v>27.683223304413588</v>
      </c>
      <c r="P1141" s="7"/>
      <c r="Q1141" s="46">
        <f t="shared" si="235"/>
        <v>1.6425016894026367E-2</v>
      </c>
      <c r="R1141" s="22">
        <f t="shared" si="245"/>
        <v>1.0035083333333332</v>
      </c>
      <c r="S1141" s="22">
        <f t="shared" si="246"/>
        <v>12.360398113186021</v>
      </c>
      <c r="T1141" s="39">
        <f t="shared" si="236"/>
        <v>-1.8137200115091123E-2</v>
      </c>
      <c r="U1141" s="39">
        <f t="shared" si="237"/>
        <v>-1.981847792622049E-2</v>
      </c>
      <c r="V1141" s="39">
        <f t="shared" si="238"/>
        <v>1.6812778111293669E-3</v>
      </c>
      <c r="Y1141" s="37"/>
      <c r="Z1141" s="37"/>
    </row>
    <row r="1142" spans="1:26" ht="13.15" x14ac:dyDescent="0.4">
      <c r="A1142" s="1">
        <v>1965.06</v>
      </c>
      <c r="B1142" s="11">
        <v>85.04</v>
      </c>
      <c r="C1142" s="4">
        <v>2.61</v>
      </c>
      <c r="D1142" s="11">
        <v>4.84</v>
      </c>
      <c r="E1142" s="11">
        <v>31.6</v>
      </c>
      <c r="F1142" s="4">
        <f t="shared" si="243"/>
        <v>1965.4583333332475</v>
      </c>
      <c r="G1142" s="22">
        <v>4.21</v>
      </c>
      <c r="H1142" s="4">
        <f t="shared" si="239"/>
        <v>819.79905569620269</v>
      </c>
      <c r="I1142" s="4">
        <f t="shared" si="240"/>
        <v>25.160812974683541</v>
      </c>
      <c r="J1142" s="33">
        <f t="shared" si="244"/>
        <v>104403.58930531587</v>
      </c>
      <c r="K1142" s="4">
        <f t="shared" si="241"/>
        <v>46.658365822784809</v>
      </c>
      <c r="L1142" s="33">
        <f t="shared" si="242"/>
        <v>5942.0669360033944</v>
      </c>
      <c r="M1142" s="15">
        <f t="shared" si="233"/>
        <v>22.3853429864578</v>
      </c>
      <c r="N1142" s="6"/>
      <c r="O1142" s="7">
        <f t="shared" si="234"/>
        <v>26.122738377042303</v>
      </c>
      <c r="P1142" s="7"/>
      <c r="Q1142" s="46">
        <f t="shared" si="235"/>
        <v>1.956419400937897E-2</v>
      </c>
      <c r="R1142" s="22">
        <f t="shared" si="245"/>
        <v>1.0043182615408479</v>
      </c>
      <c r="S1142" s="22">
        <f t="shared" si="246"/>
        <v>12.325257683887754</v>
      </c>
      <c r="T1142" s="39">
        <f t="shared" si="236"/>
        <v>-1.0893214479830271E-2</v>
      </c>
      <c r="U1142" s="39">
        <f t="shared" si="237"/>
        <v>-1.8287081890895562E-2</v>
      </c>
      <c r="V1142" s="39">
        <f t="shared" si="238"/>
        <v>7.3938674110652913E-3</v>
      </c>
      <c r="Y1142" s="37"/>
      <c r="Z1142" s="37"/>
    </row>
    <row r="1143" spans="1:26" ht="13.15" x14ac:dyDescent="0.4">
      <c r="A1143" s="1">
        <v>1965.07</v>
      </c>
      <c r="B1143" s="11">
        <v>84.91</v>
      </c>
      <c r="C1143" s="4">
        <v>2.6266699999999998</v>
      </c>
      <c r="D1143" s="11">
        <v>4.8866699999999996</v>
      </c>
      <c r="E1143" s="11">
        <v>31.6</v>
      </c>
      <c r="F1143" s="4">
        <f t="shared" si="243"/>
        <v>1965.5416666665808</v>
      </c>
      <c r="G1143" s="22">
        <v>4.2</v>
      </c>
      <c r="H1143" s="4">
        <f t="shared" si="239"/>
        <v>818.54583512658223</v>
      </c>
      <c r="I1143" s="4">
        <f t="shared" si="240"/>
        <v>25.32151441234177</v>
      </c>
      <c r="J1143" s="33">
        <f t="shared" si="244"/>
        <v>104512.71851569165</v>
      </c>
      <c r="K1143" s="4">
        <f t="shared" si="241"/>
        <v>47.108272007278472</v>
      </c>
      <c r="L1143" s="33">
        <f t="shared" si="242"/>
        <v>6014.8294216119994</v>
      </c>
      <c r="M1143" s="15">
        <f t="shared" si="233"/>
        <v>22.300781712174437</v>
      </c>
      <c r="N1143" s="6"/>
      <c r="O1143" s="7">
        <f t="shared" si="234"/>
        <v>26.008689840144733</v>
      </c>
      <c r="P1143" s="7"/>
      <c r="Q1143" s="46">
        <f t="shared" si="235"/>
        <v>1.945347062064999E-2</v>
      </c>
      <c r="R1143" s="22">
        <f t="shared" si="245"/>
        <v>0.99945974134672722</v>
      </c>
      <c r="S1143" s="22">
        <f t="shared" si="246"/>
        <v>12.378481370125126</v>
      </c>
      <c r="T1143" s="39">
        <f t="shared" si="236"/>
        <v>-1.1670927727827962E-2</v>
      </c>
      <c r="U1143" s="39">
        <f t="shared" si="237"/>
        <v>-2.0497606516934441E-2</v>
      </c>
      <c r="V1143" s="39">
        <f t="shared" si="238"/>
        <v>8.8266787891064791E-3</v>
      </c>
      <c r="Y1143" s="37"/>
      <c r="Z1143" s="37"/>
    </row>
    <row r="1144" spans="1:26" ht="13.15" x14ac:dyDescent="0.4">
      <c r="A1144" s="1">
        <v>1965.08</v>
      </c>
      <c r="B1144" s="11">
        <v>86.49</v>
      </c>
      <c r="C1144" s="4">
        <v>2.6433300000000002</v>
      </c>
      <c r="D1144" s="11">
        <v>4.9333299999999998</v>
      </c>
      <c r="E1144" s="11">
        <v>31.6</v>
      </c>
      <c r="F1144" s="4">
        <f t="shared" si="243"/>
        <v>1965.6249999999141</v>
      </c>
      <c r="G1144" s="22">
        <v>4.25</v>
      </c>
      <c r="H1144" s="4">
        <f t="shared" si="239"/>
        <v>833.77728512658223</v>
      </c>
      <c r="I1144" s="4">
        <f t="shared" si="240"/>
        <v>25.482119448417723</v>
      </c>
      <c r="J1144" s="33">
        <f t="shared" si="244"/>
        <v>106728.61647361926</v>
      </c>
      <c r="K1144" s="4">
        <f t="shared" si="241"/>
        <v>47.558081790189874</v>
      </c>
      <c r="L1144" s="33">
        <f t="shared" si="242"/>
        <v>6087.7267372852375</v>
      </c>
      <c r="M1144" s="15">
        <f t="shared" si="233"/>
        <v>22.665971845964403</v>
      </c>
      <c r="N1144" s="6"/>
      <c r="O1144" s="7">
        <f t="shared" si="234"/>
        <v>26.417386639884477</v>
      </c>
      <c r="P1144" s="7"/>
      <c r="Q1144" s="46">
        <f t="shared" si="235"/>
        <v>1.8230992658695745E-2</v>
      </c>
      <c r="R1144" s="22">
        <f t="shared" si="245"/>
        <v>1.0003154470399351</v>
      </c>
      <c r="S1144" s="22">
        <f t="shared" si="246"/>
        <v>12.371793788450541</v>
      </c>
      <c r="T1144" s="39">
        <f t="shared" si="236"/>
        <v>-2.1050276867497941E-2</v>
      </c>
      <c r="U1144" s="39">
        <f t="shared" si="237"/>
        <v>-2.2214710831054751E-2</v>
      </c>
      <c r="V1144" s="39">
        <f t="shared" si="238"/>
        <v>1.1644339635568102E-3</v>
      </c>
      <c r="Y1144" s="37"/>
      <c r="Z1144" s="37"/>
    </row>
    <row r="1145" spans="1:26" ht="13.15" x14ac:dyDescent="0.4">
      <c r="A1145" s="1">
        <v>1965.09</v>
      </c>
      <c r="B1145" s="11">
        <v>89.38</v>
      </c>
      <c r="C1145" s="4">
        <v>2.66</v>
      </c>
      <c r="D1145" s="11">
        <v>4.9800000000000004</v>
      </c>
      <c r="E1145" s="11">
        <v>31.6</v>
      </c>
      <c r="F1145" s="4">
        <f t="shared" si="243"/>
        <v>1965.7083333332473</v>
      </c>
      <c r="G1145" s="22">
        <v>4.29</v>
      </c>
      <c r="H1145" s="4">
        <f t="shared" si="239"/>
        <v>861.63734240506324</v>
      </c>
      <c r="I1145" s="4">
        <f t="shared" si="240"/>
        <v>25.642820886075953</v>
      </c>
      <c r="J1145" s="33">
        <f t="shared" si="244"/>
        <v>110568.41157432931</v>
      </c>
      <c r="K1145" s="4">
        <f t="shared" si="241"/>
        <v>48.007987974683552</v>
      </c>
      <c r="L1145" s="33">
        <f t="shared" si="242"/>
        <v>6160.5581745374811</v>
      </c>
      <c r="M1145" s="15">
        <f t="shared" si="233"/>
        <v>23.374146831648638</v>
      </c>
      <c r="N1145" s="6"/>
      <c r="O1145" s="7">
        <f t="shared" si="234"/>
        <v>27.222292941753476</v>
      </c>
      <c r="P1145" s="7"/>
      <c r="Q1145" s="46">
        <f t="shared" si="235"/>
        <v>1.6115746985655779E-2</v>
      </c>
      <c r="R1145" s="22">
        <f t="shared" si="245"/>
        <v>0.99874909856211824</v>
      </c>
      <c r="S1145" s="22">
        <f t="shared" si="246"/>
        <v>12.375696434179796</v>
      </c>
      <c r="T1145" s="39">
        <f t="shared" si="236"/>
        <v>-2.5876131524009471E-2</v>
      </c>
      <c r="U1145" s="39">
        <f t="shared" si="237"/>
        <v>-2.2297733493099159E-2</v>
      </c>
      <c r="V1145" s="39">
        <f t="shared" si="238"/>
        <v>-3.5783980309103125E-3</v>
      </c>
      <c r="Y1145" s="37"/>
      <c r="Z1145" s="37"/>
    </row>
    <row r="1146" spans="1:26" ht="13.15" x14ac:dyDescent="0.4">
      <c r="A1146" s="1">
        <v>1965.1</v>
      </c>
      <c r="B1146" s="11">
        <v>91.39</v>
      </c>
      <c r="C1146" s="4">
        <v>2.68</v>
      </c>
      <c r="D1146" s="11">
        <v>5.05</v>
      </c>
      <c r="E1146" s="11">
        <v>31.7</v>
      </c>
      <c r="F1146" s="4">
        <f t="shared" si="243"/>
        <v>1965.7916666665806</v>
      </c>
      <c r="G1146" s="22">
        <v>4.3499999999999996</v>
      </c>
      <c r="H1146" s="4">
        <f t="shared" si="239"/>
        <v>878.23483627760254</v>
      </c>
      <c r="I1146" s="4">
        <f t="shared" si="240"/>
        <v>25.754123659305996</v>
      </c>
      <c r="J1146" s="33">
        <f t="shared" si="244"/>
        <v>112973.66702266531</v>
      </c>
      <c r="K1146" s="4">
        <f t="shared" si="241"/>
        <v>48.529225552050477</v>
      </c>
      <c r="L1146" s="33">
        <f t="shared" si="242"/>
        <v>6242.6635131246285</v>
      </c>
      <c r="M1146" s="15">
        <f t="shared" si="233"/>
        <v>23.7757455233127</v>
      </c>
      <c r="N1146" s="6"/>
      <c r="O1146" s="7">
        <f t="shared" si="234"/>
        <v>27.667414224243998</v>
      </c>
      <c r="P1146" s="7"/>
      <c r="Q1146" s="46">
        <f t="shared" si="235"/>
        <v>1.5114242163623899E-2</v>
      </c>
      <c r="R1146" s="22">
        <f t="shared" si="245"/>
        <v>0.99561893894703013</v>
      </c>
      <c r="S1146" s="22">
        <f t="shared" si="246"/>
        <v>12.32122444112964</v>
      </c>
      <c r="T1146" s="39">
        <f t="shared" si="236"/>
        <v>-2.3778803201156773E-2</v>
      </c>
      <c r="U1146" s="39">
        <f t="shared" si="237"/>
        <v>-1.9821368584418741E-2</v>
      </c>
      <c r="V1146" s="39">
        <f t="shared" si="238"/>
        <v>-3.9574346167380314E-3</v>
      </c>
      <c r="Y1146" s="37"/>
      <c r="Z1146" s="37"/>
    </row>
    <row r="1147" spans="1:26" ht="13.15" x14ac:dyDescent="0.4">
      <c r="A1147" s="1">
        <v>1965.11</v>
      </c>
      <c r="B1147" s="11">
        <v>92.15</v>
      </c>
      <c r="C1147" s="4">
        <v>2.7</v>
      </c>
      <c r="D1147" s="11">
        <v>5.12</v>
      </c>
      <c r="E1147" s="11">
        <v>31.7</v>
      </c>
      <c r="F1147" s="4">
        <f t="shared" si="243"/>
        <v>1965.8749999999138</v>
      </c>
      <c r="G1147" s="22">
        <v>4.45</v>
      </c>
      <c r="H1147" s="4">
        <f t="shared" si="239"/>
        <v>885.53824447949546</v>
      </c>
      <c r="I1147" s="4">
        <f t="shared" si="240"/>
        <v>25.946318611987387</v>
      </c>
      <c r="J1147" s="33">
        <f t="shared" si="244"/>
        <v>114191.2954504728</v>
      </c>
      <c r="K1147" s="4">
        <f t="shared" si="241"/>
        <v>49.201907886435336</v>
      </c>
      <c r="L1147" s="33">
        <f t="shared" si="242"/>
        <v>6344.6492968683733</v>
      </c>
      <c r="M1147" s="15">
        <f t="shared" si="233"/>
        <v>23.925461156673734</v>
      </c>
      <c r="N1147" s="6"/>
      <c r="O1147" s="7">
        <f t="shared" si="234"/>
        <v>27.818071369298668</v>
      </c>
      <c r="P1147" s="7"/>
      <c r="Q1147" s="46">
        <f t="shared" si="235"/>
        <v>1.3851050159745609E-2</v>
      </c>
      <c r="R1147" s="22">
        <f t="shared" si="245"/>
        <v>0.99020434296432924</v>
      </c>
      <c r="S1147" s="22">
        <f t="shared" si="246"/>
        <v>12.267244404605707</v>
      </c>
      <c r="T1147" s="39">
        <f t="shared" si="236"/>
        <v>-2.3561836699148464E-2</v>
      </c>
      <c r="U1147" s="39">
        <f t="shared" si="237"/>
        <v>-1.8844007724404199E-2</v>
      </c>
      <c r="V1147" s="39">
        <f t="shared" si="238"/>
        <v>-4.7178289747442648E-3</v>
      </c>
      <c r="Y1147" s="37"/>
      <c r="Z1147" s="37"/>
    </row>
    <row r="1148" spans="1:26" ht="13.15" x14ac:dyDescent="0.4">
      <c r="A1148" s="1">
        <v>1965.12</v>
      </c>
      <c r="B1148" s="11">
        <v>91.73</v>
      </c>
      <c r="C1148" s="4">
        <v>2.72</v>
      </c>
      <c r="D1148" s="11">
        <v>5.19</v>
      </c>
      <c r="E1148" s="11">
        <v>31.8</v>
      </c>
      <c r="F1148" s="4">
        <f t="shared" si="243"/>
        <v>1965.9583333332471</v>
      </c>
      <c r="G1148" s="22">
        <v>4.62</v>
      </c>
      <c r="H1148" s="4">
        <f t="shared" si="239"/>
        <v>878.73013113207548</v>
      </c>
      <c r="I1148" s="4">
        <f t="shared" si="240"/>
        <v>26.056316981132078</v>
      </c>
      <c r="J1148" s="33">
        <f t="shared" si="244"/>
        <v>113593.38011089896</v>
      </c>
      <c r="K1148" s="4">
        <f t="shared" si="241"/>
        <v>49.717751886792456</v>
      </c>
      <c r="L1148" s="33">
        <f t="shared" si="242"/>
        <v>6427.0101687077904</v>
      </c>
      <c r="M1148" s="15">
        <f t="shared" si="233"/>
        <v>23.694111549106328</v>
      </c>
      <c r="N1148" s="6"/>
      <c r="O1148" s="7">
        <f t="shared" si="234"/>
        <v>27.525611912109817</v>
      </c>
      <c r="P1148" s="7"/>
      <c r="Q1148" s="46">
        <f t="shared" si="235"/>
        <v>1.3258172151926241E-2</v>
      </c>
      <c r="R1148" s="22">
        <f t="shared" si="245"/>
        <v>1.0046447183490235</v>
      </c>
      <c r="S1148" s="22">
        <f t="shared" si="246"/>
        <v>12.108880324998752</v>
      </c>
      <c r="T1148" s="39">
        <f t="shared" si="236"/>
        <v>-2.456082142082372E-2</v>
      </c>
      <c r="U1148" s="39">
        <f t="shared" si="237"/>
        <v>-1.6933179534137865E-2</v>
      </c>
      <c r="V1148" s="39">
        <f t="shared" si="238"/>
        <v>-7.6276418866858542E-3</v>
      </c>
      <c r="Y1148" s="37"/>
      <c r="Z1148" s="37"/>
    </row>
    <row r="1149" spans="1:26" ht="13.15" x14ac:dyDescent="0.4">
      <c r="A1149" s="1">
        <v>1966.01</v>
      </c>
      <c r="B1149" s="11">
        <v>93.32</v>
      </c>
      <c r="C1149" s="4">
        <v>2.74</v>
      </c>
      <c r="D1149" s="11">
        <v>5.24</v>
      </c>
      <c r="E1149" s="11">
        <v>31.8</v>
      </c>
      <c r="F1149" s="4">
        <f t="shared" si="243"/>
        <v>1966.0416666665803</v>
      </c>
      <c r="G1149" s="22">
        <v>4.6100000000000003</v>
      </c>
      <c r="H1149" s="4">
        <f t="shared" si="239"/>
        <v>893.96158113207548</v>
      </c>
      <c r="I1149" s="4">
        <f t="shared" si="240"/>
        <v>26.247907547169813</v>
      </c>
      <c r="J1149" s="33">
        <f t="shared" si="244"/>
        <v>115845.10396897866</v>
      </c>
      <c r="K1149" s="4">
        <f t="shared" si="241"/>
        <v>50.1967283018868</v>
      </c>
      <c r="L1149" s="33">
        <f t="shared" si="242"/>
        <v>6504.8043805984589</v>
      </c>
      <c r="M1149" s="15">
        <f t="shared" si="233"/>
        <v>24.058483388421756</v>
      </c>
      <c r="N1149" s="6"/>
      <c r="O1149" s="7">
        <f t="shared" si="234"/>
        <v>27.92343827460525</v>
      </c>
      <c r="P1149" s="7"/>
      <c r="Q1149" s="46">
        <f t="shared" si="235"/>
        <v>1.2718973089049998E-2</v>
      </c>
      <c r="R1149" s="22">
        <f t="shared" si="245"/>
        <v>0.98653380384444578</v>
      </c>
      <c r="S1149" s="22">
        <f t="shared" si="246"/>
        <v>12.165122663630404</v>
      </c>
      <c r="T1149" s="39">
        <f t="shared" si="236"/>
        <v>-1.7734160790136677E-2</v>
      </c>
      <c r="U1149" s="39">
        <f t="shared" si="237"/>
        <v>-1.5172325342341475E-2</v>
      </c>
      <c r="V1149" s="39">
        <f t="shared" si="238"/>
        <v>-2.5618354477952021E-3</v>
      </c>
      <c r="Y1149" s="37"/>
      <c r="Z1149" s="37"/>
    </row>
    <row r="1150" spans="1:26" ht="13.15" x14ac:dyDescent="0.4">
      <c r="A1150" s="1">
        <v>1966.02</v>
      </c>
      <c r="B1150" s="11">
        <v>92.69</v>
      </c>
      <c r="C1150" s="4">
        <v>2.76</v>
      </c>
      <c r="D1150" s="11">
        <v>5.29</v>
      </c>
      <c r="E1150" s="11">
        <v>32</v>
      </c>
      <c r="F1150" s="4">
        <f t="shared" si="243"/>
        <v>1966.1249999999136</v>
      </c>
      <c r="G1150" s="22">
        <v>4.83</v>
      </c>
      <c r="H1150" s="4">
        <f t="shared" si="239"/>
        <v>882.37693781250005</v>
      </c>
      <c r="I1150" s="4">
        <f t="shared" si="240"/>
        <v>26.274251249999999</v>
      </c>
      <c r="J1150" s="33">
        <f t="shared" si="244"/>
        <v>114627.62555365959</v>
      </c>
      <c r="K1150" s="4">
        <f t="shared" si="241"/>
        <v>50.358981562500006</v>
      </c>
      <c r="L1150" s="33">
        <f t="shared" si="242"/>
        <v>6542.0232946257338</v>
      </c>
      <c r="M1150" s="15">
        <f t="shared" si="233"/>
        <v>23.700027145579412</v>
      </c>
      <c r="N1150" s="6"/>
      <c r="O1150" s="7">
        <f t="shared" si="234"/>
        <v>27.482994403460847</v>
      </c>
      <c r="P1150" s="7"/>
      <c r="Q1150" s="46">
        <f t="shared" si="235"/>
        <v>1.1785616374618856E-2</v>
      </c>
      <c r="R1150" s="22">
        <f t="shared" si="245"/>
        <v>1.000883883641557</v>
      </c>
      <c r="S1150" s="22">
        <f t="shared" si="246"/>
        <v>11.92629658098817</v>
      </c>
      <c r="T1150" s="39">
        <f t="shared" si="236"/>
        <v>-1.3016897705553143E-2</v>
      </c>
      <c r="U1150" s="39">
        <f t="shared" si="237"/>
        <v>-1.3276141473607006E-2</v>
      </c>
      <c r="V1150" s="39">
        <f t="shared" si="238"/>
        <v>2.5924376805386284E-4</v>
      </c>
      <c r="Y1150" s="37"/>
      <c r="Z1150" s="37"/>
    </row>
    <row r="1151" spans="1:26" ht="13.15" x14ac:dyDescent="0.4">
      <c r="A1151" s="1">
        <v>1966.03</v>
      </c>
      <c r="B1151" s="11">
        <v>88.88</v>
      </c>
      <c r="C1151" s="4">
        <v>2.78</v>
      </c>
      <c r="D1151" s="11">
        <v>5.34</v>
      </c>
      <c r="E1151" s="11">
        <v>32.1</v>
      </c>
      <c r="F1151" s="4">
        <f t="shared" si="243"/>
        <v>1966.2083333332469</v>
      </c>
      <c r="G1151" s="22">
        <v>4.87</v>
      </c>
      <c r="H1151" s="4">
        <f t="shared" si="239"/>
        <v>843.47119999999995</v>
      </c>
      <c r="I1151" s="4">
        <f t="shared" si="240"/>
        <v>26.382199999999997</v>
      </c>
      <c r="J1151" s="33">
        <f t="shared" si="244"/>
        <v>109859.07209276431</v>
      </c>
      <c r="K1151" s="4">
        <f t="shared" si="241"/>
        <v>50.676599999999993</v>
      </c>
      <c r="L1151" s="33">
        <f t="shared" si="242"/>
        <v>6600.4438003528512</v>
      </c>
      <c r="M1151" s="15">
        <f t="shared" si="233"/>
        <v>22.611112582290009</v>
      </c>
      <c r="N1151" s="6"/>
      <c r="O1151" s="7">
        <f t="shared" si="234"/>
        <v>26.200300759745183</v>
      </c>
      <c r="P1151" s="7"/>
      <c r="Q1151" s="46">
        <f t="shared" si="235"/>
        <v>1.3735257908352561E-2</v>
      </c>
      <c r="R1151" s="22">
        <f t="shared" si="245"/>
        <v>1.013533726193486</v>
      </c>
      <c r="S1151" s="22">
        <f t="shared" si="246"/>
        <v>11.899651628102642</v>
      </c>
      <c r="T1151" s="39">
        <f t="shared" si="236"/>
        <v>-8.199088693369605E-3</v>
      </c>
      <c r="U1151" s="39">
        <f t="shared" si="237"/>
        <v>-1.2187341948056374E-2</v>
      </c>
      <c r="V1151" s="39">
        <f t="shared" si="238"/>
        <v>3.9882532546867688E-3</v>
      </c>
      <c r="Y1151" s="37"/>
      <c r="Z1151" s="37"/>
    </row>
    <row r="1152" spans="1:26" ht="13.15" x14ac:dyDescent="0.4">
      <c r="A1152" s="1">
        <v>1966.04</v>
      </c>
      <c r="B1152" s="11">
        <v>91.6</v>
      </c>
      <c r="C1152" s="4">
        <v>2.7966700000000002</v>
      </c>
      <c r="D1152" s="11">
        <v>5.38</v>
      </c>
      <c r="E1152" s="11">
        <v>32.299999999999997</v>
      </c>
      <c r="F1152" s="4">
        <f t="shared" si="243"/>
        <v>1966.2916666665801</v>
      </c>
      <c r="G1152" s="22">
        <v>4.75</v>
      </c>
      <c r="H1152" s="4">
        <f t="shared" si="239"/>
        <v>863.90143653250777</v>
      </c>
      <c r="I1152" s="4">
        <f t="shared" si="240"/>
        <v>26.376061468421057</v>
      </c>
      <c r="J1152" s="33">
        <f t="shared" si="244"/>
        <v>112806.31869857083</v>
      </c>
      <c r="K1152" s="4">
        <f t="shared" si="241"/>
        <v>50.740062538699704</v>
      </c>
      <c r="L1152" s="33">
        <f t="shared" si="242"/>
        <v>6625.5239584968476</v>
      </c>
      <c r="M1152" s="15">
        <f t="shared" si="233"/>
        <v>23.113696462615838</v>
      </c>
      <c r="N1152" s="6"/>
      <c r="O1152" s="7">
        <f t="shared" si="234"/>
        <v>26.760408948311383</v>
      </c>
      <c r="P1152" s="7"/>
      <c r="Q1152" s="46">
        <f t="shared" si="235"/>
        <v>1.422684736384569E-2</v>
      </c>
      <c r="R1152" s="22">
        <f t="shared" si="245"/>
        <v>1.0015927472648041</v>
      </c>
      <c r="S1152" s="22">
        <f t="shared" si="246"/>
        <v>11.986019008874047</v>
      </c>
      <c r="T1152" s="39">
        <f t="shared" si="236"/>
        <v>-1.0094733642358911E-2</v>
      </c>
      <c r="U1152" s="39">
        <f t="shared" si="237"/>
        <v>-1.1464986718927594E-2</v>
      </c>
      <c r="V1152" s="39">
        <f t="shared" si="238"/>
        <v>1.3702530765686838E-3</v>
      </c>
      <c r="Y1152" s="37"/>
      <c r="Z1152" s="37"/>
    </row>
    <row r="1153" spans="1:26" ht="13.15" x14ac:dyDescent="0.4">
      <c r="A1153" s="1">
        <v>1966.05</v>
      </c>
      <c r="B1153" s="11">
        <v>86.78</v>
      </c>
      <c r="C1153" s="4">
        <v>2.8133300000000001</v>
      </c>
      <c r="D1153" s="11">
        <v>5.42</v>
      </c>
      <c r="E1153" s="11">
        <v>32.299999999999997</v>
      </c>
      <c r="F1153" s="4">
        <f t="shared" si="243"/>
        <v>1966.3749999999134</v>
      </c>
      <c r="G1153" s="22">
        <v>4.78</v>
      </c>
      <c r="H1153" s="4">
        <f t="shared" si="239"/>
        <v>818.44286749226012</v>
      </c>
      <c r="I1153" s="4">
        <f t="shared" si="240"/>
        <v>26.533185900000003</v>
      </c>
      <c r="J1153" s="33">
        <f t="shared" si="244"/>
        <v>107159.16069917029</v>
      </c>
      <c r="K1153" s="4">
        <f t="shared" si="241"/>
        <v>51.117312074303413</v>
      </c>
      <c r="L1153" s="33">
        <f t="shared" si="242"/>
        <v>6692.8169046958164</v>
      </c>
      <c r="M1153" s="15">
        <f t="shared" ref="M1153:M1216" si="247">H1153/AVERAGE(K1033:K1152)</f>
        <v>21.852177976763102</v>
      </c>
      <c r="N1153" s="6"/>
      <c r="O1153" s="7">
        <f t="shared" ref="O1153:O1216" si="248">J1153/AVERAGE(L1033:L1152)</f>
        <v>25.283601610272139</v>
      </c>
      <c r="P1153" s="7"/>
      <c r="Q1153" s="46">
        <f t="shared" ref="Q1153:Q1216" si="249">1/M1153-(G1153/100-(((E1153/E1033)^(1/10))-1))</f>
        <v>1.604664683538902E-2</v>
      </c>
      <c r="R1153" s="22">
        <f t="shared" si="245"/>
        <v>1.0016210031287147</v>
      </c>
      <c r="S1153" s="22">
        <f t="shared" si="246"/>
        <v>12.005109707866321</v>
      </c>
      <c r="T1153" s="39">
        <f t="shared" si="236"/>
        <v>-6.0843084754332866E-3</v>
      </c>
      <c r="U1153" s="39">
        <f t="shared" si="237"/>
        <v>-1.4018900137595436E-2</v>
      </c>
      <c r="V1153" s="39">
        <f t="shared" si="238"/>
        <v>7.9345916621621493E-3</v>
      </c>
      <c r="Y1153" s="37"/>
      <c r="Z1153" s="37"/>
    </row>
    <row r="1154" spans="1:26" ht="13.15" x14ac:dyDescent="0.4">
      <c r="A1154" s="1">
        <v>1966.06</v>
      </c>
      <c r="B1154" s="11">
        <v>86.06</v>
      </c>
      <c r="C1154" s="4">
        <v>2.83</v>
      </c>
      <c r="D1154" s="11">
        <v>5.46</v>
      </c>
      <c r="E1154" s="11">
        <v>32.4</v>
      </c>
      <c r="F1154" s="4">
        <f t="shared" si="243"/>
        <v>1966.4583333332466</v>
      </c>
      <c r="G1154" s="22">
        <v>4.8099999999999996</v>
      </c>
      <c r="H1154" s="4">
        <f t="shared" si="239"/>
        <v>809.14727592592601</v>
      </c>
      <c r="I1154" s="4">
        <f t="shared" si="240"/>
        <v>26.608026851851854</v>
      </c>
      <c r="J1154" s="33">
        <f t="shared" si="244"/>
        <v>106232.40087047355</v>
      </c>
      <c r="K1154" s="4">
        <f t="shared" si="241"/>
        <v>51.335627777777788</v>
      </c>
      <c r="L1154" s="33">
        <f t="shared" si="242"/>
        <v>6739.819994803458</v>
      </c>
      <c r="M1154" s="15">
        <f t="shared" si="247"/>
        <v>21.555253383226258</v>
      </c>
      <c r="N1154" s="6"/>
      <c r="O1154" s="7">
        <f t="shared" si="248"/>
        <v>24.925488570872407</v>
      </c>
      <c r="P1154" s="7"/>
      <c r="Q1154" s="46">
        <f t="shared" si="249"/>
        <v>1.5940466672773559E-2</v>
      </c>
      <c r="R1154" s="22">
        <f t="shared" si="245"/>
        <v>0.98763033601551209</v>
      </c>
      <c r="S1154" s="22">
        <f t="shared" si="246"/>
        <v>11.987457157805732</v>
      </c>
      <c r="T1154" s="39">
        <f t="shared" ref="T1154:T1217" si="250">(($J1274/$J1154)^(1/10)-1)</f>
        <v>-4.8535843755378449E-3</v>
      </c>
      <c r="U1154" s="39">
        <f t="shared" ref="U1154:U1217" si="251">(($S1274/$S1154)^(1/10)-1)</f>
        <v>-1.3479928932099705E-2</v>
      </c>
      <c r="V1154" s="39">
        <f t="shared" ref="V1154:V1217" si="252">T1154-U1154</f>
        <v>8.6263445565618602E-3</v>
      </c>
      <c r="Y1154" s="37"/>
      <c r="Z1154" s="37"/>
    </row>
    <row r="1155" spans="1:26" ht="13.15" x14ac:dyDescent="0.4">
      <c r="A1155" s="1">
        <v>1966.07</v>
      </c>
      <c r="B1155" s="11">
        <v>85.84</v>
      </c>
      <c r="C1155" s="4">
        <v>2.85</v>
      </c>
      <c r="D1155" s="11">
        <v>5.4766700000000004</v>
      </c>
      <c r="E1155" s="11">
        <v>32.5</v>
      </c>
      <c r="F1155" s="4">
        <f t="shared" si="243"/>
        <v>1966.5416666665799</v>
      </c>
      <c r="G1155" s="22">
        <v>5.0199999999999996</v>
      </c>
      <c r="H1155" s="4">
        <f t="shared" si="239"/>
        <v>804.59548800000005</v>
      </c>
      <c r="I1155" s="4">
        <f t="shared" si="240"/>
        <v>26.713620000000002</v>
      </c>
      <c r="J1155" s="33">
        <f t="shared" si="244"/>
        <v>105927.06746422825</v>
      </c>
      <c r="K1155" s="4">
        <f t="shared" si="241"/>
        <v>51.333923244000012</v>
      </c>
      <c r="L1155" s="33">
        <f t="shared" si="242"/>
        <v>6758.24315667888</v>
      </c>
      <c r="M1155" s="15">
        <f t="shared" si="247"/>
        <v>21.381702007433425</v>
      </c>
      <c r="N1155" s="6"/>
      <c r="O1155" s="7">
        <f t="shared" si="248"/>
        <v>24.711793345102819</v>
      </c>
      <c r="P1155" s="7"/>
      <c r="Q1155" s="46">
        <f t="shared" si="249"/>
        <v>1.3785189143865215E-2</v>
      </c>
      <c r="R1155" s="22">
        <f t="shared" si="245"/>
        <v>0.98872696127512882</v>
      </c>
      <c r="S1155" s="22">
        <f t="shared" si="246"/>
        <v>11.80274810584066</v>
      </c>
      <c r="T1155" s="39">
        <f t="shared" si="250"/>
        <v>-2.4684475548127915E-3</v>
      </c>
      <c r="U1155" s="39">
        <f t="shared" si="251"/>
        <v>-1.1619750356131608E-2</v>
      </c>
      <c r="V1155" s="39">
        <f t="shared" si="252"/>
        <v>9.1513028013188169E-3</v>
      </c>
      <c r="Y1155" s="37"/>
      <c r="Z1155" s="37"/>
    </row>
    <row r="1156" spans="1:26" ht="13.15" x14ac:dyDescent="0.4">
      <c r="A1156" s="1">
        <v>1966.08</v>
      </c>
      <c r="B1156" s="11">
        <v>80.650000000000006</v>
      </c>
      <c r="C1156" s="4">
        <v>2.87</v>
      </c>
      <c r="D1156" s="11">
        <v>5.4933300000000003</v>
      </c>
      <c r="E1156" s="11">
        <v>32.700000000000003</v>
      </c>
      <c r="F1156" s="4">
        <f t="shared" si="243"/>
        <v>1966.6249999999131</v>
      </c>
      <c r="G1156" s="22">
        <v>5.22</v>
      </c>
      <c r="H1156" s="4">
        <f t="shared" si="239"/>
        <v>751.32504128440371</v>
      </c>
      <c r="I1156" s="4">
        <f t="shared" si="240"/>
        <v>26.736551376146789</v>
      </c>
      <c r="J1156" s="33">
        <f t="shared" si="244"/>
        <v>99207.203992107898</v>
      </c>
      <c r="K1156" s="4">
        <f t="shared" si="241"/>
        <v>51.175156714678906</v>
      </c>
      <c r="L1156" s="33">
        <f t="shared" si="242"/>
        <v>6757.3206435953643</v>
      </c>
      <c r="M1156" s="15">
        <f t="shared" si="247"/>
        <v>19.913903864009811</v>
      </c>
      <c r="N1156" s="6"/>
      <c r="O1156" s="7">
        <f t="shared" si="248"/>
        <v>23.008866665632201</v>
      </c>
      <c r="P1156" s="7"/>
      <c r="Q1156" s="46">
        <f t="shared" si="249"/>
        <v>1.6228873124906548E-2</v>
      </c>
      <c r="R1156" s="22">
        <f t="shared" si="245"/>
        <v>1.0074469142354381</v>
      </c>
      <c r="S1156" s="22">
        <f t="shared" si="246"/>
        <v>11.598320986390446</v>
      </c>
      <c r="T1156" s="39">
        <f t="shared" si="250"/>
        <v>3.0032157325894371E-3</v>
      </c>
      <c r="U1156" s="39">
        <f t="shared" si="251"/>
        <v>-9.3597095052878609E-3</v>
      </c>
      <c r="V1156" s="39">
        <f t="shared" si="252"/>
        <v>1.2362925237877298E-2</v>
      </c>
      <c r="Y1156" s="37"/>
      <c r="Z1156" s="37"/>
    </row>
    <row r="1157" spans="1:26" ht="13.15" x14ac:dyDescent="0.4">
      <c r="A1157" s="1">
        <v>1966.09</v>
      </c>
      <c r="B1157" s="11">
        <v>77.81</v>
      </c>
      <c r="C1157" s="4">
        <v>2.89</v>
      </c>
      <c r="D1157" s="11">
        <v>5.51</v>
      </c>
      <c r="E1157" s="11">
        <v>32.700000000000003</v>
      </c>
      <c r="F1157" s="4">
        <f t="shared" si="243"/>
        <v>1966.7083333332464</v>
      </c>
      <c r="G1157" s="22">
        <v>5.18</v>
      </c>
      <c r="H1157" s="4">
        <f t="shared" si="239"/>
        <v>724.86796605504594</v>
      </c>
      <c r="I1157" s="4">
        <f t="shared" si="240"/>
        <v>26.922868807339448</v>
      </c>
      <c r="J1157" s="33">
        <f t="shared" si="244"/>
        <v>96009.980709907191</v>
      </c>
      <c r="K1157" s="4">
        <f t="shared" si="241"/>
        <v>51.330452293577977</v>
      </c>
      <c r="L1157" s="33">
        <f t="shared" si="242"/>
        <v>6798.8047000589704</v>
      </c>
      <c r="M1157" s="15">
        <f t="shared" si="247"/>
        <v>19.161676250615013</v>
      </c>
      <c r="N1157" s="6"/>
      <c r="O1157" s="7">
        <f t="shared" si="248"/>
        <v>22.136998500688097</v>
      </c>
      <c r="P1157" s="7"/>
      <c r="Q1157" s="46">
        <f t="shared" si="249"/>
        <v>1.8227981090812209E-2</v>
      </c>
      <c r="R1157" s="22">
        <f t="shared" si="245"/>
        <v>1.0175811091873184</v>
      </c>
      <c r="S1157" s="22">
        <f t="shared" si="246"/>
        <v>11.684692688051177</v>
      </c>
      <c r="T1157" s="39">
        <f t="shared" si="250"/>
        <v>8.3725961215934674E-3</v>
      </c>
      <c r="U1157" s="39">
        <f t="shared" si="251"/>
        <v>-8.5752295276819712E-3</v>
      </c>
      <c r="V1157" s="39">
        <f t="shared" si="252"/>
        <v>1.6947825649275439E-2</v>
      </c>
      <c r="Y1157" s="37"/>
      <c r="Z1157" s="37"/>
    </row>
    <row r="1158" spans="1:26" ht="13.15" x14ac:dyDescent="0.4">
      <c r="A1158" s="1">
        <v>1966.1</v>
      </c>
      <c r="B1158" s="11">
        <v>77.13</v>
      </c>
      <c r="C1158" s="4">
        <v>2.8833299999999999</v>
      </c>
      <c r="D1158" s="11">
        <v>5.5233299999999996</v>
      </c>
      <c r="E1158" s="11">
        <v>32.9</v>
      </c>
      <c r="F1158" s="4">
        <f t="shared" si="243"/>
        <v>1966.7916666665797</v>
      </c>
      <c r="G1158" s="22">
        <v>5.01</v>
      </c>
      <c r="H1158" s="4">
        <f t="shared" si="239"/>
        <v>714.16519057750759</v>
      </c>
      <c r="I1158" s="4">
        <f t="shared" si="240"/>
        <v>26.697444819756843</v>
      </c>
      <c r="J1158" s="33">
        <f t="shared" si="244"/>
        <v>94887.056892403678</v>
      </c>
      <c r="K1158" s="4">
        <f t="shared" si="241"/>
        <v>51.141838740729483</v>
      </c>
      <c r="L1158" s="33">
        <f t="shared" si="242"/>
        <v>6794.9245163427977</v>
      </c>
      <c r="M1158" s="15">
        <f t="shared" si="247"/>
        <v>18.825409371315679</v>
      </c>
      <c r="N1158" s="6"/>
      <c r="O1158" s="7">
        <f t="shared" si="248"/>
        <v>21.746931566579885</v>
      </c>
      <c r="P1158" s="7"/>
      <c r="Q1158" s="46">
        <f t="shared" si="249"/>
        <v>2.1110043424481036E-2</v>
      </c>
      <c r="R1158" s="22">
        <f t="shared" si="245"/>
        <v>0.99255097662632741</v>
      </c>
      <c r="S1158" s="22">
        <f t="shared" si="246"/>
        <v>11.8178421658011</v>
      </c>
      <c r="T1158" s="39">
        <f t="shared" si="250"/>
        <v>5.8597346247946103E-3</v>
      </c>
      <c r="U1158" s="39">
        <f t="shared" si="251"/>
        <v>-8.3533751848543503E-3</v>
      </c>
      <c r="V1158" s="39">
        <f t="shared" si="252"/>
        <v>1.4213109809648961E-2</v>
      </c>
      <c r="Y1158" s="37"/>
      <c r="Z1158" s="37"/>
    </row>
    <row r="1159" spans="1:26" ht="13.15" x14ac:dyDescent="0.4">
      <c r="A1159" s="1">
        <v>1966.11</v>
      </c>
      <c r="B1159" s="11">
        <v>80.989999999999995</v>
      </c>
      <c r="C1159" s="4">
        <v>2.8766699999999998</v>
      </c>
      <c r="D1159" s="11">
        <v>5.53667</v>
      </c>
      <c r="E1159" s="11">
        <v>32.9</v>
      </c>
      <c r="F1159" s="4">
        <f t="shared" si="243"/>
        <v>1966.8749999999129</v>
      </c>
      <c r="G1159" s="22">
        <v>5.16</v>
      </c>
      <c r="H1159" s="4">
        <f t="shared" si="239"/>
        <v>749.90585744680845</v>
      </c>
      <c r="I1159" s="4">
        <f t="shared" si="240"/>
        <v>26.635778280547111</v>
      </c>
      <c r="J1159" s="33">
        <f t="shared" si="244"/>
        <v>99930.627514736989</v>
      </c>
      <c r="K1159" s="4">
        <f t="shared" si="241"/>
        <v>51.265357003951372</v>
      </c>
      <c r="L1159" s="33">
        <f t="shared" si="242"/>
        <v>6831.4965729351643</v>
      </c>
      <c r="M1159" s="15">
        <f t="shared" si="247"/>
        <v>19.711251211928971</v>
      </c>
      <c r="N1159" s="6"/>
      <c r="O1159" s="7">
        <f t="shared" si="248"/>
        <v>22.765719180291445</v>
      </c>
      <c r="P1159" s="7"/>
      <c r="Q1159" s="46">
        <f t="shared" si="249"/>
        <v>1.7222795263778005E-2</v>
      </c>
      <c r="R1159" s="22">
        <f t="shared" si="245"/>
        <v>1.0294635264998171</v>
      </c>
      <c r="S1159" s="22">
        <f t="shared" si="246"/>
        <v>11.729810783281673</v>
      </c>
      <c r="T1159" s="39">
        <f t="shared" si="250"/>
        <v>1.2934079183102298E-4</v>
      </c>
      <c r="U1159" s="39">
        <f t="shared" si="251"/>
        <v>-6.3407983623332553E-3</v>
      </c>
      <c r="V1159" s="39">
        <f t="shared" si="252"/>
        <v>6.4701391541642783E-3</v>
      </c>
      <c r="Y1159" s="37"/>
      <c r="Z1159" s="37"/>
    </row>
    <row r="1160" spans="1:26" ht="13.15" x14ac:dyDescent="0.4">
      <c r="A1160" s="1">
        <v>1966.12</v>
      </c>
      <c r="B1160" s="11">
        <v>81.33</v>
      </c>
      <c r="C1160" s="4">
        <v>2.87</v>
      </c>
      <c r="D1160" s="11">
        <v>5.55</v>
      </c>
      <c r="E1160" s="11">
        <v>32.9</v>
      </c>
      <c r="F1160" s="4">
        <f t="shared" si="243"/>
        <v>1966.9583333332462</v>
      </c>
      <c r="G1160" s="22">
        <v>4.84</v>
      </c>
      <c r="H1160" s="4">
        <f t="shared" si="239"/>
        <v>753.05399908814604</v>
      </c>
      <c r="I1160" s="4">
        <f t="shared" si="240"/>
        <v>26.574019148936173</v>
      </c>
      <c r="J1160" s="33">
        <f t="shared" si="244"/>
        <v>100645.24028712395</v>
      </c>
      <c r="K1160" s="4">
        <f t="shared" si="241"/>
        <v>51.388782674772045</v>
      </c>
      <c r="L1160" s="33">
        <f t="shared" si="242"/>
        <v>6868.081686874928</v>
      </c>
      <c r="M1160" s="15">
        <f t="shared" si="247"/>
        <v>19.736473752791973</v>
      </c>
      <c r="N1160" s="6"/>
      <c r="O1160" s="7">
        <f t="shared" si="248"/>
        <v>22.790219081135167</v>
      </c>
      <c r="P1160" s="7"/>
      <c r="Q1160" s="46">
        <f t="shared" si="249"/>
        <v>1.9988484803566048E-2</v>
      </c>
      <c r="R1160" s="22">
        <f t="shared" si="245"/>
        <v>1.0247245931872906</v>
      </c>
      <c r="S1160" s="22">
        <f t="shared" si="246"/>
        <v>12.075412374132732</v>
      </c>
      <c r="T1160" s="39">
        <f t="shared" si="250"/>
        <v>2.7983091447607578E-3</v>
      </c>
      <c r="U1160" s="39">
        <f t="shared" si="251"/>
        <v>-6.0330276215824208E-3</v>
      </c>
      <c r="V1160" s="39">
        <f t="shared" si="252"/>
        <v>8.8313367663431785E-3</v>
      </c>
      <c r="Y1160" s="37"/>
      <c r="Z1160" s="37"/>
    </row>
    <row r="1161" spans="1:26" ht="13.15" x14ac:dyDescent="0.4">
      <c r="A1161" s="1">
        <v>1967.01</v>
      </c>
      <c r="B1161" s="11">
        <v>84.45</v>
      </c>
      <c r="C1161" s="4">
        <v>2.88</v>
      </c>
      <c r="D1161" s="11">
        <v>5.5166700000000004</v>
      </c>
      <c r="E1161" s="11">
        <v>32.9</v>
      </c>
      <c r="F1161" s="4">
        <f t="shared" si="243"/>
        <v>1967.0416666665794</v>
      </c>
      <c r="G1161" s="22">
        <v>4.58</v>
      </c>
      <c r="H1161" s="4">
        <f t="shared" si="239"/>
        <v>781.94282826747735</v>
      </c>
      <c r="I1161" s="4">
        <f t="shared" si="240"/>
        <v>26.66661155015198</v>
      </c>
      <c r="J1161" s="33">
        <f t="shared" si="244"/>
        <v>104803.21406512392</v>
      </c>
      <c r="K1161" s="4">
        <f t="shared" si="241"/>
        <v>51.080172201519765</v>
      </c>
      <c r="L1161" s="33">
        <f t="shared" si="242"/>
        <v>6846.2373823167227</v>
      </c>
      <c r="M1161" s="15">
        <f t="shared" si="247"/>
        <v>20.432242125384281</v>
      </c>
      <c r="N1161" s="6"/>
      <c r="O1161" s="7">
        <f t="shared" si="248"/>
        <v>23.586985839267918</v>
      </c>
      <c r="P1161" s="7"/>
      <c r="Q1161" s="46">
        <f t="shared" si="249"/>
        <v>2.0863127305986433E-2</v>
      </c>
      <c r="R1161" s="22">
        <f t="shared" si="245"/>
        <v>0.99984673348798547</v>
      </c>
      <c r="S1161" s="22">
        <f t="shared" si="246"/>
        <v>12.373972032651938</v>
      </c>
      <c r="T1161" s="39">
        <f t="shared" si="250"/>
        <v>-2.3003099633071011E-3</v>
      </c>
      <c r="U1161" s="39">
        <f t="shared" si="251"/>
        <v>-1.0797432825817355E-2</v>
      </c>
      <c r="V1161" s="39">
        <f t="shared" si="252"/>
        <v>8.4971228625102535E-3</v>
      </c>
      <c r="Y1161" s="37"/>
      <c r="Z1161" s="37"/>
    </row>
    <row r="1162" spans="1:26" ht="13.15" x14ac:dyDescent="0.4">
      <c r="A1162" s="1">
        <v>1967.02</v>
      </c>
      <c r="B1162" s="11">
        <v>87.36</v>
      </c>
      <c r="C1162" s="4">
        <v>2.89</v>
      </c>
      <c r="D1162" s="11">
        <v>5.4833299999999996</v>
      </c>
      <c r="E1162" s="11">
        <v>32.9</v>
      </c>
      <c r="F1162" s="4">
        <f t="shared" si="243"/>
        <v>1967.1249999999127</v>
      </c>
      <c r="G1162" s="22">
        <v>4.63</v>
      </c>
      <c r="H1162" s="4">
        <f t="shared" ref="H1162:H1225" si="253">B1162*$E$1838/E1162</f>
        <v>808.88721702127668</v>
      </c>
      <c r="I1162" s="4">
        <f t="shared" ref="I1162:I1225" si="254">C1162*$E$1838/E1162</f>
        <v>26.759203951367784</v>
      </c>
      <c r="J1162" s="33">
        <f t="shared" si="244"/>
        <v>108713.42673909504</v>
      </c>
      <c r="K1162" s="4">
        <f t="shared" ref="K1162:K1225" si="255">D1162*$E$1838/E1162</f>
        <v>50.771469135866262</v>
      </c>
      <c r="L1162" s="33">
        <f t="shared" ref="L1162:L1225" si="256">K1162*(J1162/H1162)</f>
        <v>6823.6217289524029</v>
      </c>
      <c r="M1162" s="15">
        <f t="shared" si="247"/>
        <v>21.074443163678442</v>
      </c>
      <c r="N1162" s="6"/>
      <c r="O1162" s="7">
        <f t="shared" si="248"/>
        <v>24.32001954482433</v>
      </c>
      <c r="P1162" s="7"/>
      <c r="Q1162" s="46">
        <f t="shared" si="249"/>
        <v>1.8503704565098977E-2</v>
      </c>
      <c r="R1162" s="22">
        <f t="shared" si="245"/>
        <v>1.0110339143296996</v>
      </c>
      <c r="S1162" s="22">
        <f t="shared" si="246"/>
        <v>12.372075517118729</v>
      </c>
      <c r="T1162" s="39">
        <f t="shared" si="250"/>
        <v>-9.3358805231842368E-3</v>
      </c>
      <c r="U1162" s="39">
        <f t="shared" si="251"/>
        <v>-1.2447113464996162E-2</v>
      </c>
      <c r="V1162" s="39">
        <f t="shared" si="252"/>
        <v>3.1112329418119256E-3</v>
      </c>
      <c r="Y1162" s="37"/>
      <c r="Z1162" s="37"/>
    </row>
    <row r="1163" spans="1:26" ht="13.15" x14ac:dyDescent="0.4">
      <c r="A1163" s="1">
        <v>1967.03</v>
      </c>
      <c r="B1163" s="11">
        <v>89.42</v>
      </c>
      <c r="C1163" s="4">
        <v>2.9</v>
      </c>
      <c r="D1163" s="11">
        <v>5.45</v>
      </c>
      <c r="E1163" s="11">
        <v>33</v>
      </c>
      <c r="F1163" s="4">
        <f t="shared" ref="F1163:F1226" si="257">F1162+1/12</f>
        <v>1967.2083333332459</v>
      </c>
      <c r="G1163" s="22">
        <v>4.54</v>
      </c>
      <c r="H1163" s="4">
        <f t="shared" si="253"/>
        <v>825.4522781818182</v>
      </c>
      <c r="I1163" s="4">
        <f t="shared" si="254"/>
        <v>26.770427272727275</v>
      </c>
      <c r="J1163" s="33">
        <f t="shared" ref="J1163:J1226" si="258">J1162*((H1163+(I1163/12))/H1162)</f>
        <v>111239.57615388885</v>
      </c>
      <c r="K1163" s="4">
        <f t="shared" si="255"/>
        <v>50.309940909090912</v>
      </c>
      <c r="L1163" s="33">
        <f t="shared" si="256"/>
        <v>6779.8668087530104</v>
      </c>
      <c r="M1163" s="15">
        <f t="shared" si="247"/>
        <v>21.4438986020191</v>
      </c>
      <c r="N1163" s="6"/>
      <c r="O1163" s="7">
        <f t="shared" si="248"/>
        <v>24.737345583070869</v>
      </c>
      <c r="P1163" s="7"/>
      <c r="Q1163" s="46">
        <f t="shared" si="249"/>
        <v>1.8528321766579807E-2</v>
      </c>
      <c r="R1163" s="22">
        <f t="shared" ref="R1163:R1226" si="259">((G1163/G1164+G1163/1200+((1+G1164/1200)^(-119))*(1-G1163/G1164)))</f>
        <v>0.99980607830898216</v>
      </c>
      <c r="S1163" s="22">
        <f t="shared" ref="S1163:S1226" si="260">S1162*R1162*E1162/E1163</f>
        <v>12.470683126520477</v>
      </c>
      <c r="T1163" s="39">
        <f t="shared" si="250"/>
        <v>-1.2325121447545606E-2</v>
      </c>
      <c r="U1163" s="39">
        <f t="shared" si="251"/>
        <v>-1.3771681759980003E-2</v>
      </c>
      <c r="V1163" s="39">
        <f t="shared" si="252"/>
        <v>1.4465603124343973E-3</v>
      </c>
      <c r="Y1163" s="37"/>
      <c r="Z1163" s="37"/>
    </row>
    <row r="1164" spans="1:26" ht="13.15" x14ac:dyDescent="0.4">
      <c r="A1164" s="1">
        <v>1967.04</v>
      </c>
      <c r="B1164" s="11">
        <v>90.96</v>
      </c>
      <c r="C1164" s="4">
        <v>2.9</v>
      </c>
      <c r="D1164" s="11">
        <v>5.41</v>
      </c>
      <c r="E1164" s="11">
        <v>33.1</v>
      </c>
      <c r="F1164" s="4">
        <f t="shared" si="257"/>
        <v>1967.2916666665792</v>
      </c>
      <c r="G1164" s="22">
        <v>4.59</v>
      </c>
      <c r="H1164" s="4">
        <f t="shared" si="253"/>
        <v>837.13153595166159</v>
      </c>
      <c r="I1164" s="4">
        <f t="shared" si="254"/>
        <v>26.689549848942598</v>
      </c>
      <c r="J1164" s="33">
        <f t="shared" si="258"/>
        <v>113113.2239823584</v>
      </c>
      <c r="K1164" s="4">
        <f t="shared" si="255"/>
        <v>49.789815407854988</v>
      </c>
      <c r="L1164" s="33">
        <f t="shared" si="256"/>
        <v>6727.60050290852</v>
      </c>
      <c r="M1164" s="15">
        <f t="shared" si="247"/>
        <v>21.686025566746245</v>
      </c>
      <c r="N1164" s="6"/>
      <c r="O1164" s="7">
        <f t="shared" si="248"/>
        <v>25.007294802946539</v>
      </c>
      <c r="P1164" s="7"/>
      <c r="Q1164" s="46">
        <f t="shared" si="249"/>
        <v>1.7450185317673492E-2</v>
      </c>
      <c r="R1164" s="22">
        <f t="shared" si="259"/>
        <v>0.98338901038643711</v>
      </c>
      <c r="S1164" s="22">
        <f t="shared" si="260"/>
        <v>12.430596316872942</v>
      </c>
      <c r="T1164" s="39">
        <f t="shared" si="250"/>
        <v>-1.5975949325964911E-2</v>
      </c>
      <c r="U1164" s="39">
        <f t="shared" si="251"/>
        <v>-1.305060279982817E-2</v>
      </c>
      <c r="V1164" s="39">
        <f t="shared" si="252"/>
        <v>-2.9253465261367406E-3</v>
      </c>
      <c r="Y1164" s="37"/>
      <c r="Z1164" s="37"/>
    </row>
    <row r="1165" spans="1:26" ht="13.15" x14ac:dyDescent="0.4">
      <c r="A1165" s="1">
        <v>1967.05</v>
      </c>
      <c r="B1165" s="11">
        <v>92.59</v>
      </c>
      <c r="C1165" s="4">
        <v>2.9</v>
      </c>
      <c r="D1165" s="11">
        <v>5.37</v>
      </c>
      <c r="E1165" s="11">
        <v>33.200000000000003</v>
      </c>
      <c r="F1165" s="4">
        <f t="shared" si="257"/>
        <v>1967.3749999999125</v>
      </c>
      <c r="G1165" s="22">
        <v>4.8499999999999996</v>
      </c>
      <c r="H1165" s="4">
        <f t="shared" si="253"/>
        <v>849.5662382530121</v>
      </c>
      <c r="I1165" s="4">
        <f t="shared" si="254"/>
        <v>26.609159638554218</v>
      </c>
      <c r="J1165" s="33">
        <f t="shared" si="258"/>
        <v>115093.02028465715</v>
      </c>
      <c r="K1165" s="4">
        <f t="shared" si="255"/>
        <v>49.272823192771085</v>
      </c>
      <c r="L1165" s="33">
        <f t="shared" si="256"/>
        <v>6675.1217078367954</v>
      </c>
      <c r="M1165" s="15">
        <f t="shared" si="247"/>
        <v>21.948477389658407</v>
      </c>
      <c r="N1165" s="6"/>
      <c r="O1165" s="7">
        <f t="shared" si="248"/>
        <v>25.300129034292674</v>
      </c>
      <c r="P1165" s="7"/>
      <c r="Q1165" s="46">
        <f t="shared" si="249"/>
        <v>1.4241698664414555E-2</v>
      </c>
      <c r="R1165" s="22">
        <f t="shared" si="259"/>
        <v>0.99078328788557335</v>
      </c>
      <c r="S1165" s="22">
        <f t="shared" si="260"/>
        <v>12.187292196675735</v>
      </c>
      <c r="T1165" s="39">
        <f t="shared" si="250"/>
        <v>-1.8103709951358016E-2</v>
      </c>
      <c r="U1165" s="39">
        <f t="shared" si="251"/>
        <v>-1.1605898470410048E-2</v>
      </c>
      <c r="V1165" s="39">
        <f t="shared" si="252"/>
        <v>-6.4978114809479681E-3</v>
      </c>
      <c r="Y1165" s="37"/>
      <c r="Z1165" s="37"/>
    </row>
    <row r="1166" spans="1:26" ht="13.15" x14ac:dyDescent="0.4">
      <c r="A1166" s="1">
        <v>1967.06</v>
      </c>
      <c r="B1166" s="11">
        <v>91.43</v>
      </c>
      <c r="C1166" s="4">
        <v>2.9</v>
      </c>
      <c r="D1166" s="11">
        <v>5.33</v>
      </c>
      <c r="E1166" s="11">
        <v>33.299999999999997</v>
      </c>
      <c r="F1166" s="4">
        <f t="shared" si="257"/>
        <v>1967.4583333332457</v>
      </c>
      <c r="G1166" s="22">
        <v>5.0199999999999996</v>
      </c>
      <c r="H1166" s="4">
        <f t="shared" si="253"/>
        <v>836.40328738738754</v>
      </c>
      <c r="I1166" s="4">
        <f t="shared" si="254"/>
        <v>26.529252252252256</v>
      </c>
      <c r="J1166" s="33">
        <f t="shared" si="258"/>
        <v>113609.2990628626</v>
      </c>
      <c r="K1166" s="4">
        <f t="shared" si="255"/>
        <v>48.758936036036047</v>
      </c>
      <c r="L1166" s="33">
        <f t="shared" si="256"/>
        <v>6622.9636224987171</v>
      </c>
      <c r="M1166" s="15">
        <f t="shared" si="247"/>
        <v>21.552097609793485</v>
      </c>
      <c r="N1166" s="6"/>
      <c r="O1166" s="7">
        <f t="shared" si="248"/>
        <v>24.8352079347131</v>
      </c>
      <c r="P1166" s="7"/>
      <c r="Q1166" s="46">
        <f t="shared" si="249"/>
        <v>1.3322936774481063E-2</v>
      </c>
      <c r="R1166" s="22">
        <f t="shared" si="259"/>
        <v>0.99333424485123878</v>
      </c>
      <c r="S1166" s="22">
        <f t="shared" si="260"/>
        <v>12.038704275587987</v>
      </c>
      <c r="T1166" s="39">
        <f t="shared" si="250"/>
        <v>-1.6593517526992785E-2</v>
      </c>
      <c r="U1166" s="39">
        <f t="shared" si="251"/>
        <v>-9.1929769882308499E-3</v>
      </c>
      <c r="V1166" s="39">
        <f t="shared" si="252"/>
        <v>-7.400540538761935E-3</v>
      </c>
      <c r="Y1166" s="37"/>
      <c r="Z1166" s="37"/>
    </row>
    <row r="1167" spans="1:26" ht="13.15" x14ac:dyDescent="0.4">
      <c r="A1167" s="1">
        <v>1967.07</v>
      </c>
      <c r="B1167" s="11">
        <v>93.01</v>
      </c>
      <c r="C1167" s="4">
        <v>2.9066700000000001</v>
      </c>
      <c r="D1167" s="11">
        <v>5.32</v>
      </c>
      <c r="E1167" s="11">
        <v>33.4</v>
      </c>
      <c r="F1167" s="4">
        <f t="shared" si="257"/>
        <v>1967.541666666579</v>
      </c>
      <c r="G1167" s="22">
        <v>5.16</v>
      </c>
      <c r="H1167" s="4">
        <f t="shared" si="253"/>
        <v>848.30967934131752</v>
      </c>
      <c r="I1167" s="4">
        <f t="shared" si="254"/>
        <v>26.510657947005992</v>
      </c>
      <c r="J1167" s="33">
        <f t="shared" si="258"/>
        <v>115526.63364777417</v>
      </c>
      <c r="K1167" s="4">
        <f t="shared" si="255"/>
        <v>48.521744910179649</v>
      </c>
      <c r="L1167" s="33">
        <f t="shared" si="256"/>
        <v>6607.9098054634842</v>
      </c>
      <c r="M1167" s="15">
        <f t="shared" si="247"/>
        <v>21.804196245666368</v>
      </c>
      <c r="N1167" s="6"/>
      <c r="O1167" s="7">
        <f t="shared" si="248"/>
        <v>25.117400694974126</v>
      </c>
      <c r="P1167" s="7"/>
      <c r="Q1167" s="46">
        <f t="shared" si="249"/>
        <v>1.0970175118491611E-2</v>
      </c>
      <c r="R1167" s="22">
        <f t="shared" si="259"/>
        <v>0.99505147492736934</v>
      </c>
      <c r="S1167" s="22">
        <f t="shared" si="260"/>
        <v>11.922653456445104</v>
      </c>
      <c r="T1167" s="39">
        <f t="shared" si="250"/>
        <v>-1.7466825169580424E-2</v>
      </c>
      <c r="U1167" s="39">
        <f t="shared" si="251"/>
        <v>-8.4690950527326336E-3</v>
      </c>
      <c r="V1167" s="39">
        <f t="shared" si="252"/>
        <v>-8.9977301168477908E-3</v>
      </c>
      <c r="Y1167" s="37"/>
      <c r="Z1167" s="37"/>
    </row>
    <row r="1168" spans="1:26" ht="13.15" x14ac:dyDescent="0.4">
      <c r="A1168" s="1">
        <v>1967.08</v>
      </c>
      <c r="B1168" s="11">
        <v>94.49</v>
      </c>
      <c r="C1168" s="4">
        <v>2.9133300000000002</v>
      </c>
      <c r="D1168" s="11">
        <v>5.31</v>
      </c>
      <c r="E1168" s="11">
        <v>33.5</v>
      </c>
      <c r="F1168" s="4">
        <f t="shared" si="257"/>
        <v>1967.6249999999122</v>
      </c>
      <c r="G1168" s="22">
        <v>5.28</v>
      </c>
      <c r="H1168" s="4">
        <f t="shared" si="253"/>
        <v>859.23564805970148</v>
      </c>
      <c r="I1168" s="4">
        <f t="shared" si="254"/>
        <v>26.492083718507466</v>
      </c>
      <c r="J1168" s="33">
        <f t="shared" si="258"/>
        <v>117315.23222977637</v>
      </c>
      <c r="K1168" s="4">
        <f t="shared" si="255"/>
        <v>48.28596985074627</v>
      </c>
      <c r="L1168" s="33">
        <f t="shared" si="256"/>
        <v>6592.6964032184633</v>
      </c>
      <c r="M1168" s="15">
        <f t="shared" si="247"/>
        <v>22.030627049126025</v>
      </c>
      <c r="N1168" s="6"/>
      <c r="O1168" s="7">
        <f t="shared" si="248"/>
        <v>25.369524753969294</v>
      </c>
      <c r="P1168" s="7"/>
      <c r="Q1168" s="46">
        <f t="shared" si="249"/>
        <v>9.6027920021897056E-3</v>
      </c>
      <c r="R1168" s="22">
        <f t="shared" si="259"/>
        <v>1.0028599810166616</v>
      </c>
      <c r="S1168" s="22">
        <f t="shared" si="260"/>
        <v>11.828240014624244</v>
      </c>
      <c r="T1168" s="39">
        <f t="shared" si="250"/>
        <v>-2.1350205562549407E-2</v>
      </c>
      <c r="U1168" s="39">
        <f t="shared" si="251"/>
        <v>-7.8862428294715903E-3</v>
      </c>
      <c r="V1168" s="39">
        <f t="shared" si="252"/>
        <v>-1.3463962733077817E-2</v>
      </c>
      <c r="Y1168" s="37"/>
      <c r="Z1168" s="37"/>
    </row>
    <row r="1169" spans="1:26" ht="13.15" x14ac:dyDescent="0.4">
      <c r="A1169" s="1">
        <v>1967.09</v>
      </c>
      <c r="B1169" s="11">
        <v>95.81</v>
      </c>
      <c r="C1169" s="4">
        <v>2.92</v>
      </c>
      <c r="D1169" s="11">
        <v>5.3</v>
      </c>
      <c r="E1169" s="11">
        <v>33.6</v>
      </c>
      <c r="F1169" s="4">
        <f t="shared" si="257"/>
        <v>1967.7083333332455</v>
      </c>
      <c r="G1169" s="22">
        <v>5.3</v>
      </c>
      <c r="H1169" s="4">
        <f t="shared" si="253"/>
        <v>868.64596696428578</v>
      </c>
      <c r="I1169" s="4">
        <f t="shared" si="254"/>
        <v>26.473710714285716</v>
      </c>
      <c r="J1169" s="33">
        <f t="shared" si="258"/>
        <v>118901.27894167372</v>
      </c>
      <c r="K1169" s="4">
        <f t="shared" si="255"/>
        <v>48.051598214285711</v>
      </c>
      <c r="L1169" s="33">
        <f t="shared" si="256"/>
        <v>6577.359131519368</v>
      </c>
      <c r="M1169" s="15">
        <f t="shared" si="247"/>
        <v>22.219145488664793</v>
      </c>
      <c r="N1169" s="6"/>
      <c r="O1169" s="7">
        <f t="shared" si="248"/>
        <v>25.577428710702129</v>
      </c>
      <c r="P1169" s="7"/>
      <c r="Q1169" s="46">
        <f t="shared" si="249"/>
        <v>9.3208473238869244E-3</v>
      </c>
      <c r="R1169" s="22">
        <f t="shared" si="259"/>
        <v>0.99066932403217856</v>
      </c>
      <c r="S1169" s="22">
        <f t="shared" si="260"/>
        <v>11.826764781060733</v>
      </c>
      <c r="T1169" s="39">
        <f t="shared" si="250"/>
        <v>-2.4132878792964885E-2</v>
      </c>
      <c r="U1169" s="39">
        <f t="shared" si="251"/>
        <v>-7.1723420467514343E-3</v>
      </c>
      <c r="V1169" s="39">
        <f t="shared" si="252"/>
        <v>-1.696053674621345E-2</v>
      </c>
      <c r="Y1169" s="37"/>
      <c r="Z1169" s="37"/>
    </row>
    <row r="1170" spans="1:26" ht="13.15" x14ac:dyDescent="0.4">
      <c r="A1170" s="1">
        <v>1967.1</v>
      </c>
      <c r="B1170" s="11">
        <v>95.66</v>
      </c>
      <c r="C1170" s="4">
        <v>2.92</v>
      </c>
      <c r="D1170" s="11">
        <v>5.31</v>
      </c>
      <c r="E1170" s="11">
        <v>33.700000000000003</v>
      </c>
      <c r="F1170" s="4">
        <f t="shared" si="257"/>
        <v>1967.7916666665787</v>
      </c>
      <c r="G1170" s="22">
        <v>5.48</v>
      </c>
      <c r="H1170" s="4">
        <f t="shared" si="253"/>
        <v>864.71246706231454</v>
      </c>
      <c r="I1170" s="4">
        <f t="shared" si="254"/>
        <v>26.395153709198812</v>
      </c>
      <c r="J1170" s="33">
        <f t="shared" si="258"/>
        <v>118663.94016107553</v>
      </c>
      <c r="K1170" s="4">
        <f t="shared" si="255"/>
        <v>47.999406231454003</v>
      </c>
      <c r="L1170" s="33">
        <f t="shared" si="256"/>
        <v>6586.9278931142699</v>
      </c>
      <c r="M1170" s="15">
        <f t="shared" si="247"/>
        <v>22.06819919418389</v>
      </c>
      <c r="N1170" s="6"/>
      <c r="O1170" s="7">
        <f t="shared" si="248"/>
        <v>25.395023055830517</v>
      </c>
      <c r="P1170" s="7"/>
      <c r="Q1170" s="46">
        <f t="shared" si="249"/>
        <v>8.1310570335601726E-3</v>
      </c>
      <c r="R1170" s="22">
        <f t="shared" si="259"/>
        <v>0.98419589994287426</v>
      </c>
      <c r="S1170" s="22">
        <f t="shared" si="260"/>
        <v>11.681646266775607</v>
      </c>
      <c r="T1170" s="39">
        <f t="shared" si="250"/>
        <v>-2.6416414101271046E-2</v>
      </c>
      <c r="U1170" s="39">
        <f t="shared" si="251"/>
        <v>-6.9106636236335728E-3</v>
      </c>
      <c r="V1170" s="39">
        <f t="shared" si="252"/>
        <v>-1.9505750477637473E-2</v>
      </c>
      <c r="Y1170" s="37"/>
      <c r="Z1170" s="37"/>
    </row>
    <row r="1171" spans="1:26" ht="13.15" x14ac:dyDescent="0.4">
      <c r="A1171" s="1">
        <v>1967.11</v>
      </c>
      <c r="B1171" s="11">
        <v>92.66</v>
      </c>
      <c r="C1171" s="4">
        <v>2.92</v>
      </c>
      <c r="D1171" s="11">
        <v>5.32</v>
      </c>
      <c r="E1171" s="11">
        <v>33.799999999999997</v>
      </c>
      <c r="F1171" s="4">
        <f t="shared" si="257"/>
        <v>1967.874999999912</v>
      </c>
      <c r="G1171" s="22">
        <v>5.75</v>
      </c>
      <c r="H1171" s="4">
        <f t="shared" si="253"/>
        <v>835.11606923076931</v>
      </c>
      <c r="I1171" s="4">
        <f t="shared" si="254"/>
        <v>26.317061538461541</v>
      </c>
      <c r="J1171" s="33">
        <f t="shared" si="258"/>
        <v>114903.40149977323</v>
      </c>
      <c r="K1171" s="4">
        <f t="shared" si="255"/>
        <v>47.947523076923083</v>
      </c>
      <c r="L1171" s="33">
        <f t="shared" si="256"/>
        <v>6597.0871571205862</v>
      </c>
      <c r="M1171" s="15">
        <f t="shared" si="247"/>
        <v>21.263102968336288</v>
      </c>
      <c r="N1171" s="6"/>
      <c r="O1171" s="7">
        <f t="shared" si="248"/>
        <v>24.462965360562389</v>
      </c>
      <c r="P1171" s="7"/>
      <c r="Q1171" s="46">
        <f t="shared" si="249"/>
        <v>7.0893778261975557E-3</v>
      </c>
      <c r="R1171" s="22">
        <f t="shared" si="259"/>
        <v>1.0085725527060585</v>
      </c>
      <c r="S1171" s="22">
        <f t="shared" si="260"/>
        <v>11.463013483537786</v>
      </c>
      <c r="T1171" s="39">
        <f t="shared" si="250"/>
        <v>-2.2791959816527929E-2</v>
      </c>
      <c r="U1171" s="39">
        <f t="shared" si="251"/>
        <v>-5.307967461709362E-3</v>
      </c>
      <c r="V1171" s="39">
        <f t="shared" si="252"/>
        <v>-1.7483992354818567E-2</v>
      </c>
      <c r="Y1171" s="37"/>
      <c r="Z1171" s="37"/>
    </row>
    <row r="1172" spans="1:26" ht="13.15" x14ac:dyDescent="0.4">
      <c r="A1172" s="1">
        <v>1967.12</v>
      </c>
      <c r="B1172" s="11">
        <v>95.3</v>
      </c>
      <c r="C1172" s="4">
        <v>2.92</v>
      </c>
      <c r="D1172" s="11">
        <v>5.33</v>
      </c>
      <c r="E1172" s="11">
        <v>33.9</v>
      </c>
      <c r="F1172" s="4">
        <f t="shared" si="257"/>
        <v>1967.9583333332453</v>
      </c>
      <c r="G1172" s="22">
        <v>5.7</v>
      </c>
      <c r="H1172" s="4">
        <f t="shared" si="253"/>
        <v>856.37592035398234</v>
      </c>
      <c r="I1172" s="4">
        <f t="shared" si="254"/>
        <v>26.239430088495578</v>
      </c>
      <c r="J1172" s="33">
        <f t="shared" si="258"/>
        <v>118129.39521439478</v>
      </c>
      <c r="K1172" s="4">
        <f t="shared" si="255"/>
        <v>47.895946017699124</v>
      </c>
      <c r="L1172" s="33">
        <f t="shared" si="256"/>
        <v>6606.8171720117971</v>
      </c>
      <c r="M1172" s="15">
        <f t="shared" si="247"/>
        <v>21.751597808723638</v>
      </c>
      <c r="N1172" s="6"/>
      <c r="O1172" s="7">
        <f t="shared" si="248"/>
        <v>25.018284016206444</v>
      </c>
      <c r="P1172" s="7"/>
      <c r="Q1172" s="46">
        <f t="shared" si="249"/>
        <v>6.8338405886379031E-3</v>
      </c>
      <c r="R1172" s="22">
        <f t="shared" si="259"/>
        <v>1.0177042180566567</v>
      </c>
      <c r="S1172" s="22">
        <f t="shared" si="260"/>
        <v>11.527176697725478</v>
      </c>
      <c r="T1172" s="39">
        <f t="shared" si="250"/>
        <v>-2.588151249309012E-2</v>
      </c>
      <c r="U1172" s="39">
        <f t="shared" si="251"/>
        <v>-6.3128452528026235E-3</v>
      </c>
      <c r="V1172" s="39">
        <f t="shared" si="252"/>
        <v>-1.9568667240287496E-2</v>
      </c>
      <c r="Y1172" s="37"/>
      <c r="Z1172" s="37"/>
    </row>
    <row r="1173" spans="1:26" ht="13.15" x14ac:dyDescent="0.4">
      <c r="A1173" s="1">
        <v>1968.01</v>
      </c>
      <c r="B1173" s="11">
        <v>95.04</v>
      </c>
      <c r="C1173" s="4">
        <v>2.93</v>
      </c>
      <c r="D1173" s="11">
        <v>5.3666700000000001</v>
      </c>
      <c r="E1173" s="11">
        <v>34.1</v>
      </c>
      <c r="F1173" s="4">
        <f t="shared" si="257"/>
        <v>1968.0416666665785</v>
      </c>
      <c r="G1173" s="22">
        <v>5.53</v>
      </c>
      <c r="H1173" s="4">
        <f t="shared" si="253"/>
        <v>849.03050322580646</v>
      </c>
      <c r="I1173" s="4">
        <f t="shared" si="254"/>
        <v>26.174867155425222</v>
      </c>
      <c r="J1173" s="33">
        <f t="shared" si="258"/>
        <v>117417.04304185501</v>
      </c>
      <c r="K1173" s="4">
        <f t="shared" si="255"/>
        <v>47.942619220821115</v>
      </c>
      <c r="L1173" s="33">
        <f t="shared" si="256"/>
        <v>6630.2453954275261</v>
      </c>
      <c r="M1173" s="15">
        <f t="shared" si="247"/>
        <v>21.511535896332184</v>
      </c>
      <c r="N1173" s="6"/>
      <c r="O1173" s="7">
        <f t="shared" si="248"/>
        <v>24.736682989926909</v>
      </c>
      <c r="P1173" s="7"/>
      <c r="Q1173" s="46">
        <f t="shared" si="249"/>
        <v>8.9313505399880866E-3</v>
      </c>
      <c r="R1173" s="22">
        <f t="shared" si="259"/>
        <v>1.0023253980989233</v>
      </c>
      <c r="S1173" s="22">
        <f t="shared" si="260"/>
        <v>11.662451324993288</v>
      </c>
      <c r="T1173" s="39">
        <f t="shared" si="250"/>
        <v>-2.9267866978391566E-2</v>
      </c>
      <c r="U1173" s="39">
        <f t="shared" si="251"/>
        <v>-9.3120270743408673E-3</v>
      </c>
      <c r="V1173" s="39">
        <f t="shared" si="252"/>
        <v>-1.9955839904050698E-2</v>
      </c>
      <c r="Y1173" s="37"/>
      <c r="Z1173" s="37"/>
    </row>
    <row r="1174" spans="1:26" ht="13.15" x14ac:dyDescent="0.4">
      <c r="A1174" s="1">
        <v>1968.02</v>
      </c>
      <c r="B1174" s="11">
        <v>90.75</v>
      </c>
      <c r="C1174" s="4">
        <v>2.94</v>
      </c>
      <c r="D1174" s="11">
        <v>5.4033300000000004</v>
      </c>
      <c r="E1174" s="11">
        <v>34.200000000000003</v>
      </c>
      <c r="F1174" s="4">
        <f t="shared" si="257"/>
        <v>1968.1249999999118</v>
      </c>
      <c r="G1174" s="22">
        <v>5.56</v>
      </c>
      <c r="H1174" s="4">
        <f t="shared" si="253"/>
        <v>808.33572368421051</v>
      </c>
      <c r="I1174" s="4">
        <f t="shared" si="254"/>
        <v>26.187405263157896</v>
      </c>
      <c r="J1174" s="33">
        <f t="shared" si="258"/>
        <v>112090.94067420725</v>
      </c>
      <c r="K1174" s="4">
        <f t="shared" si="255"/>
        <v>48.128977034210529</v>
      </c>
      <c r="L1174" s="33">
        <f t="shared" si="256"/>
        <v>6673.9872448833521</v>
      </c>
      <c r="M1174" s="15">
        <f t="shared" si="247"/>
        <v>20.424992376214227</v>
      </c>
      <c r="N1174" s="6"/>
      <c r="O1174" s="7">
        <f t="shared" si="248"/>
        <v>23.486290074730885</v>
      </c>
      <c r="P1174" s="7"/>
      <c r="Q1174" s="46">
        <f t="shared" si="249"/>
        <v>1.140235753135415E-2</v>
      </c>
      <c r="R1174" s="22">
        <f t="shared" si="259"/>
        <v>0.99104669427467706</v>
      </c>
      <c r="S1174" s="22">
        <f t="shared" si="260"/>
        <v>11.655391134480777</v>
      </c>
      <c r="T1174" s="39">
        <f t="shared" si="250"/>
        <v>-2.6320637692261339E-2</v>
      </c>
      <c r="U1174" s="39">
        <f t="shared" si="251"/>
        <v>-9.7000904770658813E-3</v>
      </c>
      <c r="V1174" s="39">
        <f t="shared" si="252"/>
        <v>-1.6620547215195458E-2</v>
      </c>
      <c r="Y1174" s="37"/>
      <c r="Z1174" s="37"/>
    </row>
    <row r="1175" spans="1:26" ht="13.15" x14ac:dyDescent="0.4">
      <c r="A1175" s="1">
        <v>1968.03</v>
      </c>
      <c r="B1175" s="11">
        <v>89.09</v>
      </c>
      <c r="C1175" s="4">
        <v>2.95</v>
      </c>
      <c r="D1175" s="11">
        <v>5.44</v>
      </c>
      <c r="E1175" s="11">
        <v>34.299999999999997</v>
      </c>
      <c r="F1175" s="4">
        <f t="shared" si="257"/>
        <v>1968.208333333245</v>
      </c>
      <c r="G1175" s="22">
        <v>5.74</v>
      </c>
      <c r="H1175" s="4">
        <f t="shared" si="253"/>
        <v>791.2360819241984</v>
      </c>
      <c r="I1175" s="4">
        <f t="shared" si="254"/>
        <v>26.199870262390675</v>
      </c>
      <c r="J1175" s="33">
        <f t="shared" si="258"/>
        <v>110022.51266117813</v>
      </c>
      <c r="K1175" s="4">
        <f t="shared" si="255"/>
        <v>48.314337026239073</v>
      </c>
      <c r="L1175" s="33">
        <f t="shared" si="256"/>
        <v>6718.177897371299</v>
      </c>
      <c r="M1175" s="15">
        <f t="shared" si="247"/>
        <v>19.9347113082957</v>
      </c>
      <c r="N1175" s="6"/>
      <c r="O1175" s="7">
        <f t="shared" si="248"/>
        <v>22.923790260635627</v>
      </c>
      <c r="P1175" s="7"/>
      <c r="Q1175" s="46">
        <f t="shared" si="249"/>
        <v>1.0394369323284226E-2</v>
      </c>
      <c r="R1175" s="22">
        <f t="shared" si="259"/>
        <v>1.0123656295663206</v>
      </c>
      <c r="S1175" s="22">
        <f t="shared" si="260"/>
        <v>11.517360362018948</v>
      </c>
      <c r="T1175" s="39">
        <f t="shared" si="250"/>
        <v>-2.5014894991435721E-2</v>
      </c>
      <c r="U1175" s="39">
        <f t="shared" si="251"/>
        <v>-8.7105434123138092E-3</v>
      </c>
      <c r="V1175" s="39">
        <f t="shared" si="252"/>
        <v>-1.6304351579121912E-2</v>
      </c>
      <c r="Y1175" s="37"/>
      <c r="Z1175" s="37"/>
    </row>
    <row r="1176" spans="1:26" ht="13.15" x14ac:dyDescent="0.4">
      <c r="A1176" s="1">
        <v>1968.04</v>
      </c>
      <c r="B1176" s="11">
        <v>95.67</v>
      </c>
      <c r="C1176" s="4">
        <v>2.96333</v>
      </c>
      <c r="D1176" s="11">
        <v>5.4833299999999996</v>
      </c>
      <c r="E1176" s="11">
        <v>34.4</v>
      </c>
      <c r="F1176" s="4">
        <f t="shared" si="257"/>
        <v>1968.2916666665783</v>
      </c>
      <c r="G1176" s="22">
        <v>5.64</v>
      </c>
      <c r="H1176" s="4">
        <f t="shared" si="253"/>
        <v>847.20512877906992</v>
      </c>
      <c r="I1176" s="4">
        <f t="shared" si="254"/>
        <v>26.241751586337212</v>
      </c>
      <c r="J1176" s="33">
        <f t="shared" si="258"/>
        <v>118109.16837988238</v>
      </c>
      <c r="K1176" s="4">
        <f t="shared" si="255"/>
        <v>48.557596935174423</v>
      </c>
      <c r="L1176" s="33">
        <f t="shared" si="256"/>
        <v>6769.4318621559578</v>
      </c>
      <c r="M1176" s="15">
        <f t="shared" si="247"/>
        <v>21.277356015671749</v>
      </c>
      <c r="N1176" s="6"/>
      <c r="O1176" s="7">
        <f t="shared" si="248"/>
        <v>24.465807304987653</v>
      </c>
      <c r="P1176" s="7"/>
      <c r="Q1176" s="46">
        <f t="shared" si="249"/>
        <v>8.1724569389255847E-3</v>
      </c>
      <c r="R1176" s="22">
        <f t="shared" si="259"/>
        <v>0.98744069838917836</v>
      </c>
      <c r="S1176" s="22">
        <f t="shared" si="260"/>
        <v>11.625885065192623</v>
      </c>
      <c r="T1176" s="39">
        <f t="shared" si="250"/>
        <v>-2.8088777735389869E-2</v>
      </c>
      <c r="U1176" s="39">
        <f t="shared" si="251"/>
        <v>-1.0493246848304993E-2</v>
      </c>
      <c r="V1176" s="39">
        <f t="shared" si="252"/>
        <v>-1.7595530887084876E-2</v>
      </c>
      <c r="Y1176" s="37"/>
      <c r="Z1176" s="37"/>
    </row>
    <row r="1177" spans="1:26" ht="13.15" x14ac:dyDescent="0.4">
      <c r="A1177" s="1">
        <v>1968.05</v>
      </c>
      <c r="B1177" s="11">
        <v>97.87</v>
      </c>
      <c r="C1177" s="4">
        <v>2.9766699999999999</v>
      </c>
      <c r="D1177" s="11">
        <v>5.5266700000000002</v>
      </c>
      <c r="E1177" s="11">
        <v>34.5</v>
      </c>
      <c r="F1177" s="4">
        <f t="shared" si="257"/>
        <v>1968.3749999999116</v>
      </c>
      <c r="G1177" s="22">
        <v>5.87</v>
      </c>
      <c r="H1177" s="4">
        <f t="shared" si="253"/>
        <v>864.17507913043482</v>
      </c>
      <c r="I1177" s="4">
        <f t="shared" si="254"/>
        <v>26.28347841826087</v>
      </c>
      <c r="J1177" s="33">
        <f t="shared" si="258"/>
        <v>120780.30428477413</v>
      </c>
      <c r="K1177" s="4">
        <f t="shared" si="255"/>
        <v>48.799534940000001</v>
      </c>
      <c r="L1177" s="33">
        <f t="shared" si="256"/>
        <v>6820.4034360021733</v>
      </c>
      <c r="M1177" s="15">
        <f t="shared" si="247"/>
        <v>21.630227142779876</v>
      </c>
      <c r="N1177" s="6"/>
      <c r="O1177" s="7">
        <f t="shared" si="248"/>
        <v>24.869313748785785</v>
      </c>
      <c r="P1177" s="7"/>
      <c r="Q1177" s="46">
        <f t="shared" si="249"/>
        <v>5.401156083205301E-3</v>
      </c>
      <c r="R1177" s="22">
        <f t="shared" si="259"/>
        <v>1.0162240888211822</v>
      </c>
      <c r="S1177" s="22">
        <f t="shared" si="260"/>
        <v>11.44659707666419</v>
      </c>
      <c r="T1177" s="39">
        <f t="shared" si="250"/>
        <v>-2.5957646492055453E-2</v>
      </c>
      <c r="U1177" s="39">
        <f t="shared" si="251"/>
        <v>-1.0541948226916231E-2</v>
      </c>
      <c r="V1177" s="39">
        <f t="shared" si="252"/>
        <v>-1.5415698265139222E-2</v>
      </c>
      <c r="Y1177" s="37"/>
      <c r="Z1177" s="37"/>
    </row>
    <row r="1178" spans="1:26" ht="13.15" x14ac:dyDescent="0.4">
      <c r="A1178" s="1">
        <v>1968.06</v>
      </c>
      <c r="B1178" s="11">
        <v>100.5</v>
      </c>
      <c r="C1178" s="4">
        <v>2.99</v>
      </c>
      <c r="D1178" s="11">
        <v>5.57</v>
      </c>
      <c r="E1178" s="11">
        <v>34.700000000000003</v>
      </c>
      <c r="F1178" s="4">
        <f t="shared" si="257"/>
        <v>1968.4583333332448</v>
      </c>
      <c r="G1178" s="22">
        <v>5.72</v>
      </c>
      <c r="H1178" s="4">
        <f t="shared" si="253"/>
        <v>882.28283861671468</v>
      </c>
      <c r="I1178" s="4">
        <f t="shared" si="254"/>
        <v>26.249011815561964</v>
      </c>
      <c r="J1178" s="33">
        <f t="shared" si="258"/>
        <v>123616.83328148676</v>
      </c>
      <c r="K1178" s="4">
        <f t="shared" si="255"/>
        <v>48.898660806916425</v>
      </c>
      <c r="L1178" s="33">
        <f t="shared" si="256"/>
        <v>6851.2016057500623</v>
      </c>
      <c r="M1178" s="15">
        <f t="shared" si="247"/>
        <v>22.004623431346538</v>
      </c>
      <c r="N1178" s="6"/>
      <c r="O1178" s="7">
        <f t="shared" si="248"/>
        <v>25.296903018034904</v>
      </c>
      <c r="P1178" s="7"/>
      <c r="Q1178" s="46">
        <f t="shared" si="249"/>
        <v>6.7030870496969583E-3</v>
      </c>
      <c r="R1178" s="22">
        <f t="shared" si="259"/>
        <v>1.0215537495838729</v>
      </c>
      <c r="S1178" s="22">
        <f t="shared" si="260"/>
        <v>11.565262683273817</v>
      </c>
      <c r="T1178" s="39">
        <f t="shared" si="250"/>
        <v>-2.8609620524990831E-2</v>
      </c>
      <c r="U1178" s="39">
        <f t="shared" si="251"/>
        <v>-1.2668593559625685E-2</v>
      </c>
      <c r="V1178" s="39">
        <f t="shared" si="252"/>
        <v>-1.5941026965365146E-2</v>
      </c>
      <c r="Y1178" s="37"/>
      <c r="Z1178" s="37"/>
    </row>
    <row r="1179" spans="1:26" ht="13.15" x14ac:dyDescent="0.4">
      <c r="A1179" s="1">
        <v>1968.07</v>
      </c>
      <c r="B1179" s="11">
        <v>100.3</v>
      </c>
      <c r="C1179" s="4">
        <v>3.0033300000000001</v>
      </c>
      <c r="D1179" s="11">
        <v>5.6</v>
      </c>
      <c r="E1179" s="11">
        <v>34.9</v>
      </c>
      <c r="F1179" s="4">
        <f t="shared" si="257"/>
        <v>1968.5416666665781</v>
      </c>
      <c r="G1179" s="22">
        <v>5.5</v>
      </c>
      <c r="H1179" s="4">
        <f t="shared" si="253"/>
        <v>875.48105157593125</v>
      </c>
      <c r="I1179" s="4">
        <f t="shared" si="254"/>
        <v>26.21494024555874</v>
      </c>
      <c r="J1179" s="33">
        <f t="shared" si="258"/>
        <v>122969.91520544217</v>
      </c>
      <c r="K1179" s="4">
        <f t="shared" si="255"/>
        <v>48.880297994269341</v>
      </c>
      <c r="L1179" s="33">
        <f t="shared" si="256"/>
        <v>6865.7180972131227</v>
      </c>
      <c r="M1179" s="15">
        <f t="shared" si="247"/>
        <v>21.753537415670948</v>
      </c>
      <c r="N1179" s="6"/>
      <c r="O1179" s="7">
        <f t="shared" si="248"/>
        <v>25.0067146752748</v>
      </c>
      <c r="P1179" s="7"/>
      <c r="Q1179" s="46">
        <f t="shared" si="249"/>
        <v>9.6611769330873093E-3</v>
      </c>
      <c r="R1179" s="22">
        <f t="shared" si="259"/>
        <v>1.0107099146729044</v>
      </c>
      <c r="S1179" s="22">
        <f t="shared" si="260"/>
        <v>11.746832373295765</v>
      </c>
      <c r="T1179" s="39">
        <f t="shared" si="250"/>
        <v>-2.8899465108500499E-2</v>
      </c>
      <c r="U1179" s="39">
        <f t="shared" si="251"/>
        <v>-1.5443154806242365E-2</v>
      </c>
      <c r="V1179" s="39">
        <f t="shared" si="252"/>
        <v>-1.3456310302258134E-2</v>
      </c>
      <c r="Y1179" s="37"/>
      <c r="Z1179" s="37"/>
    </row>
    <row r="1180" spans="1:26" ht="13.15" x14ac:dyDescent="0.4">
      <c r="A1180" s="1">
        <v>1968.08</v>
      </c>
      <c r="B1180" s="11">
        <v>98.11</v>
      </c>
      <c r="C1180" s="4">
        <v>3.01667</v>
      </c>
      <c r="D1180" s="11">
        <v>5.63</v>
      </c>
      <c r="E1180" s="11">
        <v>35</v>
      </c>
      <c r="F1180" s="4">
        <f t="shared" si="257"/>
        <v>1968.6249999999113</v>
      </c>
      <c r="G1180" s="22">
        <v>5.42</v>
      </c>
      <c r="H1180" s="4">
        <f t="shared" si="253"/>
        <v>853.91860542857148</v>
      </c>
      <c r="I1180" s="4">
        <f t="shared" si="254"/>
        <v>26.256147583714288</v>
      </c>
      <c r="J1180" s="33">
        <f t="shared" si="258"/>
        <v>120248.58561956303</v>
      </c>
      <c r="K1180" s="4">
        <f t="shared" si="255"/>
        <v>49.001750571428573</v>
      </c>
      <c r="L1180" s="33">
        <f t="shared" si="256"/>
        <v>6900.4131794734467</v>
      </c>
      <c r="M1180" s="15">
        <f t="shared" si="247"/>
        <v>21.137766793617853</v>
      </c>
      <c r="N1180" s="6"/>
      <c r="O1180" s="7">
        <f t="shared" si="248"/>
        <v>24.299558060393466</v>
      </c>
      <c r="P1180" s="7"/>
      <c r="Q1180" s="46">
        <f t="shared" si="249"/>
        <v>1.2443883796378667E-2</v>
      </c>
      <c r="R1180" s="22">
        <f t="shared" si="259"/>
        <v>1.0014589299656875</v>
      </c>
      <c r="S1180" s="22">
        <f t="shared" si="260"/>
        <v>11.838718117274414</v>
      </c>
      <c r="T1180" s="39">
        <f t="shared" si="250"/>
        <v>-2.0259953645670903E-2</v>
      </c>
      <c r="U1180" s="39">
        <f t="shared" si="251"/>
        <v>-1.4454547241377402E-2</v>
      </c>
      <c r="V1180" s="39">
        <f t="shared" si="252"/>
        <v>-5.8054064042935005E-3</v>
      </c>
      <c r="Y1180" s="37"/>
      <c r="Z1180" s="37"/>
    </row>
    <row r="1181" spans="1:26" ht="13.15" x14ac:dyDescent="0.4">
      <c r="A1181" s="1">
        <v>1968.09</v>
      </c>
      <c r="B1181" s="11">
        <v>101.3</v>
      </c>
      <c r="C1181" s="4">
        <v>3.03</v>
      </c>
      <c r="D1181" s="11">
        <v>5.66</v>
      </c>
      <c r="E1181" s="11">
        <v>35.1</v>
      </c>
      <c r="F1181" s="4">
        <f t="shared" si="257"/>
        <v>1968.7083333332446</v>
      </c>
      <c r="G1181" s="22">
        <v>5.46</v>
      </c>
      <c r="H1181" s="4">
        <f t="shared" si="253"/>
        <v>879.17144444444443</v>
      </c>
      <c r="I1181" s="4">
        <f t="shared" si="254"/>
        <v>26.297033333333335</v>
      </c>
      <c r="J1181" s="33">
        <f t="shared" si="258"/>
        <v>124113.27862689551</v>
      </c>
      <c r="K1181" s="4">
        <f t="shared" si="255"/>
        <v>49.122511111111116</v>
      </c>
      <c r="L1181" s="33">
        <f t="shared" si="256"/>
        <v>6934.6609775738261</v>
      </c>
      <c r="M1181" s="15">
        <f t="shared" si="247"/>
        <v>21.680275633292929</v>
      </c>
      <c r="N1181" s="6"/>
      <c r="O1181" s="7">
        <f t="shared" si="248"/>
        <v>24.922460342186501</v>
      </c>
      <c r="P1181" s="7"/>
      <c r="Q1181" s="46">
        <f t="shared" si="249"/>
        <v>1.1150936161089031E-2</v>
      </c>
      <c r="R1181" s="22">
        <f t="shared" si="259"/>
        <v>0.99542652120307873</v>
      </c>
      <c r="S1181" s="22">
        <f t="shared" si="260"/>
        <v>11.822212228666272</v>
      </c>
      <c r="T1181" s="39">
        <f t="shared" si="250"/>
        <v>-2.3698916981740425E-2</v>
      </c>
      <c r="U1181" s="39">
        <f t="shared" si="251"/>
        <v>-1.4438237545495558E-2</v>
      </c>
      <c r="V1181" s="39">
        <f t="shared" si="252"/>
        <v>-9.2606794362448674E-3</v>
      </c>
      <c r="Y1181" s="37"/>
      <c r="Z1181" s="37"/>
    </row>
    <row r="1182" spans="1:26" ht="13.15" x14ac:dyDescent="0.4">
      <c r="A1182" s="1">
        <v>1968.1</v>
      </c>
      <c r="B1182" s="11">
        <v>103.8</v>
      </c>
      <c r="C1182" s="4">
        <v>3.0433300000000001</v>
      </c>
      <c r="D1182" s="11">
        <v>5.6933299999999996</v>
      </c>
      <c r="E1182" s="11">
        <v>35.299999999999997</v>
      </c>
      <c r="F1182" s="4">
        <f t="shared" si="257"/>
        <v>1968.7916666665778</v>
      </c>
      <c r="G1182" s="22">
        <v>5.58</v>
      </c>
      <c r="H1182" s="4">
        <f t="shared" si="253"/>
        <v>895.76459490084994</v>
      </c>
      <c r="I1182" s="4">
        <f t="shared" si="254"/>
        <v>26.263075766855529</v>
      </c>
      <c r="J1182" s="33">
        <f t="shared" si="258"/>
        <v>126764.71067386612</v>
      </c>
      <c r="K1182" s="4">
        <f t="shared" si="255"/>
        <v>49.131825058640231</v>
      </c>
      <c r="L1182" s="33">
        <f t="shared" si="256"/>
        <v>6952.9222564628335</v>
      </c>
      <c r="M1182" s="15">
        <f t="shared" si="247"/>
        <v>22.004606927956889</v>
      </c>
      <c r="N1182" s="6"/>
      <c r="O1182" s="7">
        <f t="shared" si="248"/>
        <v>25.293645118119233</v>
      </c>
      <c r="P1182" s="7"/>
      <c r="Q1182" s="46">
        <f t="shared" si="249"/>
        <v>9.8505894892879364E-3</v>
      </c>
      <c r="R1182" s="22">
        <f t="shared" si="259"/>
        <v>0.99557587350545962</v>
      </c>
      <c r="S1182" s="22">
        <f t="shared" si="260"/>
        <v>11.70146855719185</v>
      </c>
      <c r="T1182" s="39">
        <f t="shared" si="250"/>
        <v>-2.9367712362797227E-2</v>
      </c>
      <c r="U1182" s="39">
        <f t="shared" si="251"/>
        <v>-1.5063763787013462E-2</v>
      </c>
      <c r="V1182" s="39">
        <f t="shared" si="252"/>
        <v>-1.4303948575783765E-2</v>
      </c>
      <c r="Y1182" s="37"/>
      <c r="Z1182" s="37"/>
    </row>
    <row r="1183" spans="1:26" ht="13.15" x14ac:dyDescent="0.4">
      <c r="A1183" s="1">
        <v>1968.11</v>
      </c>
      <c r="B1183" s="11">
        <v>105.4</v>
      </c>
      <c r="C1183" s="4">
        <v>3.05667</v>
      </c>
      <c r="D1183" s="11">
        <v>5.7266700000000004</v>
      </c>
      <c r="E1183" s="11">
        <v>35.4</v>
      </c>
      <c r="F1183" s="4">
        <f t="shared" si="257"/>
        <v>1968.8749999999111</v>
      </c>
      <c r="G1183" s="22">
        <v>5.7</v>
      </c>
      <c r="H1183" s="4">
        <f t="shared" si="253"/>
        <v>907.00272881355943</v>
      </c>
      <c r="I1183" s="4">
        <f t="shared" si="254"/>
        <v>26.303681509322036</v>
      </c>
      <c r="J1183" s="33">
        <f t="shared" si="258"/>
        <v>128665.28107483863</v>
      </c>
      <c r="K1183" s="4">
        <f t="shared" si="255"/>
        <v>49.279936594067806</v>
      </c>
      <c r="L1183" s="33">
        <f t="shared" si="256"/>
        <v>6990.7362919624875</v>
      </c>
      <c r="M1183" s="15">
        <f t="shared" si="247"/>
        <v>22.195529227158158</v>
      </c>
      <c r="N1183" s="6"/>
      <c r="O1183" s="7">
        <f t="shared" si="248"/>
        <v>25.511036361496661</v>
      </c>
      <c r="P1183" s="7"/>
      <c r="Q1183" s="46">
        <f t="shared" si="249"/>
        <v>8.1958793247940559E-3</v>
      </c>
      <c r="R1183" s="22">
        <f t="shared" si="259"/>
        <v>0.98016407937857886</v>
      </c>
      <c r="S1183" s="22">
        <f t="shared" si="260"/>
        <v>11.61679102368192</v>
      </c>
      <c r="T1183" s="39">
        <f t="shared" si="250"/>
        <v>-3.664322817288268E-2</v>
      </c>
      <c r="U1183" s="39">
        <f t="shared" si="251"/>
        <v>-1.5184124813503619E-2</v>
      </c>
      <c r="V1183" s="39">
        <f t="shared" si="252"/>
        <v>-2.1459103359379061E-2</v>
      </c>
      <c r="Y1183" s="37"/>
      <c r="Z1183" s="37"/>
    </row>
    <row r="1184" spans="1:26" ht="13.15" x14ac:dyDescent="0.4">
      <c r="A1184" s="1">
        <v>1968.12</v>
      </c>
      <c r="B1184" s="11">
        <v>106.5</v>
      </c>
      <c r="C1184" s="4">
        <v>3.07</v>
      </c>
      <c r="D1184" s="11">
        <v>5.76</v>
      </c>
      <c r="E1184" s="11">
        <v>35.5</v>
      </c>
      <c r="F1184" s="4">
        <f t="shared" si="257"/>
        <v>1968.9583333332444</v>
      </c>
      <c r="G1184" s="22">
        <v>6.03</v>
      </c>
      <c r="H1184" s="4">
        <f t="shared" si="253"/>
        <v>913.88700000000006</v>
      </c>
      <c r="I1184" s="4">
        <f t="shared" si="254"/>
        <v>26.343972676056339</v>
      </c>
      <c r="J1184" s="33">
        <f t="shared" si="258"/>
        <v>129953.29216620876</v>
      </c>
      <c r="K1184" s="4">
        <f t="shared" si="255"/>
        <v>49.427127887323948</v>
      </c>
      <c r="L1184" s="33">
        <f t="shared" si="256"/>
        <v>7028.4597453273473</v>
      </c>
      <c r="M1184" s="15">
        <f t="shared" si="247"/>
        <v>22.27787299543489</v>
      </c>
      <c r="N1184" s="6"/>
      <c r="O1184" s="7">
        <f t="shared" si="248"/>
        <v>25.60348192501467</v>
      </c>
      <c r="P1184" s="7"/>
      <c r="Q1184" s="46">
        <f t="shared" si="249"/>
        <v>5.3697008905874005E-3</v>
      </c>
      <c r="R1184" s="22">
        <f t="shared" si="259"/>
        <v>1.0042803063246961</v>
      </c>
      <c r="S1184" s="22">
        <f t="shared" si="260"/>
        <v>11.354287021936413</v>
      </c>
      <c r="T1184" s="39">
        <f t="shared" si="250"/>
        <v>-3.6194372497889371E-2</v>
      </c>
      <c r="U1184" s="39">
        <f t="shared" si="251"/>
        <v>-1.3936881814938795E-2</v>
      </c>
      <c r="V1184" s="39">
        <f t="shared" si="252"/>
        <v>-2.2257490682950576E-2</v>
      </c>
      <c r="Y1184" s="37"/>
      <c r="Z1184" s="37"/>
    </row>
    <row r="1185" spans="1:26" ht="13.15" x14ac:dyDescent="0.4">
      <c r="A1185" s="1">
        <v>1969.01</v>
      </c>
      <c r="B1185" s="11">
        <v>102</v>
      </c>
      <c r="C1185" s="4">
        <v>3.08</v>
      </c>
      <c r="D1185" s="11">
        <v>5.78</v>
      </c>
      <c r="E1185" s="11">
        <v>35.6</v>
      </c>
      <c r="F1185" s="4">
        <f t="shared" si="257"/>
        <v>1969.0416666665776</v>
      </c>
      <c r="G1185" s="22">
        <v>6.04</v>
      </c>
      <c r="H1185" s="4">
        <f t="shared" si="253"/>
        <v>872.81342696629224</v>
      </c>
      <c r="I1185" s="4">
        <f t="shared" si="254"/>
        <v>26.355542696629215</v>
      </c>
      <c r="J1185" s="33">
        <f t="shared" si="258"/>
        <v>124425.00448760256</v>
      </c>
      <c r="K1185" s="4">
        <f t="shared" si="255"/>
        <v>49.45942752808989</v>
      </c>
      <c r="L1185" s="33">
        <f t="shared" si="256"/>
        <v>7050.750254297478</v>
      </c>
      <c r="M1185" s="15">
        <f t="shared" si="247"/>
        <v>21.194968072847157</v>
      </c>
      <c r="N1185" s="6"/>
      <c r="O1185" s="7">
        <f t="shared" si="248"/>
        <v>24.359671474340768</v>
      </c>
      <c r="P1185" s="7"/>
      <c r="Q1185" s="46">
        <f t="shared" si="249"/>
        <v>7.4976621748610167E-3</v>
      </c>
      <c r="R1185" s="22">
        <f t="shared" si="259"/>
        <v>0.99393774788232392</v>
      </c>
      <c r="S1185" s="22">
        <f t="shared" si="260"/>
        <v>11.370856267453741</v>
      </c>
      <c r="T1185" s="39">
        <f t="shared" si="250"/>
        <v>-2.8872101644775161E-2</v>
      </c>
      <c r="U1185" s="39">
        <f t="shared" si="251"/>
        <v>-1.4788467462165222E-2</v>
      </c>
      <c r="V1185" s="39">
        <f t="shared" si="252"/>
        <v>-1.4083634182609939E-2</v>
      </c>
      <c r="Y1185" s="37"/>
      <c r="Z1185" s="37"/>
    </row>
    <row r="1186" spans="1:26" ht="13.15" x14ac:dyDescent="0.4">
      <c r="A1186" s="1">
        <v>1969.02</v>
      </c>
      <c r="B1186" s="11">
        <v>101.5</v>
      </c>
      <c r="C1186" s="4">
        <v>3.09</v>
      </c>
      <c r="D1186" s="11">
        <v>5.8</v>
      </c>
      <c r="E1186" s="11">
        <v>35.799999999999997</v>
      </c>
      <c r="F1186" s="4">
        <f t="shared" si="257"/>
        <v>1969.1249999999109</v>
      </c>
      <c r="G1186" s="22">
        <v>6.19</v>
      </c>
      <c r="H1186" s="4">
        <f t="shared" si="253"/>
        <v>863.68277932960905</v>
      </c>
      <c r="I1186" s="4">
        <f t="shared" si="254"/>
        <v>26.293396927374307</v>
      </c>
      <c r="J1186" s="33">
        <f t="shared" si="258"/>
        <v>123435.73097591219</v>
      </c>
      <c r="K1186" s="4">
        <f t="shared" si="255"/>
        <v>49.353301675977661</v>
      </c>
      <c r="L1186" s="33">
        <f t="shared" si="256"/>
        <v>7053.4703414806972</v>
      </c>
      <c r="M1186" s="15">
        <f t="shared" si="247"/>
        <v>20.895729901987242</v>
      </c>
      <c r="N1186" s="6"/>
      <c r="O1186" s="7">
        <f t="shared" si="248"/>
        <v>24.016674426994658</v>
      </c>
      <c r="P1186" s="7"/>
      <c r="Q1186" s="46">
        <f t="shared" si="249"/>
        <v>7.5981495746427E-3</v>
      </c>
      <c r="R1186" s="22">
        <f t="shared" si="259"/>
        <v>0.99706147684174262</v>
      </c>
      <c r="S1186" s="22">
        <f t="shared" si="260"/>
        <v>11.238784033821517</v>
      </c>
      <c r="T1186" s="39">
        <f t="shared" si="250"/>
        <v>-3.0255130155565357E-2</v>
      </c>
      <c r="U1186" s="39">
        <f t="shared" si="251"/>
        <v>-1.4040140079615737E-2</v>
      </c>
      <c r="V1186" s="39">
        <f t="shared" si="252"/>
        <v>-1.621499007594962E-2</v>
      </c>
      <c r="Y1186" s="37"/>
      <c r="Z1186" s="37"/>
    </row>
    <row r="1187" spans="1:26" ht="13.15" x14ac:dyDescent="0.4">
      <c r="A1187" s="1">
        <v>1969.03</v>
      </c>
      <c r="B1187" s="11">
        <v>99.3</v>
      </c>
      <c r="C1187" s="4">
        <v>3.1</v>
      </c>
      <c r="D1187" s="11">
        <v>5.82</v>
      </c>
      <c r="E1187" s="11">
        <v>36.1</v>
      </c>
      <c r="F1187" s="4">
        <f t="shared" si="257"/>
        <v>1969.2083333332441</v>
      </c>
      <c r="G1187" s="22">
        <v>6.3</v>
      </c>
      <c r="H1187" s="4">
        <f t="shared" si="253"/>
        <v>837.94071191135731</v>
      </c>
      <c r="I1187" s="4">
        <f t="shared" si="254"/>
        <v>26.159277008310248</v>
      </c>
      <c r="J1187" s="33">
        <f t="shared" si="258"/>
        <v>120068.28111862726</v>
      </c>
      <c r="K1187" s="4">
        <f t="shared" si="255"/>
        <v>49.11193296398892</v>
      </c>
      <c r="L1187" s="33">
        <f t="shared" si="256"/>
        <v>7037.2346033273989</v>
      </c>
      <c r="M1187" s="15">
        <f t="shared" si="247"/>
        <v>20.202287616481659</v>
      </c>
      <c r="N1187" s="6"/>
      <c r="O1187" s="7">
        <f t="shared" si="248"/>
        <v>23.221677104407618</v>
      </c>
      <c r="P1187" s="7"/>
      <c r="Q1187" s="46">
        <f t="shared" si="249"/>
        <v>8.9937395359405287E-3</v>
      </c>
      <c r="R1187" s="22">
        <f t="shared" si="259"/>
        <v>1.0148747842994055</v>
      </c>
      <c r="S1187" s="22">
        <f t="shared" si="260"/>
        <v>11.11263595896664</v>
      </c>
      <c r="T1187" s="39">
        <f t="shared" si="250"/>
        <v>-2.6294536014482395E-2</v>
      </c>
      <c r="U1187" s="39">
        <f t="shared" si="251"/>
        <v>-1.3303355333953992E-2</v>
      </c>
      <c r="V1187" s="39">
        <f t="shared" si="252"/>
        <v>-1.2991180680528402E-2</v>
      </c>
      <c r="Y1187" s="37"/>
      <c r="Z1187" s="37"/>
    </row>
    <row r="1188" spans="1:26" ht="13.15" x14ac:dyDescent="0.4">
      <c r="A1188" s="1">
        <v>1969.04</v>
      </c>
      <c r="B1188" s="11">
        <v>101.3</v>
      </c>
      <c r="C1188" s="4">
        <v>3.11</v>
      </c>
      <c r="D1188" s="11">
        <v>5.82667</v>
      </c>
      <c r="E1188" s="11">
        <v>36.299999999999997</v>
      </c>
      <c r="F1188" s="4">
        <f t="shared" si="257"/>
        <v>1969.2916666665774</v>
      </c>
      <c r="G1188" s="22">
        <v>6.17</v>
      </c>
      <c r="H1188" s="4">
        <f t="shared" si="253"/>
        <v>850.10792561983487</v>
      </c>
      <c r="I1188" s="4">
        <f t="shared" si="254"/>
        <v>26.099068595041327</v>
      </c>
      <c r="J1188" s="33">
        <f t="shared" si="258"/>
        <v>122123.36163158571</v>
      </c>
      <c r="K1188" s="4">
        <f t="shared" si="255"/>
        <v>48.897318331404961</v>
      </c>
      <c r="L1188" s="33">
        <f t="shared" si="256"/>
        <v>7024.4079715489779</v>
      </c>
      <c r="M1188" s="15">
        <f t="shared" si="247"/>
        <v>20.428608081932165</v>
      </c>
      <c r="N1188" s="6"/>
      <c r="O1188" s="7">
        <f t="shared" si="248"/>
        <v>23.482621868082415</v>
      </c>
      <c r="P1188" s="7"/>
      <c r="Q1188" s="46">
        <f t="shared" si="249"/>
        <v>9.9570996914371893E-3</v>
      </c>
      <c r="R1188" s="22">
        <f t="shared" si="259"/>
        <v>0.994110352163324</v>
      </c>
      <c r="S1188" s="22">
        <f t="shared" si="260"/>
        <v>11.215796644323211</v>
      </c>
      <c r="T1188" s="39">
        <f t="shared" si="250"/>
        <v>-2.6714214502781108E-2</v>
      </c>
      <c r="U1188" s="39">
        <f t="shared" si="251"/>
        <v>-1.497342443227645E-2</v>
      </c>
      <c r="V1188" s="39">
        <f t="shared" si="252"/>
        <v>-1.1740790070504659E-2</v>
      </c>
      <c r="Y1188" s="37"/>
      <c r="Z1188" s="37"/>
    </row>
    <row r="1189" spans="1:26" ht="13.15" x14ac:dyDescent="0.4">
      <c r="A1189" s="1">
        <v>1969.05</v>
      </c>
      <c r="B1189" s="11">
        <v>104.6</v>
      </c>
      <c r="C1189" s="4">
        <v>3.12</v>
      </c>
      <c r="D1189" s="11">
        <v>5.8333300000000001</v>
      </c>
      <c r="E1189" s="11">
        <v>36.4</v>
      </c>
      <c r="F1189" s="4">
        <f t="shared" si="257"/>
        <v>1969.3749999999106</v>
      </c>
      <c r="G1189" s="22">
        <v>6.32</v>
      </c>
      <c r="H1189" s="4">
        <f t="shared" si="253"/>
        <v>875.38992857142864</v>
      </c>
      <c r="I1189" s="4">
        <f t="shared" si="254"/>
        <v>26.111057142857145</v>
      </c>
      <c r="J1189" s="33">
        <f t="shared" si="258"/>
        <v>126067.86553241302</v>
      </c>
      <c r="K1189" s="4">
        <f t="shared" si="255"/>
        <v>48.818722103571439</v>
      </c>
      <c r="L1189" s="33">
        <f t="shared" si="256"/>
        <v>7030.5493503459948</v>
      </c>
      <c r="M1189" s="15">
        <f t="shared" si="247"/>
        <v>20.972258271972102</v>
      </c>
      <c r="N1189" s="6"/>
      <c r="O1189" s="7">
        <f t="shared" si="248"/>
        <v>24.106259591810346</v>
      </c>
      <c r="P1189" s="7"/>
      <c r="Q1189" s="46">
        <f t="shared" si="249"/>
        <v>7.4695643878682633E-3</v>
      </c>
      <c r="R1189" s="22">
        <f t="shared" si="259"/>
        <v>0.98708467973815017</v>
      </c>
      <c r="S1189" s="22">
        <f t="shared" si="260"/>
        <v>11.119108399265317</v>
      </c>
      <c r="T1189" s="39">
        <f t="shared" si="250"/>
        <v>-3.287779118619516E-2</v>
      </c>
      <c r="U1189" s="39">
        <f t="shared" si="251"/>
        <v>-1.5061774733856059E-2</v>
      </c>
      <c r="V1189" s="39">
        <f t="shared" si="252"/>
        <v>-1.7816016452339101E-2</v>
      </c>
      <c r="Y1189" s="37"/>
      <c r="Z1189" s="37"/>
    </row>
    <row r="1190" spans="1:26" ht="13.15" x14ac:dyDescent="0.4">
      <c r="A1190" s="1">
        <v>1969.06</v>
      </c>
      <c r="B1190" s="11">
        <v>99.14</v>
      </c>
      <c r="C1190" s="4">
        <v>3.13</v>
      </c>
      <c r="D1190" s="11">
        <v>5.84</v>
      </c>
      <c r="E1190" s="11">
        <v>36.6</v>
      </c>
      <c r="F1190" s="4">
        <f t="shared" si="257"/>
        <v>1969.4583333332439</v>
      </c>
      <c r="G1190" s="22">
        <v>6.57</v>
      </c>
      <c r="H1190" s="4">
        <f t="shared" si="253"/>
        <v>825.16172295081969</v>
      </c>
      <c r="I1190" s="4">
        <f t="shared" si="254"/>
        <v>26.051605737704918</v>
      </c>
      <c r="J1190" s="33">
        <f t="shared" si="258"/>
        <v>119146.98001581442</v>
      </c>
      <c r="K1190" s="4">
        <f t="shared" si="255"/>
        <v>48.607468852459021</v>
      </c>
      <c r="L1190" s="33">
        <f t="shared" si="256"/>
        <v>7018.5431036146492</v>
      </c>
      <c r="M1190" s="15">
        <f t="shared" si="247"/>
        <v>19.713341583757636</v>
      </c>
      <c r="N1190" s="6"/>
      <c r="O1190" s="7">
        <f t="shared" si="248"/>
        <v>22.660788139262035</v>
      </c>
      <c r="P1190" s="7"/>
      <c r="Q1190" s="46">
        <f t="shared" si="249"/>
        <v>8.2230104032739448E-3</v>
      </c>
      <c r="R1190" s="22">
        <f t="shared" si="259"/>
        <v>0.99463816126572757</v>
      </c>
      <c r="S1190" s="22">
        <f t="shared" si="260"/>
        <v>10.915526134938741</v>
      </c>
      <c r="T1190" s="39">
        <f t="shared" si="250"/>
        <v>-2.6155992087097846E-2</v>
      </c>
      <c r="U1190" s="39">
        <f t="shared" si="251"/>
        <v>-1.1415251035158724E-2</v>
      </c>
      <c r="V1190" s="39">
        <f t="shared" si="252"/>
        <v>-1.4740741051939121E-2</v>
      </c>
      <c r="Y1190" s="37"/>
      <c r="Z1190" s="37"/>
    </row>
    <row r="1191" spans="1:26" ht="13.15" x14ac:dyDescent="0.4">
      <c r="A1191" s="1">
        <v>1969.07</v>
      </c>
      <c r="B1191" s="11">
        <v>94.71</v>
      </c>
      <c r="C1191" s="4">
        <v>3.1366700000000001</v>
      </c>
      <c r="D1191" s="11">
        <v>5.8566700000000003</v>
      </c>
      <c r="E1191" s="11">
        <v>36.799999999999997</v>
      </c>
      <c r="F1191" s="4">
        <f t="shared" si="257"/>
        <v>1969.5416666665772</v>
      </c>
      <c r="G1191" s="22">
        <v>6.72</v>
      </c>
      <c r="H1191" s="4">
        <f t="shared" si="253"/>
        <v>784.00577690217392</v>
      </c>
      <c r="I1191" s="4">
        <f t="shared" si="254"/>
        <v>25.965234930163046</v>
      </c>
      <c r="J1191" s="33">
        <f t="shared" si="258"/>
        <v>113516.81087252758</v>
      </c>
      <c r="K1191" s="4">
        <f t="shared" si="255"/>
        <v>48.481291451902187</v>
      </c>
      <c r="L1191" s="33">
        <f t="shared" si="256"/>
        <v>7019.6441846986199</v>
      </c>
      <c r="M1191" s="15">
        <f t="shared" si="247"/>
        <v>18.681708207192766</v>
      </c>
      <c r="N1191" s="6"/>
      <c r="O1191" s="7">
        <f t="shared" si="248"/>
        <v>21.478815780067087</v>
      </c>
      <c r="P1191" s="7"/>
      <c r="Q1191" s="46">
        <f t="shared" si="249"/>
        <v>9.7308502568545993E-3</v>
      </c>
      <c r="R1191" s="22">
        <f t="shared" si="259"/>
        <v>1.007770250943413</v>
      </c>
      <c r="S1191" s="22">
        <f t="shared" si="260"/>
        <v>10.797993415602901</v>
      </c>
      <c r="T1191" s="39">
        <f t="shared" si="250"/>
        <v>-2.1122186476369764E-2</v>
      </c>
      <c r="U1191" s="39">
        <f t="shared" si="251"/>
        <v>-1.0959231654178225E-2</v>
      </c>
      <c r="V1191" s="39">
        <f t="shared" si="252"/>
        <v>-1.0162954822191539E-2</v>
      </c>
      <c r="Y1191" s="37"/>
      <c r="Z1191" s="37"/>
    </row>
    <row r="1192" spans="1:26" ht="13.15" x14ac:dyDescent="0.4">
      <c r="A1192" s="1">
        <v>1969.08</v>
      </c>
      <c r="B1192" s="11">
        <v>94.18</v>
      </c>
      <c r="C1192" s="4">
        <v>3.1433300000000002</v>
      </c>
      <c r="D1192" s="11">
        <v>5.8733300000000002</v>
      </c>
      <c r="E1192" s="11">
        <v>37</v>
      </c>
      <c r="F1192" s="4">
        <f t="shared" si="257"/>
        <v>1969.6249999999104</v>
      </c>
      <c r="G1192" s="22">
        <v>6.69</v>
      </c>
      <c r="H1192" s="4">
        <f t="shared" si="253"/>
        <v>775.40430324324336</v>
      </c>
      <c r="I1192" s="4">
        <f t="shared" si="254"/>
        <v>25.879715528918922</v>
      </c>
      <c r="J1192" s="33">
        <f t="shared" si="258"/>
        <v>112583.65878484485</v>
      </c>
      <c r="K1192" s="4">
        <f t="shared" si="255"/>
        <v>48.356395799189194</v>
      </c>
      <c r="L1192" s="33">
        <f t="shared" si="256"/>
        <v>7021.0339844000082</v>
      </c>
      <c r="M1192" s="15">
        <f t="shared" si="247"/>
        <v>18.429515590207746</v>
      </c>
      <c r="N1192" s="6"/>
      <c r="O1192" s="7">
        <f t="shared" si="248"/>
        <v>21.193349289269676</v>
      </c>
      <c r="P1192" s="7"/>
      <c r="Q1192" s="46">
        <f t="shared" si="249"/>
        <v>1.1318181972567828E-2</v>
      </c>
      <c r="R1192" s="22">
        <f t="shared" si="259"/>
        <v>0.97227236092193536</v>
      </c>
      <c r="S1192" s="22">
        <f t="shared" si="260"/>
        <v>10.823075471780822</v>
      </c>
      <c r="T1192" s="39">
        <f t="shared" si="250"/>
        <v>-1.6442330554510831E-2</v>
      </c>
      <c r="U1192" s="39">
        <f t="shared" si="251"/>
        <v>-1.1910586002217616E-2</v>
      </c>
      <c r="V1192" s="39">
        <f t="shared" si="252"/>
        <v>-4.5317445522932154E-3</v>
      </c>
      <c r="Y1192" s="37"/>
      <c r="Z1192" s="37"/>
    </row>
    <row r="1193" spans="1:26" ht="13.15" x14ac:dyDescent="0.4">
      <c r="A1193" s="1">
        <v>1969.09</v>
      </c>
      <c r="B1193" s="11">
        <v>94.51</v>
      </c>
      <c r="C1193" s="4">
        <v>3.15</v>
      </c>
      <c r="D1193" s="11">
        <v>5.89</v>
      </c>
      <c r="E1193" s="11">
        <v>37.1</v>
      </c>
      <c r="F1193" s="4">
        <f t="shared" si="257"/>
        <v>1969.7083333332437</v>
      </c>
      <c r="G1193" s="22">
        <v>7.16</v>
      </c>
      <c r="H1193" s="4">
        <f t="shared" si="253"/>
        <v>776.02390269541786</v>
      </c>
      <c r="I1193" s="4">
        <f t="shared" si="254"/>
        <v>25.864726415094339</v>
      </c>
      <c r="J1193" s="33">
        <f t="shared" si="258"/>
        <v>112986.56975628714</v>
      </c>
      <c r="K1193" s="4">
        <f t="shared" si="255"/>
        <v>48.362932884097035</v>
      </c>
      <c r="L1193" s="33">
        <f t="shared" si="256"/>
        <v>7041.4865714160533</v>
      </c>
      <c r="M1193" s="15">
        <f t="shared" si="247"/>
        <v>18.398046344676978</v>
      </c>
      <c r="N1193" s="6"/>
      <c r="O1193" s="7">
        <f t="shared" si="248"/>
        <v>21.161648629370426</v>
      </c>
      <c r="P1193" s="7"/>
      <c r="Q1193" s="46">
        <f t="shared" si="249"/>
        <v>6.6372965809133253E-3</v>
      </c>
      <c r="R1193" s="22">
        <f t="shared" si="259"/>
        <v>1.0102292959873826</v>
      </c>
      <c r="S1193" s="22">
        <f t="shared" si="260"/>
        <v>10.49461332159653</v>
      </c>
      <c r="T1193" s="39">
        <f t="shared" si="250"/>
        <v>-1.6346310010965426E-2</v>
      </c>
      <c r="U1193" s="39">
        <f t="shared" si="251"/>
        <v>-1.1106974916049062E-2</v>
      </c>
      <c r="V1193" s="39">
        <f t="shared" si="252"/>
        <v>-5.2393350949163642E-3</v>
      </c>
      <c r="Y1193" s="37"/>
      <c r="Z1193" s="37"/>
    </row>
    <row r="1194" spans="1:26" ht="13.15" x14ac:dyDescent="0.4">
      <c r="A1194" s="1">
        <v>1969.1</v>
      </c>
      <c r="B1194" s="11">
        <v>95.52</v>
      </c>
      <c r="C1194" s="4">
        <v>3.15333</v>
      </c>
      <c r="D1194" s="11">
        <v>5.8533299999999997</v>
      </c>
      <c r="E1194" s="11">
        <v>37.299999999999997</v>
      </c>
      <c r="F1194" s="4">
        <f t="shared" si="257"/>
        <v>1969.7916666665769</v>
      </c>
      <c r="G1194" s="22">
        <v>7.1</v>
      </c>
      <c r="H1194" s="4">
        <f t="shared" si="253"/>
        <v>780.11158391420918</v>
      </c>
      <c r="I1194" s="4">
        <f t="shared" si="254"/>
        <v>25.753237656032173</v>
      </c>
      <c r="J1194" s="33">
        <f t="shared" si="258"/>
        <v>113894.18859203195</v>
      </c>
      <c r="K1194" s="4">
        <f t="shared" si="255"/>
        <v>47.804130417426279</v>
      </c>
      <c r="L1194" s="33">
        <f t="shared" si="256"/>
        <v>6979.2741929585254</v>
      </c>
      <c r="M1194" s="15">
        <f t="shared" si="247"/>
        <v>18.44866203181536</v>
      </c>
      <c r="N1194" s="6"/>
      <c r="O1194" s="7">
        <f t="shared" si="248"/>
        <v>21.223912918013696</v>
      </c>
      <c r="P1194" s="7"/>
      <c r="Q1194" s="46">
        <f t="shared" si="249"/>
        <v>7.2898151339660169E-3</v>
      </c>
      <c r="R1194" s="22">
        <f t="shared" si="259"/>
        <v>1.0030799074007841</v>
      </c>
      <c r="S1194" s="22">
        <f t="shared" si="260"/>
        <v>10.545118825780046</v>
      </c>
      <c r="T1194" s="39">
        <f t="shared" si="250"/>
        <v>-2.12596026719446E-2</v>
      </c>
      <c r="U1194" s="39">
        <f t="shared" si="251"/>
        <v>-1.7668368369158527E-2</v>
      </c>
      <c r="V1194" s="39">
        <f t="shared" si="252"/>
        <v>-3.5912343027860727E-3</v>
      </c>
      <c r="Y1194" s="37"/>
      <c r="Z1194" s="37"/>
    </row>
    <row r="1195" spans="1:26" ht="13.15" x14ac:dyDescent="0.4">
      <c r="A1195" s="1">
        <v>1969.11</v>
      </c>
      <c r="B1195" s="11">
        <v>96.21</v>
      </c>
      <c r="C1195" s="4">
        <v>3.1566700000000001</v>
      </c>
      <c r="D1195" s="11">
        <v>5.8166700000000002</v>
      </c>
      <c r="E1195" s="11">
        <v>37.5</v>
      </c>
      <c r="F1195" s="4">
        <f t="shared" si="257"/>
        <v>1969.8749999999102</v>
      </c>
      <c r="G1195" s="22">
        <v>7.14</v>
      </c>
      <c r="H1195" s="4">
        <f t="shared" si="253"/>
        <v>781.55616240000006</v>
      </c>
      <c r="I1195" s="4">
        <f t="shared" si="254"/>
        <v>25.643019344800003</v>
      </c>
      <c r="J1195" s="33">
        <f t="shared" si="258"/>
        <v>114417.07746633091</v>
      </c>
      <c r="K1195" s="4">
        <f t="shared" si="255"/>
        <v>47.251369744800009</v>
      </c>
      <c r="L1195" s="33">
        <f t="shared" si="256"/>
        <v>6917.4345908542055</v>
      </c>
      <c r="M1195" s="15">
        <f t="shared" si="247"/>
        <v>18.437760084691043</v>
      </c>
      <c r="N1195" s="6"/>
      <c r="O1195" s="7">
        <f t="shared" si="248"/>
        <v>21.215681439338898</v>
      </c>
      <c r="P1195" s="7"/>
      <c r="Q1195" s="46">
        <f t="shared" si="249"/>
        <v>7.4696523355253369E-3</v>
      </c>
      <c r="R1195" s="22">
        <f t="shared" si="259"/>
        <v>0.97057926051089938</v>
      </c>
      <c r="S1195" s="22">
        <f t="shared" si="260"/>
        <v>10.521182965612146</v>
      </c>
      <c r="T1195" s="39">
        <f t="shared" si="250"/>
        <v>-2.2925778303101496E-2</v>
      </c>
      <c r="U1195" s="39">
        <f t="shared" si="251"/>
        <v>-1.9618585245797182E-2</v>
      </c>
      <c r="V1195" s="39">
        <f t="shared" si="252"/>
        <v>-3.307193057304314E-3</v>
      </c>
      <c r="Y1195" s="37"/>
      <c r="Z1195" s="37"/>
    </row>
    <row r="1196" spans="1:26" ht="13.15" x14ac:dyDescent="0.4">
      <c r="A1196" s="1">
        <v>1969.12</v>
      </c>
      <c r="B1196" s="11">
        <v>91.11</v>
      </c>
      <c r="C1196" s="4">
        <v>3.16</v>
      </c>
      <c r="D1196" s="11">
        <v>5.78</v>
      </c>
      <c r="E1196" s="11">
        <v>37.700000000000003</v>
      </c>
      <c r="F1196" s="4">
        <f t="shared" si="257"/>
        <v>1969.9583333332434</v>
      </c>
      <c r="G1196" s="22">
        <v>7.65</v>
      </c>
      <c r="H1196" s="4">
        <f t="shared" si="253"/>
        <v>736.20021724137928</v>
      </c>
      <c r="I1196" s="4">
        <f t="shared" si="254"/>
        <v>25.533889655172416</v>
      </c>
      <c r="J1196" s="33">
        <f t="shared" si="258"/>
        <v>108088.63235963517</v>
      </c>
      <c r="K1196" s="4">
        <f t="shared" si="255"/>
        <v>46.704393103448275</v>
      </c>
      <c r="L1196" s="33">
        <f t="shared" si="256"/>
        <v>6857.1210079979292</v>
      </c>
      <c r="M1196" s="15">
        <f t="shared" si="247"/>
        <v>17.326929913742688</v>
      </c>
      <c r="N1196" s="6"/>
      <c r="O1196" s="7">
        <f t="shared" si="248"/>
        <v>19.94514475247211</v>
      </c>
      <c r="P1196" s="7"/>
      <c r="Q1196" s="46">
        <f t="shared" si="249"/>
        <v>6.3919218866562086E-3</v>
      </c>
      <c r="R1196" s="22">
        <f t="shared" si="259"/>
        <v>0.99672430310805182</v>
      </c>
      <c r="S1196" s="22">
        <f t="shared" si="260"/>
        <v>10.157468815447984</v>
      </c>
      <c r="T1196" s="39">
        <f t="shared" si="250"/>
        <v>-1.413703598923477E-2</v>
      </c>
      <c r="U1196" s="39">
        <f t="shared" si="251"/>
        <v>-1.4771464629442566E-2</v>
      </c>
      <c r="V1196" s="39">
        <f t="shared" si="252"/>
        <v>6.3442864020779588E-4</v>
      </c>
      <c r="Y1196" s="37"/>
      <c r="Z1196" s="37"/>
    </row>
    <row r="1197" spans="1:26" ht="13.15" x14ac:dyDescent="0.4">
      <c r="A1197" s="1">
        <v>1970.01</v>
      </c>
      <c r="B1197" s="11">
        <v>90.31</v>
      </c>
      <c r="C1197" s="4">
        <v>3.1633300000000002</v>
      </c>
      <c r="D1197" s="11">
        <v>5.73</v>
      </c>
      <c r="E1197" s="11">
        <v>37.799999999999997</v>
      </c>
      <c r="F1197" s="4">
        <f t="shared" si="257"/>
        <v>1970.0416666665767</v>
      </c>
      <c r="G1197" s="22">
        <v>7.79</v>
      </c>
      <c r="H1197" s="4">
        <f t="shared" si="253"/>
        <v>727.80542301587309</v>
      </c>
      <c r="I1197" s="4">
        <f t="shared" si="254"/>
        <v>25.493176046825404</v>
      </c>
      <c r="J1197" s="33">
        <f t="shared" si="258"/>
        <v>107168.02009530929</v>
      </c>
      <c r="K1197" s="4">
        <f t="shared" si="255"/>
        <v>46.177888095238103</v>
      </c>
      <c r="L1197" s="33">
        <f t="shared" si="256"/>
        <v>6799.6097347594086</v>
      </c>
      <c r="M1197" s="15">
        <f t="shared" si="247"/>
        <v>17.090541395140207</v>
      </c>
      <c r="N1197" s="6"/>
      <c r="O1197" s="7">
        <f t="shared" si="248"/>
        <v>19.681596538879798</v>
      </c>
      <c r="P1197" s="7"/>
      <c r="Q1197" s="46">
        <f t="shared" si="249"/>
        <v>6.4112433742652061E-3</v>
      </c>
      <c r="R1197" s="22">
        <f t="shared" si="259"/>
        <v>1.0453262030836263</v>
      </c>
      <c r="S1197" s="22">
        <f t="shared" si="260"/>
        <v>10.097412439047684</v>
      </c>
      <c r="T1197" s="39">
        <f t="shared" si="250"/>
        <v>-1.1477621398428672E-2</v>
      </c>
      <c r="U1197" s="39">
        <f t="shared" si="251"/>
        <v>-1.7199657072738628E-2</v>
      </c>
      <c r="V1197" s="39">
        <f t="shared" si="252"/>
        <v>5.7220356743099554E-3</v>
      </c>
      <c r="Y1197" s="37"/>
      <c r="Z1197" s="37"/>
    </row>
    <row r="1198" spans="1:26" ht="13.15" x14ac:dyDescent="0.4">
      <c r="A1198" s="1">
        <v>1970.02</v>
      </c>
      <c r="B1198" s="11">
        <v>87.16</v>
      </c>
      <c r="C1198" s="4">
        <v>3.1666699999999999</v>
      </c>
      <c r="D1198" s="11">
        <v>5.68</v>
      </c>
      <c r="E1198" s="11">
        <v>38</v>
      </c>
      <c r="F1198" s="4">
        <f t="shared" si="257"/>
        <v>1970.12499999991</v>
      </c>
      <c r="G1198" s="22">
        <v>7.24</v>
      </c>
      <c r="H1198" s="4">
        <f t="shared" si="253"/>
        <v>698.72272736842115</v>
      </c>
      <c r="I1198" s="4">
        <f t="shared" si="254"/>
        <v>25.385776721842106</v>
      </c>
      <c r="J1198" s="33">
        <f t="shared" si="258"/>
        <v>103197.14701894803</v>
      </c>
      <c r="K1198" s="4">
        <f t="shared" si="255"/>
        <v>45.534018947368416</v>
      </c>
      <c r="L1198" s="33">
        <f t="shared" si="256"/>
        <v>6725.1009071549415</v>
      </c>
      <c r="M1198" s="15">
        <f t="shared" si="247"/>
        <v>16.372586787159854</v>
      </c>
      <c r="N1198" s="6"/>
      <c r="O1198" s="7">
        <f t="shared" si="248"/>
        <v>18.865300867228161</v>
      </c>
      <c r="P1198" s="7"/>
      <c r="Q1198" s="46">
        <f t="shared" si="249"/>
        <v>1.4668881693785968E-2</v>
      </c>
      <c r="R1198" s="22">
        <f t="shared" si="259"/>
        <v>1.0181267352323757</v>
      </c>
      <c r="S1198" s="22">
        <f t="shared" si="260"/>
        <v>10.499536701637624</v>
      </c>
      <c r="T1198" s="39">
        <f t="shared" si="250"/>
        <v>-4.8549116449232432E-3</v>
      </c>
      <c r="U1198" s="39">
        <f t="shared" si="251"/>
        <v>-3.079532454964351E-2</v>
      </c>
      <c r="V1198" s="39">
        <f t="shared" si="252"/>
        <v>2.5940412904720267E-2</v>
      </c>
      <c r="Y1198" s="37"/>
      <c r="Z1198" s="37"/>
    </row>
    <row r="1199" spans="1:26" ht="13.15" x14ac:dyDescent="0.4">
      <c r="A1199" s="1">
        <v>1970.03</v>
      </c>
      <c r="B1199" s="11">
        <v>88.65</v>
      </c>
      <c r="C1199" s="4">
        <v>3.17</v>
      </c>
      <c r="D1199" s="11">
        <v>5.63</v>
      </c>
      <c r="E1199" s="11">
        <v>38.200000000000003</v>
      </c>
      <c r="F1199" s="4">
        <f t="shared" si="257"/>
        <v>1970.2083333332432</v>
      </c>
      <c r="G1199" s="22">
        <v>7.07</v>
      </c>
      <c r="H1199" s="4">
        <f t="shared" si="253"/>
        <v>706.94661910994773</v>
      </c>
      <c r="I1199" s="4">
        <f t="shared" si="254"/>
        <v>25.279422251308901</v>
      </c>
      <c r="J1199" s="33">
        <f t="shared" si="258"/>
        <v>104722.90129110675</v>
      </c>
      <c r="K1199" s="4">
        <f t="shared" si="255"/>
        <v>44.896891884816753</v>
      </c>
      <c r="L1199" s="33">
        <f t="shared" si="256"/>
        <v>6650.7606798525767</v>
      </c>
      <c r="M1199" s="15">
        <f t="shared" si="247"/>
        <v>16.531690813943619</v>
      </c>
      <c r="N1199" s="6"/>
      <c r="O1199" s="7">
        <f t="shared" si="248"/>
        <v>19.058795732982531</v>
      </c>
      <c r="P1199" s="7"/>
      <c r="Q1199" s="46">
        <f t="shared" si="249"/>
        <v>1.6319779332802584E-2</v>
      </c>
      <c r="R1199" s="22">
        <f t="shared" si="259"/>
        <v>0.9834450156947917</v>
      </c>
      <c r="S1199" s="22">
        <f t="shared" si="260"/>
        <v>10.633891175200292</v>
      </c>
      <c r="T1199" s="39">
        <f t="shared" si="250"/>
        <v>-1.6882974241758775E-2</v>
      </c>
      <c r="U1199" s="39">
        <f t="shared" si="251"/>
        <v>-3.4335322596736328E-2</v>
      </c>
      <c r="V1199" s="39">
        <f t="shared" si="252"/>
        <v>1.7452348354977554E-2</v>
      </c>
      <c r="Y1199" s="37"/>
      <c r="Z1199" s="37"/>
    </row>
    <row r="1200" spans="1:26" ht="13.15" x14ac:dyDescent="0.4">
      <c r="A1200" s="1">
        <v>1970.04</v>
      </c>
      <c r="B1200" s="11">
        <v>85.95</v>
      </c>
      <c r="C1200" s="4">
        <v>3.17333</v>
      </c>
      <c r="D1200" s="11">
        <v>5.5933299999999999</v>
      </c>
      <c r="E1200" s="11">
        <v>38.5</v>
      </c>
      <c r="F1200" s="4">
        <f t="shared" si="257"/>
        <v>1970.2916666665765</v>
      </c>
      <c r="G1200" s="22">
        <v>7.39</v>
      </c>
      <c r="H1200" s="4">
        <f t="shared" si="253"/>
        <v>680.07435194805203</v>
      </c>
      <c r="I1200" s="4">
        <f t="shared" si="254"/>
        <v>25.108788170649351</v>
      </c>
      <c r="J1200" s="33">
        <f t="shared" si="258"/>
        <v>101052.15782068354</v>
      </c>
      <c r="K1200" s="4">
        <f t="shared" si="255"/>
        <v>44.25689674207792</v>
      </c>
      <c r="L1200" s="33">
        <f t="shared" si="256"/>
        <v>6576.1264212119113</v>
      </c>
      <c r="M1200" s="15">
        <f t="shared" si="247"/>
        <v>15.873067819354061</v>
      </c>
      <c r="N1200" s="6"/>
      <c r="O1200" s="7">
        <f t="shared" si="248"/>
        <v>18.311411111344043</v>
      </c>
      <c r="P1200" s="7"/>
      <c r="Q1200" s="46">
        <f t="shared" si="249"/>
        <v>1.6084252196537169E-2</v>
      </c>
      <c r="R1200" s="22">
        <f t="shared" si="259"/>
        <v>0.97049894880882093</v>
      </c>
      <c r="S1200" s="22">
        <f t="shared" si="260"/>
        <v>10.37635755467578</v>
      </c>
      <c r="T1200" s="39">
        <f t="shared" si="250"/>
        <v>-1.5618191268961579E-2</v>
      </c>
      <c r="U1200" s="39">
        <f t="shared" si="251"/>
        <v>-2.5013508994320088E-2</v>
      </c>
      <c r="V1200" s="39">
        <f t="shared" si="252"/>
        <v>9.3953177253585096E-3</v>
      </c>
      <c r="Y1200" s="37"/>
      <c r="Z1200" s="37"/>
    </row>
    <row r="1201" spans="1:26" ht="13.15" x14ac:dyDescent="0.4">
      <c r="A1201" s="1">
        <v>1970.05</v>
      </c>
      <c r="B1201" s="11">
        <v>76.06</v>
      </c>
      <c r="C1201" s="4">
        <v>3.1766700000000001</v>
      </c>
      <c r="D1201" s="11">
        <v>5.5566700000000004</v>
      </c>
      <c r="E1201" s="11">
        <v>38.6</v>
      </c>
      <c r="F1201" s="4">
        <f t="shared" si="257"/>
        <v>1970.3749999999097</v>
      </c>
      <c r="G1201" s="22">
        <v>7.91</v>
      </c>
      <c r="H1201" s="4">
        <f t="shared" si="253"/>
        <v>600.26118497409323</v>
      </c>
      <c r="I1201" s="4">
        <f t="shared" si="254"/>
        <v>25.070098586269431</v>
      </c>
      <c r="J1201" s="33">
        <f t="shared" si="258"/>
        <v>89503.160137102299</v>
      </c>
      <c r="K1201" s="4">
        <f t="shared" si="255"/>
        <v>43.85292293860104</v>
      </c>
      <c r="L1201" s="33">
        <f t="shared" si="256"/>
        <v>6538.7789224169383</v>
      </c>
      <c r="M1201" s="15">
        <f t="shared" si="247"/>
        <v>13.983836060789194</v>
      </c>
      <c r="N1201" s="6"/>
      <c r="O1201" s="7">
        <f t="shared" si="248"/>
        <v>16.149570146153568</v>
      </c>
      <c r="P1201" s="7"/>
      <c r="Q1201" s="46">
        <f t="shared" si="249"/>
        <v>1.9662032140303598E-2</v>
      </c>
      <c r="R1201" s="22">
        <f t="shared" si="259"/>
        <v>1.0114065562340058</v>
      </c>
      <c r="S1201" s="22">
        <f t="shared" si="260"/>
        <v>10.044155383994211</v>
      </c>
      <c r="T1201" s="39">
        <f t="shared" si="250"/>
        <v>3.2911346716124612E-4</v>
      </c>
      <c r="U1201" s="39">
        <f t="shared" si="251"/>
        <v>-1.4347637263584123E-2</v>
      </c>
      <c r="V1201" s="39">
        <f t="shared" si="252"/>
        <v>1.4676750730745369E-2</v>
      </c>
      <c r="Y1201" s="37"/>
      <c r="Z1201" s="37"/>
    </row>
    <row r="1202" spans="1:26" ht="13.15" x14ac:dyDescent="0.4">
      <c r="A1202" s="1">
        <v>1970.06</v>
      </c>
      <c r="B1202" s="11">
        <v>75.59</v>
      </c>
      <c r="C1202" s="4">
        <v>3.18</v>
      </c>
      <c r="D1202" s="11">
        <v>5.52</v>
      </c>
      <c r="E1202" s="11">
        <v>38.799999999999997</v>
      </c>
      <c r="F1202" s="4">
        <f t="shared" si="257"/>
        <v>1970.458333333243</v>
      </c>
      <c r="G1202" s="22">
        <v>7.84</v>
      </c>
      <c r="H1202" s="4">
        <f t="shared" si="253"/>
        <v>593.47696159793827</v>
      </c>
      <c r="I1202" s="4">
        <f t="shared" si="254"/>
        <v>24.967015979381451</v>
      </c>
      <c r="J1202" s="33">
        <f t="shared" si="258"/>
        <v>88801.814557320453</v>
      </c>
      <c r="K1202" s="4">
        <f t="shared" si="255"/>
        <v>43.338971134020618</v>
      </c>
      <c r="L1202" s="33">
        <f t="shared" si="256"/>
        <v>6484.7997930468164</v>
      </c>
      <c r="M1202" s="15">
        <f t="shared" si="247"/>
        <v>13.799691797725185</v>
      </c>
      <c r="N1202" s="6"/>
      <c r="O1202" s="7">
        <f t="shared" si="248"/>
        <v>15.955062559858021</v>
      </c>
      <c r="P1202" s="7"/>
      <c r="Q1202" s="46">
        <f t="shared" si="249"/>
        <v>2.1499547604048042E-2</v>
      </c>
      <c r="R1202" s="22">
        <f t="shared" si="259"/>
        <v>1.0331072842441178</v>
      </c>
      <c r="S1202" s="22">
        <f t="shared" si="260"/>
        <v>10.106360047373879</v>
      </c>
      <c r="T1202" s="39">
        <f t="shared" si="250"/>
        <v>6.6845801773451896E-3</v>
      </c>
      <c r="U1202" s="39">
        <f t="shared" si="251"/>
        <v>-1.2755533215716874E-2</v>
      </c>
      <c r="V1202" s="39">
        <f t="shared" si="252"/>
        <v>1.9440113393062064E-2</v>
      </c>
      <c r="Y1202" s="37"/>
      <c r="Z1202" s="37"/>
    </row>
    <row r="1203" spans="1:26" ht="13.15" x14ac:dyDescent="0.4">
      <c r="A1203" s="1">
        <v>1970.07</v>
      </c>
      <c r="B1203" s="11">
        <v>75.72</v>
      </c>
      <c r="C1203" s="4">
        <v>3.1833300000000002</v>
      </c>
      <c r="D1203" s="11">
        <v>5.4666699999999997</v>
      </c>
      <c r="E1203" s="11">
        <v>39</v>
      </c>
      <c r="F1203" s="4">
        <f t="shared" si="257"/>
        <v>1970.5416666665762</v>
      </c>
      <c r="G1203" s="22">
        <v>7.46</v>
      </c>
      <c r="H1203" s="4">
        <f t="shared" si="253"/>
        <v>591.44892000000004</v>
      </c>
      <c r="I1203" s="4">
        <f t="shared" si="254"/>
        <v>24.864990630000005</v>
      </c>
      <c r="J1203" s="33">
        <f t="shared" si="258"/>
        <v>88808.404394724392</v>
      </c>
      <c r="K1203" s="4">
        <f t="shared" si="255"/>
        <v>42.700159370000002</v>
      </c>
      <c r="L1203" s="33">
        <f t="shared" si="256"/>
        <v>6411.5985215597993</v>
      </c>
      <c r="M1203" s="15">
        <f t="shared" si="247"/>
        <v>13.726499744359774</v>
      </c>
      <c r="N1203" s="6"/>
      <c r="O1203" s="7">
        <f t="shared" si="248"/>
        <v>15.88893533250039</v>
      </c>
      <c r="P1203" s="7"/>
      <c r="Q1203" s="46">
        <f t="shared" si="249"/>
        <v>2.6214326254140566E-2</v>
      </c>
      <c r="R1203" s="22">
        <f t="shared" si="259"/>
        <v>1.0013364030516227</v>
      </c>
      <c r="S1203" s="22">
        <f t="shared" si="260"/>
        <v>10.387410827355499</v>
      </c>
      <c r="T1203" s="39">
        <f t="shared" si="250"/>
        <v>1.1574313955990734E-2</v>
      </c>
      <c r="U1203" s="39">
        <f t="shared" si="251"/>
        <v>-1.7551010788146693E-2</v>
      </c>
      <c r="V1203" s="39">
        <f t="shared" si="252"/>
        <v>2.9125324744137426E-2</v>
      </c>
      <c r="Y1203" s="37"/>
      <c r="Z1203" s="37"/>
    </row>
    <row r="1204" spans="1:26" ht="13.15" x14ac:dyDescent="0.4">
      <c r="A1204" s="1">
        <v>1970.08</v>
      </c>
      <c r="B1204" s="11">
        <v>77.92</v>
      </c>
      <c r="C1204" s="4">
        <v>3.1866699999999999</v>
      </c>
      <c r="D1204" s="11">
        <v>5.4133300000000002</v>
      </c>
      <c r="E1204" s="11">
        <v>39</v>
      </c>
      <c r="F1204" s="4">
        <f t="shared" si="257"/>
        <v>1970.6249999999095</v>
      </c>
      <c r="G1204" s="22">
        <v>7.53</v>
      </c>
      <c r="H1204" s="4">
        <f t="shared" si="253"/>
        <v>608.63312000000008</v>
      </c>
      <c r="I1204" s="4">
        <f t="shared" si="254"/>
        <v>24.89107937</v>
      </c>
      <c r="J1204" s="33">
        <f t="shared" si="258"/>
        <v>91700.138144122669</v>
      </c>
      <c r="K1204" s="4">
        <f t="shared" si="255"/>
        <v>42.283520630000005</v>
      </c>
      <c r="L1204" s="33">
        <f t="shared" si="256"/>
        <v>6370.6764478917294</v>
      </c>
      <c r="M1204" s="15">
        <f t="shared" si="247"/>
        <v>14.100456516815452</v>
      </c>
      <c r="N1204" s="6"/>
      <c r="O1204" s="7">
        <f t="shared" si="248"/>
        <v>16.339508329168645</v>
      </c>
      <c r="P1204" s="7"/>
      <c r="Q1204" s="46">
        <f t="shared" si="249"/>
        <v>2.3582231493170833E-2</v>
      </c>
      <c r="R1204" s="22">
        <f t="shared" si="259"/>
        <v>1.0160954098001953</v>
      </c>
      <c r="S1204" s="22">
        <f t="shared" si="260"/>
        <v>10.401292594883635</v>
      </c>
      <c r="T1204" s="39">
        <f t="shared" si="250"/>
        <v>1.1089305510932679E-2</v>
      </c>
      <c r="U1204" s="39">
        <f t="shared" si="251"/>
        <v>-2.2639234506384609E-2</v>
      </c>
      <c r="V1204" s="39">
        <f t="shared" si="252"/>
        <v>3.3728540017317288E-2</v>
      </c>
      <c r="Y1204" s="37"/>
      <c r="Z1204" s="37"/>
    </row>
    <row r="1205" spans="1:26" ht="13.15" x14ac:dyDescent="0.4">
      <c r="A1205" s="1">
        <v>1970.09</v>
      </c>
      <c r="B1205" s="11">
        <v>82.58</v>
      </c>
      <c r="C1205" s="4">
        <v>3.19</v>
      </c>
      <c r="D1205" s="11">
        <v>5.36</v>
      </c>
      <c r="E1205" s="11">
        <v>39.200000000000003</v>
      </c>
      <c r="F1205" s="4">
        <f t="shared" si="257"/>
        <v>1970.7083333332428</v>
      </c>
      <c r="G1205" s="22">
        <v>7.39</v>
      </c>
      <c r="H1205" s="4">
        <f t="shared" si="253"/>
        <v>641.74139846938772</v>
      </c>
      <c r="I1205" s="4">
        <f t="shared" si="254"/>
        <v>24.789961989795916</v>
      </c>
      <c r="J1205" s="33">
        <f t="shared" si="258"/>
        <v>96999.670021297847</v>
      </c>
      <c r="K1205" s="4">
        <f t="shared" si="255"/>
        <v>41.653353061224493</v>
      </c>
      <c r="L1205" s="33">
        <f t="shared" si="256"/>
        <v>6295.9340193043899</v>
      </c>
      <c r="M1205" s="15">
        <f t="shared" si="247"/>
        <v>14.842661145242227</v>
      </c>
      <c r="N1205" s="6"/>
      <c r="O1205" s="7">
        <f t="shared" si="248"/>
        <v>17.215125541252288</v>
      </c>
      <c r="P1205" s="7"/>
      <c r="Q1205" s="46">
        <f t="shared" si="249"/>
        <v>2.1961852727596293E-2</v>
      </c>
      <c r="R1205" s="22">
        <f t="shared" si="259"/>
        <v>1.0103781482444136</v>
      </c>
      <c r="S1205" s="22">
        <f t="shared" si="260"/>
        <v>10.514783693988544</v>
      </c>
      <c r="T1205" s="39">
        <f t="shared" si="250"/>
        <v>7.3995040543766155E-3</v>
      </c>
      <c r="U1205" s="39">
        <f t="shared" si="251"/>
        <v>-2.5982514542431612E-2</v>
      </c>
      <c r="V1205" s="39">
        <f t="shared" si="252"/>
        <v>3.3382018596808227E-2</v>
      </c>
      <c r="Y1205" s="37"/>
      <c r="Z1205" s="37"/>
    </row>
    <row r="1206" spans="1:26" ht="13.15" x14ac:dyDescent="0.4">
      <c r="A1206" s="1">
        <v>1970.1</v>
      </c>
      <c r="B1206" s="11">
        <v>84.37</v>
      </c>
      <c r="C1206" s="4">
        <v>3.17333</v>
      </c>
      <c r="D1206" s="11">
        <v>5.2833300000000003</v>
      </c>
      <c r="E1206" s="11">
        <v>39.4</v>
      </c>
      <c r="F1206" s="4">
        <f t="shared" si="257"/>
        <v>1970.791666666576</v>
      </c>
      <c r="G1206" s="22">
        <v>7.33</v>
      </c>
      <c r="H1206" s="4">
        <f t="shared" si="253"/>
        <v>652.32357182741123</v>
      </c>
      <c r="I1206" s="4">
        <f t="shared" si="254"/>
        <v>24.535237171827411</v>
      </c>
      <c r="J1206" s="33">
        <f t="shared" si="258"/>
        <v>98908.216287059244</v>
      </c>
      <c r="K1206" s="4">
        <f t="shared" si="255"/>
        <v>40.849125242893408</v>
      </c>
      <c r="L1206" s="33">
        <f t="shared" si="256"/>
        <v>6193.7269924843995</v>
      </c>
      <c r="M1206" s="15">
        <f t="shared" si="247"/>
        <v>15.06418540408964</v>
      </c>
      <c r="N1206" s="6"/>
      <c r="O1206" s="7">
        <f t="shared" si="248"/>
        <v>17.486678518763032</v>
      </c>
      <c r="P1206" s="7"/>
      <c r="Q1206" s="46">
        <f t="shared" si="249"/>
        <v>2.1401934611650048E-2</v>
      </c>
      <c r="R1206" s="22">
        <f t="shared" si="259"/>
        <v>1.0413211919527887</v>
      </c>
      <c r="S1206" s="22">
        <f t="shared" si="260"/>
        <v>10.569979212552536</v>
      </c>
      <c r="T1206" s="39">
        <f t="shared" si="250"/>
        <v>7.7786185512358497E-3</v>
      </c>
      <c r="U1206" s="39">
        <f t="shared" si="251"/>
        <v>-2.7846164942143425E-2</v>
      </c>
      <c r="V1206" s="39">
        <f t="shared" si="252"/>
        <v>3.5624783493379275E-2</v>
      </c>
      <c r="Y1206" s="37"/>
      <c r="Z1206" s="37"/>
    </row>
    <row r="1207" spans="1:26" ht="13.15" x14ac:dyDescent="0.4">
      <c r="A1207" s="1">
        <v>1970.11</v>
      </c>
      <c r="B1207" s="11">
        <v>84.28</v>
      </c>
      <c r="C1207" s="4">
        <v>3.1566700000000001</v>
      </c>
      <c r="D1207" s="11">
        <v>5.2066699999999999</v>
      </c>
      <c r="E1207" s="11">
        <v>39.6</v>
      </c>
      <c r="F1207" s="4">
        <f t="shared" si="257"/>
        <v>1970.8749999999093</v>
      </c>
      <c r="G1207" s="22">
        <v>6.84</v>
      </c>
      <c r="H1207" s="4">
        <f t="shared" si="253"/>
        <v>648.33666969696969</v>
      </c>
      <c r="I1207" s="4">
        <f t="shared" si="254"/>
        <v>24.283162258333334</v>
      </c>
      <c r="J1207" s="33">
        <f t="shared" si="258"/>
        <v>98610.531163876221</v>
      </c>
      <c r="K1207" s="4">
        <f t="shared" si="255"/>
        <v>40.053097864393941</v>
      </c>
      <c r="L1207" s="33">
        <f t="shared" si="256"/>
        <v>6091.984982143088</v>
      </c>
      <c r="M1207" s="15">
        <f t="shared" si="247"/>
        <v>14.950761908791739</v>
      </c>
      <c r="N1207" s="6"/>
      <c r="O1207" s="7">
        <f t="shared" si="248"/>
        <v>17.369848985307833</v>
      </c>
      <c r="P1207" s="7"/>
      <c r="Q1207" s="46">
        <f t="shared" si="249"/>
        <v>2.7326345228659787E-2</v>
      </c>
      <c r="R1207" s="22">
        <f t="shared" si="259"/>
        <v>1.0386907764634588</v>
      </c>
      <c r="S1207" s="22">
        <f t="shared" si="260"/>
        <v>10.951153739639832</v>
      </c>
      <c r="T1207" s="39">
        <f t="shared" si="250"/>
        <v>1.1810279795561707E-2</v>
      </c>
      <c r="U1207" s="39">
        <f t="shared" si="251"/>
        <v>-3.6280350482559065E-2</v>
      </c>
      <c r="V1207" s="39">
        <f t="shared" si="252"/>
        <v>4.8090630278120772E-2</v>
      </c>
      <c r="Y1207" s="37"/>
      <c r="Z1207" s="37"/>
    </row>
    <row r="1208" spans="1:26" ht="13.15" x14ac:dyDescent="0.4">
      <c r="A1208" s="1">
        <v>1970.12</v>
      </c>
      <c r="B1208" s="11">
        <v>90.05</v>
      </c>
      <c r="C1208" s="4">
        <v>3.14</v>
      </c>
      <c r="D1208" s="11">
        <v>5.13</v>
      </c>
      <c r="E1208" s="11">
        <v>39.799999999999997</v>
      </c>
      <c r="F1208" s="4">
        <f t="shared" si="257"/>
        <v>1970.9583333332425</v>
      </c>
      <c r="G1208" s="22">
        <v>6.39</v>
      </c>
      <c r="H1208" s="4">
        <f t="shared" si="253"/>
        <v>689.24224748743723</v>
      </c>
      <c r="I1208" s="4">
        <f t="shared" si="254"/>
        <v>24.033544221105529</v>
      </c>
      <c r="J1208" s="33">
        <f t="shared" si="258"/>
        <v>105136.79701416414</v>
      </c>
      <c r="K1208" s="4">
        <f t="shared" si="255"/>
        <v>39.264994221105532</v>
      </c>
      <c r="L1208" s="33">
        <f t="shared" si="256"/>
        <v>5989.4699465037429</v>
      </c>
      <c r="M1208" s="15">
        <f t="shared" si="247"/>
        <v>15.873840687205751</v>
      </c>
      <c r="N1208" s="6"/>
      <c r="O1208" s="7">
        <f t="shared" si="248"/>
        <v>18.454515548006196</v>
      </c>
      <c r="P1208" s="7"/>
      <c r="Q1208" s="46">
        <f t="shared" si="249"/>
        <v>2.8455287421124506E-2</v>
      </c>
      <c r="R1208" s="22">
        <f t="shared" si="259"/>
        <v>1.0163958032214011</v>
      </c>
      <c r="S1208" s="22">
        <f t="shared" si="260"/>
        <v>11.317702268529887</v>
      </c>
      <c r="T1208" s="39">
        <f t="shared" si="250"/>
        <v>3.1555751529841469E-3</v>
      </c>
      <c r="U1208" s="39">
        <f t="shared" si="251"/>
        <v>-4.0187095108721205E-2</v>
      </c>
      <c r="V1208" s="39">
        <f t="shared" si="252"/>
        <v>4.3342670261705352E-2</v>
      </c>
      <c r="Y1208" s="37"/>
      <c r="Z1208" s="37"/>
    </row>
    <row r="1209" spans="1:26" ht="13.15" x14ac:dyDescent="0.4">
      <c r="A1209" s="1">
        <v>1971.01</v>
      </c>
      <c r="B1209" s="11">
        <v>93.49</v>
      </c>
      <c r="C1209" s="4">
        <v>3.13</v>
      </c>
      <c r="D1209" s="11">
        <v>5.16</v>
      </c>
      <c r="E1209" s="11">
        <v>39.799999999999997</v>
      </c>
      <c r="F1209" s="4">
        <f t="shared" si="257"/>
        <v>1971.0416666665758</v>
      </c>
      <c r="G1209" s="22">
        <v>6.24</v>
      </c>
      <c r="H1209" s="4">
        <f t="shared" si="253"/>
        <v>715.57199020100506</v>
      </c>
      <c r="I1209" s="4">
        <f t="shared" si="254"/>
        <v>23.957004271356787</v>
      </c>
      <c r="J1209" s="33">
        <f t="shared" si="258"/>
        <v>109457.66056718933</v>
      </c>
      <c r="K1209" s="4">
        <f t="shared" si="255"/>
        <v>39.494614070351766</v>
      </c>
      <c r="L1209" s="33">
        <f t="shared" si="256"/>
        <v>6041.304187899209</v>
      </c>
      <c r="M1209" s="15">
        <f t="shared" si="247"/>
        <v>16.461793943491951</v>
      </c>
      <c r="N1209" s="6"/>
      <c r="O1209" s="7">
        <f t="shared" si="248"/>
        <v>19.14900274825979</v>
      </c>
      <c r="P1209" s="7"/>
      <c r="Q1209" s="46">
        <f t="shared" si="249"/>
        <v>2.7705281704982675E-2</v>
      </c>
      <c r="R1209" s="22">
        <f t="shared" si="259"/>
        <v>1.0148506806126156</v>
      </c>
      <c r="S1209" s="22">
        <f t="shared" si="260"/>
        <v>11.503265087843108</v>
      </c>
      <c r="T1209" s="39">
        <f t="shared" si="250"/>
        <v>-1.6709123430016515E-3</v>
      </c>
      <c r="U1209" s="39">
        <f t="shared" si="251"/>
        <v>-4.0063139342521037E-2</v>
      </c>
      <c r="V1209" s="39">
        <f t="shared" si="252"/>
        <v>3.8392226999519385E-2</v>
      </c>
      <c r="Y1209" s="37"/>
      <c r="Z1209" s="37"/>
    </row>
    <row r="1210" spans="1:26" ht="13.15" x14ac:dyDescent="0.4">
      <c r="A1210" s="1">
        <v>1971.02</v>
      </c>
      <c r="B1210" s="11">
        <v>97.11</v>
      </c>
      <c r="C1210" s="4">
        <v>3.12</v>
      </c>
      <c r="D1210" s="11">
        <v>5.19</v>
      </c>
      <c r="E1210" s="11">
        <v>39.9</v>
      </c>
      <c r="F1210" s="4">
        <f t="shared" si="257"/>
        <v>1971.1249999999091</v>
      </c>
      <c r="G1210" s="22">
        <v>6.11</v>
      </c>
      <c r="H1210" s="4">
        <f t="shared" si="253"/>
        <v>741.41659624060162</v>
      </c>
      <c r="I1210" s="4">
        <f t="shared" si="254"/>
        <v>23.820613533834589</v>
      </c>
      <c r="J1210" s="33">
        <f t="shared" si="258"/>
        <v>113714.631507425</v>
      </c>
      <c r="K1210" s="4">
        <f t="shared" si="255"/>
        <v>39.624674436090231</v>
      </c>
      <c r="L1210" s="33">
        <f t="shared" si="256"/>
        <v>6077.4270159976913</v>
      </c>
      <c r="M1210" s="15">
        <f t="shared" si="247"/>
        <v>17.034534781502138</v>
      </c>
      <c r="N1210" s="6"/>
      <c r="O1210" s="7">
        <f t="shared" si="248"/>
        <v>19.824574232687649</v>
      </c>
      <c r="P1210" s="7"/>
      <c r="Q1210" s="46">
        <f t="shared" si="249"/>
        <v>2.7221175943178036E-2</v>
      </c>
      <c r="R1210" s="22">
        <f t="shared" si="259"/>
        <v>1.0360949321896797</v>
      </c>
      <c r="S1210" s="22">
        <f t="shared" si="260"/>
        <v>11.644838016688313</v>
      </c>
      <c r="T1210" s="39">
        <f t="shared" si="250"/>
        <v>-9.5863670714830818E-3</v>
      </c>
      <c r="U1210" s="39">
        <f t="shared" si="251"/>
        <v>-4.452039276429598E-2</v>
      </c>
      <c r="V1210" s="39">
        <f t="shared" si="252"/>
        <v>3.4934025692812898E-2</v>
      </c>
      <c r="Y1210" s="37"/>
      <c r="Z1210" s="37"/>
    </row>
    <row r="1211" spans="1:26" ht="13.15" x14ac:dyDescent="0.4">
      <c r="A1211" s="1">
        <v>1971.03</v>
      </c>
      <c r="B1211" s="11">
        <v>99.6</v>
      </c>
      <c r="C1211" s="4">
        <v>3.11</v>
      </c>
      <c r="D1211" s="11">
        <v>5.22</v>
      </c>
      <c r="E1211" s="11">
        <v>40</v>
      </c>
      <c r="F1211" s="4">
        <f t="shared" si="257"/>
        <v>1971.2083333332423</v>
      </c>
      <c r="G1211" s="22">
        <v>5.7</v>
      </c>
      <c r="H1211" s="4">
        <f t="shared" si="253"/>
        <v>758.52620999999999</v>
      </c>
      <c r="I1211" s="4">
        <f t="shared" si="254"/>
        <v>23.684904750000001</v>
      </c>
      <c r="J1211" s="33">
        <f t="shared" si="258"/>
        <v>116641.53763040047</v>
      </c>
      <c r="K1211" s="4">
        <f t="shared" si="255"/>
        <v>39.754084499999998</v>
      </c>
      <c r="L1211" s="33">
        <f t="shared" si="256"/>
        <v>6113.1408276173743</v>
      </c>
      <c r="M1211" s="15">
        <f t="shared" si="247"/>
        <v>17.402902607188892</v>
      </c>
      <c r="N1211" s="6"/>
      <c r="O1211" s="7">
        <f t="shared" si="248"/>
        <v>20.261603158151765</v>
      </c>
      <c r="P1211" s="7"/>
      <c r="Q1211" s="46">
        <f t="shared" si="249"/>
        <v>3.0336339371474119E-2</v>
      </c>
      <c r="R1211" s="22">
        <f t="shared" si="259"/>
        <v>0.99497715756358207</v>
      </c>
      <c r="S1211" s="22">
        <f t="shared" si="260"/>
        <v>12.034994761122331</v>
      </c>
      <c r="T1211" s="39">
        <f t="shared" si="250"/>
        <v>-8.7534280564596223E-3</v>
      </c>
      <c r="U1211" s="39">
        <f t="shared" si="251"/>
        <v>-4.6906446445454719E-2</v>
      </c>
      <c r="V1211" s="39">
        <f t="shared" si="252"/>
        <v>3.8153018388995097E-2</v>
      </c>
      <c r="Y1211" s="37"/>
      <c r="Z1211" s="37"/>
    </row>
    <row r="1212" spans="1:26" ht="13.15" x14ac:dyDescent="0.4">
      <c r="A1212" s="1">
        <v>1971.04</v>
      </c>
      <c r="B1212" s="11">
        <v>103</v>
      </c>
      <c r="C1212" s="4">
        <v>3.1066699999999998</v>
      </c>
      <c r="D1212" s="11">
        <v>5.2533300000000001</v>
      </c>
      <c r="E1212" s="11">
        <v>40.1</v>
      </c>
      <c r="F1212" s="4">
        <f t="shared" si="257"/>
        <v>1971.2916666665756</v>
      </c>
      <c r="G1212" s="22">
        <v>5.83</v>
      </c>
      <c r="H1212" s="4">
        <f t="shared" si="253"/>
        <v>782.46351620947632</v>
      </c>
      <c r="I1212" s="4">
        <f t="shared" si="254"/>
        <v>23.600543028179548</v>
      </c>
      <c r="J1212" s="33">
        <f t="shared" si="258"/>
        <v>120624.8996625615</v>
      </c>
      <c r="K1212" s="4">
        <f t="shared" si="255"/>
        <v>39.908146248628427</v>
      </c>
      <c r="L1212" s="33">
        <f t="shared" si="256"/>
        <v>6152.2563509157681</v>
      </c>
      <c r="M1212" s="15">
        <f t="shared" si="247"/>
        <v>17.92411044795962</v>
      </c>
      <c r="N1212" s="6"/>
      <c r="O1212" s="7">
        <f t="shared" si="248"/>
        <v>20.875485334712348</v>
      </c>
      <c r="P1212" s="7"/>
      <c r="Q1212" s="46">
        <f t="shared" si="249"/>
        <v>2.7622614301182589E-2</v>
      </c>
      <c r="R1212" s="22">
        <f t="shared" si="259"/>
        <v>0.9638031448454738</v>
      </c>
      <c r="S1212" s="22">
        <f t="shared" si="260"/>
        <v>11.94468317078713</v>
      </c>
      <c r="T1212" s="39">
        <f t="shared" si="250"/>
        <v>-1.1471603257818375E-2</v>
      </c>
      <c r="U1212" s="39">
        <f t="shared" si="251"/>
        <v>-4.8695950276563149E-2</v>
      </c>
      <c r="V1212" s="39">
        <f t="shared" si="252"/>
        <v>3.7224347018744774E-2</v>
      </c>
      <c r="Y1212" s="37"/>
      <c r="Z1212" s="37"/>
    </row>
    <row r="1213" spans="1:26" ht="13.15" x14ac:dyDescent="0.4">
      <c r="A1213" s="1">
        <v>1971.05</v>
      </c>
      <c r="B1213" s="11">
        <v>101.6</v>
      </c>
      <c r="C1213" s="4">
        <v>3.1033300000000001</v>
      </c>
      <c r="D1213" s="11">
        <v>5.28667</v>
      </c>
      <c r="E1213" s="11">
        <v>40.299999999999997</v>
      </c>
      <c r="F1213" s="4">
        <f t="shared" si="257"/>
        <v>1971.3749999999088</v>
      </c>
      <c r="G1213" s="22">
        <v>6.39</v>
      </c>
      <c r="H1213" s="4">
        <f t="shared" si="253"/>
        <v>767.99767741935489</v>
      </c>
      <c r="I1213" s="4">
        <f t="shared" si="254"/>
        <v>23.45817157741936</v>
      </c>
      <c r="J1213" s="33">
        <f t="shared" si="258"/>
        <v>118696.20008497029</v>
      </c>
      <c r="K1213" s="4">
        <f t="shared" si="255"/>
        <v>39.962109067741942</v>
      </c>
      <c r="L1213" s="33">
        <f t="shared" si="256"/>
        <v>6176.2563002284442</v>
      </c>
      <c r="M1213" s="15">
        <f t="shared" si="247"/>
        <v>17.564153279699394</v>
      </c>
      <c r="N1213" s="6"/>
      <c r="O1213" s="7">
        <f t="shared" si="248"/>
        <v>20.463891147264615</v>
      </c>
      <c r="P1213" s="7"/>
      <c r="Q1213" s="46">
        <f t="shared" si="249"/>
        <v>2.3678614175411568E-2</v>
      </c>
      <c r="R1213" s="22">
        <f t="shared" si="259"/>
        <v>0.99584933245988749</v>
      </c>
      <c r="S1213" s="22">
        <f t="shared" si="260"/>
        <v>11.455190086548795</v>
      </c>
      <c r="T1213" s="39">
        <f t="shared" si="250"/>
        <v>-1.2261023454120168E-2</v>
      </c>
      <c r="U1213" s="39">
        <f t="shared" si="251"/>
        <v>-4.6506538769724881E-2</v>
      </c>
      <c r="V1213" s="39">
        <f t="shared" si="252"/>
        <v>3.4245515315604713E-2</v>
      </c>
      <c r="Y1213" s="37"/>
      <c r="Z1213" s="37"/>
    </row>
    <row r="1214" spans="1:26" ht="13.15" x14ac:dyDescent="0.4">
      <c r="A1214" s="1">
        <v>1971.06</v>
      </c>
      <c r="B1214" s="11">
        <v>99.72</v>
      </c>
      <c r="C1214" s="4">
        <v>3.1</v>
      </c>
      <c r="D1214" s="11">
        <v>5.32</v>
      </c>
      <c r="E1214" s="11">
        <v>40.6</v>
      </c>
      <c r="F1214" s="4">
        <f t="shared" si="257"/>
        <v>1971.4583333332421</v>
      </c>
      <c r="G1214" s="22">
        <v>6.52</v>
      </c>
      <c r="H1214" s="4">
        <f t="shared" si="253"/>
        <v>748.21684433497535</v>
      </c>
      <c r="I1214" s="4">
        <f t="shared" si="254"/>
        <v>23.259849753694581</v>
      </c>
      <c r="J1214" s="33">
        <f t="shared" si="258"/>
        <v>115938.58965348901</v>
      </c>
      <c r="K1214" s="4">
        <f t="shared" si="255"/>
        <v>39.916903448275868</v>
      </c>
      <c r="L1214" s="33">
        <f t="shared" si="256"/>
        <v>6185.2516742535263</v>
      </c>
      <c r="M1214" s="15">
        <f t="shared" si="247"/>
        <v>17.083166880070713</v>
      </c>
      <c r="N1214" s="6"/>
      <c r="O1214" s="7">
        <f t="shared" si="248"/>
        <v>19.911939063113664</v>
      </c>
      <c r="P1214" s="7"/>
      <c r="Q1214" s="46">
        <f t="shared" si="249"/>
        <v>2.4746298795041678E-2</v>
      </c>
      <c r="R1214" s="22">
        <f t="shared" si="259"/>
        <v>0.99026847808800322</v>
      </c>
      <c r="S1214" s="22">
        <f t="shared" si="260"/>
        <v>11.323350469357061</v>
      </c>
      <c r="T1214" s="39">
        <f t="shared" si="250"/>
        <v>-9.9668358478814945E-3</v>
      </c>
      <c r="U1214" s="39">
        <f t="shared" si="251"/>
        <v>-4.1937497891791575E-2</v>
      </c>
      <c r="V1214" s="39">
        <f t="shared" si="252"/>
        <v>3.1970662043910081E-2</v>
      </c>
      <c r="Y1214" s="37"/>
      <c r="Z1214" s="37"/>
    </row>
    <row r="1215" spans="1:26" ht="13.15" x14ac:dyDescent="0.4">
      <c r="A1215" s="1">
        <v>1971.07</v>
      </c>
      <c r="B1215" s="11">
        <v>99</v>
      </c>
      <c r="C1215" s="4">
        <v>3.09667</v>
      </c>
      <c r="D1215" s="11">
        <v>5.3566700000000003</v>
      </c>
      <c r="E1215" s="11">
        <v>40.700000000000003</v>
      </c>
      <c r="F1215" s="4">
        <f t="shared" si="257"/>
        <v>1971.5416666665753</v>
      </c>
      <c r="G1215" s="22">
        <v>6.73</v>
      </c>
      <c r="H1215" s="4">
        <f t="shared" si="253"/>
        <v>740.98945945945945</v>
      </c>
      <c r="I1215" s="4">
        <f t="shared" si="254"/>
        <v>23.177776054791156</v>
      </c>
      <c r="J1215" s="33">
        <f t="shared" si="258"/>
        <v>115117.97248649925</v>
      </c>
      <c r="K1215" s="4">
        <f t="shared" si="255"/>
        <v>40.093293008108105</v>
      </c>
      <c r="L1215" s="33">
        <f t="shared" si="256"/>
        <v>6228.7776735278367</v>
      </c>
      <c r="M1215" s="15">
        <f t="shared" si="247"/>
        <v>16.889414708693366</v>
      </c>
      <c r="N1215" s="6"/>
      <c r="O1215" s="7">
        <f t="shared" si="248"/>
        <v>19.694941690150518</v>
      </c>
      <c r="P1215" s="7"/>
      <c r="Q1215" s="46">
        <f t="shared" si="249"/>
        <v>2.2881739151916637E-2</v>
      </c>
      <c r="R1215" s="22">
        <f t="shared" si="259"/>
        <v>1.0165126805988081</v>
      </c>
      <c r="S1215" s="22">
        <f t="shared" si="260"/>
        <v>11.185606281758727</v>
      </c>
      <c r="T1215" s="39">
        <f t="shared" si="250"/>
        <v>-1.2361256495427297E-2</v>
      </c>
      <c r="U1215" s="39">
        <f t="shared" si="251"/>
        <v>-4.4890131515096465E-2</v>
      </c>
      <c r="V1215" s="39">
        <f t="shared" si="252"/>
        <v>3.2528875019669168E-2</v>
      </c>
      <c r="Y1215" s="37"/>
      <c r="Z1215" s="37"/>
    </row>
    <row r="1216" spans="1:26" ht="13.15" x14ac:dyDescent="0.4">
      <c r="A1216" s="1">
        <v>1971.08</v>
      </c>
      <c r="B1216" s="11">
        <v>97.24</v>
      </c>
      <c r="C1216" s="4">
        <v>3.0933299999999999</v>
      </c>
      <c r="D1216" s="11">
        <v>5.3933299999999997</v>
      </c>
      <c r="E1216" s="11">
        <v>40.799999999999997</v>
      </c>
      <c r="F1216" s="4">
        <f t="shared" si="257"/>
        <v>1971.6249999999086</v>
      </c>
      <c r="G1216" s="22">
        <v>6.58</v>
      </c>
      <c r="H1216" s="4">
        <f t="shared" si="253"/>
        <v>726.03245000000004</v>
      </c>
      <c r="I1216" s="4">
        <f t="shared" si="254"/>
        <v>23.096030013970591</v>
      </c>
      <c r="J1216" s="33">
        <f t="shared" si="258"/>
        <v>113093.30591132178</v>
      </c>
      <c r="K1216" s="4">
        <f t="shared" si="255"/>
        <v>40.268743249264709</v>
      </c>
      <c r="L1216" s="33">
        <f t="shared" si="256"/>
        <v>6272.6194937341543</v>
      </c>
      <c r="M1216" s="15">
        <f t="shared" si="247"/>
        <v>16.519449443051574</v>
      </c>
      <c r="N1216" s="6"/>
      <c r="O1216" s="7">
        <f t="shared" si="248"/>
        <v>19.273018870882751</v>
      </c>
      <c r="P1216" s="7"/>
      <c r="Q1216" s="46">
        <f t="shared" si="249"/>
        <v>2.6305165708427107E-2</v>
      </c>
      <c r="R1216" s="22">
        <f t="shared" si="259"/>
        <v>1.0381033092028704</v>
      </c>
      <c r="S1216" s="22">
        <f t="shared" si="260"/>
        <v>11.34244221719737</v>
      </c>
      <c r="T1216" s="39">
        <f t="shared" si="250"/>
        <v>-1.0566792316608509E-2</v>
      </c>
      <c r="U1216" s="39">
        <f t="shared" si="251"/>
        <v>-4.9076659971994618E-2</v>
      </c>
      <c r="V1216" s="39">
        <f t="shared" si="252"/>
        <v>3.850986765538611E-2</v>
      </c>
      <c r="Y1216" s="37"/>
      <c r="Z1216" s="37"/>
    </row>
    <row r="1217" spans="1:26" ht="13.15" x14ac:dyDescent="0.4">
      <c r="A1217" s="1">
        <v>1971.09</v>
      </c>
      <c r="B1217" s="11">
        <v>99.4</v>
      </c>
      <c r="C1217" s="4">
        <v>3.09</v>
      </c>
      <c r="D1217" s="11">
        <v>5.43</v>
      </c>
      <c r="E1217" s="11">
        <v>40.799999999999997</v>
      </c>
      <c r="F1217" s="4">
        <f t="shared" si="257"/>
        <v>1971.7083333332419</v>
      </c>
      <c r="G1217" s="22">
        <v>6.14</v>
      </c>
      <c r="H1217" s="4">
        <f t="shared" si="253"/>
        <v>742.15986764705895</v>
      </c>
      <c r="I1217" s="4">
        <f t="shared" si="254"/>
        <v>23.07116691176471</v>
      </c>
      <c r="J1217" s="33">
        <f t="shared" si="258"/>
        <v>115904.93761679917</v>
      </c>
      <c r="K1217" s="4">
        <f t="shared" si="255"/>
        <v>40.542536029411764</v>
      </c>
      <c r="L1217" s="33">
        <f t="shared" si="256"/>
        <v>6331.6278798714229</v>
      </c>
      <c r="M1217" s="15">
        <f t="shared" ref="M1217:M1280" si="261">H1217/AVERAGE(K1097:K1216)</f>
        <v>16.856792547836008</v>
      </c>
      <c r="N1217" s="6"/>
      <c r="O1217" s="7">
        <f t="shared" ref="O1217:O1280" si="262">J1217/AVERAGE(L1097:L1216)</f>
        <v>19.674910494388264</v>
      </c>
      <c r="P1217" s="7"/>
      <c r="Q1217" s="46">
        <f t="shared" ref="Q1217:Q1280" si="263">1/M1217-(G1217/100-(((E1217/E1097)^(1/10))-1))</f>
        <v>2.9149353637379923E-2</v>
      </c>
      <c r="R1217" s="22">
        <f t="shared" si="259"/>
        <v>1.0208326848149401</v>
      </c>
      <c r="S1217" s="22">
        <f t="shared" si="260"/>
        <v>11.774626800114932</v>
      </c>
      <c r="T1217" s="39">
        <f t="shared" si="250"/>
        <v>-2.245774415799473E-2</v>
      </c>
      <c r="U1217" s="39">
        <f t="shared" si="251"/>
        <v>-5.4197352679455246E-2</v>
      </c>
      <c r="V1217" s="39">
        <f t="shared" si="252"/>
        <v>3.1739608521460516E-2</v>
      </c>
      <c r="Y1217" s="37"/>
      <c r="Z1217" s="37"/>
    </row>
    <row r="1218" spans="1:26" ht="13.15" x14ac:dyDescent="0.4">
      <c r="A1218" s="1">
        <v>1971.1</v>
      </c>
      <c r="B1218" s="11">
        <v>97.29</v>
      </c>
      <c r="C1218" s="4">
        <v>3.0833300000000001</v>
      </c>
      <c r="D1218" s="11">
        <v>5.52</v>
      </c>
      <c r="E1218" s="11">
        <v>40.9</v>
      </c>
      <c r="F1218" s="4">
        <f t="shared" si="257"/>
        <v>1971.7916666665751</v>
      </c>
      <c r="G1218" s="22">
        <v>5.93</v>
      </c>
      <c r="H1218" s="4">
        <f t="shared" si="253"/>
        <v>724.62971662591701</v>
      </c>
      <c r="I1218" s="4">
        <f t="shared" si="254"/>
        <v>22.965079084841079</v>
      </c>
      <c r="J1218" s="33">
        <f t="shared" si="258"/>
        <v>113466.08676916097</v>
      </c>
      <c r="K1218" s="4">
        <f t="shared" si="255"/>
        <v>41.113742787286064</v>
      </c>
      <c r="L1218" s="33">
        <f t="shared" si="256"/>
        <v>6437.7921571155157</v>
      </c>
      <c r="M1218" s="15">
        <f t="shared" si="261"/>
        <v>16.428862709159482</v>
      </c>
      <c r="N1218" s="6"/>
      <c r="O1218" s="7">
        <f t="shared" si="262"/>
        <v>19.184397344751755</v>
      </c>
      <c r="P1218" s="7"/>
      <c r="Q1218" s="46">
        <f t="shared" si="263"/>
        <v>3.3047046104171356E-2</v>
      </c>
      <c r="R1218" s="22">
        <f t="shared" si="259"/>
        <v>1.0139708836443282</v>
      </c>
      <c r="S1218" s="22">
        <f t="shared" si="260"/>
        <v>11.990535322089366</v>
      </c>
      <c r="T1218" s="39">
        <f t="shared" ref="T1218:T1281" si="264">(($J1338/$J1218)^(1/10)-1)</f>
        <v>-1.8905454566532809E-2</v>
      </c>
      <c r="U1218" s="39">
        <f t="shared" ref="U1218:U1281" si="265">(($S1338/$S1218)^(1/10)-1)</f>
        <v>-5.4109870934527682E-2</v>
      </c>
      <c r="V1218" s="39">
        <f t="shared" ref="V1218:V1281" si="266">T1218-U1218</f>
        <v>3.5204416367994873E-2</v>
      </c>
      <c r="Y1218" s="37"/>
      <c r="Z1218" s="37"/>
    </row>
    <row r="1219" spans="1:26" ht="13.15" x14ac:dyDescent="0.4">
      <c r="A1219" s="1">
        <v>1971.11</v>
      </c>
      <c r="B1219" s="11">
        <v>92.78</v>
      </c>
      <c r="C1219" s="4">
        <v>3.07667</v>
      </c>
      <c r="D1219" s="11">
        <v>5.61</v>
      </c>
      <c r="E1219" s="11">
        <v>40.9</v>
      </c>
      <c r="F1219" s="4">
        <f t="shared" si="257"/>
        <v>1971.8749999999084</v>
      </c>
      <c r="G1219" s="22">
        <v>5.81</v>
      </c>
      <c r="H1219" s="4">
        <f t="shared" si="253"/>
        <v>691.03859706601474</v>
      </c>
      <c r="I1219" s="4">
        <f t="shared" si="254"/>
        <v>22.915474460391202</v>
      </c>
      <c r="J1219" s="33">
        <f t="shared" si="258"/>
        <v>108505.24212020174</v>
      </c>
      <c r="K1219" s="4">
        <f t="shared" si="255"/>
        <v>41.784075550122253</v>
      </c>
      <c r="L1219" s="33">
        <f t="shared" si="256"/>
        <v>6560.8364765502456</v>
      </c>
      <c r="M1219" s="15">
        <f t="shared" si="261"/>
        <v>15.638712654326651</v>
      </c>
      <c r="N1219" s="6"/>
      <c r="O1219" s="7">
        <f t="shared" si="262"/>
        <v>18.271922182649188</v>
      </c>
      <c r="P1219" s="7"/>
      <c r="Q1219" s="46">
        <f t="shared" si="263"/>
        <v>3.7322442309907028E-2</v>
      </c>
      <c r="R1219" s="22">
        <f t="shared" si="259"/>
        <v>0.99586108486765323</v>
      </c>
      <c r="S1219" s="22">
        <f t="shared" si="260"/>
        <v>12.158053695907483</v>
      </c>
      <c r="T1219" s="39">
        <f t="shared" si="264"/>
        <v>-1.1864829171232438E-2</v>
      </c>
      <c r="U1219" s="39">
        <f t="shared" si="265"/>
        <v>-4.5906608894522138E-2</v>
      </c>
      <c r="V1219" s="39">
        <f t="shared" si="266"/>
        <v>3.40417797232897E-2</v>
      </c>
      <c r="Y1219" s="37"/>
      <c r="Z1219" s="37"/>
    </row>
    <row r="1220" spans="1:26" ht="13.15" x14ac:dyDescent="0.4">
      <c r="A1220" s="1">
        <v>1971.12</v>
      </c>
      <c r="B1220" s="11">
        <v>99.17</v>
      </c>
      <c r="C1220" s="4">
        <v>3.07</v>
      </c>
      <c r="D1220" s="11">
        <v>5.7</v>
      </c>
      <c r="E1220" s="11">
        <v>41.1</v>
      </c>
      <c r="F1220" s="4">
        <f t="shared" si="257"/>
        <v>1971.9583333332416</v>
      </c>
      <c r="G1220" s="22">
        <v>5.93</v>
      </c>
      <c r="H1220" s="4">
        <f t="shared" si="253"/>
        <v>735.03790583941611</v>
      </c>
      <c r="I1220" s="4">
        <f t="shared" si="254"/>
        <v>22.754526277372264</v>
      </c>
      <c r="J1220" s="33">
        <f t="shared" si="258"/>
        <v>115711.64774594294</v>
      </c>
      <c r="K1220" s="4">
        <f t="shared" si="255"/>
        <v>42.247817518248176</v>
      </c>
      <c r="L1220" s="33">
        <f t="shared" si="256"/>
        <v>6650.7652732870292</v>
      </c>
      <c r="M1220" s="15">
        <f t="shared" si="261"/>
        <v>16.603557212925342</v>
      </c>
      <c r="N1220" s="6"/>
      <c r="O1220" s="7">
        <f t="shared" si="262"/>
        <v>19.405829401067091</v>
      </c>
      <c r="P1220" s="7"/>
      <c r="Q1220" s="46">
        <f t="shared" si="263"/>
        <v>3.290990169479012E-2</v>
      </c>
      <c r="R1220" s="22">
        <f t="shared" si="259"/>
        <v>1.003446248011016</v>
      </c>
      <c r="S1220" s="22">
        <f t="shared" si="260"/>
        <v>12.048814136947962</v>
      </c>
      <c r="T1220" s="39">
        <f t="shared" si="264"/>
        <v>-1.7358370037446225E-2</v>
      </c>
      <c r="U1220" s="39">
        <f t="shared" si="265"/>
        <v>-4.5989603996534179E-2</v>
      </c>
      <c r="V1220" s="39">
        <f t="shared" si="266"/>
        <v>2.8631233959087954E-2</v>
      </c>
      <c r="Y1220" s="37"/>
      <c r="Z1220" s="37"/>
    </row>
    <row r="1221" spans="1:26" ht="13.15" x14ac:dyDescent="0.4">
      <c r="A1221" s="1">
        <v>1972.01</v>
      </c>
      <c r="B1221" s="11">
        <v>103.3</v>
      </c>
      <c r="C1221" s="4">
        <v>3.07</v>
      </c>
      <c r="D1221" s="11">
        <v>5.7366700000000002</v>
      </c>
      <c r="E1221" s="11">
        <v>41.1</v>
      </c>
      <c r="F1221" s="4">
        <f t="shared" si="257"/>
        <v>1972.0416666665749</v>
      </c>
      <c r="G1221" s="22">
        <v>5.95</v>
      </c>
      <c r="H1221" s="4">
        <f t="shared" si="253"/>
        <v>765.6490437956204</v>
      </c>
      <c r="I1221" s="4">
        <f t="shared" si="254"/>
        <v>22.754526277372264</v>
      </c>
      <c r="J1221" s="33">
        <f t="shared" si="258"/>
        <v>120829.04213677769</v>
      </c>
      <c r="K1221" s="4">
        <f t="shared" si="255"/>
        <v>42.519611810948909</v>
      </c>
      <c r="L1221" s="33">
        <f t="shared" si="256"/>
        <v>6710.1291496107315</v>
      </c>
      <c r="M1221" s="15">
        <f t="shared" si="261"/>
        <v>17.262996797035179</v>
      </c>
      <c r="N1221" s="6"/>
      <c r="O1221" s="7">
        <f t="shared" si="262"/>
        <v>20.180821727051928</v>
      </c>
      <c r="P1221" s="7"/>
      <c r="Q1221" s="46">
        <f t="shared" si="263"/>
        <v>3.0409213945432355E-2</v>
      </c>
      <c r="R1221" s="22">
        <f t="shared" si="259"/>
        <v>0.99529466757156304</v>
      </c>
      <c r="S1221" s="22">
        <f t="shared" si="260"/>
        <v>12.09033733870252</v>
      </c>
      <c r="T1221" s="39">
        <f t="shared" si="264"/>
        <v>-2.6714873596010769E-2</v>
      </c>
      <c r="U1221" s="39">
        <f t="shared" si="265"/>
        <v>-4.9917893224626586E-2</v>
      </c>
      <c r="V1221" s="39">
        <f t="shared" si="266"/>
        <v>2.3203019628615817E-2</v>
      </c>
      <c r="Y1221" s="37"/>
      <c r="Z1221" s="37"/>
    </row>
    <row r="1222" spans="1:26" ht="13.15" x14ac:dyDescent="0.4">
      <c r="A1222" s="1">
        <v>1972.02</v>
      </c>
      <c r="B1222" s="11">
        <v>105.2</v>
      </c>
      <c r="C1222" s="4">
        <v>3.07</v>
      </c>
      <c r="D1222" s="11">
        <v>5.7733299999999996</v>
      </c>
      <c r="E1222" s="11">
        <v>41.3</v>
      </c>
      <c r="F1222" s="4">
        <f t="shared" si="257"/>
        <v>1972.1249999999081</v>
      </c>
      <c r="G1222" s="22">
        <v>6.08</v>
      </c>
      <c r="H1222" s="4">
        <f t="shared" si="253"/>
        <v>775.95570944309941</v>
      </c>
      <c r="I1222" s="4">
        <f t="shared" si="254"/>
        <v>22.644334866828089</v>
      </c>
      <c r="J1222" s="33">
        <f t="shared" si="258"/>
        <v>122753.36023534177</v>
      </c>
      <c r="K1222" s="4">
        <f t="shared" si="255"/>
        <v>42.584110038014529</v>
      </c>
      <c r="L1222" s="33">
        <f t="shared" si="256"/>
        <v>6736.6507342918776</v>
      </c>
      <c r="M1222" s="15">
        <f t="shared" si="261"/>
        <v>17.464147605486176</v>
      </c>
      <c r="N1222" s="6"/>
      <c r="O1222" s="7">
        <f t="shared" si="262"/>
        <v>20.418898605460935</v>
      </c>
      <c r="P1222" s="7"/>
      <c r="Q1222" s="46">
        <f t="shared" si="263"/>
        <v>2.8599563798766707E-2</v>
      </c>
      <c r="R1222" s="22">
        <f t="shared" si="259"/>
        <v>1.0058103589465617</v>
      </c>
      <c r="S1222" s="22">
        <f t="shared" si="260"/>
        <v>11.975174925052459</v>
      </c>
      <c r="T1222" s="39">
        <f t="shared" si="264"/>
        <v>-3.0433439385573302E-2</v>
      </c>
      <c r="U1222" s="39">
        <f t="shared" si="265"/>
        <v>-4.7372210081731425E-2</v>
      </c>
      <c r="V1222" s="39">
        <f t="shared" si="266"/>
        <v>1.6938770696158123E-2</v>
      </c>
      <c r="Y1222" s="37"/>
      <c r="Z1222" s="37"/>
    </row>
    <row r="1223" spans="1:26" ht="13.15" x14ac:dyDescent="0.4">
      <c r="A1223" s="1">
        <v>1972.03</v>
      </c>
      <c r="B1223" s="11">
        <v>107.7</v>
      </c>
      <c r="C1223" s="4">
        <v>3.07</v>
      </c>
      <c r="D1223" s="11">
        <v>5.81</v>
      </c>
      <c r="E1223" s="11">
        <v>41.4</v>
      </c>
      <c r="F1223" s="4">
        <f t="shared" si="257"/>
        <v>1972.2083333332414</v>
      </c>
      <c r="G1223" s="22">
        <v>6.07</v>
      </c>
      <c r="H1223" s="4">
        <f t="shared" si="253"/>
        <v>792.47689130434799</v>
      </c>
      <c r="I1223" s="4">
        <f t="shared" si="254"/>
        <v>22.589638405797103</v>
      </c>
      <c r="J1223" s="33">
        <f t="shared" si="258"/>
        <v>125664.75074741521</v>
      </c>
      <c r="K1223" s="4">
        <f t="shared" si="255"/>
        <v>42.751074637681157</v>
      </c>
      <c r="L1223" s="33">
        <f t="shared" si="256"/>
        <v>6779.1290793173839</v>
      </c>
      <c r="M1223" s="15">
        <f t="shared" si="261"/>
        <v>17.805643849614949</v>
      </c>
      <c r="N1223" s="6"/>
      <c r="O1223" s="7">
        <f t="shared" si="262"/>
        <v>20.819715240429748</v>
      </c>
      <c r="P1223" s="7"/>
      <c r="Q1223" s="46">
        <f t="shared" si="263"/>
        <v>2.7851006076088432E-2</v>
      </c>
      <c r="R1223" s="22">
        <f t="shared" si="259"/>
        <v>0.99618186497252592</v>
      </c>
      <c r="S1223" s="22">
        <f t="shared" si="260"/>
        <v>12.015661378728367</v>
      </c>
      <c r="T1223" s="39">
        <f t="shared" si="264"/>
        <v>-3.5287453923462331E-2</v>
      </c>
      <c r="U1223" s="39">
        <f t="shared" si="265"/>
        <v>-4.3605540234173401E-2</v>
      </c>
      <c r="V1223" s="39">
        <f t="shared" si="266"/>
        <v>8.3180863107110703E-3</v>
      </c>
      <c r="Y1223" s="37"/>
      <c r="Z1223" s="37"/>
    </row>
    <row r="1224" spans="1:26" ht="13.15" x14ac:dyDescent="0.4">
      <c r="A1224" s="1">
        <v>1972.04</v>
      </c>
      <c r="B1224" s="11">
        <v>108.8</v>
      </c>
      <c r="C1224" s="4">
        <v>3.07</v>
      </c>
      <c r="D1224" s="11">
        <v>5.8633300000000004</v>
      </c>
      <c r="E1224" s="11">
        <v>41.5</v>
      </c>
      <c r="F1224" s="4">
        <f t="shared" si="257"/>
        <v>1972.2916666665747</v>
      </c>
      <c r="G1224" s="22">
        <v>6.19</v>
      </c>
      <c r="H1224" s="4">
        <f t="shared" si="253"/>
        <v>798.64181204819283</v>
      </c>
      <c r="I1224" s="4">
        <f t="shared" si="254"/>
        <v>22.535205542168676</v>
      </c>
      <c r="J1224" s="33">
        <f t="shared" si="258"/>
        <v>126940.12334443927</v>
      </c>
      <c r="K1224" s="4">
        <f t="shared" si="255"/>
        <v>43.039526616144585</v>
      </c>
      <c r="L1224" s="33">
        <f t="shared" si="256"/>
        <v>6840.9175864811687</v>
      </c>
      <c r="M1224" s="15">
        <f t="shared" si="261"/>
        <v>17.915161678498304</v>
      </c>
      <c r="N1224" s="6"/>
      <c r="O1224" s="7">
        <f t="shared" si="262"/>
        <v>20.948428276212148</v>
      </c>
      <c r="P1224" s="7"/>
      <c r="Q1224" s="46">
        <f t="shared" si="263"/>
        <v>2.6214335260434124E-2</v>
      </c>
      <c r="R1224" s="22">
        <f t="shared" si="259"/>
        <v>1.0096085045152758</v>
      </c>
      <c r="S1224" s="22">
        <f t="shared" si="260"/>
        <v>11.940941108221567</v>
      </c>
      <c r="T1224" s="39">
        <f t="shared" si="264"/>
        <v>-3.1522616565126449E-2</v>
      </c>
      <c r="U1224" s="39">
        <f t="shared" si="265"/>
        <v>-4.2364617970634733E-2</v>
      </c>
      <c r="V1224" s="39">
        <f t="shared" si="266"/>
        <v>1.0842001405508284E-2</v>
      </c>
      <c r="Y1224" s="37"/>
      <c r="Z1224" s="37"/>
    </row>
    <row r="1225" spans="1:26" ht="13.15" x14ac:dyDescent="0.4">
      <c r="A1225" s="1">
        <v>1972.05</v>
      </c>
      <c r="B1225" s="11">
        <v>107.7</v>
      </c>
      <c r="C1225" s="4">
        <v>3.07</v>
      </c>
      <c r="D1225" s="11">
        <v>5.9166699999999999</v>
      </c>
      <c r="E1225" s="11">
        <v>41.6</v>
      </c>
      <c r="F1225" s="4">
        <f t="shared" si="257"/>
        <v>1972.3749999999079</v>
      </c>
      <c r="G1225" s="22">
        <v>6.13</v>
      </c>
      <c r="H1225" s="4">
        <f t="shared" si="253"/>
        <v>788.66690625000012</v>
      </c>
      <c r="I1225" s="4">
        <f t="shared" si="254"/>
        <v>22.481034375</v>
      </c>
      <c r="J1225" s="33">
        <f t="shared" si="258"/>
        <v>125652.43260437953</v>
      </c>
      <c r="K1225" s="4">
        <f t="shared" si="255"/>
        <v>43.326665034374997</v>
      </c>
      <c r="L1225" s="33">
        <f t="shared" si="256"/>
        <v>6902.9153056393143</v>
      </c>
      <c r="M1225" s="15">
        <f t="shared" si="261"/>
        <v>17.66264620037256</v>
      </c>
      <c r="N1225" s="6"/>
      <c r="O1225" s="7">
        <f t="shared" si="262"/>
        <v>20.654075196229325</v>
      </c>
      <c r="P1225" s="7"/>
      <c r="Q1225" s="46">
        <f t="shared" si="263"/>
        <v>2.7860827719040623E-2</v>
      </c>
      <c r="R1225" s="22">
        <f t="shared" si="259"/>
        <v>1.0065930534275818</v>
      </c>
      <c r="S1225" s="22">
        <f t="shared" si="260"/>
        <v>12.02669570512565</v>
      </c>
      <c r="T1225" s="39">
        <f t="shared" si="264"/>
        <v>-3.0896914942138198E-2</v>
      </c>
      <c r="U1225" s="39">
        <f t="shared" si="265"/>
        <v>-4.15774270225443E-2</v>
      </c>
      <c r="V1225" s="39">
        <f t="shared" si="266"/>
        <v>1.0680512080406102E-2</v>
      </c>
      <c r="Y1225" s="37"/>
      <c r="Z1225" s="37"/>
    </row>
    <row r="1226" spans="1:26" ht="13.15" x14ac:dyDescent="0.4">
      <c r="A1226" s="1">
        <v>1972.06</v>
      </c>
      <c r="B1226" s="11">
        <v>108</v>
      </c>
      <c r="C1226" s="4">
        <v>3.07</v>
      </c>
      <c r="D1226" s="11">
        <v>5.97</v>
      </c>
      <c r="E1226" s="11">
        <v>41.7</v>
      </c>
      <c r="F1226" s="4">
        <f t="shared" si="257"/>
        <v>1972.4583333332412</v>
      </c>
      <c r="G1226" s="22">
        <v>6.11</v>
      </c>
      <c r="H1226" s="4">
        <f t="shared" ref="H1226:H1289" si="267">B1226*$E$1838/E1226</f>
        <v>788.96719424460423</v>
      </c>
      <c r="I1226" s="4">
        <f t="shared" ref="I1226:I1289" si="268">C1226*$E$1838/E1226</f>
        <v>22.427123021582734</v>
      </c>
      <c r="J1226" s="33">
        <f t="shared" si="258"/>
        <v>125998.03748333266</v>
      </c>
      <c r="K1226" s="4">
        <f t="shared" ref="K1226:K1289" si="269">D1226*$E$1838/E1226</f>
        <v>43.612353237410069</v>
      </c>
      <c r="L1226" s="33">
        <f t="shared" ref="L1226:L1289" si="270">K1226*(J1226/H1226)</f>
        <v>6964.8915164397786</v>
      </c>
      <c r="M1226" s="15">
        <f t="shared" si="261"/>
        <v>17.640857315740256</v>
      </c>
      <c r="N1226" s="6"/>
      <c r="O1226" s="7">
        <f t="shared" si="262"/>
        <v>20.629105958815586</v>
      </c>
      <c r="P1226" s="7"/>
      <c r="Q1226" s="46">
        <f t="shared" si="263"/>
        <v>2.8378696724454158E-2</v>
      </c>
      <c r="R1226" s="22">
        <f t="shared" si="259"/>
        <v>1.0050916666666667</v>
      </c>
      <c r="S1226" s="22">
        <f t="shared" si="260"/>
        <v>12.076957205338593</v>
      </c>
      <c r="T1226" s="39">
        <f t="shared" si="264"/>
        <v>-3.7591344064675569E-2</v>
      </c>
      <c r="U1226" s="39">
        <f t="shared" si="265"/>
        <v>-4.5548115657706001E-2</v>
      </c>
      <c r="V1226" s="39">
        <f t="shared" si="266"/>
        <v>7.9567715930304317E-3</v>
      </c>
      <c r="Y1226" s="37"/>
      <c r="Z1226" s="37"/>
    </row>
    <row r="1227" spans="1:26" ht="13.15" x14ac:dyDescent="0.4">
      <c r="A1227" s="1">
        <v>1972.07</v>
      </c>
      <c r="B1227" s="11">
        <v>107.2</v>
      </c>
      <c r="C1227" s="4">
        <v>3.0733299999999999</v>
      </c>
      <c r="D1227" s="11">
        <v>6.0266700000000002</v>
      </c>
      <c r="E1227" s="11">
        <v>41.9</v>
      </c>
      <c r="F1227" s="4">
        <f t="shared" ref="F1227:F1290" si="271">F1226+1/12</f>
        <v>1972.5416666665744</v>
      </c>
      <c r="G1227" s="22">
        <v>6.11</v>
      </c>
      <c r="H1227" s="4">
        <f t="shared" si="267"/>
        <v>779.38493556085928</v>
      </c>
      <c r="I1227" s="4">
        <f t="shared" si="268"/>
        <v>22.344282686634845</v>
      </c>
      <c r="J1227" s="33">
        <f t="shared" ref="J1227:J1290" si="272">J1226*((H1227+(I1227/12))/H1226)</f>
        <v>124765.11616296848</v>
      </c>
      <c r="K1227" s="4">
        <f t="shared" si="269"/>
        <v>43.816192253699292</v>
      </c>
      <c r="L1227" s="33">
        <f t="shared" si="270"/>
        <v>7014.1621513607961</v>
      </c>
      <c r="M1227" s="15">
        <f t="shared" si="261"/>
        <v>17.39869003113818</v>
      </c>
      <c r="N1227" s="6"/>
      <c r="O1227" s="7">
        <f t="shared" si="262"/>
        <v>20.346611167293194</v>
      </c>
      <c r="P1227" s="7"/>
      <c r="Q1227" s="46">
        <f t="shared" si="263"/>
        <v>2.9320452728723488E-2</v>
      </c>
      <c r="R1227" s="22">
        <f t="shared" ref="R1227:R1290" si="273">((G1227/G1228+G1227/1200+((1+G1228/1200)^(-119))*(1-G1227/G1228)))</f>
        <v>0.99770122457419719</v>
      </c>
      <c r="S1227" s="22">
        <f t="shared" ref="S1227:S1290" si="274">S1226*R1226*E1226/E1227</f>
        <v>12.080508954865152</v>
      </c>
      <c r="T1227" s="39">
        <f t="shared" si="264"/>
        <v>-3.6904166721433262E-2</v>
      </c>
      <c r="U1227" s="39">
        <f t="shared" si="265"/>
        <v>-4.3181112257929199E-2</v>
      </c>
      <c r="V1227" s="39">
        <f t="shared" si="266"/>
        <v>6.276945536495937E-3</v>
      </c>
      <c r="Y1227" s="37"/>
      <c r="Z1227" s="37"/>
    </row>
    <row r="1228" spans="1:26" ht="13.15" x14ac:dyDescent="0.4">
      <c r="A1228" s="1">
        <v>1972.08</v>
      </c>
      <c r="B1228" s="11">
        <v>111</v>
      </c>
      <c r="C1228" s="4">
        <v>3.07667</v>
      </c>
      <c r="D1228" s="11">
        <v>6.0833300000000001</v>
      </c>
      <c r="E1228" s="11">
        <v>42</v>
      </c>
      <c r="F1228" s="4">
        <f t="shared" si="271"/>
        <v>1972.6249999999077</v>
      </c>
      <c r="G1228" s="22">
        <v>6.21</v>
      </c>
      <c r="H1228" s="4">
        <f t="shared" si="267"/>
        <v>805.09092857142866</v>
      </c>
      <c r="I1228" s="4">
        <f t="shared" si="268"/>
        <v>22.31530727214286</v>
      </c>
      <c r="J1228" s="33">
        <f t="shared" si="272"/>
        <v>129177.85930497997</v>
      </c>
      <c r="K1228" s="4">
        <f t="shared" si="269"/>
        <v>44.122827013571431</v>
      </c>
      <c r="L1228" s="33">
        <f t="shared" si="270"/>
        <v>7079.5634850969709</v>
      </c>
      <c r="M1228" s="15">
        <f t="shared" si="261"/>
        <v>17.943404688029812</v>
      </c>
      <c r="N1228" s="6"/>
      <c r="O1228" s="7">
        <f t="shared" si="262"/>
        <v>20.982640900740666</v>
      </c>
      <c r="P1228" s="7"/>
      <c r="Q1228" s="46">
        <f t="shared" si="263"/>
        <v>2.6821906525101358E-2</v>
      </c>
      <c r="R1228" s="22">
        <f t="shared" si="273"/>
        <v>0.98042551346167606</v>
      </c>
      <c r="S1228" s="22">
        <f t="shared" si="274"/>
        <v>12.02404158113483</v>
      </c>
      <c r="T1228" s="39">
        <f t="shared" si="264"/>
        <v>-3.9682342651760072E-2</v>
      </c>
      <c r="U1228" s="39">
        <f t="shared" si="265"/>
        <v>-3.7247063348183396E-2</v>
      </c>
      <c r="V1228" s="39">
        <f t="shared" si="266"/>
        <v>-2.4352793035766762E-3</v>
      </c>
      <c r="Y1228" s="37"/>
      <c r="Z1228" s="37"/>
    </row>
    <row r="1229" spans="1:26" ht="13.15" x14ac:dyDescent="0.4">
      <c r="A1229" s="1">
        <v>1972.09</v>
      </c>
      <c r="B1229" s="11">
        <v>109.4</v>
      </c>
      <c r="C1229" s="4">
        <v>3.08</v>
      </c>
      <c r="D1229" s="11">
        <v>6.14</v>
      </c>
      <c r="E1229" s="11">
        <v>42.1</v>
      </c>
      <c r="F1229" s="4">
        <f t="shared" si="271"/>
        <v>1972.7083333332409</v>
      </c>
      <c r="G1229" s="22">
        <v>6.55</v>
      </c>
      <c r="H1229" s="4">
        <f t="shared" si="267"/>
        <v>791.60124940617584</v>
      </c>
      <c r="I1229" s="4">
        <f t="shared" si="268"/>
        <v>22.286397149643705</v>
      </c>
      <c r="J1229" s="33">
        <f t="shared" si="272"/>
        <v>127311.41324984049</v>
      </c>
      <c r="K1229" s="4">
        <f t="shared" si="269"/>
        <v>44.428077434679338</v>
      </c>
      <c r="L1229" s="33">
        <f t="shared" si="270"/>
        <v>7145.2657893420537</v>
      </c>
      <c r="M1229" s="15">
        <f t="shared" si="261"/>
        <v>17.613854552912123</v>
      </c>
      <c r="N1229" s="6"/>
      <c r="O1229" s="7">
        <f t="shared" si="262"/>
        <v>20.59690187844862</v>
      </c>
      <c r="P1229" s="7"/>
      <c r="Q1229" s="46">
        <f t="shared" si="263"/>
        <v>2.436989751616072E-2</v>
      </c>
      <c r="R1229" s="22">
        <f t="shared" si="273"/>
        <v>1.010569702584494</v>
      </c>
      <c r="S1229" s="22">
        <f t="shared" si="274"/>
        <v>11.760675532657569</v>
      </c>
      <c r="T1229" s="39">
        <f t="shared" si="264"/>
        <v>-2.7437041582257571E-2</v>
      </c>
      <c r="U1229" s="39">
        <f t="shared" si="265"/>
        <v>-3.0410703049408183E-2</v>
      </c>
      <c r="V1229" s="39">
        <f t="shared" si="266"/>
        <v>2.9736614671506123E-3</v>
      </c>
      <c r="Y1229" s="37"/>
      <c r="Z1229" s="37"/>
    </row>
    <row r="1230" spans="1:26" ht="13.15" x14ac:dyDescent="0.4">
      <c r="A1230" s="1">
        <v>1972.1</v>
      </c>
      <c r="B1230" s="11">
        <v>109.6</v>
      </c>
      <c r="C1230" s="4">
        <v>3.1033300000000001</v>
      </c>
      <c r="D1230" s="11">
        <v>6.2333299999999996</v>
      </c>
      <c r="E1230" s="11">
        <v>42.3</v>
      </c>
      <c r="F1230" s="4">
        <f t="shared" si="271"/>
        <v>1972.7916666665742</v>
      </c>
      <c r="G1230" s="22">
        <v>6.48</v>
      </c>
      <c r="H1230" s="4">
        <f t="shared" si="267"/>
        <v>789.29878014184408</v>
      </c>
      <c r="I1230" s="4">
        <f t="shared" si="268"/>
        <v>22.349038169503551</v>
      </c>
      <c r="J1230" s="33">
        <f t="shared" si="272"/>
        <v>127240.64111146412</v>
      </c>
      <c r="K1230" s="4">
        <f t="shared" si="269"/>
        <v>44.890143843262415</v>
      </c>
      <c r="L1230" s="33">
        <f t="shared" si="270"/>
        <v>7236.6141009062285</v>
      </c>
      <c r="M1230" s="15">
        <f t="shared" si="261"/>
        <v>17.533183854158565</v>
      </c>
      <c r="N1230" s="6"/>
      <c r="O1230" s="7">
        <f t="shared" si="262"/>
        <v>20.502387938457552</v>
      </c>
      <c r="P1230" s="7"/>
      <c r="Q1230" s="46">
        <f t="shared" si="263"/>
        <v>2.5820850137224738E-2</v>
      </c>
      <c r="R1230" s="22">
        <f t="shared" si="273"/>
        <v>1.0201347118183646</v>
      </c>
      <c r="S1230" s="22">
        <f t="shared" si="274"/>
        <v>11.828788605134843</v>
      </c>
      <c r="T1230" s="39">
        <f t="shared" si="264"/>
        <v>-1.9371423442052338E-2</v>
      </c>
      <c r="U1230" s="39">
        <f t="shared" si="265"/>
        <v>-2.2282554803891186E-2</v>
      </c>
      <c r="V1230" s="39">
        <f t="shared" si="266"/>
        <v>2.9111313618388479E-3</v>
      </c>
      <c r="Y1230" s="37"/>
      <c r="Z1230" s="37"/>
    </row>
    <row r="1231" spans="1:26" ht="13.15" x14ac:dyDescent="0.4">
      <c r="A1231" s="1">
        <v>1972.11</v>
      </c>
      <c r="B1231" s="11">
        <v>115.1</v>
      </c>
      <c r="C1231" s="4">
        <v>3.1266699999999998</v>
      </c>
      <c r="D1231" s="11">
        <v>6.32667</v>
      </c>
      <c r="E1231" s="11">
        <v>42.4</v>
      </c>
      <c r="F1231" s="4">
        <f t="shared" si="271"/>
        <v>1972.8749999999075</v>
      </c>
      <c r="G1231" s="22">
        <v>6.28</v>
      </c>
      <c r="H1231" s="4">
        <f t="shared" si="267"/>
        <v>826.95278066037736</v>
      </c>
      <c r="I1231" s="4">
        <f t="shared" si="268"/>
        <v>22.464017816745287</v>
      </c>
      <c r="J1231" s="33">
        <f t="shared" si="272"/>
        <v>133612.51696127129</v>
      </c>
      <c r="K1231" s="4">
        <f t="shared" si="269"/>
        <v>45.454885741273593</v>
      </c>
      <c r="L1231" s="33">
        <f t="shared" si="270"/>
        <v>7344.2424212282049</v>
      </c>
      <c r="M1231" s="15">
        <f t="shared" si="261"/>
        <v>18.338894714968067</v>
      </c>
      <c r="N1231" s="6"/>
      <c r="O1231" s="7">
        <f t="shared" si="262"/>
        <v>21.441895093127506</v>
      </c>
      <c r="P1231" s="7"/>
      <c r="Q1231" s="46">
        <f t="shared" si="263"/>
        <v>2.5559143714735597E-2</v>
      </c>
      <c r="R1231" s="22">
        <f t="shared" si="273"/>
        <v>0.99936045600343393</v>
      </c>
      <c r="S1231" s="22">
        <f t="shared" si="274"/>
        <v>12.038498048598125</v>
      </c>
      <c r="T1231" s="39">
        <f t="shared" si="264"/>
        <v>-1.9646452748045884E-2</v>
      </c>
      <c r="U1231" s="39">
        <f t="shared" si="265"/>
        <v>-2.0798928150206786E-2</v>
      </c>
      <c r="V1231" s="39">
        <f t="shared" si="266"/>
        <v>1.1524754021609018E-3</v>
      </c>
      <c r="Y1231" s="37"/>
      <c r="Z1231" s="37"/>
    </row>
    <row r="1232" spans="1:26" ht="13.15" x14ac:dyDescent="0.4">
      <c r="A1232" s="1">
        <v>1972.12</v>
      </c>
      <c r="B1232" s="11">
        <v>117.5</v>
      </c>
      <c r="C1232" s="4">
        <v>3.15</v>
      </c>
      <c r="D1232" s="11">
        <v>6.42</v>
      </c>
      <c r="E1232" s="11">
        <v>42.5</v>
      </c>
      <c r="F1232" s="4">
        <f t="shared" si="271"/>
        <v>1972.9583333332407</v>
      </c>
      <c r="G1232" s="22">
        <v>6.36</v>
      </c>
      <c r="H1232" s="4">
        <f t="shared" si="267"/>
        <v>842.20958823529418</v>
      </c>
      <c r="I1232" s="4">
        <f t="shared" si="268"/>
        <v>22.578384705882353</v>
      </c>
      <c r="J1232" s="33">
        <f t="shared" si="272"/>
        <v>136381.5948923867</v>
      </c>
      <c r="K1232" s="4">
        <f t="shared" si="269"/>
        <v>46.016898352941176</v>
      </c>
      <c r="L1232" s="33">
        <f t="shared" si="270"/>
        <v>7451.6582060350856</v>
      </c>
      <c r="M1232" s="15">
        <f t="shared" si="261"/>
        <v>18.645719442073688</v>
      </c>
      <c r="N1232" s="6"/>
      <c r="O1232" s="7">
        <f t="shared" si="262"/>
        <v>21.796816349100652</v>
      </c>
      <c r="P1232" s="7"/>
      <c r="Q1232" s="46">
        <f t="shared" si="263"/>
        <v>2.4105412407063501E-2</v>
      </c>
      <c r="R1232" s="22">
        <f t="shared" si="273"/>
        <v>0.99799154109454147</v>
      </c>
      <c r="S1232" s="22">
        <f t="shared" si="274"/>
        <v>12.002491137327134</v>
      </c>
      <c r="T1232" s="39">
        <f t="shared" si="264"/>
        <v>-1.9936100049576577E-2</v>
      </c>
      <c r="U1232" s="39">
        <f t="shared" si="265"/>
        <v>-1.9187130722097656E-2</v>
      </c>
      <c r="V1232" s="39">
        <f t="shared" si="266"/>
        <v>-7.4896932747892109E-4</v>
      </c>
      <c r="Y1232" s="37"/>
      <c r="Z1232" s="37"/>
    </row>
    <row r="1233" spans="1:26" ht="13.15" x14ac:dyDescent="0.4">
      <c r="A1233" s="1">
        <v>1973.01</v>
      </c>
      <c r="B1233" s="11">
        <v>118.4</v>
      </c>
      <c r="C1233" s="4">
        <v>3.1566700000000001</v>
      </c>
      <c r="D1233" s="11">
        <v>6.5466699999999998</v>
      </c>
      <c r="E1233" s="11">
        <v>42.6</v>
      </c>
      <c r="F1233" s="4">
        <f t="shared" si="271"/>
        <v>1973.041666666574</v>
      </c>
      <c r="G1233" s="22">
        <v>6.46</v>
      </c>
      <c r="H1233" s="4">
        <f t="shared" si="267"/>
        <v>846.66839436619728</v>
      </c>
      <c r="I1233" s="4">
        <f t="shared" si="268"/>
        <v>22.57308040915493</v>
      </c>
      <c r="J1233" s="33">
        <f t="shared" si="272"/>
        <v>137408.23382230729</v>
      </c>
      <c r="K1233" s="4">
        <f t="shared" si="269"/>
        <v>46.814683930281689</v>
      </c>
      <c r="L1233" s="33">
        <f t="shared" si="270"/>
        <v>7597.6888692355096</v>
      </c>
      <c r="M1233" s="15">
        <f t="shared" si="261"/>
        <v>18.71253046730244</v>
      </c>
      <c r="N1233" s="6"/>
      <c r="O1233" s="7">
        <f t="shared" si="262"/>
        <v>21.870338532710921</v>
      </c>
      <c r="P1233" s="7"/>
      <c r="Q1233" s="46">
        <f t="shared" si="263"/>
        <v>2.315698089417307E-2</v>
      </c>
      <c r="R1233" s="22">
        <f t="shared" si="273"/>
        <v>0.99233292289622221</v>
      </c>
      <c r="S1233" s="22">
        <f t="shared" si="274"/>
        <v>11.950266353342112</v>
      </c>
      <c r="T1233" s="39">
        <f t="shared" si="264"/>
        <v>-1.7092971405117785E-2</v>
      </c>
      <c r="U1233" s="39">
        <f t="shared" si="265"/>
        <v>-1.7623536714926669E-2</v>
      </c>
      <c r="V1233" s="39">
        <f t="shared" si="266"/>
        <v>5.3056530980888361E-4</v>
      </c>
      <c r="Y1233" s="37"/>
      <c r="Z1233" s="37"/>
    </row>
    <row r="1234" spans="1:26" ht="13.15" x14ac:dyDescent="0.4">
      <c r="A1234" s="1">
        <v>1973.02</v>
      </c>
      <c r="B1234" s="11">
        <v>114.2</v>
      </c>
      <c r="C1234" s="4">
        <v>3.1633300000000002</v>
      </c>
      <c r="D1234" s="11">
        <v>6.67333</v>
      </c>
      <c r="E1234" s="11">
        <v>42.9</v>
      </c>
      <c r="F1234" s="4">
        <f t="shared" si="271"/>
        <v>1973.1249999999072</v>
      </c>
      <c r="G1234" s="22">
        <v>6.64</v>
      </c>
      <c r="H1234" s="4">
        <f t="shared" si="267"/>
        <v>810.92381818181832</v>
      </c>
      <c r="I1234" s="4">
        <f t="shared" si="268"/>
        <v>22.46251875454546</v>
      </c>
      <c r="J1234" s="33">
        <f t="shared" si="272"/>
        <v>131910.9365796624</v>
      </c>
      <c r="K1234" s="4">
        <f t="shared" si="269"/>
        <v>47.386709663636367</v>
      </c>
      <c r="L1234" s="33">
        <f t="shared" si="270"/>
        <v>7708.2767986441204</v>
      </c>
      <c r="M1234" s="15">
        <f t="shared" si="261"/>
        <v>17.889889599193758</v>
      </c>
      <c r="N1234" s="6"/>
      <c r="O1234" s="7">
        <f t="shared" si="262"/>
        <v>20.905882678986952</v>
      </c>
      <c r="P1234" s="7"/>
      <c r="Q1234" s="46">
        <f t="shared" si="263"/>
        <v>2.4540442446005291E-2</v>
      </c>
      <c r="R1234" s="22">
        <f t="shared" si="273"/>
        <v>1.0004739008511474</v>
      </c>
      <c r="S1234" s="22">
        <f t="shared" si="274"/>
        <v>11.775715168193363</v>
      </c>
      <c r="T1234" s="39">
        <f t="shared" si="264"/>
        <v>-1.1089656938960912E-2</v>
      </c>
      <c r="U1234" s="39">
        <f t="shared" si="265"/>
        <v>-1.6980219507644834E-2</v>
      </c>
      <c r="V1234" s="39">
        <f t="shared" si="266"/>
        <v>5.8905625686839214E-3</v>
      </c>
      <c r="Y1234" s="37"/>
      <c r="Z1234" s="37"/>
    </row>
    <row r="1235" spans="1:26" ht="13.15" x14ac:dyDescent="0.4">
      <c r="A1235" s="1">
        <v>1973.03</v>
      </c>
      <c r="B1235" s="11">
        <v>112.4</v>
      </c>
      <c r="C1235" s="4">
        <v>3.17</v>
      </c>
      <c r="D1235" s="11">
        <v>6.8</v>
      </c>
      <c r="E1235" s="11">
        <v>43.3</v>
      </c>
      <c r="F1235" s="4">
        <f t="shared" si="271"/>
        <v>1973.2083333332405</v>
      </c>
      <c r="G1235" s="22">
        <v>6.71</v>
      </c>
      <c r="H1235" s="4">
        <f t="shared" si="267"/>
        <v>790.76904387990783</v>
      </c>
      <c r="I1235" s="4">
        <f t="shared" si="268"/>
        <v>22.301938337182449</v>
      </c>
      <c r="J1235" s="33">
        <f t="shared" si="272"/>
        <v>128934.72685095071</v>
      </c>
      <c r="K1235" s="4">
        <f t="shared" si="269"/>
        <v>47.840120092378761</v>
      </c>
      <c r="L1235" s="33">
        <f t="shared" si="270"/>
        <v>7800.3215532603626</v>
      </c>
      <c r="M1235" s="15">
        <f t="shared" si="261"/>
        <v>17.412142058290339</v>
      </c>
      <c r="N1235" s="6"/>
      <c r="O1235" s="7">
        <f t="shared" si="262"/>
        <v>20.345254441323732</v>
      </c>
      <c r="P1235" s="7"/>
      <c r="Q1235" s="46">
        <f t="shared" si="263"/>
        <v>2.5995009873511887E-2</v>
      </c>
      <c r="R1235" s="22">
        <f t="shared" si="273"/>
        <v>1.0084879014746988</v>
      </c>
      <c r="S1235" s="22">
        <f t="shared" si="274"/>
        <v>11.672461549314491</v>
      </c>
      <c r="T1235" s="39">
        <f t="shared" si="264"/>
        <v>-5.0631756542043327E-3</v>
      </c>
      <c r="U1235" s="39">
        <f t="shared" si="265"/>
        <v>-1.3986529408438031E-2</v>
      </c>
      <c r="V1235" s="39">
        <f t="shared" si="266"/>
        <v>8.9233537542336983E-3</v>
      </c>
      <c r="Y1235" s="37"/>
      <c r="Z1235" s="37"/>
    </row>
    <row r="1236" spans="1:26" ht="13.15" x14ac:dyDescent="0.4">
      <c r="A1236" s="1">
        <v>1973.04</v>
      </c>
      <c r="B1236" s="11">
        <v>110.3</v>
      </c>
      <c r="C1236" s="4">
        <v>3.1866699999999999</v>
      </c>
      <c r="D1236" s="11">
        <v>6.9433299999999996</v>
      </c>
      <c r="E1236" s="11">
        <v>43.6</v>
      </c>
      <c r="F1236" s="4">
        <f t="shared" si="271"/>
        <v>1973.2916666665737</v>
      </c>
      <c r="G1236" s="22">
        <v>6.67</v>
      </c>
      <c r="H1236" s="4">
        <f t="shared" si="267"/>
        <v>770.65547477064217</v>
      </c>
      <c r="I1236" s="4">
        <f t="shared" si="268"/>
        <v>22.264956317201836</v>
      </c>
      <c r="J1236" s="33">
        <f t="shared" si="272"/>
        <v>125957.73832875016</v>
      </c>
      <c r="K1236" s="4">
        <f t="shared" si="269"/>
        <v>48.512377857110089</v>
      </c>
      <c r="L1236" s="33">
        <f t="shared" si="270"/>
        <v>7928.9768202190453</v>
      </c>
      <c r="M1236" s="15">
        <f t="shared" si="261"/>
        <v>16.935740066050826</v>
      </c>
      <c r="N1236" s="6"/>
      <c r="O1236" s="7">
        <f t="shared" si="262"/>
        <v>19.787325522958465</v>
      </c>
      <c r="P1236" s="7"/>
      <c r="Q1236" s="46">
        <f t="shared" si="263"/>
        <v>2.872587050572295E-2</v>
      </c>
      <c r="R1236" s="22">
        <f t="shared" si="273"/>
        <v>0.99262871327900482</v>
      </c>
      <c r="S1236" s="22">
        <f t="shared" si="274"/>
        <v>11.690539443832611</v>
      </c>
      <c r="T1236" s="39">
        <f t="shared" si="264"/>
        <v>6.5990840437635256E-4</v>
      </c>
      <c r="U1236" s="39">
        <f t="shared" si="265"/>
        <v>-1.3320197333000272E-2</v>
      </c>
      <c r="V1236" s="39">
        <f t="shared" si="266"/>
        <v>1.3980105737376625E-2</v>
      </c>
      <c r="Y1236" s="37"/>
      <c r="Z1236" s="37"/>
    </row>
    <row r="1237" spans="1:26" ht="13.15" x14ac:dyDescent="0.4">
      <c r="A1237" s="1">
        <v>1973.05</v>
      </c>
      <c r="B1237" s="11">
        <v>107.2</v>
      </c>
      <c r="C1237" s="4">
        <v>3.2033299999999998</v>
      </c>
      <c r="D1237" s="11">
        <v>7.0866699999999998</v>
      </c>
      <c r="E1237" s="11">
        <v>43.9</v>
      </c>
      <c r="F1237" s="4">
        <f t="shared" si="271"/>
        <v>1973.374999999907</v>
      </c>
      <c r="G1237" s="22">
        <v>6.85</v>
      </c>
      <c r="H1237" s="4">
        <f t="shared" si="267"/>
        <v>743.87764920273366</v>
      </c>
      <c r="I1237" s="4">
        <f t="shared" si="268"/>
        <v>22.228410354669705</v>
      </c>
      <c r="J1237" s="33">
        <f t="shared" si="272"/>
        <v>121883.86300559952</v>
      </c>
      <c r="K1237" s="4">
        <f t="shared" si="269"/>
        <v>49.17551698018223</v>
      </c>
      <c r="L1237" s="33">
        <f t="shared" si="270"/>
        <v>8057.376076920631</v>
      </c>
      <c r="M1237" s="15">
        <f t="shared" si="261"/>
        <v>16.31433875966858</v>
      </c>
      <c r="N1237" s="6"/>
      <c r="O1237" s="7">
        <f t="shared" si="262"/>
        <v>19.061145729006878</v>
      </c>
      <c r="P1237" s="7"/>
      <c r="Q1237" s="46">
        <f t="shared" si="263"/>
        <v>2.988582385959894E-2</v>
      </c>
      <c r="R1237" s="22">
        <f t="shared" si="273"/>
        <v>1.0021246957992085</v>
      </c>
      <c r="S1237" s="22">
        <f t="shared" si="274"/>
        <v>11.525064225038022</v>
      </c>
      <c r="T1237" s="39">
        <f t="shared" si="264"/>
        <v>7.6997385593500223E-3</v>
      </c>
      <c r="U1237" s="39">
        <f t="shared" si="265"/>
        <v>-1.1538385700090914E-2</v>
      </c>
      <c r="V1237" s="39">
        <f t="shared" si="266"/>
        <v>1.9238124259440936E-2</v>
      </c>
      <c r="Y1237" s="37"/>
      <c r="Z1237" s="37"/>
    </row>
    <row r="1238" spans="1:26" ht="13.15" x14ac:dyDescent="0.4">
      <c r="A1238" s="1">
        <v>1973.06</v>
      </c>
      <c r="B1238" s="11">
        <v>104.8</v>
      </c>
      <c r="C1238" s="4">
        <v>3.22</v>
      </c>
      <c r="D1238" s="11">
        <v>7.23</v>
      </c>
      <c r="E1238" s="11">
        <v>44.2</v>
      </c>
      <c r="F1238" s="4">
        <f t="shared" si="271"/>
        <v>1973.4583333332403</v>
      </c>
      <c r="G1238" s="22">
        <v>6.9</v>
      </c>
      <c r="H1238" s="4">
        <f t="shared" si="267"/>
        <v>722.2877647058823</v>
      </c>
      <c r="I1238" s="4">
        <f t="shared" si="268"/>
        <v>22.192429411764707</v>
      </c>
      <c r="J1238" s="33">
        <f t="shared" si="272"/>
        <v>118649.39255912541</v>
      </c>
      <c r="K1238" s="4">
        <f t="shared" si="269"/>
        <v>49.829585294117656</v>
      </c>
      <c r="L1238" s="33">
        <f t="shared" si="270"/>
        <v>8185.4495057488257</v>
      </c>
      <c r="M1238" s="15">
        <f t="shared" si="261"/>
        <v>15.808323047681981</v>
      </c>
      <c r="N1238" s="6"/>
      <c r="O1238" s="7">
        <f t="shared" si="262"/>
        <v>18.47060167810373</v>
      </c>
      <c r="P1238" s="7"/>
      <c r="Q1238" s="46">
        <f t="shared" si="263"/>
        <v>3.1714766309810502E-2</v>
      </c>
      <c r="R1238" s="22">
        <f t="shared" si="273"/>
        <v>0.98943146265705451</v>
      </c>
      <c r="S1238" s="22">
        <f t="shared" si="274"/>
        <v>11.471160859673637</v>
      </c>
      <c r="T1238" s="39">
        <f t="shared" si="264"/>
        <v>1.18665240778284E-2</v>
      </c>
      <c r="U1238" s="39">
        <f t="shared" si="265"/>
        <v>-1.3351240060321401E-2</v>
      </c>
      <c r="V1238" s="39">
        <f t="shared" si="266"/>
        <v>2.5217764138149801E-2</v>
      </c>
      <c r="Y1238" s="37"/>
      <c r="Z1238" s="37"/>
    </row>
    <row r="1239" spans="1:26" ht="13.15" x14ac:dyDescent="0.4">
      <c r="A1239" s="1">
        <v>1973.07</v>
      </c>
      <c r="B1239" s="11">
        <v>105.8</v>
      </c>
      <c r="C1239" s="4">
        <v>3.2366700000000002</v>
      </c>
      <c r="D1239" s="11">
        <v>7.3833299999999999</v>
      </c>
      <c r="E1239" s="11">
        <v>44.3</v>
      </c>
      <c r="F1239" s="4">
        <f t="shared" si="271"/>
        <v>1973.5416666665735</v>
      </c>
      <c r="G1239" s="22">
        <v>7.13</v>
      </c>
      <c r="H1239" s="4">
        <f t="shared" si="267"/>
        <v>727.5338194130926</v>
      </c>
      <c r="I1239" s="4">
        <f t="shared" si="268"/>
        <v>22.256964908126417</v>
      </c>
      <c r="J1239" s="33">
        <f t="shared" si="272"/>
        <v>119815.83322085452</v>
      </c>
      <c r="K1239" s="4">
        <f t="shared" si="269"/>
        <v>50.771477078329582</v>
      </c>
      <c r="L1239" s="33">
        <f t="shared" si="270"/>
        <v>8361.4351218764823</v>
      </c>
      <c r="M1239" s="15">
        <f t="shared" si="261"/>
        <v>15.889518573988786</v>
      </c>
      <c r="N1239" s="6"/>
      <c r="O1239" s="7">
        <f t="shared" si="262"/>
        <v>18.565516582822468</v>
      </c>
      <c r="P1239" s="7"/>
      <c r="Q1239" s="46">
        <f t="shared" si="263"/>
        <v>2.898749194774479E-2</v>
      </c>
      <c r="R1239" s="22">
        <f t="shared" si="273"/>
        <v>0.98701058762603067</v>
      </c>
      <c r="S1239" s="22">
        <f t="shared" si="274"/>
        <v>11.324306863996544</v>
      </c>
      <c r="T1239" s="39">
        <f t="shared" si="264"/>
        <v>1.1185898648329529E-2</v>
      </c>
      <c r="U1239" s="39">
        <f t="shared" si="265"/>
        <v>-1.4708496170451557E-2</v>
      </c>
      <c r="V1239" s="39">
        <f t="shared" si="266"/>
        <v>2.5894394818781086E-2</v>
      </c>
      <c r="Y1239" s="37"/>
      <c r="Z1239" s="37"/>
    </row>
    <row r="1240" spans="1:26" ht="13.15" x14ac:dyDescent="0.4">
      <c r="A1240" s="1">
        <v>1973.08</v>
      </c>
      <c r="B1240" s="11">
        <v>103.8</v>
      </c>
      <c r="C1240" s="4">
        <v>3.2533300000000001</v>
      </c>
      <c r="D1240" s="11">
        <v>7.53667</v>
      </c>
      <c r="E1240" s="11">
        <v>45.1</v>
      </c>
      <c r="F1240" s="4">
        <f t="shared" si="271"/>
        <v>1973.6249999999068</v>
      </c>
      <c r="G1240" s="22">
        <v>7.4</v>
      </c>
      <c r="H1240" s="4">
        <f t="shared" si="267"/>
        <v>701.11951662971171</v>
      </c>
      <c r="I1240" s="4">
        <f t="shared" si="268"/>
        <v>21.974693227716187</v>
      </c>
      <c r="J1240" s="33">
        <f t="shared" si="272"/>
        <v>115767.30387861187</v>
      </c>
      <c r="K1240" s="4">
        <f t="shared" si="269"/>
        <v>50.906612980709532</v>
      </c>
      <c r="L1240" s="33">
        <f t="shared" si="270"/>
        <v>8405.5873422236782</v>
      </c>
      <c r="M1240" s="15">
        <f t="shared" si="261"/>
        <v>15.278501094706121</v>
      </c>
      <c r="N1240" s="6"/>
      <c r="O1240" s="7">
        <f t="shared" si="262"/>
        <v>17.852222658614043</v>
      </c>
      <c r="P1240" s="7"/>
      <c r="Q1240" s="46">
        <f t="shared" si="263"/>
        <v>3.0662641868366564E-2</v>
      </c>
      <c r="R1240" s="22">
        <f t="shared" si="273"/>
        <v>1.0281999418118777</v>
      </c>
      <c r="S1240" s="22">
        <f t="shared" si="274"/>
        <v>10.978945392737891</v>
      </c>
      <c r="T1240" s="39">
        <f t="shared" si="264"/>
        <v>1.1895906260810163E-2</v>
      </c>
      <c r="U1240" s="39">
        <f t="shared" si="265"/>
        <v>-1.3727563292538103E-2</v>
      </c>
      <c r="V1240" s="39">
        <f t="shared" si="266"/>
        <v>2.5623469553348266E-2</v>
      </c>
      <c r="Y1240" s="37"/>
      <c r="Z1240" s="37"/>
    </row>
    <row r="1241" spans="1:26" ht="13.15" x14ac:dyDescent="0.4">
      <c r="A1241" s="1">
        <v>1973.09</v>
      </c>
      <c r="B1241" s="11">
        <v>105.6</v>
      </c>
      <c r="C1241" s="4">
        <v>3.27</v>
      </c>
      <c r="D1241" s="11">
        <v>7.69</v>
      </c>
      <c r="E1241" s="11">
        <v>45.2</v>
      </c>
      <c r="F1241" s="4">
        <f t="shared" si="271"/>
        <v>1973.70833333324</v>
      </c>
      <c r="G1241" s="22">
        <v>7.09</v>
      </c>
      <c r="H1241" s="4">
        <f t="shared" si="267"/>
        <v>711.69961061946901</v>
      </c>
      <c r="I1241" s="4">
        <f t="shared" si="268"/>
        <v>22.038425442477877</v>
      </c>
      <c r="J1241" s="33">
        <f t="shared" si="272"/>
        <v>117817.51026969921</v>
      </c>
      <c r="K1241" s="4">
        <f t="shared" si="269"/>
        <v>51.827367477876109</v>
      </c>
      <c r="L1241" s="33">
        <f t="shared" si="270"/>
        <v>8579.7031626324533</v>
      </c>
      <c r="M1241" s="15">
        <f t="shared" si="261"/>
        <v>15.475308601805564</v>
      </c>
      <c r="N1241" s="6"/>
      <c r="O1241" s="7">
        <f t="shared" si="262"/>
        <v>18.082083727935444</v>
      </c>
      <c r="P1241" s="7"/>
      <c r="Q1241" s="46">
        <f t="shared" si="263"/>
        <v>3.3160456131076405E-2</v>
      </c>
      <c r="R1241" s="22">
        <f t="shared" si="273"/>
        <v>1.0275149478054186</v>
      </c>
      <c r="S1241" s="22">
        <f t="shared" si="274"/>
        <v>11.263576343583996</v>
      </c>
      <c r="T1241" s="39">
        <f t="shared" si="264"/>
        <v>1.2916279581847379E-2</v>
      </c>
      <c r="U1241" s="39">
        <f t="shared" si="265"/>
        <v>-1.4634266551174058E-2</v>
      </c>
      <c r="V1241" s="39">
        <f t="shared" si="266"/>
        <v>2.7550546133021436E-2</v>
      </c>
      <c r="Y1241" s="37"/>
      <c r="Z1241" s="37"/>
    </row>
    <row r="1242" spans="1:26" ht="13.15" x14ac:dyDescent="0.4">
      <c r="A1242" s="1">
        <v>1973.1</v>
      </c>
      <c r="B1242" s="11">
        <v>109.8</v>
      </c>
      <c r="C1242" s="4">
        <v>3.30667</v>
      </c>
      <c r="D1242" s="11">
        <v>7.8466699999999996</v>
      </c>
      <c r="E1242" s="11">
        <v>45.6</v>
      </c>
      <c r="F1242" s="4">
        <f t="shared" si="271"/>
        <v>1973.7916666665733</v>
      </c>
      <c r="G1242" s="22">
        <v>6.79</v>
      </c>
      <c r="H1242" s="4">
        <f t="shared" si="267"/>
        <v>733.51456578947364</v>
      </c>
      <c r="I1242" s="4">
        <f t="shared" si="268"/>
        <v>22.090078408552632</v>
      </c>
      <c r="J1242" s="33">
        <f t="shared" si="272"/>
        <v>121733.58220955738</v>
      </c>
      <c r="K1242" s="4">
        <f t="shared" si="269"/>
        <v>52.41936919802631</v>
      </c>
      <c r="L1242" s="33">
        <f t="shared" si="270"/>
        <v>8699.4831285634573</v>
      </c>
      <c r="M1242" s="15">
        <f t="shared" si="261"/>
        <v>15.913516308933383</v>
      </c>
      <c r="N1242" s="6"/>
      <c r="O1242" s="7">
        <f t="shared" si="262"/>
        <v>18.592078071081119</v>
      </c>
      <c r="P1242" s="7"/>
      <c r="Q1242" s="46">
        <f t="shared" si="263"/>
        <v>3.495899613495182E-2</v>
      </c>
      <c r="R1242" s="22">
        <f t="shared" si="273"/>
        <v>1.0099911491177134</v>
      </c>
      <c r="S1242" s="22">
        <f t="shared" si="274"/>
        <v>11.471971189843391</v>
      </c>
      <c r="T1242" s="39">
        <f t="shared" si="264"/>
        <v>9.9629290667919701E-3</v>
      </c>
      <c r="U1242" s="39">
        <f t="shared" si="265"/>
        <v>-1.5151288843267774E-2</v>
      </c>
      <c r="V1242" s="39">
        <f t="shared" si="266"/>
        <v>2.5114217910059744E-2</v>
      </c>
      <c r="Y1242" s="37"/>
      <c r="Z1242" s="37"/>
    </row>
    <row r="1243" spans="1:26" ht="13.15" x14ac:dyDescent="0.4">
      <c r="A1243" s="1">
        <v>1973.11</v>
      </c>
      <c r="B1243" s="11">
        <v>102</v>
      </c>
      <c r="C1243" s="4">
        <v>3.3433299999999999</v>
      </c>
      <c r="D1243" s="11">
        <v>8.0033300000000001</v>
      </c>
      <c r="E1243" s="11">
        <v>45.9</v>
      </c>
      <c r="F1243" s="4">
        <f t="shared" si="271"/>
        <v>1973.8749999999065</v>
      </c>
      <c r="G1243" s="22">
        <v>6.73</v>
      </c>
      <c r="H1243" s="4">
        <f t="shared" si="267"/>
        <v>676.95333333333338</v>
      </c>
      <c r="I1243" s="4">
        <f t="shared" si="268"/>
        <v>22.189003803267976</v>
      </c>
      <c r="J1243" s="33">
        <f t="shared" si="272"/>
        <v>112653.59092492318</v>
      </c>
      <c r="K1243" s="4">
        <f t="shared" si="269"/>
        <v>53.116479620261444</v>
      </c>
      <c r="L1243" s="33">
        <f t="shared" si="270"/>
        <v>8839.2535672271115</v>
      </c>
      <c r="M1243" s="15">
        <f t="shared" si="261"/>
        <v>14.65184515971057</v>
      </c>
      <c r="N1243" s="6"/>
      <c r="O1243" s="7">
        <f t="shared" si="262"/>
        <v>17.119742977139488</v>
      </c>
      <c r="P1243" s="7"/>
      <c r="Q1243" s="46">
        <f t="shared" si="263"/>
        <v>4.1652328760251128E-2</v>
      </c>
      <c r="R1243" s="22">
        <f t="shared" si="273"/>
        <v>1.0048865171192618</v>
      </c>
      <c r="S1243" s="22">
        <f t="shared" si="274"/>
        <v>11.510860022422449</v>
      </c>
      <c r="T1243" s="39">
        <f t="shared" si="264"/>
        <v>1.6454975003629579E-2</v>
      </c>
      <c r="U1243" s="39">
        <f t="shared" si="265"/>
        <v>-1.5597269561874794E-2</v>
      </c>
      <c r="V1243" s="39">
        <f t="shared" si="266"/>
        <v>3.2052244565504373E-2</v>
      </c>
      <c r="Y1243" s="37"/>
      <c r="Z1243" s="37"/>
    </row>
    <row r="1244" spans="1:26" ht="13.15" x14ac:dyDescent="0.4">
      <c r="A1244" s="1">
        <v>1973.12</v>
      </c>
      <c r="B1244" s="11">
        <v>94.78</v>
      </c>
      <c r="C1244" s="4">
        <v>3.38</v>
      </c>
      <c r="D1244" s="11">
        <v>8.16</v>
      </c>
      <c r="E1244" s="11">
        <v>46.2</v>
      </c>
      <c r="F1244" s="4">
        <f t="shared" si="271"/>
        <v>1973.9583333332398</v>
      </c>
      <c r="G1244" s="22">
        <v>6.74</v>
      </c>
      <c r="H1244" s="4">
        <f t="shared" si="267"/>
        <v>624.95100909090911</v>
      </c>
      <c r="I1244" s="4">
        <f t="shared" si="268"/>
        <v>22.286710389610391</v>
      </c>
      <c r="J1244" s="33">
        <f t="shared" si="272"/>
        <v>104308.81275300069</v>
      </c>
      <c r="K1244" s="4">
        <f t="shared" si="269"/>
        <v>53.804602597402599</v>
      </c>
      <c r="L1244" s="33">
        <f t="shared" si="270"/>
        <v>8980.3746788825247</v>
      </c>
      <c r="M1244" s="15">
        <f t="shared" si="261"/>
        <v>13.49332968620589</v>
      </c>
      <c r="N1244" s="6"/>
      <c r="O1244" s="7">
        <f t="shared" si="262"/>
        <v>15.771102210645223</v>
      </c>
      <c r="P1244" s="7"/>
      <c r="Q1244" s="46">
        <f t="shared" si="263"/>
        <v>4.7752928053783464E-2</v>
      </c>
      <c r="R1244" s="22">
        <f t="shared" si="273"/>
        <v>0.98776947809049742</v>
      </c>
      <c r="S1244" s="22">
        <f t="shared" si="274"/>
        <v>11.491996945830225</v>
      </c>
      <c r="T1244" s="39">
        <f t="shared" si="264"/>
        <v>2.4077050220233875E-2</v>
      </c>
      <c r="U1244" s="39">
        <f t="shared" si="265"/>
        <v>-1.5376635272250416E-2</v>
      </c>
      <c r="V1244" s="39">
        <f t="shared" si="266"/>
        <v>3.9453685492484292E-2</v>
      </c>
      <c r="Y1244" s="37"/>
      <c r="Z1244" s="37"/>
    </row>
    <row r="1245" spans="1:26" ht="13.15" x14ac:dyDescent="0.4">
      <c r="A1245" s="1">
        <v>1974.01</v>
      </c>
      <c r="B1245" s="11">
        <v>96.11</v>
      </c>
      <c r="C1245" s="4">
        <v>3.4</v>
      </c>
      <c r="D1245" s="11">
        <v>8.2266700000000004</v>
      </c>
      <c r="E1245" s="11">
        <v>46.6</v>
      </c>
      <c r="F1245" s="4">
        <f t="shared" si="271"/>
        <v>1974.0416666665731</v>
      </c>
      <c r="G1245" s="22">
        <v>6.99</v>
      </c>
      <c r="H1245" s="4">
        <f t="shared" si="267"/>
        <v>628.28096974248933</v>
      </c>
      <c r="I1245" s="4">
        <f t="shared" si="268"/>
        <v>22.226150214592277</v>
      </c>
      <c r="J1245" s="33">
        <f t="shared" si="272"/>
        <v>105173.7491175535</v>
      </c>
      <c r="K1245" s="4">
        <f t="shared" si="269"/>
        <v>53.778589172317602</v>
      </c>
      <c r="L1245" s="33">
        <f t="shared" si="270"/>
        <v>9002.4942945885323</v>
      </c>
      <c r="M1245" s="15">
        <f t="shared" si="261"/>
        <v>13.530721892513954</v>
      </c>
      <c r="N1245" s="6"/>
      <c r="O1245" s="7">
        <f t="shared" si="262"/>
        <v>15.819141518464644</v>
      </c>
      <c r="P1245" s="7"/>
      <c r="Q1245" s="46">
        <f t="shared" si="263"/>
        <v>4.5945965557319016E-2</v>
      </c>
      <c r="R1245" s="22">
        <f t="shared" si="273"/>
        <v>1.0079694972375672</v>
      </c>
      <c r="S1245" s="22">
        <f t="shared" si="274"/>
        <v>11.254006539345372</v>
      </c>
      <c r="T1245" s="39">
        <f t="shared" si="264"/>
        <v>2.4229443866256917E-2</v>
      </c>
      <c r="U1245" s="39">
        <f t="shared" si="265"/>
        <v>-1.2015977017232893E-2</v>
      </c>
      <c r="V1245" s="39">
        <f t="shared" si="266"/>
        <v>3.624542088348981E-2</v>
      </c>
      <c r="Y1245" s="37"/>
      <c r="Z1245" s="37"/>
    </row>
    <row r="1246" spans="1:26" ht="13.15" x14ac:dyDescent="0.4">
      <c r="A1246" s="1">
        <v>1974.02</v>
      </c>
      <c r="B1246" s="11">
        <v>93.45</v>
      </c>
      <c r="C1246" s="4">
        <v>3.42</v>
      </c>
      <c r="D1246" s="11">
        <v>8.2933299999999992</v>
      </c>
      <c r="E1246" s="11">
        <v>47.2</v>
      </c>
      <c r="F1246" s="4">
        <f t="shared" si="271"/>
        <v>1974.1249999999063</v>
      </c>
      <c r="G1246" s="22">
        <v>6.96</v>
      </c>
      <c r="H1246" s="4">
        <f t="shared" si="267"/>
        <v>603.12669597457636</v>
      </c>
      <c r="I1246" s="4">
        <f t="shared" si="268"/>
        <v>22.072694491525425</v>
      </c>
      <c r="J1246" s="33">
        <f t="shared" si="272"/>
        <v>101270.85578289503</v>
      </c>
      <c r="K1246" s="4">
        <f t="shared" si="269"/>
        <v>53.525186961228812</v>
      </c>
      <c r="L1246" s="33">
        <f t="shared" si="270"/>
        <v>8987.401031460211</v>
      </c>
      <c r="M1246" s="15">
        <f t="shared" si="261"/>
        <v>12.95732128020539</v>
      </c>
      <c r="N1246" s="6"/>
      <c r="O1246" s="7">
        <f t="shared" si="262"/>
        <v>15.154292146338728</v>
      </c>
      <c r="P1246" s="7"/>
      <c r="Q1246" s="46">
        <f t="shared" si="263"/>
        <v>5.0850367922704129E-2</v>
      </c>
      <c r="R1246" s="22">
        <f t="shared" si="273"/>
        <v>0.98812468410760568</v>
      </c>
      <c r="S1246" s="22">
        <f t="shared" si="274"/>
        <v>11.199495796676839</v>
      </c>
      <c r="T1246" s="39">
        <f t="shared" si="264"/>
        <v>2.2230186502816274E-2</v>
      </c>
      <c r="U1246" s="39">
        <f t="shared" si="265"/>
        <v>-1.2036619668587267E-2</v>
      </c>
      <c r="V1246" s="39">
        <f t="shared" si="266"/>
        <v>3.4266806171403541E-2</v>
      </c>
      <c r="Y1246" s="37"/>
      <c r="Z1246" s="37"/>
    </row>
    <row r="1247" spans="1:26" ht="13.15" x14ac:dyDescent="0.4">
      <c r="A1247" s="1">
        <v>1974.03</v>
      </c>
      <c r="B1247" s="11">
        <v>97.44</v>
      </c>
      <c r="C1247" s="4">
        <v>3.44</v>
      </c>
      <c r="D1247" s="11">
        <v>8.36</v>
      </c>
      <c r="E1247" s="11">
        <v>47.8</v>
      </c>
      <c r="F1247" s="4">
        <f t="shared" si="271"/>
        <v>1974.2083333332396</v>
      </c>
      <c r="G1247" s="22">
        <v>7.21</v>
      </c>
      <c r="H1247" s="4">
        <f t="shared" si="267"/>
        <v>620.98430460251052</v>
      </c>
      <c r="I1247" s="4">
        <f t="shared" si="268"/>
        <v>21.923091213389124</v>
      </c>
      <c r="J1247" s="33">
        <f t="shared" si="272"/>
        <v>104576.080879613</v>
      </c>
      <c r="K1247" s="4">
        <f t="shared" si="269"/>
        <v>53.278210041841007</v>
      </c>
      <c r="L1247" s="33">
        <f t="shared" si="270"/>
        <v>8972.2499605250887</v>
      </c>
      <c r="M1247" s="15">
        <f t="shared" si="261"/>
        <v>13.310364239140164</v>
      </c>
      <c r="N1247" s="6"/>
      <c r="O1247" s="7">
        <f t="shared" si="262"/>
        <v>15.571122142264313</v>
      </c>
      <c r="P1247" s="7"/>
      <c r="Q1247" s="46">
        <f t="shared" si="263"/>
        <v>4.7622016397860817E-2</v>
      </c>
      <c r="R1247" s="22">
        <f t="shared" si="273"/>
        <v>0.98507465515458947</v>
      </c>
      <c r="S1247" s="22">
        <f t="shared" si="274"/>
        <v>10.927588226428282</v>
      </c>
      <c r="T1247" s="39">
        <f t="shared" si="264"/>
        <v>1.9205013338245092E-2</v>
      </c>
      <c r="U1247" s="39">
        <f t="shared" si="265"/>
        <v>-1.1549315348687084E-2</v>
      </c>
      <c r="V1247" s="39">
        <f t="shared" si="266"/>
        <v>3.0754328686932175E-2</v>
      </c>
      <c r="Y1247" s="37"/>
      <c r="Z1247" s="37"/>
    </row>
    <row r="1248" spans="1:26" ht="13.15" x14ac:dyDescent="0.4">
      <c r="A1248" s="1">
        <v>1974.04</v>
      </c>
      <c r="B1248" s="11">
        <v>92.46</v>
      </c>
      <c r="C1248" s="4">
        <v>3.46</v>
      </c>
      <c r="D1248" s="11">
        <v>8.4866700000000002</v>
      </c>
      <c r="E1248" s="11">
        <v>48</v>
      </c>
      <c r="F1248" s="4">
        <f t="shared" si="271"/>
        <v>1974.2916666665728</v>
      </c>
      <c r="G1248" s="22">
        <v>7.51</v>
      </c>
      <c r="H1248" s="4">
        <f t="shared" si="267"/>
        <v>586.79161124999996</v>
      </c>
      <c r="I1248" s="4">
        <f t="shared" si="268"/>
        <v>21.958673750000003</v>
      </c>
      <c r="J1248" s="33">
        <f t="shared" si="272"/>
        <v>99126.063592112972</v>
      </c>
      <c r="K1248" s="4">
        <f t="shared" si="269"/>
        <v>53.860120738125005</v>
      </c>
      <c r="L1248" s="33">
        <f t="shared" si="270"/>
        <v>9098.5311497434304</v>
      </c>
      <c r="M1248" s="15">
        <f t="shared" si="261"/>
        <v>12.550411048540907</v>
      </c>
      <c r="N1248" s="6"/>
      <c r="O1248" s="7">
        <f t="shared" si="262"/>
        <v>14.688309996556297</v>
      </c>
      <c r="P1248" s="7"/>
      <c r="Q1248" s="46">
        <f t="shared" si="263"/>
        <v>4.9607504754646897E-2</v>
      </c>
      <c r="R1248" s="22">
        <f t="shared" si="273"/>
        <v>1.0013886996776262</v>
      </c>
      <c r="S1248" s="22">
        <f t="shared" si="274"/>
        <v>10.719638161304275</v>
      </c>
      <c r="T1248" s="39">
        <f t="shared" si="264"/>
        <v>2.4697271508143048E-2</v>
      </c>
      <c r="U1248" s="39">
        <f t="shared" si="265"/>
        <v>-1.0846436354005617E-2</v>
      </c>
      <c r="V1248" s="39">
        <f t="shared" si="266"/>
        <v>3.5543707862148666E-2</v>
      </c>
      <c r="Y1248" s="37"/>
      <c r="Z1248" s="37"/>
    </row>
    <row r="1249" spans="1:26" ht="13.15" x14ac:dyDescent="0.4">
      <c r="A1249" s="1">
        <v>1974.05</v>
      </c>
      <c r="B1249" s="11">
        <v>89.67</v>
      </c>
      <c r="C1249" s="4">
        <v>3.48</v>
      </c>
      <c r="D1249" s="11">
        <v>8.6133299999999995</v>
      </c>
      <c r="E1249" s="11">
        <v>48.6</v>
      </c>
      <c r="F1249" s="4">
        <f t="shared" si="271"/>
        <v>1974.3749999999061</v>
      </c>
      <c r="G1249" s="22">
        <v>7.58</v>
      </c>
      <c r="H1249" s="4">
        <f t="shared" si="267"/>
        <v>562.05930925925929</v>
      </c>
      <c r="I1249" s="4">
        <f t="shared" si="268"/>
        <v>21.812940740740743</v>
      </c>
      <c r="J1249" s="33">
        <f t="shared" si="272"/>
        <v>95255.132611195062</v>
      </c>
      <c r="K1249" s="4">
        <f t="shared" si="269"/>
        <v>53.989096801851851</v>
      </c>
      <c r="L1249" s="33">
        <f t="shared" si="270"/>
        <v>9149.8147805730423</v>
      </c>
      <c r="M1249" s="15">
        <f t="shared" si="261"/>
        <v>11.995436947329662</v>
      </c>
      <c r="N1249" s="6"/>
      <c r="O1249" s="7">
        <f t="shared" si="262"/>
        <v>14.045930080444705</v>
      </c>
      <c r="P1249" s="7"/>
      <c r="Q1249" s="46">
        <f t="shared" si="263"/>
        <v>5.3892868651376019E-2</v>
      </c>
      <c r="R1249" s="22">
        <f t="shared" si="273"/>
        <v>1.0091041723610832</v>
      </c>
      <c r="S1249" s="22">
        <f t="shared" si="274"/>
        <v>10.601999525296936</v>
      </c>
      <c r="T1249" s="39">
        <f t="shared" si="264"/>
        <v>2.8230560552379602E-2</v>
      </c>
      <c r="U1249" s="39">
        <f t="shared" si="265"/>
        <v>-1.3270756867215239E-2</v>
      </c>
      <c r="V1249" s="39">
        <f t="shared" si="266"/>
        <v>4.1501317419594841E-2</v>
      </c>
      <c r="Y1249" s="37"/>
      <c r="Z1249" s="37"/>
    </row>
    <row r="1250" spans="1:26" ht="13.15" x14ac:dyDescent="0.4">
      <c r="A1250" s="1">
        <v>1974.06</v>
      </c>
      <c r="B1250" s="11">
        <v>89.79</v>
      </c>
      <c r="C1250" s="4">
        <v>3.5</v>
      </c>
      <c r="D1250" s="11">
        <v>8.74</v>
      </c>
      <c r="E1250" s="11">
        <v>49</v>
      </c>
      <c r="F1250" s="4">
        <f t="shared" si="271"/>
        <v>1974.4583333332394</v>
      </c>
      <c r="G1250" s="22">
        <v>7.54</v>
      </c>
      <c r="H1250" s="4">
        <f t="shared" si="267"/>
        <v>558.2171002040817</v>
      </c>
      <c r="I1250" s="4">
        <f t="shared" si="268"/>
        <v>21.75921428571429</v>
      </c>
      <c r="J1250" s="33">
        <f t="shared" si="272"/>
        <v>94911.277328139928</v>
      </c>
      <c r="K1250" s="4">
        <f t="shared" si="269"/>
        <v>54.335866530612243</v>
      </c>
      <c r="L1250" s="33">
        <f t="shared" si="270"/>
        <v>9238.4960891852406</v>
      </c>
      <c r="M1250" s="15">
        <f t="shared" si="261"/>
        <v>11.888498820078999</v>
      </c>
      <c r="N1250" s="6"/>
      <c r="O1250" s="7">
        <f t="shared" si="262"/>
        <v>13.927722593419727</v>
      </c>
      <c r="P1250" s="7"/>
      <c r="Q1250" s="46">
        <f t="shared" si="263"/>
        <v>5.5562453619213095E-2</v>
      </c>
      <c r="R1250" s="22">
        <f t="shared" si="273"/>
        <v>0.98768742668372878</v>
      </c>
      <c r="S1250" s="22">
        <f t="shared" si="274"/>
        <v>10.611187083234322</v>
      </c>
      <c r="T1250" s="39">
        <f t="shared" si="264"/>
        <v>2.6390310882116186E-2</v>
      </c>
      <c r="U1250" s="39">
        <f t="shared" si="265"/>
        <v>-1.3344768012055308E-2</v>
      </c>
      <c r="V1250" s="39">
        <f t="shared" si="266"/>
        <v>3.9735078894171494E-2</v>
      </c>
      <c r="Y1250" s="37"/>
      <c r="Z1250" s="37"/>
    </row>
    <row r="1251" spans="1:26" ht="13.15" x14ac:dyDescent="0.4">
      <c r="A1251" s="1">
        <v>1974.07</v>
      </c>
      <c r="B1251" s="11">
        <v>79.31</v>
      </c>
      <c r="C1251" s="4">
        <v>3.53</v>
      </c>
      <c r="D1251" s="11">
        <v>8.8633299999999995</v>
      </c>
      <c r="E1251" s="11">
        <v>49.4</v>
      </c>
      <c r="F1251" s="4">
        <f t="shared" si="271"/>
        <v>1974.5416666665726</v>
      </c>
      <c r="G1251" s="22">
        <v>7.81</v>
      </c>
      <c r="H1251" s="4">
        <f t="shared" si="267"/>
        <v>489.07137631578951</v>
      </c>
      <c r="I1251" s="4">
        <f t="shared" si="268"/>
        <v>21.768023684210529</v>
      </c>
      <c r="J1251" s="33">
        <f t="shared" si="272"/>
        <v>83463.151268794551</v>
      </c>
      <c r="K1251" s="4">
        <f t="shared" si="269"/>
        <v>54.656424181578956</v>
      </c>
      <c r="L1251" s="33">
        <f t="shared" si="270"/>
        <v>9327.4675644338022</v>
      </c>
      <c r="M1251" s="15">
        <f t="shared" si="261"/>
        <v>10.394141805327054</v>
      </c>
      <c r="N1251" s="6"/>
      <c r="O1251" s="7">
        <f t="shared" si="262"/>
        <v>12.188506545695988</v>
      </c>
      <c r="P1251" s="7"/>
      <c r="Q1251" s="46">
        <f t="shared" si="263"/>
        <v>6.5469660475618724E-2</v>
      </c>
      <c r="R1251" s="22">
        <f t="shared" si="273"/>
        <v>0.99082437643708132</v>
      </c>
      <c r="S1251" s="22">
        <f t="shared" si="274"/>
        <v>10.395673424102574</v>
      </c>
      <c r="T1251" s="39">
        <f t="shared" si="264"/>
        <v>3.8321555671837704E-2</v>
      </c>
      <c r="U1251" s="39">
        <f t="shared" si="265"/>
        <v>-9.520370637920994E-3</v>
      </c>
      <c r="V1251" s="39">
        <f t="shared" si="266"/>
        <v>4.7841926309758698E-2</v>
      </c>
      <c r="Y1251" s="37"/>
      <c r="Z1251" s="37"/>
    </row>
    <row r="1252" spans="1:26" ht="13.15" x14ac:dyDescent="0.4">
      <c r="A1252" s="1">
        <v>1974.08</v>
      </c>
      <c r="B1252" s="11">
        <v>76.03</v>
      </c>
      <c r="C1252" s="4">
        <v>3.56</v>
      </c>
      <c r="D1252" s="11">
        <v>8.9866700000000002</v>
      </c>
      <c r="E1252" s="11">
        <v>50</v>
      </c>
      <c r="F1252" s="4">
        <f t="shared" si="271"/>
        <v>1974.6249999999059</v>
      </c>
      <c r="G1252" s="22">
        <v>8.0399999999999991</v>
      </c>
      <c r="H1252" s="4">
        <f t="shared" si="267"/>
        <v>463.21885740000005</v>
      </c>
      <c r="I1252" s="4">
        <f t="shared" si="268"/>
        <v>21.689584800000002</v>
      </c>
      <c r="J1252" s="33">
        <f t="shared" si="272"/>
        <v>79359.709448149602</v>
      </c>
      <c r="K1252" s="4">
        <f t="shared" si="269"/>
        <v>54.752005908600005</v>
      </c>
      <c r="L1252" s="33">
        <f t="shared" si="270"/>
        <v>9380.2383283756753</v>
      </c>
      <c r="M1252" s="15">
        <f t="shared" si="261"/>
        <v>9.8241957231412016</v>
      </c>
      <c r="N1252" s="6"/>
      <c r="O1252" s="7">
        <f t="shared" si="262"/>
        <v>11.532942434954489</v>
      </c>
      <c r="P1252" s="7"/>
      <c r="Q1252" s="46">
        <f t="shared" si="263"/>
        <v>7.0354100557487753E-2</v>
      </c>
      <c r="R1252" s="22">
        <f t="shared" si="273"/>
        <v>1.0066999999999999</v>
      </c>
      <c r="S1252" s="22">
        <f t="shared" si="274"/>
        <v>10.176683198423012</v>
      </c>
      <c r="T1252" s="39">
        <f t="shared" si="264"/>
        <v>5.2398375851310242E-2</v>
      </c>
      <c r="U1252" s="39">
        <f t="shared" si="265"/>
        <v>-3.2127273530165867E-3</v>
      </c>
      <c r="V1252" s="39">
        <f t="shared" si="266"/>
        <v>5.5611103204326828E-2</v>
      </c>
      <c r="Y1252" s="37"/>
      <c r="Z1252" s="37"/>
    </row>
    <row r="1253" spans="1:26" ht="13.15" x14ac:dyDescent="0.4">
      <c r="A1253" s="1">
        <v>1974.09</v>
      </c>
      <c r="B1253" s="11">
        <v>68.12</v>
      </c>
      <c r="C1253" s="4">
        <v>3.59</v>
      </c>
      <c r="D1253" s="11">
        <v>9.11</v>
      </c>
      <c r="E1253" s="11">
        <v>50.6</v>
      </c>
      <c r="F1253" s="4">
        <f t="shared" si="271"/>
        <v>1974.7083333332391</v>
      </c>
      <c r="G1253" s="22">
        <v>8.0399999999999991</v>
      </c>
      <c r="H1253" s="4">
        <f t="shared" si="267"/>
        <v>410.10528616600794</v>
      </c>
      <c r="I1253" s="4">
        <f t="shared" si="268"/>
        <v>21.613006126482215</v>
      </c>
      <c r="J1253" s="33">
        <f t="shared" si="272"/>
        <v>70568.737264507989</v>
      </c>
      <c r="K1253" s="4">
        <f t="shared" si="269"/>
        <v>54.845260671936757</v>
      </c>
      <c r="L1253" s="33">
        <f t="shared" si="270"/>
        <v>9437.4808643521392</v>
      </c>
      <c r="M1253" s="15">
        <f t="shared" si="261"/>
        <v>8.6804213056463375</v>
      </c>
      <c r="N1253" s="6"/>
      <c r="O1253" s="7">
        <f t="shared" si="262"/>
        <v>10.206222645077469</v>
      </c>
      <c r="P1253" s="7"/>
      <c r="Q1253" s="46">
        <f t="shared" si="263"/>
        <v>8.4680210820316529E-2</v>
      </c>
      <c r="R1253" s="22">
        <f t="shared" si="273"/>
        <v>1.016304763687051</v>
      </c>
      <c r="S1253" s="22">
        <f t="shared" si="274"/>
        <v>10.123386339775145</v>
      </c>
      <c r="T1253" s="39">
        <f t="shared" si="264"/>
        <v>6.5807880219376891E-2</v>
      </c>
      <c r="U1253" s="39">
        <f t="shared" si="265"/>
        <v>-1.0004189719038381E-3</v>
      </c>
      <c r="V1253" s="39">
        <f t="shared" si="266"/>
        <v>6.6808299191280729E-2</v>
      </c>
      <c r="Y1253" s="37"/>
      <c r="Z1253" s="37"/>
    </row>
    <row r="1254" spans="1:26" ht="13.15" x14ac:dyDescent="0.4">
      <c r="A1254" s="1">
        <v>1974.1</v>
      </c>
      <c r="B1254" s="11">
        <v>69.44</v>
      </c>
      <c r="C1254" s="4">
        <v>3.5933299999999999</v>
      </c>
      <c r="D1254" s="11">
        <v>9.0366700000000009</v>
      </c>
      <c r="E1254" s="11">
        <v>51.1</v>
      </c>
      <c r="F1254" s="4">
        <f t="shared" si="271"/>
        <v>1974.7916666665724</v>
      </c>
      <c r="G1254" s="22">
        <v>7.9</v>
      </c>
      <c r="H1254" s="4">
        <f t="shared" si="267"/>
        <v>413.96159999999998</v>
      </c>
      <c r="I1254" s="4">
        <f t="shared" si="268"/>
        <v>21.421380128571428</v>
      </c>
      <c r="J1254" s="33">
        <f t="shared" si="272"/>
        <v>71539.484346703219</v>
      </c>
      <c r="K1254" s="4">
        <f t="shared" si="269"/>
        <v>53.871462728571437</v>
      </c>
      <c r="L1254" s="33">
        <f t="shared" si="270"/>
        <v>9309.8892858773434</v>
      </c>
      <c r="M1254" s="15">
        <f t="shared" si="261"/>
        <v>8.744983833809588</v>
      </c>
      <c r="N1254" s="6"/>
      <c r="O1254" s="7">
        <f t="shared" si="262"/>
        <v>10.297190694389558</v>
      </c>
      <c r="P1254" s="7"/>
      <c r="Q1254" s="46">
        <f t="shared" si="263"/>
        <v>8.626254316371848E-2</v>
      </c>
      <c r="R1254" s="22">
        <f t="shared" si="273"/>
        <v>1.0218213915607526</v>
      </c>
      <c r="S1254" s="22">
        <f t="shared" si="274"/>
        <v>10.187776038061639</v>
      </c>
      <c r="T1254" s="39">
        <f t="shared" si="264"/>
        <v>6.3612158967854215E-2</v>
      </c>
      <c r="U1254" s="39">
        <f t="shared" si="265"/>
        <v>1.1449390348712285E-3</v>
      </c>
      <c r="V1254" s="39">
        <f t="shared" si="266"/>
        <v>6.2467219932982987E-2</v>
      </c>
      <c r="Y1254" s="37"/>
      <c r="Z1254" s="37"/>
    </row>
    <row r="1255" spans="1:26" ht="13.15" x14ac:dyDescent="0.4">
      <c r="A1255" s="1">
        <v>1974.11</v>
      </c>
      <c r="B1255" s="11">
        <v>71.739999999999995</v>
      </c>
      <c r="C1255" s="4">
        <v>3.59667</v>
      </c>
      <c r="D1255" s="11">
        <v>8.9633299999999991</v>
      </c>
      <c r="E1255" s="11">
        <v>51.5</v>
      </c>
      <c r="F1255" s="4">
        <f t="shared" si="271"/>
        <v>1974.8749999999056</v>
      </c>
      <c r="G1255" s="22">
        <v>7.68</v>
      </c>
      <c r="H1255" s="4">
        <f t="shared" si="267"/>
        <v>424.35115456310677</v>
      </c>
      <c r="I1255" s="4">
        <f t="shared" si="268"/>
        <v>21.274756998640775</v>
      </c>
      <c r="J1255" s="33">
        <f t="shared" si="272"/>
        <v>73641.359186004614</v>
      </c>
      <c r="K1255" s="4">
        <f t="shared" si="269"/>
        <v>53.019228244077667</v>
      </c>
      <c r="L1255" s="33">
        <f t="shared" si="270"/>
        <v>9200.8893787662491</v>
      </c>
      <c r="M1255" s="15">
        <f t="shared" si="261"/>
        <v>8.948984512755608</v>
      </c>
      <c r="N1255" s="6"/>
      <c r="O1255" s="7">
        <f t="shared" si="262"/>
        <v>10.55151501033523</v>
      </c>
      <c r="P1255" s="7"/>
      <c r="Q1255" s="46">
        <f t="shared" si="263"/>
        <v>8.6337963625103528E-2</v>
      </c>
      <c r="R1255" s="22">
        <f t="shared" si="273"/>
        <v>1.0239057981194166</v>
      </c>
      <c r="S1255" s="22">
        <f t="shared" si="274"/>
        <v>10.329232439670005</v>
      </c>
      <c r="T1255" s="39">
        <f t="shared" si="264"/>
        <v>6.1895250998547979E-2</v>
      </c>
      <c r="U1255" s="39">
        <f t="shared" si="265"/>
        <v>4.1611956541700579E-3</v>
      </c>
      <c r="V1255" s="39">
        <f t="shared" si="266"/>
        <v>5.7734055344377921E-2</v>
      </c>
      <c r="Y1255" s="37"/>
      <c r="Z1255" s="37"/>
    </row>
    <row r="1256" spans="1:26" ht="13.15" x14ac:dyDescent="0.4">
      <c r="A1256" s="1">
        <v>1974.12</v>
      </c>
      <c r="B1256" s="11">
        <v>67.069999999999993</v>
      </c>
      <c r="C1256" s="4">
        <v>3.6</v>
      </c>
      <c r="D1256" s="11">
        <v>8.89</v>
      </c>
      <c r="E1256" s="11">
        <v>51.9</v>
      </c>
      <c r="F1256" s="4">
        <f t="shared" si="271"/>
        <v>1974.9583333332389</v>
      </c>
      <c r="G1256" s="22">
        <v>7.43</v>
      </c>
      <c r="H1256" s="4">
        <f t="shared" si="267"/>
        <v>393.66988497109827</v>
      </c>
      <c r="I1256" s="4">
        <f t="shared" si="268"/>
        <v>21.130335260115611</v>
      </c>
      <c r="J1256" s="33">
        <f t="shared" si="272"/>
        <v>68622.548340264868</v>
      </c>
      <c r="K1256" s="4">
        <f t="shared" si="269"/>
        <v>52.18018901734105</v>
      </c>
      <c r="L1256" s="33">
        <f t="shared" si="270"/>
        <v>9095.7873079611581</v>
      </c>
      <c r="M1256" s="15">
        <f t="shared" si="261"/>
        <v>8.2890600559230858</v>
      </c>
      <c r="N1256" s="6"/>
      <c r="O1256" s="7">
        <f t="shared" si="262"/>
        <v>9.7894832311996289</v>
      </c>
      <c r="P1256" s="7"/>
      <c r="Q1256" s="46">
        <f t="shared" si="263"/>
        <v>9.8548157675612258E-2</v>
      </c>
      <c r="R1256" s="22">
        <f t="shared" si="273"/>
        <v>1.001305009112839</v>
      </c>
      <c r="S1256" s="22">
        <f t="shared" si="274"/>
        <v>10.494649147065823</v>
      </c>
      <c r="T1256" s="39">
        <f t="shared" si="264"/>
        <v>6.8660825719678575E-2</v>
      </c>
      <c r="U1256" s="39">
        <f t="shared" si="265"/>
        <v>3.9393603191506532E-3</v>
      </c>
      <c r="V1256" s="39">
        <f t="shared" si="266"/>
        <v>6.4721465400527922E-2</v>
      </c>
      <c r="Y1256" s="37"/>
      <c r="Z1256" s="37"/>
    </row>
    <row r="1257" spans="1:26" ht="13.15" x14ac:dyDescent="0.4">
      <c r="A1257" s="1">
        <v>1975.01</v>
      </c>
      <c r="B1257" s="11">
        <v>72.56</v>
      </c>
      <c r="C1257" s="4">
        <v>3.6233300000000002</v>
      </c>
      <c r="D1257" s="11">
        <v>8.7433300000000003</v>
      </c>
      <c r="E1257" s="11">
        <v>52.1</v>
      </c>
      <c r="F1257" s="4">
        <f t="shared" si="271"/>
        <v>1975.0416666665722</v>
      </c>
      <c r="G1257" s="22">
        <v>7.5</v>
      </c>
      <c r="H1257" s="4">
        <f t="shared" si="267"/>
        <v>424.25873781190023</v>
      </c>
      <c r="I1257" s="4">
        <f t="shared" si="268"/>
        <v>21.185631373704418</v>
      </c>
      <c r="J1257" s="33">
        <f t="shared" si="272"/>
        <v>74262.390549664779</v>
      </c>
      <c r="K1257" s="4">
        <f t="shared" si="269"/>
        <v>51.12230085547025</v>
      </c>
      <c r="L1257" s="33">
        <f t="shared" si="270"/>
        <v>8948.4645419597637</v>
      </c>
      <c r="M1257" s="15">
        <f t="shared" si="261"/>
        <v>8.9209955084042534</v>
      </c>
      <c r="N1257" s="6"/>
      <c r="O1257" s="7">
        <f t="shared" si="262"/>
        <v>10.549889518230223</v>
      </c>
      <c r="P1257" s="7"/>
      <c r="Q1257" s="46">
        <f t="shared" si="263"/>
        <v>8.9707103762060467E-2</v>
      </c>
      <c r="R1257" s="22">
        <f t="shared" si="273"/>
        <v>1.0139660362715821</v>
      </c>
      <c r="S1257" s="22">
        <f t="shared" si="274"/>
        <v>10.468005624484324</v>
      </c>
      <c r="T1257" s="39">
        <f t="shared" si="264"/>
        <v>6.4931914539633206E-2</v>
      </c>
      <c r="U1257" s="39">
        <f t="shared" si="265"/>
        <v>5.6681404395635404E-3</v>
      </c>
      <c r="V1257" s="39">
        <f t="shared" si="266"/>
        <v>5.9263774100069666E-2</v>
      </c>
      <c r="Y1257" s="37"/>
      <c r="Z1257" s="37"/>
    </row>
    <row r="1258" spans="1:26" ht="13.15" x14ac:dyDescent="0.4">
      <c r="A1258" s="1">
        <v>1975.02</v>
      </c>
      <c r="B1258" s="11">
        <v>80.099999999999994</v>
      </c>
      <c r="C1258" s="4">
        <v>3.6466699999999999</v>
      </c>
      <c r="D1258" s="11">
        <v>8.5966699999999996</v>
      </c>
      <c r="E1258" s="11">
        <v>52.5</v>
      </c>
      <c r="F1258" s="4">
        <f t="shared" si="271"/>
        <v>1975.1249999999054</v>
      </c>
      <c r="G1258" s="22">
        <v>7.39</v>
      </c>
      <c r="H1258" s="4">
        <f t="shared" si="267"/>
        <v>464.77681714285711</v>
      </c>
      <c r="I1258" s="4">
        <f t="shared" si="268"/>
        <v>21.159646389142857</v>
      </c>
      <c r="J1258" s="33">
        <f t="shared" si="272"/>
        <v>81663.337924676482</v>
      </c>
      <c r="K1258" s="4">
        <f t="shared" si="269"/>
        <v>49.881809246285712</v>
      </c>
      <c r="L1258" s="33">
        <f t="shared" si="270"/>
        <v>8764.4540229329414</v>
      </c>
      <c r="M1258" s="15">
        <f t="shared" si="261"/>
        <v>9.7622467161664748</v>
      </c>
      <c r="N1258" s="6"/>
      <c r="O1258" s="7">
        <f t="shared" si="262"/>
        <v>11.556048733542461</v>
      </c>
      <c r="P1258" s="7"/>
      <c r="Q1258" s="46">
        <f t="shared" si="263"/>
        <v>8.1952795686783514E-2</v>
      </c>
      <c r="R1258" s="22">
        <f t="shared" si="273"/>
        <v>0.98265975689433727</v>
      </c>
      <c r="S1258" s="22">
        <f t="shared" si="274"/>
        <v>10.53333205895003</v>
      </c>
      <c r="T1258" s="39">
        <f t="shared" si="264"/>
        <v>6.031504536004384E-2</v>
      </c>
      <c r="U1258" s="39">
        <f t="shared" si="265"/>
        <v>4.7498443692819414E-3</v>
      </c>
      <c r="V1258" s="39">
        <f t="shared" si="266"/>
        <v>5.5565200990761898E-2</v>
      </c>
      <c r="Y1258" s="37"/>
      <c r="Z1258" s="37"/>
    </row>
    <row r="1259" spans="1:26" ht="13.15" x14ac:dyDescent="0.4">
      <c r="A1259" s="1">
        <v>1975.03</v>
      </c>
      <c r="B1259" s="11">
        <v>83.78</v>
      </c>
      <c r="C1259" s="4">
        <v>3.67</v>
      </c>
      <c r="D1259" s="11">
        <v>8.4499999999999993</v>
      </c>
      <c r="E1259" s="11">
        <v>52.7</v>
      </c>
      <c r="F1259" s="4">
        <f t="shared" si="271"/>
        <v>1975.2083333332387</v>
      </c>
      <c r="G1259" s="22">
        <v>7.73</v>
      </c>
      <c r="H1259" s="4">
        <f t="shared" si="267"/>
        <v>484.2849643263757</v>
      </c>
      <c r="I1259" s="4">
        <f t="shared" si="268"/>
        <v>21.214201707779885</v>
      </c>
      <c r="J1259" s="33">
        <f t="shared" si="272"/>
        <v>85401.624550039764</v>
      </c>
      <c r="K1259" s="4">
        <f t="shared" si="269"/>
        <v>48.84468785578747</v>
      </c>
      <c r="L1259" s="33">
        <f t="shared" si="270"/>
        <v>8613.5560688450223</v>
      </c>
      <c r="M1259" s="15">
        <f t="shared" si="261"/>
        <v>10.163796767444042</v>
      </c>
      <c r="N1259" s="6"/>
      <c r="O1259" s="7">
        <f t="shared" si="262"/>
        <v>12.041659481362906</v>
      </c>
      <c r="P1259" s="7"/>
      <c r="Q1259" s="46">
        <f t="shared" si="263"/>
        <v>7.4569236357281521E-2</v>
      </c>
      <c r="R1259" s="22">
        <f t="shared" si="273"/>
        <v>0.97262439769767806</v>
      </c>
      <c r="S1259" s="22">
        <f t="shared" si="274"/>
        <v>10.311399996538825</v>
      </c>
      <c r="T1259" s="39">
        <f t="shared" si="264"/>
        <v>5.4678490262492829E-2</v>
      </c>
      <c r="U1259" s="39">
        <f t="shared" si="265"/>
        <v>5.4239159836235729E-3</v>
      </c>
      <c r="V1259" s="39">
        <f t="shared" si="266"/>
        <v>4.9254574278869256E-2</v>
      </c>
      <c r="Y1259" s="37"/>
      <c r="Z1259" s="37"/>
    </row>
    <row r="1260" spans="1:26" ht="13.15" x14ac:dyDescent="0.4">
      <c r="A1260" s="1">
        <v>1975.04</v>
      </c>
      <c r="B1260" s="11">
        <v>84.72</v>
      </c>
      <c r="C1260" s="4">
        <v>3.6833300000000002</v>
      </c>
      <c r="D1260" s="11">
        <v>8.2866700000000009</v>
      </c>
      <c r="E1260" s="11">
        <v>52.9</v>
      </c>
      <c r="F1260" s="4">
        <f t="shared" si="271"/>
        <v>1975.2916666665719</v>
      </c>
      <c r="G1260" s="22">
        <v>8.23</v>
      </c>
      <c r="H1260" s="4">
        <f t="shared" si="267"/>
        <v>487.86708657844991</v>
      </c>
      <c r="I1260" s="4">
        <f t="shared" si="268"/>
        <v>21.210758687523633</v>
      </c>
      <c r="J1260" s="33">
        <f t="shared" si="272"/>
        <v>86345.019171263644</v>
      </c>
      <c r="K1260" s="4">
        <f t="shared" si="269"/>
        <v>47.719470613043484</v>
      </c>
      <c r="L1260" s="33">
        <f t="shared" si="270"/>
        <v>8445.617091783939</v>
      </c>
      <c r="M1260" s="15">
        <f t="shared" si="261"/>
        <v>10.233076136605924</v>
      </c>
      <c r="N1260" s="6"/>
      <c r="O1260" s="7">
        <f t="shared" si="262"/>
        <v>12.133964603730426</v>
      </c>
      <c r="P1260" s="7"/>
      <c r="Q1260" s="46">
        <f t="shared" si="263"/>
        <v>6.8966142111467607E-2</v>
      </c>
      <c r="R1260" s="22">
        <f t="shared" si="273"/>
        <v>1.0184408106982208</v>
      </c>
      <c r="S1260" s="22">
        <f t="shared" si="274"/>
        <v>9.9912019361534021</v>
      </c>
      <c r="T1260" s="39">
        <f t="shared" si="264"/>
        <v>5.4102054931585153E-2</v>
      </c>
      <c r="U1260" s="39">
        <f t="shared" si="265"/>
        <v>1.163394002838225E-2</v>
      </c>
      <c r="V1260" s="39">
        <f t="shared" si="266"/>
        <v>4.2468114903202903E-2</v>
      </c>
      <c r="Y1260" s="37"/>
      <c r="Z1260" s="37"/>
    </row>
    <row r="1261" spans="1:26" ht="13.15" x14ac:dyDescent="0.4">
      <c r="A1261" s="1">
        <v>1975.05</v>
      </c>
      <c r="B1261" s="11">
        <v>90.1</v>
      </c>
      <c r="C1261" s="4">
        <v>3.6966700000000001</v>
      </c>
      <c r="D1261" s="11">
        <v>8.1233299999999993</v>
      </c>
      <c r="E1261" s="11">
        <v>53.2</v>
      </c>
      <c r="F1261" s="4">
        <f t="shared" si="271"/>
        <v>1975.3749999999052</v>
      </c>
      <c r="G1261" s="22">
        <v>8.06</v>
      </c>
      <c r="H1261" s="4">
        <f t="shared" si="267"/>
        <v>515.92242293233073</v>
      </c>
      <c r="I1261" s="4">
        <f t="shared" si="268"/>
        <v>21.167535440413534</v>
      </c>
      <c r="J1261" s="33">
        <f t="shared" si="272"/>
        <v>91622.579181526075</v>
      </c>
      <c r="K1261" s="4">
        <f t="shared" si="269"/>
        <v>46.515073206202999</v>
      </c>
      <c r="L1261" s="33">
        <f t="shared" si="270"/>
        <v>8260.6042857121665</v>
      </c>
      <c r="M1261" s="15">
        <f t="shared" si="261"/>
        <v>10.818139119335815</v>
      </c>
      <c r="N1261" s="6"/>
      <c r="O1261" s="7">
        <f t="shared" si="262"/>
        <v>12.83613251430952</v>
      </c>
      <c r="P1261" s="7"/>
      <c r="Q1261" s="46">
        <f t="shared" si="263"/>
        <v>6.5977109538501513E-2</v>
      </c>
      <c r="R1261" s="22">
        <f t="shared" si="273"/>
        <v>1.0204615670414772</v>
      </c>
      <c r="S1261" s="22">
        <f t="shared" si="274"/>
        <v>10.118067454970522</v>
      </c>
      <c r="T1261" s="39">
        <f t="shared" si="264"/>
        <v>5.0307742047225323E-2</v>
      </c>
      <c r="U1261" s="39">
        <f t="shared" si="265"/>
        <v>1.440398535142684E-2</v>
      </c>
      <c r="V1261" s="39">
        <f t="shared" si="266"/>
        <v>3.5903756695798483E-2</v>
      </c>
      <c r="Y1261" s="37"/>
      <c r="Z1261" s="37"/>
    </row>
    <row r="1262" spans="1:26" ht="13.15" x14ac:dyDescent="0.4">
      <c r="A1262" s="1">
        <v>1975.06</v>
      </c>
      <c r="B1262" s="11">
        <v>92.4</v>
      </c>
      <c r="C1262" s="4">
        <v>3.71</v>
      </c>
      <c r="D1262" s="11">
        <v>7.96</v>
      </c>
      <c r="E1262" s="11">
        <v>53.6</v>
      </c>
      <c r="F1262" s="4">
        <f t="shared" si="271"/>
        <v>1975.4583333332384</v>
      </c>
      <c r="G1262" s="22">
        <v>7.86</v>
      </c>
      <c r="H1262" s="4">
        <f t="shared" si="267"/>
        <v>525.14402238805974</v>
      </c>
      <c r="I1262" s="4">
        <f t="shared" si="268"/>
        <v>21.085328171641791</v>
      </c>
      <c r="J1262" s="33">
        <f t="shared" si="272"/>
        <v>93572.286529180317</v>
      </c>
      <c r="K1262" s="4">
        <f t="shared" si="269"/>
        <v>45.239679850746271</v>
      </c>
      <c r="L1262" s="33">
        <f t="shared" si="270"/>
        <v>8060.9891858471346</v>
      </c>
      <c r="M1262" s="15">
        <f t="shared" si="261"/>
        <v>11.01135460924767</v>
      </c>
      <c r="N1262" s="6"/>
      <c r="O1262" s="7">
        <f t="shared" si="262"/>
        <v>13.07323685152139</v>
      </c>
      <c r="P1262" s="7"/>
      <c r="Q1262" s="46">
        <f t="shared" si="263"/>
        <v>6.6475448855364841E-2</v>
      </c>
      <c r="R1262" s="22">
        <f t="shared" si="273"/>
        <v>0.992923556041309</v>
      </c>
      <c r="S1262" s="22">
        <f t="shared" si="274"/>
        <v>10.24804599313857</v>
      </c>
      <c r="T1262" s="39">
        <f t="shared" si="264"/>
        <v>5.0408871619804785E-2</v>
      </c>
      <c r="U1262" s="39">
        <f t="shared" si="265"/>
        <v>1.797969051405679E-2</v>
      </c>
      <c r="V1262" s="39">
        <f t="shared" si="266"/>
        <v>3.2429181105747995E-2</v>
      </c>
      <c r="Y1262" s="37"/>
      <c r="Z1262" s="37"/>
    </row>
    <row r="1263" spans="1:26" ht="13.15" x14ac:dyDescent="0.4">
      <c r="A1263" s="1">
        <v>1975.07</v>
      </c>
      <c r="B1263" s="11">
        <v>92.49</v>
      </c>
      <c r="C1263" s="4">
        <v>3.71</v>
      </c>
      <c r="D1263" s="11">
        <v>7.8933299999999997</v>
      </c>
      <c r="E1263" s="11">
        <v>54.2</v>
      </c>
      <c r="F1263" s="4">
        <f t="shared" si="271"/>
        <v>1975.5416666665717</v>
      </c>
      <c r="G1263" s="22">
        <v>8.06</v>
      </c>
      <c r="H1263" s="4">
        <f t="shared" si="267"/>
        <v>519.83646143911437</v>
      </c>
      <c r="I1263" s="4">
        <f t="shared" si="268"/>
        <v>20.851911254612546</v>
      </c>
      <c r="J1263" s="33">
        <f t="shared" si="272"/>
        <v>92936.187005186322</v>
      </c>
      <c r="K1263" s="4">
        <f t="shared" si="269"/>
        <v>44.364155434870845</v>
      </c>
      <c r="L1263" s="33">
        <f t="shared" si="270"/>
        <v>7931.4087249826716</v>
      </c>
      <c r="M1263" s="15">
        <f t="shared" si="261"/>
        <v>10.902767048238584</v>
      </c>
      <c r="N1263" s="6"/>
      <c r="O1263" s="7">
        <f t="shared" si="262"/>
        <v>12.952412030935095</v>
      </c>
      <c r="P1263" s="7"/>
      <c r="Q1263" s="46">
        <f t="shared" si="263"/>
        <v>6.6554175378377003E-2</v>
      </c>
      <c r="R1263" s="22">
        <f t="shared" si="273"/>
        <v>0.98388835997198798</v>
      </c>
      <c r="S1263" s="22">
        <f t="shared" si="274"/>
        <v>10.062882067731312</v>
      </c>
      <c r="T1263" s="39">
        <f t="shared" si="264"/>
        <v>5.3270079003936877E-2</v>
      </c>
      <c r="U1263" s="39">
        <f t="shared" si="265"/>
        <v>1.9563915986630542E-2</v>
      </c>
      <c r="V1263" s="39">
        <f t="shared" si="266"/>
        <v>3.3706163017306334E-2</v>
      </c>
      <c r="Y1263" s="37"/>
      <c r="Z1263" s="37"/>
    </row>
    <row r="1264" spans="1:26" ht="13.15" x14ac:dyDescent="0.4">
      <c r="A1264" s="1">
        <v>1975.08</v>
      </c>
      <c r="B1264" s="11">
        <v>85.71</v>
      </c>
      <c r="C1264" s="4">
        <v>3.71</v>
      </c>
      <c r="D1264" s="11">
        <v>7.82667</v>
      </c>
      <c r="E1264" s="11">
        <v>54.3</v>
      </c>
      <c r="F1264" s="4">
        <f t="shared" si="271"/>
        <v>1975.624999999905</v>
      </c>
      <c r="G1264" s="22">
        <v>8.4</v>
      </c>
      <c r="H1264" s="4">
        <f t="shared" si="267"/>
        <v>480.84257071823208</v>
      </c>
      <c r="I1264" s="4">
        <f t="shared" si="268"/>
        <v>20.813509944751384</v>
      </c>
      <c r="J1264" s="33">
        <f t="shared" si="272"/>
        <v>86274.958415196423</v>
      </c>
      <c r="K1264" s="4">
        <f t="shared" si="269"/>
        <v>43.908483525414375</v>
      </c>
      <c r="L1264" s="33">
        <f t="shared" si="270"/>
        <v>7878.2595820728675</v>
      </c>
      <c r="M1264" s="15">
        <f t="shared" si="261"/>
        <v>10.089769593328025</v>
      </c>
      <c r="N1264" s="6"/>
      <c r="O1264" s="7">
        <f t="shared" si="262"/>
        <v>11.997338854776949</v>
      </c>
      <c r="P1264" s="7"/>
      <c r="Q1264" s="46">
        <f t="shared" si="263"/>
        <v>7.0739198937496847E-2</v>
      </c>
      <c r="R1264" s="22">
        <f t="shared" si="273"/>
        <v>1.004988328663875</v>
      </c>
      <c r="S1264" s="22">
        <f t="shared" si="274"/>
        <v>9.8825191041302691</v>
      </c>
      <c r="T1264" s="39">
        <f t="shared" si="264"/>
        <v>5.8963523143214847E-2</v>
      </c>
      <c r="U1264" s="39">
        <f t="shared" si="265"/>
        <v>2.1968778190045057E-2</v>
      </c>
      <c r="V1264" s="39">
        <f t="shared" si="266"/>
        <v>3.6994744953169789E-2</v>
      </c>
      <c r="Y1264" s="37"/>
      <c r="Z1264" s="37"/>
    </row>
    <row r="1265" spans="1:26" ht="13.15" x14ac:dyDescent="0.4">
      <c r="A1265" s="1">
        <v>1975.09</v>
      </c>
      <c r="B1265" s="11">
        <v>84.67</v>
      </c>
      <c r="C1265" s="4">
        <v>3.71</v>
      </c>
      <c r="D1265" s="11">
        <v>7.76</v>
      </c>
      <c r="E1265" s="11">
        <v>54.6</v>
      </c>
      <c r="F1265" s="4">
        <f t="shared" si="271"/>
        <v>1975.7083333332382</v>
      </c>
      <c r="G1265" s="22">
        <v>8.43</v>
      </c>
      <c r="H1265" s="4">
        <f t="shared" si="267"/>
        <v>472.39812142857147</v>
      </c>
      <c r="I1265" s="4">
        <f t="shared" si="268"/>
        <v>20.699150000000003</v>
      </c>
      <c r="J1265" s="33">
        <f t="shared" si="272"/>
        <v>85069.311589218749</v>
      </c>
      <c r="K1265" s="4">
        <f t="shared" si="269"/>
        <v>43.295257142857146</v>
      </c>
      <c r="L1265" s="33">
        <f t="shared" si="270"/>
        <v>7796.596881213387</v>
      </c>
      <c r="M1265" s="15">
        <f t="shared" si="261"/>
        <v>9.9189053565594278</v>
      </c>
      <c r="N1265" s="6"/>
      <c r="O1265" s="7">
        <f t="shared" si="262"/>
        <v>11.805187590081799</v>
      </c>
      <c r="P1265" s="7"/>
      <c r="Q1265" s="46">
        <f t="shared" si="263"/>
        <v>7.2728259980148882E-2</v>
      </c>
      <c r="R1265" s="22">
        <f t="shared" si="273"/>
        <v>1.0267152349594735</v>
      </c>
      <c r="S1265" s="22">
        <f t="shared" si="274"/>
        <v>9.8772459379022717</v>
      </c>
      <c r="T1265" s="39">
        <f t="shared" si="264"/>
        <v>5.8146770807186332E-2</v>
      </c>
      <c r="U1265" s="39">
        <f t="shared" si="265"/>
        <v>2.2365128299606907E-2</v>
      </c>
      <c r="V1265" s="39">
        <f t="shared" si="266"/>
        <v>3.5781642507579425E-2</v>
      </c>
      <c r="Y1265" s="37"/>
      <c r="Z1265" s="37"/>
    </row>
    <row r="1266" spans="1:26" ht="13.15" x14ac:dyDescent="0.4">
      <c r="A1266" s="1">
        <v>1975.1</v>
      </c>
      <c r="B1266" s="11">
        <v>88.57</v>
      </c>
      <c r="C1266" s="4">
        <v>3.7</v>
      </c>
      <c r="D1266" s="11">
        <v>7.82667</v>
      </c>
      <c r="E1266" s="11">
        <v>54.9</v>
      </c>
      <c r="F1266" s="4">
        <f t="shared" si="271"/>
        <v>1975.7916666665715</v>
      </c>
      <c r="G1266" s="22">
        <v>8.14</v>
      </c>
      <c r="H1266" s="4">
        <f t="shared" si="267"/>
        <v>491.45702240437157</v>
      </c>
      <c r="I1266" s="4">
        <f t="shared" si="268"/>
        <v>20.53055191256831</v>
      </c>
      <c r="J1266" s="33">
        <f t="shared" si="272"/>
        <v>88809.527377533726</v>
      </c>
      <c r="K1266" s="4">
        <f t="shared" si="269"/>
        <v>43.428609388524599</v>
      </c>
      <c r="L1266" s="33">
        <f t="shared" si="270"/>
        <v>7847.8363287786169</v>
      </c>
      <c r="M1266" s="15">
        <f t="shared" si="261"/>
        <v>10.327599777501119</v>
      </c>
      <c r="N1266" s="6"/>
      <c r="O1266" s="7">
        <f t="shared" si="262"/>
        <v>12.3009496531881</v>
      </c>
      <c r="P1266" s="7"/>
      <c r="Q1266" s="46">
        <f t="shared" si="263"/>
        <v>7.1883662268419496E-2</v>
      </c>
      <c r="R1266" s="22">
        <f t="shared" si="273"/>
        <v>1.0129178826624958</v>
      </c>
      <c r="S1266" s="22">
        <f t="shared" si="274"/>
        <v>10.085702933700668</v>
      </c>
      <c r="T1266" s="39">
        <f t="shared" si="264"/>
        <v>5.4780838431220502E-2</v>
      </c>
      <c r="U1266" s="39">
        <f t="shared" si="265"/>
        <v>2.154842705265736E-2</v>
      </c>
      <c r="V1266" s="39">
        <f t="shared" si="266"/>
        <v>3.3232411378563143E-2</v>
      </c>
      <c r="Y1266" s="37"/>
      <c r="Z1266" s="37"/>
    </row>
    <row r="1267" spans="1:26" ht="13.15" x14ac:dyDescent="0.4">
      <c r="A1267" s="1">
        <v>1975.11</v>
      </c>
      <c r="B1267" s="11">
        <v>90.07</v>
      </c>
      <c r="C1267" s="4">
        <v>3.69</v>
      </c>
      <c r="D1267" s="11">
        <v>7.8933299999999997</v>
      </c>
      <c r="E1267" s="11">
        <v>55.3</v>
      </c>
      <c r="F1267" s="4">
        <f t="shared" si="271"/>
        <v>1975.8749999999047</v>
      </c>
      <c r="G1267" s="22">
        <v>8.0500000000000007</v>
      </c>
      <c r="H1267" s="4">
        <f t="shared" si="267"/>
        <v>496.16517233273061</v>
      </c>
      <c r="I1267" s="4">
        <f t="shared" si="268"/>
        <v>20.326962206148284</v>
      </c>
      <c r="J1267" s="33">
        <f t="shared" si="272"/>
        <v>89966.422493321501</v>
      </c>
      <c r="K1267" s="4">
        <f t="shared" si="269"/>
        <v>43.481685796925859</v>
      </c>
      <c r="L1267" s="33">
        <f t="shared" si="270"/>
        <v>7884.2529328212431</v>
      </c>
      <c r="M1267" s="15">
        <f t="shared" si="261"/>
        <v>10.435859457947904</v>
      </c>
      <c r="N1267" s="6"/>
      <c r="O1267" s="7">
        <f t="shared" si="262"/>
        <v>12.438145517109914</v>
      </c>
      <c r="P1267" s="7"/>
      <c r="Q1267" s="46">
        <f t="shared" si="263"/>
        <v>7.2546406133995642E-2</v>
      </c>
      <c r="R1267" s="22">
        <f t="shared" si="273"/>
        <v>1.010123789893028</v>
      </c>
      <c r="S1267" s="22">
        <f t="shared" si="274"/>
        <v>10.14209382379943</v>
      </c>
      <c r="T1267" s="39">
        <f t="shared" si="264"/>
        <v>5.9701009740135369E-2</v>
      </c>
      <c r="U1267" s="39">
        <f t="shared" si="265"/>
        <v>2.4478480153615312E-2</v>
      </c>
      <c r="V1267" s="39">
        <f t="shared" si="266"/>
        <v>3.5222529586520057E-2</v>
      </c>
      <c r="Y1267" s="37"/>
      <c r="Z1267" s="37"/>
    </row>
    <row r="1268" spans="1:26" ht="13.15" x14ac:dyDescent="0.4">
      <c r="A1268" s="1">
        <v>1975.12</v>
      </c>
      <c r="B1268" s="11">
        <v>88.7</v>
      </c>
      <c r="C1268" s="4">
        <v>3.68</v>
      </c>
      <c r="D1268" s="11">
        <v>7.96</v>
      </c>
      <c r="E1268" s="11">
        <v>55.5</v>
      </c>
      <c r="F1268" s="4">
        <f t="shared" si="271"/>
        <v>1975.958333333238</v>
      </c>
      <c r="G1268" s="22">
        <v>8</v>
      </c>
      <c r="H1268" s="4">
        <f t="shared" si="267"/>
        <v>486.85751891891897</v>
      </c>
      <c r="I1268" s="4">
        <f t="shared" si="268"/>
        <v>20.198823783783787</v>
      </c>
      <c r="J1268" s="33">
        <f t="shared" si="272"/>
        <v>88583.936059035754</v>
      </c>
      <c r="K1268" s="4">
        <f t="shared" si="269"/>
        <v>43.690934054054054</v>
      </c>
      <c r="L1268" s="33">
        <f t="shared" si="270"/>
        <v>7949.5843408108731</v>
      </c>
      <c r="M1268" s="15">
        <f t="shared" si="261"/>
        <v>10.250368416256846</v>
      </c>
      <c r="N1268" s="6"/>
      <c r="O1268" s="7">
        <f t="shared" si="262"/>
        <v>12.225327151884684</v>
      </c>
      <c r="P1268" s="7"/>
      <c r="Q1268" s="46">
        <f t="shared" si="263"/>
        <v>7.4829117279938434E-2</v>
      </c>
      <c r="R1268" s="22">
        <f t="shared" si="273"/>
        <v>1.0246283579987883</v>
      </c>
      <c r="S1268" s="22">
        <f t="shared" si="274"/>
        <v>10.207852159753267</v>
      </c>
      <c r="T1268" s="39">
        <f t="shared" si="264"/>
        <v>6.6540747241630172E-2</v>
      </c>
      <c r="U1268" s="39">
        <f t="shared" si="265"/>
        <v>2.7736080867243551E-2</v>
      </c>
      <c r="V1268" s="39">
        <f t="shared" si="266"/>
        <v>3.880466637438662E-2</v>
      </c>
      <c r="Y1268" s="37"/>
      <c r="Z1268" s="37"/>
    </row>
    <row r="1269" spans="1:26" ht="13.15" x14ac:dyDescent="0.4">
      <c r="A1269" s="1">
        <v>1976.01</v>
      </c>
      <c r="B1269" s="11">
        <v>96.86</v>
      </c>
      <c r="C1269" s="4">
        <v>3.6833300000000002</v>
      </c>
      <c r="D1269" s="11">
        <v>8.1933299999999996</v>
      </c>
      <c r="E1269" s="11">
        <v>55.6</v>
      </c>
      <c r="F1269" s="4">
        <f t="shared" si="271"/>
        <v>1976.0416666665712</v>
      </c>
      <c r="G1269" s="22">
        <v>7.74</v>
      </c>
      <c r="H1269" s="4">
        <f t="shared" si="267"/>
        <v>530.69001690647485</v>
      </c>
      <c r="I1269" s="4">
        <f t="shared" si="268"/>
        <v>20.180739830395687</v>
      </c>
      <c r="J1269" s="33">
        <f t="shared" si="272"/>
        <v>96865.269213521926</v>
      </c>
      <c r="K1269" s="4">
        <f t="shared" si="269"/>
        <v>44.890754039028778</v>
      </c>
      <c r="L1269" s="33">
        <f t="shared" si="270"/>
        <v>8193.7757196492421</v>
      </c>
      <c r="M1269" s="15">
        <f t="shared" si="261"/>
        <v>11.185051362622156</v>
      </c>
      <c r="N1269" s="6"/>
      <c r="O1269" s="7">
        <f t="shared" si="262"/>
        <v>13.344852948567922</v>
      </c>
      <c r="P1269" s="7"/>
      <c r="Q1269" s="46">
        <f t="shared" si="263"/>
        <v>6.9467036472156588E-2</v>
      </c>
      <c r="R1269" s="22">
        <f t="shared" si="273"/>
        <v>1.0030033225385899</v>
      </c>
      <c r="S1269" s="22">
        <f t="shared" si="274"/>
        <v>10.440443187794996</v>
      </c>
      <c r="T1269" s="39">
        <f t="shared" si="264"/>
        <v>5.7555200461476552E-2</v>
      </c>
      <c r="U1269" s="39">
        <f t="shared" si="265"/>
        <v>2.6392245638532819E-2</v>
      </c>
      <c r="V1269" s="39">
        <f t="shared" si="266"/>
        <v>3.1162954822943734E-2</v>
      </c>
      <c r="Y1269" s="37"/>
      <c r="Z1269" s="37"/>
    </row>
    <row r="1270" spans="1:26" ht="13.15" x14ac:dyDescent="0.4">
      <c r="A1270" s="1">
        <v>1976.02</v>
      </c>
      <c r="B1270" s="11">
        <v>100.6</v>
      </c>
      <c r="C1270" s="4">
        <v>3.6866699999999999</v>
      </c>
      <c r="D1270" s="11">
        <v>8.4266699999999997</v>
      </c>
      <c r="E1270" s="11">
        <v>55.8</v>
      </c>
      <c r="F1270" s="4">
        <f t="shared" si="271"/>
        <v>1976.1249999999045</v>
      </c>
      <c r="G1270" s="22">
        <v>7.79</v>
      </c>
      <c r="H1270" s="4">
        <f t="shared" si="267"/>
        <v>549.2056881720431</v>
      </c>
      <c r="I1270" s="4">
        <f t="shared" si="268"/>
        <v>20.126641495161291</v>
      </c>
      <c r="J1270" s="33">
        <f t="shared" si="272"/>
        <v>100551.01757583275</v>
      </c>
      <c r="K1270" s="4">
        <f t="shared" si="269"/>
        <v>46.003728591935491</v>
      </c>
      <c r="L1270" s="33">
        <f t="shared" si="270"/>
        <v>8422.5670305739823</v>
      </c>
      <c r="M1270" s="15">
        <f t="shared" si="261"/>
        <v>11.586092994449695</v>
      </c>
      <c r="N1270" s="6"/>
      <c r="O1270" s="7">
        <f t="shared" si="262"/>
        <v>13.825819214816358</v>
      </c>
      <c r="P1270" s="7"/>
      <c r="Q1270" s="46">
        <f t="shared" si="263"/>
        <v>6.5589115311616236E-2</v>
      </c>
      <c r="R1270" s="22">
        <f t="shared" si="273"/>
        <v>1.0106384742735481</v>
      </c>
      <c r="S1270" s="22">
        <f t="shared" si="274"/>
        <v>10.434265875645833</v>
      </c>
      <c r="T1270" s="39">
        <f t="shared" si="264"/>
        <v>5.9759385545582244E-2</v>
      </c>
      <c r="U1270" s="39">
        <f t="shared" si="265"/>
        <v>3.0782917131401577E-2</v>
      </c>
      <c r="V1270" s="39">
        <f t="shared" si="266"/>
        <v>2.8976468414180667E-2</v>
      </c>
      <c r="Y1270" s="37"/>
      <c r="Z1270" s="37"/>
    </row>
    <row r="1271" spans="1:26" ht="13.15" x14ac:dyDescent="0.4">
      <c r="A1271" s="1">
        <v>1976.03</v>
      </c>
      <c r="B1271" s="11">
        <v>101.1</v>
      </c>
      <c r="C1271" s="4">
        <v>3.69</v>
      </c>
      <c r="D1271" s="11">
        <v>8.66</v>
      </c>
      <c r="E1271" s="11">
        <v>55.9</v>
      </c>
      <c r="F1271" s="4">
        <f t="shared" si="271"/>
        <v>1976.2083333332378</v>
      </c>
      <c r="G1271" s="22">
        <v>7.73</v>
      </c>
      <c r="H1271" s="4">
        <f t="shared" si="267"/>
        <v>550.94797674418612</v>
      </c>
      <c r="I1271" s="4">
        <f t="shared" si="268"/>
        <v>20.108783720930234</v>
      </c>
      <c r="J1271" s="33">
        <f t="shared" si="272"/>
        <v>101176.80396458924</v>
      </c>
      <c r="K1271" s="4">
        <f t="shared" si="269"/>
        <v>47.192972093023258</v>
      </c>
      <c r="L1271" s="33">
        <f t="shared" si="270"/>
        <v>8666.5788559183256</v>
      </c>
      <c r="M1271" s="15">
        <f t="shared" si="261"/>
        <v>11.631754403566514</v>
      </c>
      <c r="N1271" s="6"/>
      <c r="O1271" s="7">
        <f t="shared" si="262"/>
        <v>13.881952375762484</v>
      </c>
      <c r="P1271" s="7"/>
      <c r="Q1271" s="46">
        <f t="shared" si="263"/>
        <v>6.5709741950206527E-2</v>
      </c>
      <c r="R1271" s="22">
        <f t="shared" si="273"/>
        <v>1.0182782363989127</v>
      </c>
      <c r="S1271" s="22">
        <f t="shared" si="274"/>
        <v>10.526406017813608</v>
      </c>
      <c r="T1271" s="39">
        <f t="shared" si="264"/>
        <v>6.5965076576071757E-2</v>
      </c>
      <c r="U1271" s="39">
        <f t="shared" si="265"/>
        <v>3.7411724396097856E-2</v>
      </c>
      <c r="V1271" s="39">
        <f t="shared" si="266"/>
        <v>2.8553352179973901E-2</v>
      </c>
      <c r="Y1271" s="37"/>
      <c r="Z1271" s="37"/>
    </row>
    <row r="1272" spans="1:26" ht="13.15" x14ac:dyDescent="0.4">
      <c r="A1272" s="1">
        <v>1976.04</v>
      </c>
      <c r="B1272" s="11">
        <v>101.9</v>
      </c>
      <c r="C1272" s="4">
        <v>3.71333</v>
      </c>
      <c r="D1272" s="11">
        <v>8.8566699999999994</v>
      </c>
      <c r="E1272" s="11">
        <v>56.1</v>
      </c>
      <c r="F1272" s="4">
        <f t="shared" si="271"/>
        <v>1976.291666666571</v>
      </c>
      <c r="G1272" s="22">
        <v>7.56</v>
      </c>
      <c r="H1272" s="4">
        <f t="shared" si="267"/>
        <v>553.32789839572195</v>
      </c>
      <c r="I1272" s="4">
        <f t="shared" si="268"/>
        <v>20.163779047593582</v>
      </c>
      <c r="J1272" s="33">
        <f t="shared" si="272"/>
        <v>101922.43109646435</v>
      </c>
      <c r="K1272" s="4">
        <f t="shared" si="269"/>
        <v>48.092665337433154</v>
      </c>
      <c r="L1272" s="33">
        <f t="shared" si="270"/>
        <v>8858.6196056832468</v>
      </c>
      <c r="M1272" s="15">
        <f t="shared" si="261"/>
        <v>11.689164132206374</v>
      </c>
      <c r="N1272" s="6"/>
      <c r="O1272" s="7">
        <f t="shared" si="262"/>
        <v>13.951298003011848</v>
      </c>
      <c r="P1272" s="7"/>
      <c r="Q1272" s="46">
        <f t="shared" si="263"/>
        <v>6.6708507735152786E-2</v>
      </c>
      <c r="R1272" s="22">
        <f t="shared" si="273"/>
        <v>0.98297414533144722</v>
      </c>
      <c r="S1272" s="22">
        <f t="shared" si="274"/>
        <v>10.680596928502533</v>
      </c>
      <c r="T1272" s="39">
        <f t="shared" si="264"/>
        <v>6.8264915193052778E-2</v>
      </c>
      <c r="U1272" s="39">
        <f t="shared" si="265"/>
        <v>4.0195100538251038E-2</v>
      </c>
      <c r="V1272" s="39">
        <f t="shared" si="266"/>
        <v>2.8069814654801739E-2</v>
      </c>
      <c r="Y1272" s="37"/>
      <c r="Z1272" s="37"/>
    </row>
    <row r="1273" spans="1:26" ht="13.15" x14ac:dyDescent="0.4">
      <c r="A1273" s="1">
        <v>1976.05</v>
      </c>
      <c r="B1273" s="11">
        <v>101.2</v>
      </c>
      <c r="C1273" s="4">
        <v>3.7366700000000002</v>
      </c>
      <c r="D1273" s="11">
        <v>9.0533300000000008</v>
      </c>
      <c r="E1273" s="11">
        <v>56.5</v>
      </c>
      <c r="F1273" s="4">
        <f t="shared" si="271"/>
        <v>1976.3749999999043</v>
      </c>
      <c r="G1273" s="22">
        <v>7.9</v>
      </c>
      <c r="H1273" s="4">
        <f t="shared" si="267"/>
        <v>545.63636814159292</v>
      </c>
      <c r="I1273" s="4">
        <f t="shared" si="268"/>
        <v>20.14686806070797</v>
      </c>
      <c r="J1273" s="33">
        <f t="shared" si="272"/>
        <v>100814.91181813828</v>
      </c>
      <c r="K1273" s="4">
        <f t="shared" si="269"/>
        <v>48.81251087734514</v>
      </c>
      <c r="L1273" s="33">
        <f t="shared" si="270"/>
        <v>9018.8800949654742</v>
      </c>
      <c r="M1273" s="15">
        <f t="shared" si="261"/>
        <v>11.532053585609425</v>
      </c>
      <c r="N1273" s="6"/>
      <c r="O1273" s="7">
        <f t="shared" si="262"/>
        <v>13.764637153557757</v>
      </c>
      <c r="P1273" s="7"/>
      <c r="Q1273" s="46">
        <f t="shared" si="263"/>
        <v>6.5225091420169731E-2</v>
      </c>
      <c r="R1273" s="22">
        <f t="shared" si="273"/>
        <v>1.0093323134082954</v>
      </c>
      <c r="S1273" s="22">
        <f t="shared" si="274"/>
        <v>10.4244231992834</v>
      </c>
      <c r="T1273" s="39">
        <f t="shared" si="264"/>
        <v>6.9663406403566386E-2</v>
      </c>
      <c r="U1273" s="39">
        <f t="shared" si="265"/>
        <v>4.0089934897060919E-2</v>
      </c>
      <c r="V1273" s="39">
        <f t="shared" si="266"/>
        <v>2.9573471506505467E-2</v>
      </c>
      <c r="Y1273" s="37"/>
      <c r="Z1273" s="37"/>
    </row>
    <row r="1274" spans="1:26" ht="13.15" x14ac:dyDescent="0.4">
      <c r="A1274" s="1">
        <v>1976.06</v>
      </c>
      <c r="B1274" s="11">
        <v>101.8</v>
      </c>
      <c r="C1274" s="4">
        <v>3.76</v>
      </c>
      <c r="D1274" s="11">
        <v>9.25</v>
      </c>
      <c r="E1274" s="11">
        <v>56.8</v>
      </c>
      <c r="F1274" s="4">
        <f t="shared" si="271"/>
        <v>1976.4583333332375</v>
      </c>
      <c r="G1274" s="22">
        <v>7.86</v>
      </c>
      <c r="H1274" s="4">
        <f t="shared" si="267"/>
        <v>545.97239788732406</v>
      </c>
      <c r="I1274" s="4">
        <f t="shared" si="268"/>
        <v>20.165581690140847</v>
      </c>
      <c r="J1274" s="33">
        <f t="shared" si="272"/>
        <v>101187.49100464725</v>
      </c>
      <c r="K1274" s="4">
        <f t="shared" si="269"/>
        <v>49.609476232394371</v>
      </c>
      <c r="L1274" s="33">
        <f t="shared" si="270"/>
        <v>9194.3447130941749</v>
      </c>
      <c r="M1274" s="15">
        <f t="shared" si="261"/>
        <v>11.543841631417109</v>
      </c>
      <c r="N1274" s="6"/>
      <c r="O1274" s="7">
        <f t="shared" si="262"/>
        <v>13.779039853350028</v>
      </c>
      <c r="P1274" s="7"/>
      <c r="Q1274" s="46">
        <f t="shared" si="263"/>
        <v>6.5769695495819042E-2</v>
      </c>
      <c r="R1274" s="22">
        <f t="shared" si="273"/>
        <v>1.0086144194586297</v>
      </c>
      <c r="S1274" s="22">
        <f t="shared" si="274"/>
        <v>10.466134786582916</v>
      </c>
      <c r="T1274" s="39">
        <f t="shared" si="264"/>
        <v>7.1984653442048074E-2</v>
      </c>
      <c r="U1274" s="39">
        <f t="shared" si="265"/>
        <v>3.9126818913099326E-2</v>
      </c>
      <c r="V1274" s="39">
        <f t="shared" si="266"/>
        <v>3.2857834528948748E-2</v>
      </c>
      <c r="Y1274" s="37"/>
      <c r="Z1274" s="37"/>
    </row>
    <row r="1275" spans="1:26" ht="13.15" x14ac:dyDescent="0.4">
      <c r="A1275" s="1">
        <v>1976.07</v>
      </c>
      <c r="B1275" s="11">
        <v>104.2</v>
      </c>
      <c r="C1275" s="4">
        <v>3.79</v>
      </c>
      <c r="D1275" s="11">
        <v>9.35</v>
      </c>
      <c r="E1275" s="11">
        <v>57.1</v>
      </c>
      <c r="F1275" s="4">
        <f t="shared" si="271"/>
        <v>1976.5416666665708</v>
      </c>
      <c r="G1275" s="22">
        <v>7.83</v>
      </c>
      <c r="H1275" s="4">
        <f t="shared" si="267"/>
        <v>555.90791243432579</v>
      </c>
      <c r="I1275" s="4">
        <f t="shared" si="268"/>
        <v>20.219683187390544</v>
      </c>
      <c r="J1275" s="33">
        <f t="shared" si="272"/>
        <v>103341.16771850319</v>
      </c>
      <c r="K1275" s="4">
        <f t="shared" si="269"/>
        <v>49.882331873905436</v>
      </c>
      <c r="L1275" s="33">
        <f t="shared" si="270"/>
        <v>9272.9358749328676</v>
      </c>
      <c r="M1275" s="15">
        <f t="shared" si="261"/>
        <v>11.757490488689914</v>
      </c>
      <c r="N1275" s="6"/>
      <c r="O1275" s="7">
        <f t="shared" si="262"/>
        <v>14.033225918703804</v>
      </c>
      <c r="P1275" s="7"/>
      <c r="Q1275" s="46">
        <f t="shared" si="263"/>
        <v>6.4726844830016644E-2</v>
      </c>
      <c r="R1275" s="22">
        <f t="shared" si="273"/>
        <v>1.0106646066851026</v>
      </c>
      <c r="S1275" s="22">
        <f t="shared" si="274"/>
        <v>10.500832319214037</v>
      </c>
      <c r="T1275" s="39">
        <f t="shared" si="264"/>
        <v>6.7785412056091232E-2</v>
      </c>
      <c r="U1275" s="39">
        <f t="shared" si="265"/>
        <v>4.3036614725714406E-2</v>
      </c>
      <c r="V1275" s="39">
        <f t="shared" si="266"/>
        <v>2.4748797330376826E-2</v>
      </c>
      <c r="Y1275" s="37"/>
      <c r="Z1275" s="37"/>
    </row>
    <row r="1276" spans="1:26" ht="13.15" x14ac:dyDescent="0.4">
      <c r="A1276" s="1">
        <v>1976.08</v>
      </c>
      <c r="B1276" s="11">
        <v>103.3</v>
      </c>
      <c r="C1276" s="4">
        <v>3.82</v>
      </c>
      <c r="D1276" s="11">
        <v>9.4499999999999993</v>
      </c>
      <c r="E1276" s="11">
        <v>57.4</v>
      </c>
      <c r="F1276" s="4">
        <f t="shared" si="271"/>
        <v>1976.624999999904</v>
      </c>
      <c r="G1276" s="22">
        <v>7.77</v>
      </c>
      <c r="H1276" s="4">
        <f t="shared" si="267"/>
        <v>548.22605749128923</v>
      </c>
      <c r="I1276" s="4">
        <f t="shared" si="268"/>
        <v>20.27321916376307</v>
      </c>
      <c r="J1276" s="33">
        <f t="shared" si="272"/>
        <v>102227.19961745071</v>
      </c>
      <c r="K1276" s="4">
        <f t="shared" si="269"/>
        <v>50.152335365853659</v>
      </c>
      <c r="L1276" s="33">
        <f t="shared" si="270"/>
        <v>9351.8590163108347</v>
      </c>
      <c r="M1276" s="15">
        <f t="shared" si="261"/>
        <v>11.597986002509256</v>
      </c>
      <c r="N1276" s="6"/>
      <c r="O1276" s="7">
        <f t="shared" si="262"/>
        <v>13.842562825921171</v>
      </c>
      <c r="P1276" s="7"/>
      <c r="Q1276" s="46">
        <f t="shared" si="263"/>
        <v>6.6401884511022385E-2</v>
      </c>
      <c r="R1276" s="22">
        <f t="shared" si="273"/>
        <v>1.0189914585181015</v>
      </c>
      <c r="S1276" s="22">
        <f t="shared" si="274"/>
        <v>10.55735186768576</v>
      </c>
      <c r="T1276" s="39">
        <f t="shared" si="264"/>
        <v>7.1162833541595694E-2</v>
      </c>
      <c r="U1276" s="39">
        <f t="shared" si="265"/>
        <v>4.3869515569996187E-2</v>
      </c>
      <c r="V1276" s="39">
        <f t="shared" si="266"/>
        <v>2.7293317971599507E-2</v>
      </c>
      <c r="Y1276" s="37"/>
      <c r="Z1276" s="37"/>
    </row>
    <row r="1277" spans="1:26" ht="13.15" x14ac:dyDescent="0.4">
      <c r="A1277" s="1">
        <v>1976.09</v>
      </c>
      <c r="B1277" s="11">
        <v>105.5</v>
      </c>
      <c r="C1277" s="4">
        <v>3.85</v>
      </c>
      <c r="D1277" s="11">
        <v>9.5500000000000007</v>
      </c>
      <c r="E1277" s="11">
        <v>57.6</v>
      </c>
      <c r="F1277" s="4">
        <f t="shared" si="271"/>
        <v>1976.7083333332373</v>
      </c>
      <c r="G1277" s="22">
        <v>7.59</v>
      </c>
      <c r="H1277" s="4">
        <f t="shared" si="267"/>
        <v>557.9576302083334</v>
      </c>
      <c r="I1277" s="4">
        <f t="shared" si="268"/>
        <v>20.361486979166667</v>
      </c>
      <c r="J1277" s="33">
        <f t="shared" si="272"/>
        <v>104358.23582097799</v>
      </c>
      <c r="K1277" s="4">
        <f t="shared" si="269"/>
        <v>50.507065104166671</v>
      </c>
      <c r="L1277" s="33">
        <f t="shared" si="270"/>
        <v>9446.6459913776289</v>
      </c>
      <c r="M1277" s="15">
        <f t="shared" si="261"/>
        <v>11.805990949539794</v>
      </c>
      <c r="N1277" s="6"/>
      <c r="O1277" s="7">
        <f t="shared" si="262"/>
        <v>14.089874827138555</v>
      </c>
      <c r="P1277" s="7"/>
      <c r="Q1277" s="46">
        <f t="shared" si="263"/>
        <v>6.7050799195108104E-2</v>
      </c>
      <c r="R1277" s="22">
        <f t="shared" si="273"/>
        <v>1.018940201004066</v>
      </c>
      <c r="S1277" s="22">
        <f t="shared" si="274"/>
        <v>10.720497727124755</v>
      </c>
      <c r="T1277" s="39">
        <f t="shared" si="264"/>
        <v>6.5816844211692205E-2</v>
      </c>
      <c r="U1277" s="39">
        <f t="shared" si="265"/>
        <v>4.0368985530300217E-2</v>
      </c>
      <c r="V1277" s="39">
        <f t="shared" si="266"/>
        <v>2.5447858681391988E-2</v>
      </c>
      <c r="Y1277" s="37"/>
      <c r="Z1277" s="37"/>
    </row>
    <row r="1278" spans="1:26" ht="13.15" x14ac:dyDescent="0.4">
      <c r="A1278" s="1">
        <v>1976.1</v>
      </c>
      <c r="B1278" s="11">
        <v>101.9</v>
      </c>
      <c r="C1278" s="4">
        <v>3.9166699999999999</v>
      </c>
      <c r="D1278" s="11">
        <v>9.67</v>
      </c>
      <c r="E1278" s="11">
        <v>57.9</v>
      </c>
      <c r="F1278" s="4">
        <f t="shared" si="271"/>
        <v>1976.7916666665706</v>
      </c>
      <c r="G1278" s="22">
        <v>7.41</v>
      </c>
      <c r="H1278" s="4">
        <f t="shared" si="267"/>
        <v>536.12599481865288</v>
      </c>
      <c r="I1278" s="4">
        <f t="shared" si="268"/>
        <v>20.606757606735751</v>
      </c>
      <c r="J1278" s="33">
        <f t="shared" si="272"/>
        <v>100596.11524367837</v>
      </c>
      <c r="K1278" s="4">
        <f t="shared" si="269"/>
        <v>50.876725906735757</v>
      </c>
      <c r="L1278" s="33">
        <f t="shared" si="270"/>
        <v>9546.265303300981</v>
      </c>
      <c r="M1278" s="15">
        <f t="shared" si="261"/>
        <v>11.3456961363167</v>
      </c>
      <c r="N1278" s="6"/>
      <c r="O1278" s="7">
        <f t="shared" si="262"/>
        <v>13.541591689930137</v>
      </c>
      <c r="P1278" s="7"/>
      <c r="Q1278" s="46">
        <f t="shared" si="263"/>
        <v>7.2191659112081918E-2</v>
      </c>
      <c r="R1278" s="22">
        <f t="shared" si="273"/>
        <v>1.0146294332391081</v>
      </c>
      <c r="S1278" s="22">
        <f t="shared" si="274"/>
        <v>10.866947424437852</v>
      </c>
      <c r="T1278" s="39">
        <f t="shared" si="264"/>
        <v>6.9544710671768373E-2</v>
      </c>
      <c r="U1278" s="39">
        <f t="shared" si="265"/>
        <v>3.9651868739782214E-2</v>
      </c>
      <c r="V1278" s="39">
        <f t="shared" si="266"/>
        <v>2.9892841931986158E-2</v>
      </c>
      <c r="Y1278" s="37"/>
      <c r="Z1278" s="37"/>
    </row>
    <row r="1279" spans="1:26" ht="13.15" x14ac:dyDescent="0.4">
      <c r="A1279" s="1">
        <v>1976.11</v>
      </c>
      <c r="B1279" s="11">
        <v>101.2</v>
      </c>
      <c r="C1279" s="4">
        <v>3.98333</v>
      </c>
      <c r="D1279" s="11">
        <v>9.7899999999999991</v>
      </c>
      <c r="E1279" s="11">
        <v>58</v>
      </c>
      <c r="F1279" s="4">
        <f t="shared" si="271"/>
        <v>1976.8749999999038</v>
      </c>
      <c r="G1279" s="22">
        <v>7.29</v>
      </c>
      <c r="H1279" s="4">
        <f t="shared" si="267"/>
        <v>531.52508275862078</v>
      </c>
      <c r="I1279" s="4">
        <f t="shared" si="268"/>
        <v>20.921341975344831</v>
      </c>
      <c r="J1279" s="33">
        <f t="shared" si="272"/>
        <v>100059.95383405691</v>
      </c>
      <c r="K1279" s="4">
        <f t="shared" si="269"/>
        <v>51.419274310344825</v>
      </c>
      <c r="L1279" s="33">
        <f t="shared" si="270"/>
        <v>9679.7129252511568</v>
      </c>
      <c r="M1279" s="15">
        <f t="shared" si="261"/>
        <v>11.248855860507966</v>
      </c>
      <c r="N1279" s="6"/>
      <c r="O1279" s="7">
        <f t="shared" si="262"/>
        <v>13.427973102245344</v>
      </c>
      <c r="P1279" s="7"/>
      <c r="Q1279" s="46">
        <f t="shared" si="263"/>
        <v>7.4333053535413099E-2</v>
      </c>
      <c r="R1279" s="22">
        <f t="shared" si="273"/>
        <v>1.0362174650586484</v>
      </c>
      <c r="S1279" s="22">
        <f t="shared" si="274"/>
        <v>11.006914491285707</v>
      </c>
      <c r="T1279" s="39">
        <f t="shared" si="264"/>
        <v>7.3741610091351717E-2</v>
      </c>
      <c r="U1279" s="39">
        <f t="shared" si="265"/>
        <v>4.0173409496399914E-2</v>
      </c>
      <c r="V1279" s="39">
        <f t="shared" si="266"/>
        <v>3.3568200594951803E-2</v>
      </c>
      <c r="Y1279" s="37"/>
      <c r="Z1279" s="37"/>
    </row>
    <row r="1280" spans="1:26" ht="13.15" x14ac:dyDescent="0.4">
      <c r="A1280" s="1">
        <v>1976.12</v>
      </c>
      <c r="B1280" s="11">
        <v>104.7</v>
      </c>
      <c r="C1280" s="4">
        <v>4.05</v>
      </c>
      <c r="D1280" s="11">
        <v>9.91</v>
      </c>
      <c r="E1280" s="11">
        <v>58.2</v>
      </c>
      <c r="F1280" s="4">
        <f t="shared" si="271"/>
        <v>1976.9583333332371</v>
      </c>
      <c r="G1280" s="22">
        <v>6.87</v>
      </c>
      <c r="H1280" s="4">
        <f t="shared" si="267"/>
        <v>548.01814948453614</v>
      </c>
      <c r="I1280" s="4">
        <f t="shared" si="268"/>
        <v>21.198409793814434</v>
      </c>
      <c r="J1280" s="33">
        <f t="shared" si="272"/>
        <v>103497.3359631154</v>
      </c>
      <c r="K1280" s="4">
        <f t="shared" si="269"/>
        <v>51.870676804123711</v>
      </c>
      <c r="L1280" s="33">
        <f t="shared" si="270"/>
        <v>9796.1661833283051</v>
      </c>
      <c r="M1280" s="15">
        <f t="shared" si="261"/>
        <v>11.597589726582946</v>
      </c>
      <c r="N1280" s="6"/>
      <c r="O1280" s="7">
        <f t="shared" si="262"/>
        <v>13.845167133360246</v>
      </c>
      <c r="P1280" s="7"/>
      <c r="Q1280" s="46">
        <f t="shared" si="263"/>
        <v>7.6224314233364565E-2</v>
      </c>
      <c r="R1280" s="22">
        <f t="shared" si="273"/>
        <v>0.98168657038634366</v>
      </c>
      <c r="S1280" s="22">
        <f t="shared" si="274"/>
        <v>11.366362678214569</v>
      </c>
      <c r="T1280" s="39">
        <f t="shared" si="264"/>
        <v>7.1839431937081644E-2</v>
      </c>
      <c r="U1280" s="39">
        <f t="shared" si="265"/>
        <v>3.8387610610941314E-2</v>
      </c>
      <c r="V1280" s="39">
        <f t="shared" si="266"/>
        <v>3.345182132614033E-2</v>
      </c>
      <c r="Y1280" s="37"/>
      <c r="Z1280" s="37"/>
    </row>
    <row r="1281" spans="1:26" ht="13.15" x14ac:dyDescent="0.4">
      <c r="A1281" s="1">
        <v>1977.01</v>
      </c>
      <c r="B1281" s="11">
        <v>103.8</v>
      </c>
      <c r="C1281" s="4">
        <v>4.0966699999999996</v>
      </c>
      <c r="D1281" s="11">
        <v>9.9666700000000006</v>
      </c>
      <c r="E1281" s="11">
        <v>58.5</v>
      </c>
      <c r="F1281" s="4">
        <f t="shared" si="271"/>
        <v>1977.0416666665703</v>
      </c>
      <c r="G1281" s="22">
        <v>7.21</v>
      </c>
      <c r="H1281" s="4">
        <f t="shared" si="267"/>
        <v>540.52120000000002</v>
      </c>
      <c r="I1281" s="4">
        <f t="shared" si="268"/>
        <v>21.332726246666667</v>
      </c>
      <c r="J1281" s="33">
        <f t="shared" si="272"/>
        <v>102417.21795587495</v>
      </c>
      <c r="K1281" s="4">
        <f t="shared" si="269"/>
        <v>51.899772913333344</v>
      </c>
      <c r="L1281" s="33">
        <f t="shared" si="270"/>
        <v>9833.8980123726433</v>
      </c>
      <c r="M1281" s="15">
        <f t="shared" ref="M1281:M1344" si="275">H1281/AVERAGE(K1161:K1280)</f>
        <v>11.437961346787556</v>
      </c>
      <c r="N1281" s="6"/>
      <c r="O1281" s="7">
        <f t="shared" ref="O1281:O1344" si="276">J1281/AVERAGE(L1161:L1280)</f>
        <v>13.656100626714069</v>
      </c>
      <c r="P1281" s="7"/>
      <c r="Q1281" s="46">
        <f t="shared" ref="Q1281:Q1344" si="277">1/M1281-(G1281/100-(((E1281/E1161)^(1/10))-1))</f>
        <v>7.4572128819871658E-2</v>
      </c>
      <c r="R1281" s="22">
        <f t="shared" si="273"/>
        <v>0.99338209216165363</v>
      </c>
      <c r="S1281" s="22">
        <f t="shared" si="274"/>
        <v>11.100984028188186</v>
      </c>
      <c r="T1281" s="39">
        <f t="shared" si="264"/>
        <v>7.9237367315651008E-2</v>
      </c>
      <c r="U1281" s="39">
        <f t="shared" si="265"/>
        <v>4.10217667319277E-2</v>
      </c>
      <c r="V1281" s="39">
        <f t="shared" si="266"/>
        <v>3.8215600583723308E-2</v>
      </c>
      <c r="Y1281" s="37"/>
      <c r="Z1281" s="37"/>
    </row>
    <row r="1282" spans="1:26" ht="13.15" x14ac:dyDescent="0.4">
      <c r="A1282" s="1">
        <v>1977.02</v>
      </c>
      <c r="B1282" s="11">
        <v>101</v>
      </c>
      <c r="C1282" s="4">
        <v>4.1433299999999997</v>
      </c>
      <c r="D1282" s="11">
        <v>10.023300000000001</v>
      </c>
      <c r="E1282" s="11">
        <v>59.1</v>
      </c>
      <c r="F1282" s="4">
        <f t="shared" si="271"/>
        <v>1977.1249999999036</v>
      </c>
      <c r="G1282" s="22">
        <v>7.39</v>
      </c>
      <c r="H1282" s="4">
        <f t="shared" si="267"/>
        <v>520.60116751269038</v>
      </c>
      <c r="I1282" s="4">
        <f t="shared" si="268"/>
        <v>21.356657776142132</v>
      </c>
      <c r="J1282" s="33">
        <f t="shared" si="272"/>
        <v>98980.0166285538</v>
      </c>
      <c r="K1282" s="4">
        <f t="shared" si="269"/>
        <v>51.664769131979696</v>
      </c>
      <c r="L1282" s="33">
        <f t="shared" si="270"/>
        <v>9822.8356502275565</v>
      </c>
      <c r="M1282" s="15">
        <f t="shared" si="275"/>
        <v>11.014841854222782</v>
      </c>
      <c r="N1282" s="6"/>
      <c r="O1282" s="7">
        <f t="shared" si="276"/>
        <v>13.154123053942882</v>
      </c>
      <c r="P1282" s="7"/>
      <c r="Q1282" s="46">
        <f t="shared" si="277"/>
        <v>7.7211979817013068E-2</v>
      </c>
      <c r="R1282" s="22">
        <f t="shared" si="273"/>
        <v>1.0012631318497678</v>
      </c>
      <c r="S1282" s="22">
        <f t="shared" si="274"/>
        <v>10.915564234010471</v>
      </c>
      <c r="T1282" s="39">
        <f t="shared" ref="T1282:T1345" si="278">(($J1402/$J1282)^(1/10)-1)</f>
        <v>8.9339489756051327E-2</v>
      </c>
      <c r="U1282" s="39">
        <f t="shared" ref="U1282:U1345" si="279">(($S1402/$S1282)^(1/10)-1)</f>
        <v>4.1764967267658104E-2</v>
      </c>
      <c r="V1282" s="39">
        <f t="shared" ref="V1282:V1345" si="280">T1282-U1282</f>
        <v>4.7574522488393223E-2</v>
      </c>
      <c r="Y1282" s="37"/>
      <c r="Z1282" s="37"/>
    </row>
    <row r="1283" spans="1:26" ht="13.15" x14ac:dyDescent="0.4">
      <c r="A1283" s="1">
        <v>1977.03</v>
      </c>
      <c r="B1283" s="11">
        <v>100.6</v>
      </c>
      <c r="C1283" s="4">
        <v>4.1900000000000004</v>
      </c>
      <c r="D1283" s="11">
        <v>10.08</v>
      </c>
      <c r="E1283" s="11">
        <v>59.5</v>
      </c>
      <c r="F1283" s="4">
        <f t="shared" si="271"/>
        <v>1977.2083333332369</v>
      </c>
      <c r="G1283" s="22">
        <v>7.46</v>
      </c>
      <c r="H1283" s="4">
        <f t="shared" si="267"/>
        <v>515.05340168067232</v>
      </c>
      <c r="I1283" s="4">
        <f t="shared" si="268"/>
        <v>21.452025378151266</v>
      </c>
      <c r="J1283" s="33">
        <f t="shared" si="272"/>
        <v>98265.122979040549</v>
      </c>
      <c r="K1283" s="4">
        <f t="shared" si="269"/>
        <v>51.607736470588243</v>
      </c>
      <c r="L1283" s="33">
        <f t="shared" si="270"/>
        <v>9846.0481076414399</v>
      </c>
      <c r="M1283" s="15">
        <f t="shared" si="275"/>
        <v>10.895746511662747</v>
      </c>
      <c r="N1283" s="6"/>
      <c r="O1283" s="7">
        <f t="shared" si="276"/>
        <v>13.015883122750951</v>
      </c>
      <c r="P1283" s="7"/>
      <c r="Q1283" s="46">
        <f t="shared" si="277"/>
        <v>7.7897822669790742E-2</v>
      </c>
      <c r="R1283" s="22">
        <f t="shared" si="273"/>
        <v>1.0125353142511471</v>
      </c>
      <c r="S1283" s="22">
        <f t="shared" si="274"/>
        <v>10.855877395351104</v>
      </c>
      <c r="T1283" s="39">
        <f t="shared" si="278"/>
        <v>9.4320159578388685E-2</v>
      </c>
      <c r="U1283" s="39">
        <f t="shared" si="279"/>
        <v>4.2498238359535589E-2</v>
      </c>
      <c r="V1283" s="39">
        <f t="shared" si="280"/>
        <v>5.1821921218853095E-2</v>
      </c>
      <c r="Y1283" s="37"/>
      <c r="Z1283" s="37"/>
    </row>
    <row r="1284" spans="1:26" ht="13.15" x14ac:dyDescent="0.4">
      <c r="A1284" s="1">
        <v>1977.04</v>
      </c>
      <c r="B1284" s="11">
        <v>99.05</v>
      </c>
      <c r="C1284" s="4">
        <v>4.2466699999999999</v>
      </c>
      <c r="D1284" s="11">
        <v>10.193300000000001</v>
      </c>
      <c r="E1284" s="11">
        <v>60</v>
      </c>
      <c r="F1284" s="4">
        <f t="shared" si="271"/>
        <v>1977.2916666665701</v>
      </c>
      <c r="G1284" s="22">
        <v>7.37</v>
      </c>
      <c r="H1284" s="4">
        <f t="shared" si="267"/>
        <v>502.8917075</v>
      </c>
      <c r="I1284" s="4">
        <f t="shared" si="268"/>
        <v>21.560980590499998</v>
      </c>
      <c r="J1284" s="33">
        <f t="shared" si="272"/>
        <v>96287.633518334362</v>
      </c>
      <c r="K1284" s="4">
        <f t="shared" si="269"/>
        <v>51.752913095000011</v>
      </c>
      <c r="L1284" s="33">
        <f t="shared" si="270"/>
        <v>9909.0230665566669</v>
      </c>
      <c r="M1284" s="15">
        <f t="shared" si="275"/>
        <v>10.636037409141364</v>
      </c>
      <c r="N1284" s="6"/>
      <c r="O1284" s="7">
        <f t="shared" si="276"/>
        <v>12.710931427883887</v>
      </c>
      <c r="P1284" s="7"/>
      <c r="Q1284" s="46">
        <f t="shared" si="277"/>
        <v>8.1605709886888436E-2</v>
      </c>
      <c r="R1284" s="22">
        <f t="shared" si="273"/>
        <v>0.99984783618779671</v>
      </c>
      <c r="S1284" s="22">
        <f t="shared" si="274"/>
        <v>10.900359569723975</v>
      </c>
      <c r="T1284" s="39">
        <f t="shared" si="278"/>
        <v>9.5021562613185173E-2</v>
      </c>
      <c r="U1284" s="39">
        <f t="shared" si="279"/>
        <v>3.6567249736940699E-2</v>
      </c>
      <c r="V1284" s="39">
        <f t="shared" si="280"/>
        <v>5.8454312876244474E-2</v>
      </c>
      <c r="Y1284" s="37"/>
      <c r="Z1284" s="37"/>
    </row>
    <row r="1285" spans="1:26" ht="13.15" x14ac:dyDescent="0.4">
      <c r="A1285" s="1">
        <v>1977.05</v>
      </c>
      <c r="B1285" s="11">
        <v>98.76</v>
      </c>
      <c r="C1285" s="4">
        <v>4.3033299999999999</v>
      </c>
      <c r="D1285" s="11">
        <v>10.306699999999999</v>
      </c>
      <c r="E1285" s="11">
        <v>60.3</v>
      </c>
      <c r="F1285" s="4">
        <f t="shared" si="271"/>
        <v>1977.3749999999034</v>
      </c>
      <c r="G1285" s="22">
        <v>7.46</v>
      </c>
      <c r="H1285" s="4">
        <f t="shared" si="267"/>
        <v>498.92471044776124</v>
      </c>
      <c r="I1285" s="4">
        <f t="shared" si="268"/>
        <v>21.739952148756224</v>
      </c>
      <c r="J1285" s="33">
        <f t="shared" si="272"/>
        <v>95874.956110576924</v>
      </c>
      <c r="K1285" s="4">
        <f t="shared" si="269"/>
        <v>52.068320303482587</v>
      </c>
      <c r="L1285" s="33">
        <f t="shared" si="270"/>
        <v>10005.613711471073</v>
      </c>
      <c r="M1285" s="15">
        <f t="shared" si="275"/>
        <v>10.548486693557001</v>
      </c>
      <c r="N1285" s="6"/>
      <c r="O1285" s="7">
        <f t="shared" si="276"/>
        <v>12.612312925720722</v>
      </c>
      <c r="P1285" s="7"/>
      <c r="Q1285" s="46">
        <f t="shared" si="277"/>
        <v>8.1695254846814586E-2</v>
      </c>
      <c r="R1285" s="22">
        <f t="shared" si="273"/>
        <v>1.0189038765071172</v>
      </c>
      <c r="S1285" s="22">
        <f t="shared" si="274"/>
        <v>10.844478536773591</v>
      </c>
      <c r="T1285" s="39">
        <f t="shared" si="278"/>
        <v>9.5294936166097299E-2</v>
      </c>
      <c r="U1285" s="39">
        <f t="shared" si="279"/>
        <v>3.3304986560434235E-2</v>
      </c>
      <c r="V1285" s="39">
        <f t="shared" si="280"/>
        <v>6.1989949605663064E-2</v>
      </c>
      <c r="Y1285" s="37"/>
      <c r="Z1285" s="37"/>
    </row>
    <row r="1286" spans="1:26" ht="13.15" x14ac:dyDescent="0.4">
      <c r="A1286" s="1">
        <v>1977.06</v>
      </c>
      <c r="B1286" s="11">
        <v>99.29</v>
      </c>
      <c r="C1286" s="4">
        <v>4.3600000000000003</v>
      </c>
      <c r="D1286" s="11">
        <v>10.42</v>
      </c>
      <c r="E1286" s="11">
        <v>60.7</v>
      </c>
      <c r="F1286" s="4">
        <f t="shared" si="271"/>
        <v>1977.4583333332366</v>
      </c>
      <c r="G1286" s="22">
        <v>7.28</v>
      </c>
      <c r="H1286" s="4">
        <f t="shared" si="267"/>
        <v>498.2967612850083</v>
      </c>
      <c r="I1286" s="4">
        <f t="shared" si="268"/>
        <v>21.881094563426693</v>
      </c>
      <c r="J1286" s="33">
        <f t="shared" si="272"/>
        <v>96104.682455236252</v>
      </c>
      <c r="K1286" s="4">
        <f t="shared" si="269"/>
        <v>52.293808566721587</v>
      </c>
      <c r="L1286" s="33">
        <f t="shared" si="270"/>
        <v>10085.716498978363</v>
      </c>
      <c r="M1286" s="15">
        <f t="shared" si="275"/>
        <v>10.53002395909076</v>
      </c>
      <c r="N1286" s="6"/>
      <c r="O1286" s="7">
        <f t="shared" si="276"/>
        <v>12.596542842152298</v>
      </c>
      <c r="P1286" s="7"/>
      <c r="Q1286" s="46">
        <f t="shared" si="277"/>
        <v>8.4044111752430387E-2</v>
      </c>
      <c r="R1286" s="22">
        <f t="shared" si="273"/>
        <v>1.0025501542407664</v>
      </c>
      <c r="S1286" s="22">
        <f t="shared" si="274"/>
        <v>10.976667505023977</v>
      </c>
      <c r="T1286" s="39">
        <f t="shared" si="278"/>
        <v>9.9475403338105339E-2</v>
      </c>
      <c r="U1286" s="39">
        <f t="shared" si="279"/>
        <v>3.3863681104560062E-2</v>
      </c>
      <c r="V1286" s="39">
        <f t="shared" si="280"/>
        <v>6.5611722233545278E-2</v>
      </c>
      <c r="Y1286" s="37"/>
      <c r="Z1286" s="37"/>
    </row>
    <row r="1287" spans="1:26" ht="13.15" x14ac:dyDescent="0.4">
      <c r="A1287" s="1">
        <v>1977.07</v>
      </c>
      <c r="B1287" s="11">
        <v>100.2</v>
      </c>
      <c r="C1287" s="4">
        <v>4.4066700000000001</v>
      </c>
      <c r="D1287" s="11">
        <v>10.5167</v>
      </c>
      <c r="E1287" s="11">
        <v>61</v>
      </c>
      <c r="F1287" s="4">
        <f t="shared" si="271"/>
        <v>1977.5416666665699</v>
      </c>
      <c r="G1287" s="22">
        <v>7.33</v>
      </c>
      <c r="H1287" s="4">
        <f t="shared" si="267"/>
        <v>500.39058688524597</v>
      </c>
      <c r="I1287" s="4">
        <f t="shared" si="268"/>
        <v>22.006548777540985</v>
      </c>
      <c r="J1287" s="33">
        <f t="shared" si="272"/>
        <v>96862.204556398428</v>
      </c>
      <c r="K1287" s="4">
        <f t="shared" si="269"/>
        <v>52.519537775409837</v>
      </c>
      <c r="L1287" s="33">
        <f t="shared" si="270"/>
        <v>10166.374717148456</v>
      </c>
      <c r="M1287" s="15">
        <f t="shared" si="275"/>
        <v>10.567692447775409</v>
      </c>
      <c r="N1287" s="6"/>
      <c r="O1287" s="7">
        <f t="shared" si="276"/>
        <v>12.647994539435667</v>
      </c>
      <c r="P1287" s="7"/>
      <c r="Q1287" s="46">
        <f t="shared" si="277"/>
        <v>8.341074274420103E-2</v>
      </c>
      <c r="R1287" s="22">
        <f t="shared" si="273"/>
        <v>1.0012002758042795</v>
      </c>
      <c r="S1287" s="22">
        <f t="shared" si="274"/>
        <v>10.950538422997242</v>
      </c>
      <c r="T1287" s="39">
        <f t="shared" si="278"/>
        <v>0.10170574691312262</v>
      </c>
      <c r="U1287" s="39">
        <f t="shared" si="279"/>
        <v>3.4213911769439331E-2</v>
      </c>
      <c r="V1287" s="39">
        <f t="shared" si="280"/>
        <v>6.7491835143683288E-2</v>
      </c>
      <c r="Y1287" s="37"/>
      <c r="Z1287" s="37"/>
    </row>
    <row r="1288" spans="1:26" ht="13.15" x14ac:dyDescent="0.4">
      <c r="A1288" s="1">
        <v>1977.08</v>
      </c>
      <c r="B1288" s="11">
        <v>97.75</v>
      </c>
      <c r="C1288" s="4">
        <v>4.4533300000000002</v>
      </c>
      <c r="D1288" s="11">
        <v>10.613300000000001</v>
      </c>
      <c r="E1288" s="11">
        <v>61.2</v>
      </c>
      <c r="F1288" s="4">
        <f t="shared" si="271"/>
        <v>1977.6249999999031</v>
      </c>
      <c r="G1288" s="22">
        <v>7.4</v>
      </c>
      <c r="H1288" s="4">
        <f t="shared" si="267"/>
        <v>486.56020833333338</v>
      </c>
      <c r="I1288" s="4">
        <f t="shared" si="268"/>
        <v>22.166886675980393</v>
      </c>
      <c r="J1288" s="33">
        <f t="shared" si="272"/>
        <v>94542.590250740657</v>
      </c>
      <c r="K1288" s="4">
        <f t="shared" si="269"/>
        <v>52.828741269607846</v>
      </c>
      <c r="L1288" s="33">
        <f t="shared" si="270"/>
        <v>10265.05241031392</v>
      </c>
      <c r="M1288" s="15">
        <f t="shared" si="275"/>
        <v>10.268385666711001</v>
      </c>
      <c r="N1288" s="6"/>
      <c r="O1288" s="7">
        <f t="shared" si="276"/>
        <v>12.297488474266256</v>
      </c>
      <c r="P1288" s="7"/>
      <c r="Q1288" s="46">
        <f t="shared" si="277"/>
        <v>8.5499137405506007E-2</v>
      </c>
      <c r="R1288" s="22">
        <f t="shared" si="273"/>
        <v>1.0103846340465472</v>
      </c>
      <c r="S1288" s="22">
        <f t="shared" si="274"/>
        <v>10.927853062874544</v>
      </c>
      <c r="T1288" s="39">
        <f t="shared" si="278"/>
        <v>0.1107252340667737</v>
      </c>
      <c r="U1288" s="39">
        <f t="shared" si="279"/>
        <v>3.2485070408091898E-2</v>
      </c>
      <c r="V1288" s="39">
        <f t="shared" si="280"/>
        <v>7.8240163658681805E-2</v>
      </c>
      <c r="Y1288" s="37"/>
      <c r="Z1288" s="37"/>
    </row>
    <row r="1289" spans="1:26" ht="13.15" x14ac:dyDescent="0.4">
      <c r="A1289" s="1">
        <v>1977.09</v>
      </c>
      <c r="B1289" s="11">
        <v>96.23</v>
      </c>
      <c r="C1289" s="4">
        <v>4.5</v>
      </c>
      <c r="D1289" s="11">
        <v>10.71</v>
      </c>
      <c r="E1289" s="11">
        <v>61.4</v>
      </c>
      <c r="F1289" s="4">
        <f t="shared" si="271"/>
        <v>1977.7083333332364</v>
      </c>
      <c r="G1289" s="22">
        <v>7.34</v>
      </c>
      <c r="H1289" s="4">
        <f t="shared" si="267"/>
        <v>477.43401742671011</v>
      </c>
      <c r="I1289" s="4">
        <f t="shared" si="268"/>
        <v>22.326229641693811</v>
      </c>
      <c r="J1289" s="33">
        <f t="shared" si="272"/>
        <v>93130.811364458525</v>
      </c>
      <c r="K1289" s="4">
        <f t="shared" si="269"/>
        <v>53.136426547231281</v>
      </c>
      <c r="L1289" s="33">
        <f t="shared" si="270"/>
        <v>10365.073155080026</v>
      </c>
      <c r="M1289" s="15">
        <f t="shared" si="275"/>
        <v>10.067742820070707</v>
      </c>
      <c r="N1289" s="6"/>
      <c r="O1289" s="7">
        <f t="shared" si="276"/>
        <v>12.065823759131622</v>
      </c>
      <c r="P1289" s="7"/>
      <c r="Q1289" s="46">
        <f t="shared" si="277"/>
        <v>8.8069929756703053E-2</v>
      </c>
      <c r="R1289" s="22">
        <f t="shared" si="273"/>
        <v>0.99356194027754619</v>
      </c>
      <c r="S1289" s="22">
        <f t="shared" si="274"/>
        <v>11.00536955785395</v>
      </c>
      <c r="T1289" s="39">
        <f t="shared" si="278"/>
        <v>0.10840109360941352</v>
      </c>
      <c r="U1289" s="39">
        <f t="shared" si="279"/>
        <v>2.7534316055390695E-2</v>
      </c>
      <c r="V1289" s="39">
        <f t="shared" si="280"/>
        <v>8.0866777554022828E-2</v>
      </c>
      <c r="Y1289" s="37"/>
      <c r="Z1289" s="37"/>
    </row>
    <row r="1290" spans="1:26" ht="13.15" x14ac:dyDescent="0.4">
      <c r="A1290" s="1">
        <v>1977.1</v>
      </c>
      <c r="B1290" s="11">
        <v>93.74</v>
      </c>
      <c r="C1290" s="4">
        <v>4.5566700000000004</v>
      </c>
      <c r="D1290" s="11">
        <v>10.77</v>
      </c>
      <c r="E1290" s="11">
        <v>61.6</v>
      </c>
      <c r="F1290" s="4">
        <f t="shared" si="271"/>
        <v>1977.7916666665697</v>
      </c>
      <c r="G1290" s="22">
        <v>7.52</v>
      </c>
      <c r="H1290" s="4">
        <f t="shared" ref="H1290:H1353" si="281">B1290*$E$1838/E1290</f>
        <v>463.57016980519484</v>
      </c>
      <c r="I1290" s="4">
        <f t="shared" ref="I1290:I1353" si="282">C1290*$E$1838/E1290</f>
        <v>22.533990672564936</v>
      </c>
      <c r="J1290" s="33">
        <f t="shared" si="272"/>
        <v>90792.755701625429</v>
      </c>
      <c r="K1290" s="4">
        <f t="shared" ref="K1290:K1353" si="283">D1290*$E$1838/E1290</f>
        <v>53.260622240259742</v>
      </c>
      <c r="L1290" s="33">
        <f t="shared" ref="L1290:L1353" si="284">K1290*(J1290/H1290)</f>
        <v>10431.38445601137</v>
      </c>
      <c r="M1290" s="15">
        <f t="shared" si="275"/>
        <v>9.7666662995565492</v>
      </c>
      <c r="N1290" s="6"/>
      <c r="O1290" s="7">
        <f t="shared" si="276"/>
        <v>11.715003066672733</v>
      </c>
      <c r="P1290" s="7"/>
      <c r="Q1290" s="46">
        <f t="shared" si="277"/>
        <v>8.9361650655281427E-2</v>
      </c>
      <c r="R1290" s="22">
        <f t="shared" si="273"/>
        <v>1.0020926949617748</v>
      </c>
      <c r="S1290" s="22">
        <f t="shared" si="274"/>
        <v>10.89901465497225</v>
      </c>
      <c r="T1290" s="39">
        <f t="shared" si="278"/>
        <v>9.7005940139350155E-2</v>
      </c>
      <c r="U1290" s="39">
        <f t="shared" si="279"/>
        <v>2.8413459183427081E-2</v>
      </c>
      <c r="V1290" s="39">
        <f t="shared" si="280"/>
        <v>6.8592480955923074E-2</v>
      </c>
      <c r="Y1290" s="37"/>
      <c r="Z1290" s="37"/>
    </row>
    <row r="1291" spans="1:26" ht="13.15" x14ac:dyDescent="0.4">
      <c r="A1291" s="1">
        <v>1977.11</v>
      </c>
      <c r="B1291" s="11">
        <v>94.28</v>
      </c>
      <c r="C1291" s="4">
        <v>4.6133300000000004</v>
      </c>
      <c r="D1291" s="11">
        <v>10.83</v>
      </c>
      <c r="E1291" s="11">
        <v>61.9</v>
      </c>
      <c r="F1291" s="4">
        <f t="shared" ref="F1291:F1354" si="285">F1290+1/12</f>
        <v>1977.8749999999029</v>
      </c>
      <c r="G1291" s="22">
        <v>7.58</v>
      </c>
      <c r="H1291" s="4">
        <f t="shared" si="281"/>
        <v>463.98097124394189</v>
      </c>
      <c r="I1291" s="4">
        <f t="shared" si="282"/>
        <v>22.703620429240715</v>
      </c>
      <c r="J1291" s="33">
        <f t="shared" ref="J1291:J1354" si="286">J1290*((H1291+(I1291/12))/H1290)</f>
        <v>91243.765775653927</v>
      </c>
      <c r="K1291" s="4">
        <f t="shared" si="283"/>
        <v>53.297771728594512</v>
      </c>
      <c r="L1291" s="33">
        <f t="shared" si="284"/>
        <v>10481.225958319177</v>
      </c>
      <c r="M1291" s="15">
        <f t="shared" si="275"/>
        <v>9.7662999836602022</v>
      </c>
      <c r="N1291" s="6"/>
      <c r="O1291" s="7">
        <f t="shared" si="276"/>
        <v>11.724729783734965</v>
      </c>
      <c r="P1291" s="7"/>
      <c r="Q1291" s="46">
        <f t="shared" si="277"/>
        <v>8.8966828403052992E-2</v>
      </c>
      <c r="R1291" s="22">
        <f t="shared" ref="R1291:R1354" si="287">((G1291/G1292+G1291/1200+((1+G1292/1200)^(-119))*(1-G1291/G1292)))</f>
        <v>0.99870095138461501</v>
      </c>
      <c r="S1291" s="22">
        <f t="shared" ref="S1291:S1354" si="288">S1290*R1290*E1290/E1291</f>
        <v>10.868890061883482</v>
      </c>
      <c r="T1291" s="39">
        <f t="shared" si="278"/>
        <v>8.2069444828506422E-2</v>
      </c>
      <c r="U1291" s="39">
        <f t="shared" si="279"/>
        <v>3.3776049189570001E-2</v>
      </c>
      <c r="V1291" s="39">
        <f t="shared" si="280"/>
        <v>4.8293395638936421E-2</v>
      </c>
      <c r="Y1291" s="37"/>
      <c r="Z1291" s="37"/>
    </row>
    <row r="1292" spans="1:26" ht="13.15" x14ac:dyDescent="0.4">
      <c r="A1292" s="1">
        <v>1977.12</v>
      </c>
      <c r="B1292" s="11">
        <v>93.82</v>
      </c>
      <c r="C1292" s="4">
        <v>4.67</v>
      </c>
      <c r="D1292" s="11">
        <v>10.89</v>
      </c>
      <c r="E1292" s="11">
        <v>62.1</v>
      </c>
      <c r="F1292" s="4">
        <f t="shared" si="285"/>
        <v>1977.9583333332362</v>
      </c>
      <c r="G1292" s="22">
        <v>7.69</v>
      </c>
      <c r="H1292" s="4">
        <f t="shared" si="281"/>
        <v>460.23015748792267</v>
      </c>
      <c r="I1292" s="4">
        <f t="shared" si="282"/>
        <v>22.908493236714975</v>
      </c>
      <c r="J1292" s="33">
        <f t="shared" si="286"/>
        <v>90881.57361051382</v>
      </c>
      <c r="K1292" s="4">
        <f t="shared" si="283"/>
        <v>53.420447826086964</v>
      </c>
      <c r="L1292" s="33">
        <f t="shared" si="284"/>
        <v>10548.927058393687</v>
      </c>
      <c r="M1292" s="15">
        <f t="shared" si="275"/>
        <v>9.6782665825359224</v>
      </c>
      <c r="N1292" s="6"/>
      <c r="O1292" s="7">
        <f t="shared" si="276"/>
        <v>11.629817356636799</v>
      </c>
      <c r="P1292" s="7"/>
      <c r="Q1292" s="46">
        <f t="shared" si="277"/>
        <v>8.8827047432467415E-2</v>
      </c>
      <c r="R1292" s="22">
        <f t="shared" si="287"/>
        <v>0.98793292468503968</v>
      </c>
      <c r="S1292" s="22">
        <f t="shared" si="288"/>
        <v>10.819811840965137</v>
      </c>
      <c r="T1292" s="39">
        <f t="shared" si="278"/>
        <v>8.1048218319674792E-2</v>
      </c>
      <c r="U1292" s="39">
        <f t="shared" si="279"/>
        <v>3.4127278894454216E-2</v>
      </c>
      <c r="V1292" s="39">
        <f t="shared" si="280"/>
        <v>4.6920939425220576E-2</v>
      </c>
      <c r="Y1292" s="37"/>
      <c r="Z1292" s="37"/>
    </row>
    <row r="1293" spans="1:26" ht="13.15" x14ac:dyDescent="0.4">
      <c r="A1293" s="1">
        <v>1978.01</v>
      </c>
      <c r="B1293" s="11">
        <v>90.25</v>
      </c>
      <c r="C1293" s="4">
        <v>4.71333</v>
      </c>
      <c r="D1293" s="11">
        <v>10.9</v>
      </c>
      <c r="E1293" s="11">
        <v>62.5</v>
      </c>
      <c r="F1293" s="4">
        <f t="shared" si="285"/>
        <v>1978.0416666665694</v>
      </c>
      <c r="G1293" s="22">
        <v>7.96</v>
      </c>
      <c r="H1293" s="4">
        <f t="shared" si="281"/>
        <v>439.884276</v>
      </c>
      <c r="I1293" s="4">
        <f t="shared" si="282"/>
        <v>22.973072073120001</v>
      </c>
      <c r="J1293" s="33">
        <f t="shared" si="286"/>
        <v>87241.916465483475</v>
      </c>
      <c r="K1293" s="4">
        <f t="shared" si="283"/>
        <v>53.127297600000006</v>
      </c>
      <c r="L1293" s="33">
        <f t="shared" si="284"/>
        <v>10536.696836274459</v>
      </c>
      <c r="M1293" s="15">
        <f t="shared" si="275"/>
        <v>9.241462260934691</v>
      </c>
      <c r="N1293" s="6"/>
      <c r="O1293" s="7">
        <f t="shared" si="276"/>
        <v>11.117327063419962</v>
      </c>
      <c r="P1293" s="7"/>
      <c r="Q1293" s="46">
        <f t="shared" si="277"/>
        <v>9.1067923597768524E-2</v>
      </c>
      <c r="R1293" s="22">
        <f t="shared" si="287"/>
        <v>1.0018578918241261</v>
      </c>
      <c r="S1293" s="22">
        <f t="shared" si="288"/>
        <v>10.620837167104357</v>
      </c>
      <c r="T1293" s="39">
        <f t="shared" si="278"/>
        <v>8.9718220637121204E-2</v>
      </c>
      <c r="U1293" s="39">
        <f t="shared" si="279"/>
        <v>3.8717588187234808E-2</v>
      </c>
      <c r="V1293" s="39">
        <f t="shared" si="280"/>
        <v>5.1000632449886396E-2</v>
      </c>
      <c r="Y1293" s="37"/>
      <c r="Z1293" s="37"/>
    </row>
    <row r="1294" spans="1:26" ht="13.15" x14ac:dyDescent="0.4">
      <c r="A1294" s="1">
        <v>1978.02</v>
      </c>
      <c r="B1294" s="11">
        <v>88.98</v>
      </c>
      <c r="C1294" s="4">
        <v>4.7566699999999997</v>
      </c>
      <c r="D1294" s="11">
        <v>10.91</v>
      </c>
      <c r="E1294" s="11">
        <v>62.9</v>
      </c>
      <c r="F1294" s="4">
        <f t="shared" si="285"/>
        <v>1978.1249999999027</v>
      </c>
      <c r="G1294" s="22">
        <v>8.0299999999999994</v>
      </c>
      <c r="H1294" s="4">
        <f t="shared" si="281"/>
        <v>430.93622289348178</v>
      </c>
      <c r="I1294" s="4">
        <f t="shared" si="282"/>
        <v>23.036877987758345</v>
      </c>
      <c r="J1294" s="33">
        <f t="shared" si="286"/>
        <v>85847.996398285075</v>
      </c>
      <c r="K1294" s="4">
        <f t="shared" si="283"/>
        <v>52.837875834658192</v>
      </c>
      <c r="L1294" s="33">
        <f t="shared" si="284"/>
        <v>10525.979329122163</v>
      </c>
      <c r="M1294" s="15">
        <f t="shared" si="275"/>
        <v>9.0452635707047406</v>
      </c>
      <c r="N1294" s="6"/>
      <c r="O1294" s="7">
        <f t="shared" si="276"/>
        <v>10.894504079092552</v>
      </c>
      <c r="P1294" s="7"/>
      <c r="Q1294" s="46">
        <f t="shared" si="277"/>
        <v>9.3081792692157064E-2</v>
      </c>
      <c r="R1294" s="22">
        <f t="shared" si="287"/>
        <v>1.0060097554972645</v>
      </c>
      <c r="S1294" s="22">
        <f t="shared" si="288"/>
        <v>10.572902954732209</v>
      </c>
      <c r="T1294" s="39">
        <f t="shared" si="278"/>
        <v>9.4772665217043528E-2</v>
      </c>
      <c r="U1294" s="39">
        <f t="shared" si="279"/>
        <v>4.2836977883915939E-2</v>
      </c>
      <c r="V1294" s="39">
        <f t="shared" si="280"/>
        <v>5.1935687333127589E-2</v>
      </c>
      <c r="Y1294" s="37"/>
      <c r="Z1294" s="37"/>
    </row>
    <row r="1295" spans="1:26" ht="13.15" x14ac:dyDescent="0.4">
      <c r="A1295" s="1">
        <v>1978.03</v>
      </c>
      <c r="B1295" s="11">
        <v>88.82</v>
      </c>
      <c r="C1295" s="4">
        <v>4.8</v>
      </c>
      <c r="D1295" s="11">
        <v>10.92</v>
      </c>
      <c r="E1295" s="11">
        <v>63.4</v>
      </c>
      <c r="F1295" s="4">
        <f t="shared" si="285"/>
        <v>1978.2083333332359</v>
      </c>
      <c r="G1295" s="22">
        <v>8.0399999999999991</v>
      </c>
      <c r="H1295" s="4">
        <f t="shared" si="281"/>
        <v>426.76889242902206</v>
      </c>
      <c r="I1295" s="4">
        <f t="shared" si="282"/>
        <v>23.063394321766562</v>
      </c>
      <c r="J1295" s="33">
        <f t="shared" si="286"/>
        <v>85400.687853754935</v>
      </c>
      <c r="K1295" s="4">
        <f t="shared" si="283"/>
        <v>52.469222082018931</v>
      </c>
      <c r="L1295" s="33">
        <f t="shared" si="284"/>
        <v>10499.61170190277</v>
      </c>
      <c r="M1295" s="15">
        <f t="shared" si="275"/>
        <v>8.9504200776338934</v>
      </c>
      <c r="N1295" s="6"/>
      <c r="O1295" s="7">
        <f t="shared" si="276"/>
        <v>10.793768769045759</v>
      </c>
      <c r="P1295" s="7"/>
      <c r="Q1295" s="46">
        <f t="shared" si="277"/>
        <v>9.4684626553438428E-2</v>
      </c>
      <c r="R1295" s="22">
        <f t="shared" si="287"/>
        <v>0.99923451046474232</v>
      </c>
      <c r="S1295" s="22">
        <f t="shared" si="288"/>
        <v>10.55255989244019</v>
      </c>
      <c r="T1295" s="39">
        <f t="shared" si="278"/>
        <v>9.8363580009471097E-2</v>
      </c>
      <c r="U1295" s="39">
        <f t="shared" si="279"/>
        <v>4.2180432319903316E-2</v>
      </c>
      <c r="V1295" s="39">
        <f t="shared" si="280"/>
        <v>5.6183147689567781E-2</v>
      </c>
      <c r="Y1295" s="37"/>
      <c r="Z1295" s="37"/>
    </row>
    <row r="1296" spans="1:26" ht="13.15" x14ac:dyDescent="0.4">
      <c r="A1296" s="1">
        <v>1978.04</v>
      </c>
      <c r="B1296" s="11">
        <v>92.71</v>
      </c>
      <c r="C1296" s="4">
        <v>4.8366699999999998</v>
      </c>
      <c r="D1296" s="11">
        <v>11.023300000000001</v>
      </c>
      <c r="E1296" s="11">
        <v>63.9</v>
      </c>
      <c r="F1296" s="4">
        <f t="shared" si="285"/>
        <v>1978.2916666665692</v>
      </c>
      <c r="G1296" s="22">
        <v>8.15</v>
      </c>
      <c r="H1296" s="4">
        <f t="shared" si="281"/>
        <v>441.97425023474176</v>
      </c>
      <c r="I1296" s="4">
        <f t="shared" si="282"/>
        <v>23.057745624882632</v>
      </c>
      <c r="J1296" s="33">
        <f t="shared" si="286"/>
        <v>88827.937714304862</v>
      </c>
      <c r="K1296" s="4">
        <f t="shared" si="283"/>
        <v>52.551124502347427</v>
      </c>
      <c r="L1296" s="33">
        <f t="shared" si="284"/>
        <v>10561.719402503473</v>
      </c>
      <c r="M1296" s="15">
        <f t="shared" si="275"/>
        <v>9.2625887208668445</v>
      </c>
      <c r="N1296" s="6"/>
      <c r="O1296" s="7">
        <f t="shared" si="276"/>
        <v>11.182400797006663</v>
      </c>
      <c r="P1296" s="7"/>
      <c r="Q1296" s="46">
        <f t="shared" si="277"/>
        <v>9.034509111540294E-2</v>
      </c>
      <c r="R1296" s="22">
        <f t="shared" si="287"/>
        <v>0.99333439042893168</v>
      </c>
      <c r="S1296" s="22">
        <f t="shared" si="288"/>
        <v>10.461974334248307</v>
      </c>
      <c r="T1296" s="39">
        <f t="shared" si="278"/>
        <v>9.2518948888488994E-2</v>
      </c>
      <c r="U1296" s="39">
        <f t="shared" si="279"/>
        <v>4.0841713895991116E-2</v>
      </c>
      <c r="V1296" s="39">
        <f t="shared" si="280"/>
        <v>5.1677234992497878E-2</v>
      </c>
      <c r="Y1296" s="37"/>
      <c r="Z1296" s="37"/>
    </row>
    <row r="1297" spans="1:26" ht="13.15" x14ac:dyDescent="0.4">
      <c r="A1297" s="1">
        <v>1978.05</v>
      </c>
      <c r="B1297" s="11">
        <v>97.41</v>
      </c>
      <c r="C1297" s="4">
        <v>4.8733300000000002</v>
      </c>
      <c r="D1297" s="11">
        <v>11.1267</v>
      </c>
      <c r="E1297" s="11">
        <v>64.5</v>
      </c>
      <c r="F1297" s="4">
        <f t="shared" si="285"/>
        <v>1978.3749999999025</v>
      </c>
      <c r="G1297" s="22">
        <v>8.35</v>
      </c>
      <c r="H1297" s="4">
        <f t="shared" si="281"/>
        <v>460.06063395348838</v>
      </c>
      <c r="I1297" s="4">
        <f t="shared" si="282"/>
        <v>23.016397590232561</v>
      </c>
      <c r="J1297" s="33">
        <f t="shared" si="286"/>
        <v>92848.423281351977</v>
      </c>
      <c r="K1297" s="4">
        <f t="shared" si="283"/>
        <v>52.550627818604653</v>
      </c>
      <c r="L1297" s="33">
        <f t="shared" si="284"/>
        <v>10605.651897388554</v>
      </c>
      <c r="M1297" s="15">
        <f t="shared" si="275"/>
        <v>9.6349107285984488</v>
      </c>
      <c r="N1297" s="6"/>
      <c r="O1297" s="7">
        <f t="shared" si="276"/>
        <v>11.642215937209848</v>
      </c>
      <c r="P1297" s="7"/>
      <c r="Q1297" s="46">
        <f t="shared" si="277"/>
        <v>8.4858837775058246E-2</v>
      </c>
      <c r="R1297" s="22">
        <f t="shared" si="287"/>
        <v>0.99959168787242791</v>
      </c>
      <c r="S1297" s="22">
        <f t="shared" si="288"/>
        <v>10.295566908244892</v>
      </c>
      <c r="T1297" s="39">
        <f t="shared" si="278"/>
        <v>8.4922700252628047E-2</v>
      </c>
      <c r="U1297" s="39">
        <f t="shared" si="279"/>
        <v>4.0386377893305125E-2</v>
      </c>
      <c r="V1297" s="39">
        <f t="shared" si="280"/>
        <v>4.4536322359322922E-2</v>
      </c>
      <c r="Y1297" s="37"/>
      <c r="Z1297" s="37"/>
    </row>
    <row r="1298" spans="1:26" ht="13.15" x14ac:dyDescent="0.4">
      <c r="A1298" s="1">
        <v>1978.06</v>
      </c>
      <c r="B1298" s="11">
        <v>97.66</v>
      </c>
      <c r="C1298" s="4">
        <v>4.91</v>
      </c>
      <c r="D1298" s="11">
        <v>11.23</v>
      </c>
      <c r="E1298" s="11">
        <v>65.2</v>
      </c>
      <c r="F1298" s="4">
        <f t="shared" si="285"/>
        <v>1978.4583333332357</v>
      </c>
      <c r="G1298" s="22">
        <v>8.4600000000000009</v>
      </c>
      <c r="H1298" s="4">
        <f t="shared" si="281"/>
        <v>456.28938865030671</v>
      </c>
      <c r="I1298" s="4">
        <f t="shared" si="282"/>
        <v>22.940619478527609</v>
      </c>
      <c r="J1298" s="33">
        <f t="shared" si="286"/>
        <v>92473.137637477805</v>
      </c>
      <c r="K1298" s="4">
        <f t="shared" si="283"/>
        <v>52.469074693251542</v>
      </c>
      <c r="L1298" s="33">
        <f t="shared" si="284"/>
        <v>10633.558628597952</v>
      </c>
      <c r="M1298" s="15">
        <f t="shared" si="275"/>
        <v>9.5496789810417368</v>
      </c>
      <c r="N1298" s="6"/>
      <c r="O1298" s="7">
        <f t="shared" si="276"/>
        <v>11.549477957050751</v>
      </c>
      <c r="P1298" s="7"/>
      <c r="Q1298" s="46">
        <f t="shared" si="277"/>
        <v>8.5219062554306821E-2</v>
      </c>
      <c r="R1298" s="22">
        <f t="shared" si="287"/>
        <v>0.99508799039775164</v>
      </c>
      <c r="S1298" s="22">
        <f t="shared" si="288"/>
        <v>10.180873008747447</v>
      </c>
      <c r="T1298" s="39">
        <f t="shared" si="278"/>
        <v>9.124274461604176E-2</v>
      </c>
      <c r="U1298" s="39">
        <f t="shared" si="279"/>
        <v>4.3044982803519316E-2</v>
      </c>
      <c r="V1298" s="39">
        <f t="shared" si="280"/>
        <v>4.8197761812522444E-2</v>
      </c>
      <c r="Y1298" s="37"/>
      <c r="Z1298" s="37"/>
    </row>
    <row r="1299" spans="1:26" ht="13.15" x14ac:dyDescent="0.4">
      <c r="A1299" s="1">
        <v>1978.07</v>
      </c>
      <c r="B1299" s="11">
        <v>97.19</v>
      </c>
      <c r="C1299" s="4">
        <v>4.9466700000000001</v>
      </c>
      <c r="D1299" s="11">
        <v>11.343299999999999</v>
      </c>
      <c r="E1299" s="11">
        <v>65.7</v>
      </c>
      <c r="F1299" s="4">
        <f t="shared" si="285"/>
        <v>1978.541666666569</v>
      </c>
      <c r="G1299" s="22">
        <v>8.64</v>
      </c>
      <c r="H1299" s="4">
        <f t="shared" si="281"/>
        <v>450.63763333333333</v>
      </c>
      <c r="I1299" s="4">
        <f t="shared" si="282"/>
        <v>22.9360599</v>
      </c>
      <c r="J1299" s="33">
        <f t="shared" si="286"/>
        <v>91715.092186665439</v>
      </c>
      <c r="K1299" s="4">
        <f t="shared" si="283"/>
        <v>52.595101</v>
      </c>
      <c r="L1299" s="33">
        <f t="shared" si="284"/>
        <v>10704.309138810599</v>
      </c>
      <c r="M1299" s="15">
        <f t="shared" si="275"/>
        <v>9.4255240477873574</v>
      </c>
      <c r="N1299" s="6"/>
      <c r="O1299" s="7">
        <f t="shared" si="276"/>
        <v>11.409884648364537</v>
      </c>
      <c r="P1299" s="7"/>
      <c r="Q1299" s="46">
        <f t="shared" si="277"/>
        <v>8.4999967512313118E-2</v>
      </c>
      <c r="R1299" s="22">
        <f t="shared" si="287"/>
        <v>1.0226360524630467</v>
      </c>
      <c r="S1299" s="22">
        <f t="shared" si="288"/>
        <v>10.053765037633978</v>
      </c>
      <c r="T1299" s="39">
        <f t="shared" si="278"/>
        <v>9.1346708577502822E-2</v>
      </c>
      <c r="U1299" s="39">
        <f t="shared" si="279"/>
        <v>4.3736554819766127E-2</v>
      </c>
      <c r="V1299" s="39">
        <f t="shared" si="280"/>
        <v>4.7610153757736695E-2</v>
      </c>
      <c r="Y1299" s="37"/>
      <c r="Z1299" s="37"/>
    </row>
    <row r="1300" spans="1:26" ht="13.15" x14ac:dyDescent="0.4">
      <c r="A1300" s="1">
        <v>1978.08</v>
      </c>
      <c r="B1300" s="11">
        <v>103.9</v>
      </c>
      <c r="C1300" s="4">
        <v>4.9833299999999996</v>
      </c>
      <c r="D1300" s="11">
        <v>11.4567</v>
      </c>
      <c r="E1300" s="11">
        <v>66</v>
      </c>
      <c r="F1300" s="4">
        <f t="shared" si="285"/>
        <v>1978.6249999999022</v>
      </c>
      <c r="G1300" s="22">
        <v>8.41</v>
      </c>
      <c r="H1300" s="4">
        <f t="shared" si="281"/>
        <v>479.55989545454548</v>
      </c>
      <c r="I1300" s="4">
        <f t="shared" si="282"/>
        <v>23.001012645000003</v>
      </c>
      <c r="J1300" s="33">
        <f t="shared" si="286"/>
        <v>97991.538553041799</v>
      </c>
      <c r="K1300" s="4">
        <f t="shared" si="283"/>
        <v>52.879440368181818</v>
      </c>
      <c r="L1300" s="33">
        <f t="shared" si="284"/>
        <v>10805.194030227469</v>
      </c>
      <c r="M1300" s="15">
        <f t="shared" si="275"/>
        <v>10.02397085400375</v>
      </c>
      <c r="N1300" s="6"/>
      <c r="O1300" s="7">
        <f t="shared" si="276"/>
        <v>12.142389731257984</v>
      </c>
      <c r="P1300" s="7"/>
      <c r="Q1300" s="46">
        <f t="shared" si="277"/>
        <v>8.1146475737117141E-2</v>
      </c>
      <c r="R1300" s="22">
        <f t="shared" si="287"/>
        <v>1.0063374885085377</v>
      </c>
      <c r="S1300" s="22">
        <f t="shared" si="288"/>
        <v>10.234609215065746</v>
      </c>
      <c r="T1300" s="39">
        <f t="shared" si="278"/>
        <v>8.1815844720131148E-2</v>
      </c>
      <c r="U1300" s="39">
        <f t="shared" si="279"/>
        <v>4.087556207648535E-2</v>
      </c>
      <c r="V1300" s="39">
        <f t="shared" si="280"/>
        <v>4.0940282643645798E-2</v>
      </c>
      <c r="Y1300" s="37"/>
      <c r="Z1300" s="37"/>
    </row>
    <row r="1301" spans="1:26" ht="13.15" x14ac:dyDescent="0.4">
      <c r="A1301" s="1">
        <v>1978.09</v>
      </c>
      <c r="B1301" s="11">
        <v>103.9</v>
      </c>
      <c r="C1301" s="4">
        <v>5.0199999999999996</v>
      </c>
      <c r="D1301" s="11">
        <v>11.57</v>
      </c>
      <c r="E1301" s="11">
        <v>66.5</v>
      </c>
      <c r="F1301" s="4">
        <f t="shared" si="285"/>
        <v>1978.7083333332355</v>
      </c>
      <c r="G1301" s="22">
        <v>8.42</v>
      </c>
      <c r="H1301" s="4">
        <f t="shared" si="281"/>
        <v>475.95418195488725</v>
      </c>
      <c r="I1301" s="4">
        <f t="shared" si="282"/>
        <v>22.996053834586466</v>
      </c>
      <c r="J1301" s="33">
        <f t="shared" si="286"/>
        <v>97646.337622653111</v>
      </c>
      <c r="K1301" s="4">
        <f t="shared" si="283"/>
        <v>53.000865112781959</v>
      </c>
      <c r="L1301" s="33">
        <f t="shared" si="284"/>
        <v>10873.610455188609</v>
      </c>
      <c r="M1301" s="15">
        <f t="shared" si="275"/>
        <v>9.9418874730044049</v>
      </c>
      <c r="N1301" s="6"/>
      <c r="O1301" s="7">
        <f t="shared" si="276"/>
        <v>12.051024072050543</v>
      </c>
      <c r="P1301" s="7"/>
      <c r="Q1301" s="46">
        <f t="shared" si="277"/>
        <v>8.23704040386537E-2</v>
      </c>
      <c r="R1301" s="22">
        <f t="shared" si="287"/>
        <v>0.99239643270836309</v>
      </c>
      <c r="S1301" s="22">
        <f t="shared" si="288"/>
        <v>10.222031302277738</v>
      </c>
      <c r="T1301" s="39">
        <f t="shared" si="278"/>
        <v>8.3541731911287886E-2</v>
      </c>
      <c r="U1301" s="39">
        <f t="shared" si="279"/>
        <v>4.2985741591868631E-2</v>
      </c>
      <c r="V1301" s="39">
        <f t="shared" si="280"/>
        <v>4.0555990319419255E-2</v>
      </c>
      <c r="Y1301" s="37"/>
      <c r="Z1301" s="37"/>
    </row>
    <row r="1302" spans="1:26" ht="13.15" x14ac:dyDescent="0.4">
      <c r="A1302" s="1">
        <v>1978.1</v>
      </c>
      <c r="B1302" s="11">
        <v>100.6</v>
      </c>
      <c r="C1302" s="4">
        <v>5.03667</v>
      </c>
      <c r="D1302" s="11">
        <v>11.8233</v>
      </c>
      <c r="E1302" s="11">
        <v>67.099999999999994</v>
      </c>
      <c r="F1302" s="4">
        <f t="shared" si="285"/>
        <v>1978.7916666665687</v>
      </c>
      <c r="G1302" s="22">
        <v>8.64</v>
      </c>
      <c r="H1302" s="4">
        <f t="shared" si="281"/>
        <v>456.71650372578245</v>
      </c>
      <c r="I1302" s="4">
        <f t="shared" si="282"/>
        <v>22.86610648926975</v>
      </c>
      <c r="J1302" s="33">
        <f t="shared" si="286"/>
        <v>94090.485137819502</v>
      </c>
      <c r="K1302" s="4">
        <f t="shared" si="283"/>
        <v>53.676900979135624</v>
      </c>
      <c r="L1302" s="33">
        <f t="shared" si="284"/>
        <v>11058.250824353692</v>
      </c>
      <c r="M1302" s="15">
        <f t="shared" si="275"/>
        <v>9.5336083582088307</v>
      </c>
      <c r="N1302" s="6"/>
      <c r="O1302" s="7">
        <f t="shared" si="276"/>
        <v>11.565326820474882</v>
      </c>
      <c r="P1302" s="7"/>
      <c r="Q1302" s="46">
        <f t="shared" si="277"/>
        <v>8.4829822270452784E-2</v>
      </c>
      <c r="R1302" s="22">
        <f t="shared" si="287"/>
        <v>0.99598416780962151</v>
      </c>
      <c r="S1302" s="22">
        <f t="shared" si="288"/>
        <v>10.053598242339907</v>
      </c>
      <c r="T1302" s="39">
        <f t="shared" si="278"/>
        <v>9.1273189175097302E-2</v>
      </c>
      <c r="U1302" s="39">
        <f t="shared" si="279"/>
        <v>4.6376801650140909E-2</v>
      </c>
      <c r="V1302" s="39">
        <f t="shared" si="280"/>
        <v>4.4896387524956394E-2</v>
      </c>
      <c r="Y1302" s="37"/>
      <c r="Z1302" s="37"/>
    </row>
    <row r="1303" spans="1:26" ht="13.15" x14ac:dyDescent="0.4">
      <c r="A1303" s="1">
        <v>1978.11</v>
      </c>
      <c r="B1303" s="11">
        <v>94.71</v>
      </c>
      <c r="C1303" s="4">
        <v>5.0533299999999999</v>
      </c>
      <c r="D1303" s="11">
        <v>12.076700000000001</v>
      </c>
      <c r="E1303" s="11">
        <v>67.400000000000006</v>
      </c>
      <c r="F1303" s="4">
        <f t="shared" si="285"/>
        <v>1978.874999999902</v>
      </c>
      <c r="G1303" s="22">
        <v>8.81</v>
      </c>
      <c r="H1303" s="4">
        <f t="shared" si="281"/>
        <v>428.06250133531154</v>
      </c>
      <c r="I1303" s="4">
        <f t="shared" si="282"/>
        <v>22.839627070771513</v>
      </c>
      <c r="J1303" s="33">
        <f t="shared" si="286"/>
        <v>88579.437621679041</v>
      </c>
      <c r="K1303" s="4">
        <f t="shared" si="283"/>
        <v>54.583279589020769</v>
      </c>
      <c r="L1303" s="33">
        <f t="shared" si="284"/>
        <v>11294.977239211607</v>
      </c>
      <c r="M1303" s="15">
        <f t="shared" si="275"/>
        <v>8.9284189022931493</v>
      </c>
      <c r="N1303" s="6"/>
      <c r="O1303" s="7">
        <f t="shared" si="276"/>
        <v>10.842331646474507</v>
      </c>
      <c r="P1303" s="7"/>
      <c r="Q1303" s="46">
        <f t="shared" si="277"/>
        <v>9.0413709782575194E-2</v>
      </c>
      <c r="R1303" s="22">
        <f t="shared" si="287"/>
        <v>0.99425825928905653</v>
      </c>
      <c r="S1303" s="22">
        <f t="shared" si="288"/>
        <v>9.9686554295766214</v>
      </c>
      <c r="T1303" s="39">
        <f t="shared" si="278"/>
        <v>9.5553222239581403E-2</v>
      </c>
      <c r="U1303" s="39">
        <f t="shared" si="279"/>
        <v>4.684701020306048E-2</v>
      </c>
      <c r="V1303" s="39">
        <f t="shared" si="280"/>
        <v>4.8706212036520924E-2</v>
      </c>
      <c r="Y1303" s="37"/>
      <c r="Z1303" s="37"/>
    </row>
    <row r="1304" spans="1:26" ht="13.15" x14ac:dyDescent="0.4">
      <c r="A1304" s="1">
        <v>1978.12</v>
      </c>
      <c r="B1304" s="11">
        <v>96.11</v>
      </c>
      <c r="C1304" s="4">
        <v>5.07</v>
      </c>
      <c r="D1304" s="11">
        <v>12.33</v>
      </c>
      <c r="E1304" s="11">
        <v>67.7</v>
      </c>
      <c r="F1304" s="4">
        <f t="shared" si="285"/>
        <v>1978.9583333332353</v>
      </c>
      <c r="G1304" s="22">
        <v>9.01</v>
      </c>
      <c r="H1304" s="4">
        <f t="shared" si="281"/>
        <v>432.4651874446086</v>
      </c>
      <c r="I1304" s="4">
        <f t="shared" si="282"/>
        <v>22.813427326440181</v>
      </c>
      <c r="J1304" s="33">
        <f t="shared" si="286"/>
        <v>89883.89083760987</v>
      </c>
      <c r="K1304" s="4">
        <f t="shared" si="283"/>
        <v>55.481175332348599</v>
      </c>
      <c r="L1304" s="33">
        <f t="shared" si="284"/>
        <v>11531.249339587241</v>
      </c>
      <c r="M1304" s="15">
        <f t="shared" si="275"/>
        <v>9.0119418191338276</v>
      </c>
      <c r="N1304" s="6"/>
      <c r="O1304" s="7">
        <f t="shared" si="276"/>
        <v>10.953907642577775</v>
      </c>
      <c r="P1304" s="7"/>
      <c r="Q1304" s="46">
        <f t="shared" si="277"/>
        <v>8.7548492443670398E-2</v>
      </c>
      <c r="R1304" s="22">
        <f t="shared" si="287"/>
        <v>1.0016432159641684</v>
      </c>
      <c r="S1304" s="22">
        <f t="shared" si="288"/>
        <v>9.8674973833645971</v>
      </c>
      <c r="T1304" s="39">
        <f t="shared" si="278"/>
        <v>9.6292541907302853E-2</v>
      </c>
      <c r="U1304" s="39">
        <f t="shared" si="279"/>
        <v>4.7499532134704703E-2</v>
      </c>
      <c r="V1304" s="39">
        <f t="shared" si="280"/>
        <v>4.879300977259815E-2</v>
      </c>
      <c r="Y1304" s="37"/>
      <c r="Z1304" s="37"/>
    </row>
    <row r="1305" spans="1:26" ht="13.15" x14ac:dyDescent="0.4">
      <c r="A1305" s="1">
        <v>1979.01</v>
      </c>
      <c r="B1305" s="11">
        <v>99.71</v>
      </c>
      <c r="C1305" s="4">
        <v>5.1133300000000004</v>
      </c>
      <c r="D1305" s="11">
        <v>12.6533</v>
      </c>
      <c r="E1305" s="11">
        <v>68.3</v>
      </c>
      <c r="F1305" s="4">
        <f t="shared" si="285"/>
        <v>1979.0416666665685</v>
      </c>
      <c r="G1305" s="22">
        <v>9.1</v>
      </c>
      <c r="H1305" s="4">
        <f t="shared" si="281"/>
        <v>444.72265871156662</v>
      </c>
      <c r="I1305" s="4">
        <f t="shared" si="282"/>
        <v>22.806275323133242</v>
      </c>
      <c r="J1305" s="33">
        <f t="shared" si="286"/>
        <v>92826.499036018446</v>
      </c>
      <c r="K1305" s="4">
        <f t="shared" si="283"/>
        <v>56.435755866764282</v>
      </c>
      <c r="L1305" s="33">
        <f t="shared" si="284"/>
        <v>11779.776755114353</v>
      </c>
      <c r="M1305" s="15">
        <f t="shared" si="275"/>
        <v>9.2576369191399692</v>
      </c>
      <c r="N1305" s="6"/>
      <c r="O1305" s="7">
        <f t="shared" si="276"/>
        <v>11.261020341262231</v>
      </c>
      <c r="P1305" s="7"/>
      <c r="Q1305" s="46">
        <f t="shared" si="277"/>
        <v>8.4344881137919783E-2</v>
      </c>
      <c r="R1305" s="22">
        <f t="shared" si="287"/>
        <v>1.0075833333333333</v>
      </c>
      <c r="S1305" s="22">
        <f t="shared" si="288"/>
        <v>9.7968856473269863</v>
      </c>
      <c r="T1305" s="39">
        <f t="shared" si="278"/>
        <v>9.6003361516135755E-2</v>
      </c>
      <c r="U1305" s="39">
        <f t="shared" si="279"/>
        <v>4.8659868105674908E-2</v>
      </c>
      <c r="V1305" s="39">
        <f t="shared" si="280"/>
        <v>4.7343493410460846E-2</v>
      </c>
      <c r="Y1305" s="37"/>
      <c r="Z1305" s="37"/>
    </row>
    <row r="1306" spans="1:26" ht="13.15" x14ac:dyDescent="0.4">
      <c r="A1306" s="1">
        <v>1979.02</v>
      </c>
      <c r="B1306" s="11">
        <v>98.23</v>
      </c>
      <c r="C1306" s="4">
        <v>5.1566700000000001</v>
      </c>
      <c r="D1306" s="11">
        <v>12.976699999999999</v>
      </c>
      <c r="E1306" s="11">
        <v>69.099999999999994</v>
      </c>
      <c r="F1306" s="4">
        <f t="shared" si="285"/>
        <v>1979.1249999999018</v>
      </c>
      <c r="G1306" s="22">
        <v>9.1</v>
      </c>
      <c r="H1306" s="4">
        <f t="shared" si="281"/>
        <v>433.04930057887128</v>
      </c>
      <c r="I1306" s="4">
        <f t="shared" si="282"/>
        <v>22.733302828219973</v>
      </c>
      <c r="J1306" s="33">
        <f t="shared" si="286"/>
        <v>90785.355999459032</v>
      </c>
      <c r="K1306" s="4">
        <f t="shared" si="283"/>
        <v>57.208091813314041</v>
      </c>
      <c r="L1306" s="33">
        <f t="shared" si="284"/>
        <v>11993.223345191691</v>
      </c>
      <c r="M1306" s="15">
        <f t="shared" si="275"/>
        <v>9.0037403710456303</v>
      </c>
      <c r="N1306" s="6"/>
      <c r="O1306" s="7">
        <f t="shared" si="276"/>
        <v>10.961002211569227</v>
      </c>
      <c r="P1306" s="7"/>
      <c r="Q1306" s="46">
        <f t="shared" si="277"/>
        <v>8.8036056601136642E-2</v>
      </c>
      <c r="R1306" s="22">
        <f t="shared" si="287"/>
        <v>1.0062810771389346</v>
      </c>
      <c r="S1306" s="22">
        <f t="shared" si="288"/>
        <v>9.7568958754378077</v>
      </c>
      <c r="T1306" s="39">
        <f t="shared" si="278"/>
        <v>0.10156353988021127</v>
      </c>
      <c r="U1306" s="39">
        <f t="shared" si="279"/>
        <v>4.8905711599098511E-2</v>
      </c>
      <c r="V1306" s="39">
        <f t="shared" si="280"/>
        <v>5.2657828281112762E-2</v>
      </c>
      <c r="Y1306" s="37"/>
      <c r="Z1306" s="37"/>
    </row>
    <row r="1307" spans="1:26" ht="13.15" x14ac:dyDescent="0.4">
      <c r="A1307" s="1">
        <v>1979.03</v>
      </c>
      <c r="B1307" s="11">
        <v>100.1</v>
      </c>
      <c r="C1307" s="4">
        <v>5.2</v>
      </c>
      <c r="D1307" s="11">
        <v>13.3</v>
      </c>
      <c r="E1307" s="11">
        <v>69.8</v>
      </c>
      <c r="F1307" s="4">
        <f t="shared" si="285"/>
        <v>1979.208333333235</v>
      </c>
      <c r="G1307" s="22">
        <v>9.1199999999999992</v>
      </c>
      <c r="H1307" s="4">
        <f t="shared" si="281"/>
        <v>436.86766332378227</v>
      </c>
      <c r="I1307" s="4">
        <f t="shared" si="282"/>
        <v>22.694424068767912</v>
      </c>
      <c r="J1307" s="33">
        <f t="shared" si="286"/>
        <v>91982.321028143007</v>
      </c>
      <c r="K1307" s="4">
        <f t="shared" si="283"/>
        <v>58.045353868194852</v>
      </c>
      <c r="L1307" s="33">
        <f t="shared" si="284"/>
        <v>12221.427269473548</v>
      </c>
      <c r="M1307" s="15">
        <f t="shared" si="275"/>
        <v>9.0707850296607599</v>
      </c>
      <c r="N1307" s="6"/>
      <c r="O1307" s="7">
        <f t="shared" si="276"/>
        <v>11.050596484076515</v>
      </c>
      <c r="P1307" s="7"/>
      <c r="Q1307" s="46">
        <f t="shared" si="277"/>
        <v>8.7200380134632161E-2</v>
      </c>
      <c r="R1307" s="22">
        <f t="shared" si="287"/>
        <v>1.0037031360281712</v>
      </c>
      <c r="S1307" s="22">
        <f t="shared" si="288"/>
        <v>9.7197165709569884</v>
      </c>
      <c r="T1307" s="39">
        <f t="shared" si="278"/>
        <v>9.9315980743650334E-2</v>
      </c>
      <c r="U1307" s="39">
        <f t="shared" si="279"/>
        <v>4.8220175595768078E-2</v>
      </c>
      <c r="V1307" s="39">
        <f t="shared" si="280"/>
        <v>5.1095805147882256E-2</v>
      </c>
      <c r="Y1307" s="37"/>
      <c r="Z1307" s="37"/>
    </row>
    <row r="1308" spans="1:26" ht="13.15" x14ac:dyDescent="0.4">
      <c r="A1308" s="1">
        <v>1979.04</v>
      </c>
      <c r="B1308" s="11">
        <v>102.1</v>
      </c>
      <c r="C1308" s="4">
        <v>5.2466699999999999</v>
      </c>
      <c r="D1308" s="11">
        <v>13.5267</v>
      </c>
      <c r="E1308" s="11">
        <v>70.599999999999994</v>
      </c>
      <c r="F1308" s="4">
        <f t="shared" si="285"/>
        <v>1979.2916666665683</v>
      </c>
      <c r="G1308" s="22">
        <v>9.18</v>
      </c>
      <c r="H1308" s="4">
        <f t="shared" si="281"/>
        <v>440.5470382436261</v>
      </c>
      <c r="I1308" s="4">
        <f t="shared" si="282"/>
        <v>22.638637895609069</v>
      </c>
      <c r="J1308" s="33">
        <f t="shared" si="286"/>
        <v>93154.225076562696</v>
      </c>
      <c r="K1308" s="4">
        <f t="shared" si="283"/>
        <v>58.36579453682721</v>
      </c>
      <c r="L1308" s="33">
        <f t="shared" si="284"/>
        <v>12341.520630197265</v>
      </c>
      <c r="M1308" s="15">
        <f t="shared" si="275"/>
        <v>9.1330635662174124</v>
      </c>
      <c r="N1308" s="6"/>
      <c r="O1308" s="7">
        <f t="shared" si="276"/>
        <v>11.133601762772868</v>
      </c>
      <c r="P1308" s="7"/>
      <c r="Q1308" s="46">
        <f t="shared" si="277"/>
        <v>8.6475950262932519E-2</v>
      </c>
      <c r="R1308" s="22">
        <f t="shared" si="287"/>
        <v>1.003117086251853</v>
      </c>
      <c r="S1308" s="22">
        <f t="shared" si="288"/>
        <v>9.6451637145821678</v>
      </c>
      <c r="T1308" s="39">
        <f t="shared" si="278"/>
        <v>0.10106179802981474</v>
      </c>
      <c r="U1308" s="39">
        <f t="shared" si="279"/>
        <v>5.0369438134763911E-2</v>
      </c>
      <c r="V1308" s="39">
        <f t="shared" si="280"/>
        <v>5.0692359895050831E-2</v>
      </c>
      <c r="Y1308" s="37"/>
      <c r="Z1308" s="37"/>
    </row>
    <row r="1309" spans="1:26" ht="13.15" x14ac:dyDescent="0.4">
      <c r="A1309" s="1">
        <v>1979.05</v>
      </c>
      <c r="B1309" s="11">
        <v>99.73</v>
      </c>
      <c r="C1309" s="4">
        <v>5.2933300000000001</v>
      </c>
      <c r="D1309" s="11">
        <v>13.753299999999999</v>
      </c>
      <c r="E1309" s="11">
        <v>71.5</v>
      </c>
      <c r="F1309" s="4">
        <f t="shared" si="285"/>
        <v>1979.3749999999015</v>
      </c>
      <c r="G1309" s="22">
        <v>9.25</v>
      </c>
      <c r="H1309" s="4">
        <f t="shared" si="281"/>
        <v>424.90419818181823</v>
      </c>
      <c r="I1309" s="4">
        <f t="shared" si="282"/>
        <v>22.552473070909091</v>
      </c>
      <c r="J1309" s="33">
        <f t="shared" si="286"/>
        <v>90243.922611792557</v>
      </c>
      <c r="K1309" s="4">
        <f t="shared" si="283"/>
        <v>58.596559799999994</v>
      </c>
      <c r="L1309" s="33">
        <f t="shared" si="284"/>
        <v>12445.119230489985</v>
      </c>
      <c r="M1309" s="15">
        <f t="shared" si="275"/>
        <v>8.7943832898149559</v>
      </c>
      <c r="N1309" s="6"/>
      <c r="O1309" s="7">
        <f t="shared" si="276"/>
        <v>10.728950511599074</v>
      </c>
      <c r="P1309" s="7"/>
      <c r="Q1309" s="46">
        <f t="shared" si="277"/>
        <v>9.1052965524399815E-2</v>
      </c>
      <c r="R1309" s="22">
        <f t="shared" si="287"/>
        <v>1.030044769334399</v>
      </c>
      <c r="S1309" s="22">
        <f t="shared" si="288"/>
        <v>9.5534424285124437</v>
      </c>
      <c r="T1309" s="39">
        <f t="shared" si="278"/>
        <v>0.10840015297084582</v>
      </c>
      <c r="U1309" s="39">
        <f t="shared" si="279"/>
        <v>5.3756804855167539E-2</v>
      </c>
      <c r="V1309" s="39">
        <f t="shared" si="280"/>
        <v>5.4643348115678281E-2</v>
      </c>
      <c r="Y1309" s="37"/>
      <c r="Z1309" s="37"/>
    </row>
    <row r="1310" spans="1:26" ht="13.15" x14ac:dyDescent="0.4">
      <c r="A1310" s="1">
        <v>1979.06</v>
      </c>
      <c r="B1310" s="11">
        <v>101.7</v>
      </c>
      <c r="C1310" s="4">
        <v>5.34</v>
      </c>
      <c r="D1310" s="11">
        <v>13.98</v>
      </c>
      <c r="E1310" s="11">
        <v>72.3</v>
      </c>
      <c r="F1310" s="4">
        <f t="shared" si="285"/>
        <v>1979.4583333332348</v>
      </c>
      <c r="G1310" s="22">
        <v>8.91</v>
      </c>
      <c r="H1310" s="4">
        <f t="shared" si="281"/>
        <v>428.50303319502081</v>
      </c>
      <c r="I1310" s="4">
        <f t="shared" si="282"/>
        <v>22.499569294605809</v>
      </c>
      <c r="J1310" s="33">
        <f t="shared" si="286"/>
        <v>91406.483740605981</v>
      </c>
      <c r="K1310" s="4">
        <f t="shared" si="283"/>
        <v>58.903366804979257</v>
      </c>
      <c r="L1310" s="33">
        <f t="shared" si="284"/>
        <v>12565.021068767664</v>
      </c>
      <c r="M1310" s="15">
        <f t="shared" si="275"/>
        <v>8.853937764693951</v>
      </c>
      <c r="N1310" s="6"/>
      <c r="O1310" s="7">
        <f t="shared" si="276"/>
        <v>10.809180598290329</v>
      </c>
      <c r="P1310" s="7"/>
      <c r="Q1310" s="46">
        <f t="shared" si="277"/>
        <v>9.4292456494697335E-2</v>
      </c>
      <c r="R1310" s="22">
        <f t="shared" si="287"/>
        <v>1.0048016460396398</v>
      </c>
      <c r="S1310" s="22">
        <f t="shared" si="288"/>
        <v>9.7315884963734316</v>
      </c>
      <c r="T1310" s="39">
        <f t="shared" si="278"/>
        <v>0.11041797916582241</v>
      </c>
      <c r="U1310" s="39">
        <f t="shared" si="279"/>
        <v>5.6350250301478111E-2</v>
      </c>
      <c r="V1310" s="39">
        <f t="shared" si="280"/>
        <v>5.40677288643443E-2</v>
      </c>
      <c r="Y1310" s="37"/>
      <c r="Z1310" s="37"/>
    </row>
    <row r="1311" spans="1:26" ht="13.15" x14ac:dyDescent="0.4">
      <c r="A1311" s="1">
        <v>1979.07</v>
      </c>
      <c r="B1311" s="11">
        <v>102.7</v>
      </c>
      <c r="C1311" s="4">
        <v>5.3966700000000003</v>
      </c>
      <c r="D1311" s="11">
        <v>14.1967</v>
      </c>
      <c r="E1311" s="11">
        <v>73.099999999999994</v>
      </c>
      <c r="F1311" s="4">
        <f t="shared" si="285"/>
        <v>1979.5416666665681</v>
      </c>
      <c r="G1311" s="22">
        <v>8.9499999999999993</v>
      </c>
      <c r="H1311" s="4">
        <f t="shared" si="281"/>
        <v>427.98082489740091</v>
      </c>
      <c r="I1311" s="4">
        <f t="shared" si="282"/>
        <v>22.489496380711362</v>
      </c>
      <c r="J1311" s="33">
        <f t="shared" si="286"/>
        <v>91694.868920949957</v>
      </c>
      <c r="K1311" s="4">
        <f t="shared" si="283"/>
        <v>59.161785558139542</v>
      </c>
      <c r="L1311" s="33">
        <f t="shared" si="284"/>
        <v>12675.40940224002</v>
      </c>
      <c r="M1311" s="15">
        <f t="shared" si="275"/>
        <v>8.8274980455423613</v>
      </c>
      <c r="N1311" s="6"/>
      <c r="O1311" s="7">
        <f t="shared" si="276"/>
        <v>10.784338517075032</v>
      </c>
      <c r="P1311" s="7"/>
      <c r="Q1311" s="46">
        <f t="shared" si="277"/>
        <v>9.4825501424015163E-2</v>
      </c>
      <c r="R1311" s="22">
        <f t="shared" si="287"/>
        <v>1.0022294077638916</v>
      </c>
      <c r="S1311" s="22">
        <f t="shared" si="288"/>
        <v>9.6713031040074586</v>
      </c>
      <c r="T1311" s="39">
        <f t="shared" si="278"/>
        <v>0.11287090177119929</v>
      </c>
      <c r="U1311" s="39">
        <f t="shared" si="279"/>
        <v>5.9327623602140944E-2</v>
      </c>
      <c r="V1311" s="39">
        <f t="shared" si="280"/>
        <v>5.354327816905835E-2</v>
      </c>
      <c r="Y1311" s="37"/>
      <c r="Z1311" s="37"/>
    </row>
    <row r="1312" spans="1:26" ht="13.15" x14ac:dyDescent="0.4">
      <c r="A1312" s="1">
        <v>1979.08</v>
      </c>
      <c r="B1312" s="11">
        <v>107.4</v>
      </c>
      <c r="C1312" s="4">
        <v>5.4533300000000002</v>
      </c>
      <c r="D1312" s="11">
        <v>14.4133</v>
      </c>
      <c r="E1312" s="11">
        <v>73.8</v>
      </c>
      <c r="F1312" s="4">
        <f t="shared" si="285"/>
        <v>1979.6249999999013</v>
      </c>
      <c r="G1312" s="22">
        <v>9.0299999999999994</v>
      </c>
      <c r="H1312" s="4">
        <f t="shared" si="281"/>
        <v>443.3218780487806</v>
      </c>
      <c r="I1312" s="4">
        <f t="shared" si="282"/>
        <v>22.51006049552846</v>
      </c>
      <c r="J1312" s="33">
        <f t="shared" si="286"/>
        <v>95383.587012658594</v>
      </c>
      <c r="K1312" s="4">
        <f t="shared" si="283"/>
        <v>59.494704142276426</v>
      </c>
      <c r="L1312" s="33">
        <f t="shared" si="284"/>
        <v>12800.67276247255</v>
      </c>
      <c r="M1312" s="15">
        <f t="shared" si="275"/>
        <v>9.1271657972150297</v>
      </c>
      <c r="N1312" s="6"/>
      <c r="O1312" s="7">
        <f t="shared" si="276"/>
        <v>11.156331375849183</v>
      </c>
      <c r="P1312" s="7"/>
      <c r="Q1312" s="46">
        <f t="shared" si="277"/>
        <v>9.0746477696883973E-2</v>
      </c>
      <c r="R1312" s="22">
        <f t="shared" si="287"/>
        <v>0.9881636923006627</v>
      </c>
      <c r="S1312" s="22">
        <f t="shared" si="288"/>
        <v>9.6009266441916079</v>
      </c>
      <c r="T1312" s="39">
        <f t="shared" si="278"/>
        <v>0.11340784433525863</v>
      </c>
      <c r="U1312" s="39">
        <f t="shared" si="279"/>
        <v>5.9991130331344067E-2</v>
      </c>
      <c r="V1312" s="39">
        <f t="shared" si="280"/>
        <v>5.3416714003914567E-2</v>
      </c>
      <c r="Y1312" s="37"/>
      <c r="Z1312" s="37"/>
    </row>
    <row r="1313" spans="1:26" ht="13.15" x14ac:dyDescent="0.4">
      <c r="A1313" s="1">
        <v>1979.09</v>
      </c>
      <c r="B1313" s="11">
        <v>108.6</v>
      </c>
      <c r="C1313" s="4">
        <v>5.51</v>
      </c>
      <c r="D1313" s="11">
        <v>14.63</v>
      </c>
      <c r="E1313" s="11">
        <v>74.599999999999994</v>
      </c>
      <c r="F1313" s="4">
        <f t="shared" si="285"/>
        <v>1979.7083333332346</v>
      </c>
      <c r="G1313" s="22">
        <v>9.33</v>
      </c>
      <c r="H1313" s="4">
        <f t="shared" si="281"/>
        <v>443.46795442359252</v>
      </c>
      <c r="I1313" s="4">
        <f t="shared" si="282"/>
        <v>22.50007761394102</v>
      </c>
      <c r="J1313" s="33">
        <f t="shared" si="286"/>
        <v>95818.436138601275</v>
      </c>
      <c r="K1313" s="4">
        <f t="shared" si="283"/>
        <v>59.741585388739956</v>
      </c>
      <c r="L1313" s="33">
        <f t="shared" si="284"/>
        <v>12908.137391415623</v>
      </c>
      <c r="M1313" s="15">
        <f t="shared" si="275"/>
        <v>9.1127589907409536</v>
      </c>
      <c r="N1313" s="6"/>
      <c r="O1313" s="7">
        <f t="shared" si="276"/>
        <v>11.14441210509189</v>
      </c>
      <c r="P1313" s="7"/>
      <c r="Q1313" s="46">
        <f t="shared" si="277"/>
        <v>8.8786091274875967E-2</v>
      </c>
      <c r="R1313" s="22">
        <f t="shared" si="287"/>
        <v>0.94765923764923543</v>
      </c>
      <c r="S1313" s="22">
        <f t="shared" si="288"/>
        <v>9.3855467777578525</v>
      </c>
      <c r="T1313" s="39">
        <f t="shared" si="278"/>
        <v>0.11305552603619362</v>
      </c>
      <c r="U1313" s="39">
        <f t="shared" si="279"/>
        <v>6.2200426914902129E-2</v>
      </c>
      <c r="V1313" s="39">
        <f t="shared" si="280"/>
        <v>5.0855099121291492E-2</v>
      </c>
      <c r="Y1313" s="37"/>
      <c r="Z1313" s="37"/>
    </row>
    <row r="1314" spans="1:26" ht="13.15" x14ac:dyDescent="0.4">
      <c r="A1314" s="1">
        <v>1979.1</v>
      </c>
      <c r="B1314" s="11">
        <v>104.5</v>
      </c>
      <c r="C1314" s="4">
        <v>5.5566700000000004</v>
      </c>
      <c r="D1314" s="11">
        <v>14.7067</v>
      </c>
      <c r="E1314" s="11">
        <v>75.2</v>
      </c>
      <c r="F1314" s="4">
        <f t="shared" si="285"/>
        <v>1979.7916666665678</v>
      </c>
      <c r="G1314" s="22">
        <v>10.3</v>
      </c>
      <c r="H1314" s="4">
        <f t="shared" si="281"/>
        <v>423.32088430851064</v>
      </c>
      <c r="I1314" s="4">
        <f t="shared" si="282"/>
        <v>22.509612040292556</v>
      </c>
      <c r="J1314" s="33">
        <f t="shared" si="286"/>
        <v>91870.632435786974</v>
      </c>
      <c r="K1314" s="4">
        <f t="shared" si="283"/>
        <v>59.575629179521272</v>
      </c>
      <c r="L1314" s="33">
        <f t="shared" si="284"/>
        <v>12929.318947783619</v>
      </c>
      <c r="M1314" s="15">
        <f t="shared" si="275"/>
        <v>8.6818433068993084</v>
      </c>
      <c r="N1314" s="6"/>
      <c r="O1314" s="7">
        <f t="shared" si="276"/>
        <v>10.62483828827768</v>
      </c>
      <c r="P1314" s="7"/>
      <c r="Q1314" s="46">
        <f t="shared" si="277"/>
        <v>8.4815287363696729E-2</v>
      </c>
      <c r="R1314" s="22">
        <f t="shared" si="287"/>
        <v>0.98720293819717986</v>
      </c>
      <c r="S1314" s="22">
        <f t="shared" si="288"/>
        <v>8.8233349439243458</v>
      </c>
      <c r="T1314" s="39">
        <f t="shared" si="278"/>
        <v>0.11753450057390236</v>
      </c>
      <c r="U1314" s="39">
        <f t="shared" si="279"/>
        <v>7.029506667040053E-2</v>
      </c>
      <c r="V1314" s="39">
        <f t="shared" si="280"/>
        <v>4.7239433903501826E-2</v>
      </c>
      <c r="Y1314" s="37"/>
      <c r="Z1314" s="37"/>
    </row>
    <row r="1315" spans="1:26" ht="13.15" x14ac:dyDescent="0.4">
      <c r="A1315" s="1">
        <v>1979.11</v>
      </c>
      <c r="B1315" s="11">
        <v>103.7</v>
      </c>
      <c r="C1315" s="4">
        <v>5.6033299999999997</v>
      </c>
      <c r="D1315" s="11">
        <v>14.783300000000001</v>
      </c>
      <c r="E1315" s="11">
        <v>75.900000000000006</v>
      </c>
      <c r="F1315" s="4">
        <f t="shared" si="285"/>
        <v>1979.8749999999011</v>
      </c>
      <c r="G1315" s="22">
        <v>10.65</v>
      </c>
      <c r="H1315" s="4">
        <f t="shared" si="281"/>
        <v>416.20589328063238</v>
      </c>
      <c r="I1315" s="4">
        <f t="shared" si="282"/>
        <v>22.489286094466401</v>
      </c>
      <c r="J1315" s="33">
        <f t="shared" si="286"/>
        <v>90733.236828869805</v>
      </c>
      <c r="K1315" s="4">
        <f t="shared" si="283"/>
        <v>59.333621814229247</v>
      </c>
      <c r="L1315" s="33">
        <f t="shared" si="284"/>
        <v>12934.779749394706</v>
      </c>
      <c r="M1315" s="15">
        <f t="shared" si="275"/>
        <v>8.518784302983553</v>
      </c>
      <c r="N1315" s="6"/>
      <c r="O1315" s="7">
        <f t="shared" si="276"/>
        <v>10.433469269423094</v>
      </c>
      <c r="P1315" s="7"/>
      <c r="Q1315" s="46">
        <f t="shared" si="277"/>
        <v>8.3940339688296867E-2</v>
      </c>
      <c r="R1315" s="22">
        <f t="shared" si="287"/>
        <v>1.0249286541450782</v>
      </c>
      <c r="S1315" s="22">
        <f t="shared" si="288"/>
        <v>8.6300889069402533</v>
      </c>
      <c r="T1315" s="39">
        <f t="shared" si="278"/>
        <v>0.1166186041560251</v>
      </c>
      <c r="U1315" s="39">
        <f t="shared" si="279"/>
        <v>7.4146520468323818E-2</v>
      </c>
      <c r="V1315" s="39">
        <f t="shared" si="280"/>
        <v>4.2472083687701279E-2</v>
      </c>
      <c r="Y1315" s="37"/>
      <c r="Z1315" s="37"/>
    </row>
    <row r="1316" spans="1:26" ht="13.15" x14ac:dyDescent="0.4">
      <c r="A1316" s="1">
        <v>1979.12</v>
      </c>
      <c r="B1316" s="11">
        <v>107.8</v>
      </c>
      <c r="C1316" s="4">
        <v>5.65</v>
      </c>
      <c r="D1316" s="11">
        <v>14.86</v>
      </c>
      <c r="E1316" s="11">
        <v>76.7</v>
      </c>
      <c r="F1316" s="4">
        <f t="shared" si="285"/>
        <v>1979.9583333332343</v>
      </c>
      <c r="G1316" s="22">
        <v>10.39</v>
      </c>
      <c r="H1316" s="4">
        <f t="shared" si="281"/>
        <v>428.14871186440683</v>
      </c>
      <c r="I1316" s="4">
        <f t="shared" si="282"/>
        <v>22.440076271186442</v>
      </c>
      <c r="J1316" s="33">
        <f t="shared" si="286"/>
        <v>93744.444350828373</v>
      </c>
      <c r="K1316" s="4">
        <f t="shared" si="283"/>
        <v>59.019386440677962</v>
      </c>
      <c r="L1316" s="33">
        <f t="shared" si="284"/>
        <v>12922.47164242402</v>
      </c>
      <c r="M1316" s="15">
        <f t="shared" si="275"/>
        <v>8.7452044046692894</v>
      </c>
      <c r="N1316" s="6"/>
      <c r="O1316" s="7">
        <f t="shared" si="276"/>
        <v>10.717928631289347</v>
      </c>
      <c r="P1316" s="7"/>
      <c r="Q1316" s="46">
        <f t="shared" si="277"/>
        <v>8.4055550379180402E-2</v>
      </c>
      <c r="R1316" s="22">
        <f t="shared" si="287"/>
        <v>0.98376644574528849</v>
      </c>
      <c r="S1316" s="22">
        <f t="shared" si="288"/>
        <v>8.7529675164066045</v>
      </c>
      <c r="T1316" s="39">
        <f t="shared" si="278"/>
        <v>0.1158144713381033</v>
      </c>
      <c r="U1316" s="39">
        <f t="shared" si="279"/>
        <v>7.3379812698553426E-2</v>
      </c>
      <c r="V1316" s="39">
        <f t="shared" si="280"/>
        <v>4.2434658639549871E-2</v>
      </c>
      <c r="Y1316" s="37"/>
      <c r="Z1316" s="37"/>
    </row>
    <row r="1317" spans="1:26" ht="13.15" x14ac:dyDescent="0.4">
      <c r="A1317" s="1">
        <v>1980.01</v>
      </c>
      <c r="B1317" s="11">
        <v>110.9</v>
      </c>
      <c r="C1317" s="4">
        <v>5.7</v>
      </c>
      <c r="D1317" s="11">
        <v>15.003299999999999</v>
      </c>
      <c r="E1317" s="11">
        <v>77.8</v>
      </c>
      <c r="F1317" s="4">
        <f t="shared" si="285"/>
        <v>1980.0416666665676</v>
      </c>
      <c r="G1317" s="22">
        <v>10.8</v>
      </c>
      <c r="H1317" s="4">
        <f t="shared" si="281"/>
        <v>434.2333688946016</v>
      </c>
      <c r="I1317" s="4">
        <f t="shared" si="282"/>
        <v>22.318577120822624</v>
      </c>
      <c r="J1317" s="33">
        <f t="shared" si="286"/>
        <v>95483.924869234208</v>
      </c>
      <c r="K1317" s="4">
        <f t="shared" si="283"/>
        <v>58.746018967866327</v>
      </c>
      <c r="L1317" s="33">
        <f t="shared" si="284"/>
        <v>12917.709377732926</v>
      </c>
      <c r="M1317" s="15">
        <f t="shared" si="275"/>
        <v>8.8509341807291033</v>
      </c>
      <c r="N1317" s="6"/>
      <c r="O1317" s="7">
        <f t="shared" si="276"/>
        <v>10.854081878724752</v>
      </c>
      <c r="P1317" s="7"/>
      <c r="Q1317" s="46">
        <f t="shared" si="277"/>
        <v>7.9834698453491962E-2</v>
      </c>
      <c r="R1317" s="22">
        <f t="shared" si="287"/>
        <v>0.91740152564398236</v>
      </c>
      <c r="S1317" s="22">
        <f t="shared" si="288"/>
        <v>8.4891281428550585</v>
      </c>
      <c r="T1317" s="39">
        <f t="shared" si="278"/>
        <v>0.11014020821413228</v>
      </c>
      <c r="U1317" s="39">
        <f t="shared" si="279"/>
        <v>7.3558380560686532E-2</v>
      </c>
      <c r="V1317" s="39">
        <f t="shared" si="280"/>
        <v>3.6581827653445753E-2</v>
      </c>
      <c r="Y1317" s="37"/>
      <c r="Z1317" s="37"/>
    </row>
    <row r="1318" spans="1:26" ht="13.15" x14ac:dyDescent="0.4">
      <c r="A1318" s="1">
        <v>1980.02</v>
      </c>
      <c r="B1318" s="11">
        <v>115.3</v>
      </c>
      <c r="C1318" s="4">
        <v>5.75</v>
      </c>
      <c r="D1318" s="11">
        <v>15.146699999999999</v>
      </c>
      <c r="E1318" s="11">
        <v>78.900000000000006</v>
      </c>
      <c r="F1318" s="4">
        <f t="shared" si="285"/>
        <v>1980.1249999999009</v>
      </c>
      <c r="G1318" s="22">
        <v>12.41</v>
      </c>
      <c r="H1318" s="4">
        <f t="shared" si="281"/>
        <v>445.16760076045625</v>
      </c>
      <c r="I1318" s="4">
        <f t="shared" si="282"/>
        <v>22.200465779467681</v>
      </c>
      <c r="J1318" s="33">
        <f t="shared" si="286"/>
        <v>98295.068435427384</v>
      </c>
      <c r="K1318" s="4">
        <f t="shared" si="283"/>
        <v>58.480660003802278</v>
      </c>
      <c r="L1318" s="33">
        <f t="shared" si="284"/>
        <v>12912.800633745775</v>
      </c>
      <c r="M1318" s="15">
        <f t="shared" si="275"/>
        <v>9.0544760921925107</v>
      </c>
      <c r="N1318" s="6"/>
      <c r="O1318" s="7">
        <f t="shared" si="276"/>
        <v>11.109252312727021</v>
      </c>
      <c r="P1318" s="7"/>
      <c r="Q1318" s="46">
        <f t="shared" si="277"/>
        <v>6.2137165228765362E-2</v>
      </c>
      <c r="R1318" s="22">
        <f t="shared" si="287"/>
        <v>0.99125648533881872</v>
      </c>
      <c r="S1318" s="22">
        <f t="shared" si="288"/>
        <v>7.6793620117894337</v>
      </c>
      <c r="T1318" s="39">
        <f t="shared" si="278"/>
        <v>0.10357782711324814</v>
      </c>
      <c r="U1318" s="39">
        <f t="shared" si="279"/>
        <v>8.2715176581483529E-2</v>
      </c>
      <c r="V1318" s="39">
        <f t="shared" si="280"/>
        <v>2.0862650531764615E-2</v>
      </c>
      <c r="Y1318" s="37"/>
      <c r="Z1318" s="37"/>
    </row>
    <row r="1319" spans="1:26" ht="13.15" x14ac:dyDescent="0.4">
      <c r="A1319" s="1">
        <v>1980.03</v>
      </c>
      <c r="B1319" s="11">
        <v>104.7</v>
      </c>
      <c r="C1319" s="4">
        <v>5.8</v>
      </c>
      <c r="D1319" s="11">
        <v>15.29</v>
      </c>
      <c r="E1319" s="11">
        <v>80.099999999999994</v>
      </c>
      <c r="F1319" s="4">
        <f t="shared" si="285"/>
        <v>1980.2083333332341</v>
      </c>
      <c r="G1319" s="22">
        <v>12.75</v>
      </c>
      <c r="H1319" s="4">
        <f t="shared" si="281"/>
        <v>398.18547191011243</v>
      </c>
      <c r="I1319" s="4">
        <f t="shared" si="282"/>
        <v>22.058029962546819</v>
      </c>
      <c r="J1319" s="33">
        <f t="shared" si="286"/>
        <v>88327.07301240068</v>
      </c>
      <c r="K1319" s="4">
        <f t="shared" si="283"/>
        <v>58.149530711610488</v>
      </c>
      <c r="L1319" s="33">
        <f t="shared" si="284"/>
        <v>12898.958417952304</v>
      </c>
      <c r="M1319" s="15">
        <f t="shared" si="275"/>
        <v>8.0811509007854934</v>
      </c>
      <c r="N1319" s="6"/>
      <c r="O1319" s="7">
        <f t="shared" si="276"/>
        <v>9.9248356973564995</v>
      </c>
      <c r="P1319" s="7"/>
      <c r="Q1319" s="46">
        <f t="shared" si="277"/>
        <v>7.3098972741580032E-2</v>
      </c>
      <c r="R1319" s="22">
        <f t="shared" si="287"/>
        <v>1.0862448859181546</v>
      </c>
      <c r="S1319" s="22">
        <f t="shared" si="288"/>
        <v>7.4981766873766658</v>
      </c>
      <c r="T1319" s="39">
        <f t="shared" si="278"/>
        <v>0.11781757133238635</v>
      </c>
      <c r="U1319" s="39">
        <f t="shared" si="279"/>
        <v>8.461038335075366E-2</v>
      </c>
      <c r="V1319" s="39">
        <f t="shared" si="280"/>
        <v>3.3207187981632691E-2</v>
      </c>
      <c r="Y1319" s="37"/>
      <c r="Z1319" s="37"/>
    </row>
    <row r="1320" spans="1:26" ht="13.15" x14ac:dyDescent="0.4">
      <c r="A1320" s="1">
        <v>1980.04</v>
      </c>
      <c r="B1320" s="11">
        <v>103</v>
      </c>
      <c r="C1320" s="4">
        <v>5.8466699999999996</v>
      </c>
      <c r="D1320" s="11">
        <v>15.173299999999999</v>
      </c>
      <c r="E1320" s="11">
        <v>81</v>
      </c>
      <c r="F1320" s="4">
        <f t="shared" si="285"/>
        <v>1980.2916666665674</v>
      </c>
      <c r="G1320" s="22">
        <v>11.47</v>
      </c>
      <c r="H1320" s="4">
        <f t="shared" si="281"/>
        <v>387.36774074074077</v>
      </c>
      <c r="I1320" s="4">
        <f t="shared" si="282"/>
        <v>21.988459696666666</v>
      </c>
      <c r="J1320" s="33">
        <f t="shared" si="286"/>
        <v>86333.905096796851</v>
      </c>
      <c r="K1320" s="4">
        <f t="shared" si="283"/>
        <v>57.064533403703706</v>
      </c>
      <c r="L1320" s="33">
        <f t="shared" si="284"/>
        <v>12718.15769131289</v>
      </c>
      <c r="M1320" s="15">
        <f t="shared" si="275"/>
        <v>7.8440245047192132</v>
      </c>
      <c r="N1320" s="6"/>
      <c r="O1320" s="7">
        <f t="shared" si="276"/>
        <v>9.6444480482973169</v>
      </c>
      <c r="P1320" s="7"/>
      <c r="Q1320" s="46">
        <f t="shared" si="277"/>
        <v>9.0000669289211202E-2</v>
      </c>
      <c r="R1320" s="22">
        <f t="shared" si="287"/>
        <v>1.0899045574721604</v>
      </c>
      <c r="S1320" s="22">
        <f t="shared" si="288"/>
        <v>8.0543576794805904</v>
      </c>
      <c r="T1320" s="39">
        <f t="shared" si="278"/>
        <v>0.12042042697591238</v>
      </c>
      <c r="U1320" s="39">
        <f t="shared" si="279"/>
        <v>7.6057149488397258E-2</v>
      </c>
      <c r="V1320" s="39">
        <f t="shared" si="280"/>
        <v>4.4363277487515118E-2</v>
      </c>
      <c r="Y1320" s="37"/>
      <c r="Z1320" s="37"/>
    </row>
    <row r="1321" spans="1:26" ht="13.15" x14ac:dyDescent="0.4">
      <c r="A1321" s="1">
        <v>1980.05</v>
      </c>
      <c r="B1321" s="11">
        <v>107.7</v>
      </c>
      <c r="C1321" s="4">
        <v>5.8933299999999997</v>
      </c>
      <c r="D1321" s="11">
        <v>15.056699999999999</v>
      </c>
      <c r="E1321" s="11">
        <v>81.8</v>
      </c>
      <c r="F1321" s="4">
        <f t="shared" si="285"/>
        <v>1980.3749999999006</v>
      </c>
      <c r="G1321" s="22">
        <v>10.18</v>
      </c>
      <c r="H1321" s="4">
        <f t="shared" si="281"/>
        <v>401.0824364303179</v>
      </c>
      <c r="I1321" s="4">
        <f t="shared" si="282"/>
        <v>21.947178784474328</v>
      </c>
      <c r="J1321" s="33">
        <f t="shared" si="286"/>
        <v>89798.163730524888</v>
      </c>
      <c r="K1321" s="4">
        <f t="shared" si="283"/>
        <v>56.072218389975546</v>
      </c>
      <c r="L1321" s="33">
        <f t="shared" si="284"/>
        <v>12553.983396856023</v>
      </c>
      <c r="M1321" s="15">
        <f t="shared" si="275"/>
        <v>8.1042258071764905</v>
      </c>
      <c r="N1321" s="6"/>
      <c r="O1321" s="7">
        <f t="shared" si="276"/>
        <v>9.9744124837086723</v>
      </c>
      <c r="P1321" s="7"/>
      <c r="Q1321" s="46">
        <f t="shared" si="277"/>
        <v>9.9587051863871359E-2</v>
      </c>
      <c r="R1321" s="22">
        <f t="shared" si="287"/>
        <v>1.0338153104575889</v>
      </c>
      <c r="S1321" s="22">
        <f t="shared" si="288"/>
        <v>8.6926280260699276</v>
      </c>
      <c r="T1321" s="39">
        <f t="shared" si="278"/>
        <v>0.11998882624858798</v>
      </c>
      <c r="U1321" s="39">
        <f t="shared" si="279"/>
        <v>6.8623577027353555E-2</v>
      </c>
      <c r="V1321" s="39">
        <f t="shared" si="280"/>
        <v>5.1365249221234421E-2</v>
      </c>
      <c r="Y1321" s="37"/>
      <c r="Z1321" s="37"/>
    </row>
    <row r="1322" spans="1:26" ht="13.15" x14ac:dyDescent="0.4">
      <c r="A1322" s="1">
        <v>1980.06</v>
      </c>
      <c r="B1322" s="11">
        <v>114.6</v>
      </c>
      <c r="C1322" s="4">
        <v>5.94</v>
      </c>
      <c r="D1322" s="11">
        <v>14.94</v>
      </c>
      <c r="E1322" s="11">
        <v>82.7</v>
      </c>
      <c r="F1322" s="4">
        <f t="shared" si="285"/>
        <v>1980.4583333332339</v>
      </c>
      <c r="G1322" s="22">
        <v>9.7799999999999994</v>
      </c>
      <c r="H1322" s="4">
        <f t="shared" si="281"/>
        <v>422.13401934703745</v>
      </c>
      <c r="I1322" s="4">
        <f t="shared" si="282"/>
        <v>21.880244981862152</v>
      </c>
      <c r="J1322" s="33">
        <f t="shared" si="286"/>
        <v>94919.622865633675</v>
      </c>
      <c r="K1322" s="4">
        <f t="shared" si="283"/>
        <v>55.032131318016923</v>
      </c>
      <c r="L1322" s="33">
        <f t="shared" si="284"/>
        <v>12374.338268870568</v>
      </c>
      <c r="M1322" s="15">
        <f t="shared" si="275"/>
        <v>8.5120779623067353</v>
      </c>
      <c r="N1322" s="6"/>
      <c r="O1322" s="7">
        <f t="shared" si="276"/>
        <v>10.484904625773888</v>
      </c>
      <c r="P1322" s="7"/>
      <c r="Q1322" s="46">
        <f t="shared" si="277"/>
        <v>9.8297418837549125E-2</v>
      </c>
      <c r="R1322" s="22">
        <f t="shared" si="287"/>
        <v>0.97896138321192905</v>
      </c>
      <c r="S1322" s="22">
        <f t="shared" si="288"/>
        <v>8.8887736978445044</v>
      </c>
      <c r="T1322" s="39">
        <f t="shared" si="278"/>
        <v>0.11667441295748793</v>
      </c>
      <c r="U1322" s="39">
        <f t="shared" si="279"/>
        <v>6.8408284515380169E-2</v>
      </c>
      <c r="V1322" s="39">
        <f t="shared" si="280"/>
        <v>4.8266128442107759E-2</v>
      </c>
      <c r="Y1322" s="37"/>
      <c r="Z1322" s="37"/>
    </row>
    <row r="1323" spans="1:26" ht="13.15" x14ac:dyDescent="0.4">
      <c r="A1323" s="1">
        <v>1980.07</v>
      </c>
      <c r="B1323" s="11">
        <v>119.8</v>
      </c>
      <c r="C1323" s="4">
        <v>5.9833299999999996</v>
      </c>
      <c r="D1323" s="11">
        <v>14.84</v>
      </c>
      <c r="E1323" s="11">
        <v>82.7</v>
      </c>
      <c r="F1323" s="4">
        <f t="shared" si="285"/>
        <v>1980.5416666665672</v>
      </c>
      <c r="G1323" s="22">
        <v>10.25</v>
      </c>
      <c r="H1323" s="4">
        <f t="shared" si="281"/>
        <v>441.28844256348242</v>
      </c>
      <c r="I1323" s="4">
        <f t="shared" si="282"/>
        <v>22.039852896856104</v>
      </c>
      <c r="J1323" s="33">
        <f t="shared" si="286"/>
        <v>99639.605336471504</v>
      </c>
      <c r="K1323" s="4">
        <f t="shared" si="283"/>
        <v>54.663777025392989</v>
      </c>
      <c r="L1323" s="33">
        <f t="shared" si="284"/>
        <v>12342.668974901813</v>
      </c>
      <c r="M1323" s="15">
        <f t="shared" si="275"/>
        <v>8.8808655272958372</v>
      </c>
      <c r="N1323" s="6"/>
      <c r="O1323" s="7">
        <f t="shared" si="276"/>
        <v>10.946930734313666</v>
      </c>
      <c r="P1323" s="7"/>
      <c r="Q1323" s="46">
        <f t="shared" si="277"/>
        <v>8.8164511549686506E-2</v>
      </c>
      <c r="R1323" s="22">
        <f t="shared" si="287"/>
        <v>0.95756531230729502</v>
      </c>
      <c r="S1323" s="22">
        <f t="shared" si="288"/>
        <v>8.7017661942996689</v>
      </c>
      <c r="T1323" s="39">
        <f t="shared" si="278"/>
        <v>0.11103166742807868</v>
      </c>
      <c r="U1323" s="39">
        <f t="shared" si="279"/>
        <v>7.1096320450743322E-2</v>
      </c>
      <c r="V1323" s="39">
        <f t="shared" si="280"/>
        <v>3.9935346977335362E-2</v>
      </c>
      <c r="Y1323" s="37"/>
      <c r="Z1323" s="37"/>
    </row>
    <row r="1324" spans="1:26" ht="13.15" x14ac:dyDescent="0.4">
      <c r="A1324" s="1">
        <v>1980.08</v>
      </c>
      <c r="B1324" s="11">
        <v>123.5</v>
      </c>
      <c r="C1324" s="4">
        <v>6.0266700000000002</v>
      </c>
      <c r="D1324" s="11">
        <v>14.74</v>
      </c>
      <c r="E1324" s="11">
        <v>83.3</v>
      </c>
      <c r="F1324" s="4">
        <f t="shared" si="285"/>
        <v>1980.6249999999004</v>
      </c>
      <c r="G1324" s="22">
        <v>11.1</v>
      </c>
      <c r="H1324" s="4">
        <f t="shared" si="281"/>
        <v>451.64083433373349</v>
      </c>
      <c r="I1324" s="4">
        <f t="shared" si="282"/>
        <v>22.039597304081635</v>
      </c>
      <c r="J1324" s="33">
        <f t="shared" si="286"/>
        <v>102391.79531298048</v>
      </c>
      <c r="K1324" s="4">
        <f t="shared" si="283"/>
        <v>53.904339255702283</v>
      </c>
      <c r="L1324" s="33">
        <f t="shared" si="284"/>
        <v>12220.688768529008</v>
      </c>
      <c r="M1324" s="15">
        <f t="shared" si="275"/>
        <v>9.071005981618379</v>
      </c>
      <c r="N1324" s="6"/>
      <c r="O1324" s="7">
        <f t="shared" si="276"/>
        <v>11.188545257817427</v>
      </c>
      <c r="P1324" s="7"/>
      <c r="Q1324" s="46">
        <f t="shared" si="277"/>
        <v>7.8083837878666004E-2</v>
      </c>
      <c r="R1324" s="22">
        <f t="shared" si="287"/>
        <v>0.98506715229684649</v>
      </c>
      <c r="S1324" s="22">
        <f t="shared" si="288"/>
        <v>8.2724913881024982</v>
      </c>
      <c r="T1324" s="39">
        <f t="shared" si="278"/>
        <v>9.7969185990176566E-2</v>
      </c>
      <c r="U1324" s="39">
        <f t="shared" si="279"/>
        <v>7.4303867471424034E-2</v>
      </c>
      <c r="V1324" s="39">
        <f t="shared" si="280"/>
        <v>2.3665318518752532E-2</v>
      </c>
      <c r="Y1324" s="37"/>
      <c r="Z1324" s="37"/>
    </row>
    <row r="1325" spans="1:26" ht="13.15" x14ac:dyDescent="0.4">
      <c r="A1325" s="1">
        <v>1980.09</v>
      </c>
      <c r="B1325" s="11">
        <v>126.5</v>
      </c>
      <c r="C1325" s="4">
        <v>6.07</v>
      </c>
      <c r="D1325" s="11">
        <v>14.64</v>
      </c>
      <c r="E1325" s="11">
        <v>84</v>
      </c>
      <c r="F1325" s="4">
        <f t="shared" si="285"/>
        <v>1980.7083333332337</v>
      </c>
      <c r="G1325" s="22">
        <v>11.51</v>
      </c>
      <c r="H1325" s="4">
        <f t="shared" si="281"/>
        <v>458.75676785714285</v>
      </c>
      <c r="I1325" s="4">
        <f t="shared" si="282"/>
        <v>22.013071785714288</v>
      </c>
      <c r="J1325" s="33">
        <f t="shared" si="286"/>
        <v>104420.9365409123</v>
      </c>
      <c r="K1325" s="4">
        <f t="shared" si="283"/>
        <v>53.092482857142862</v>
      </c>
      <c r="L1325" s="33">
        <f t="shared" si="284"/>
        <v>12084.762932481866</v>
      </c>
      <c r="M1325" s="15">
        <f t="shared" si="275"/>
        <v>9.1960401317432368</v>
      </c>
      <c r="N1325" s="6"/>
      <c r="O1325" s="7">
        <f t="shared" si="276"/>
        <v>11.349812726304924</v>
      </c>
      <c r="P1325" s="7"/>
      <c r="Q1325" s="46">
        <f t="shared" si="277"/>
        <v>7.2835959625503183E-2</v>
      </c>
      <c r="R1325" s="22">
        <f t="shared" si="287"/>
        <v>0.99557219879022962</v>
      </c>
      <c r="S1325" s="22">
        <f t="shared" si="288"/>
        <v>8.0810515379609953</v>
      </c>
      <c r="T1325" s="39">
        <f t="shared" si="278"/>
        <v>9.0057723227128017E-2</v>
      </c>
      <c r="U1325" s="39">
        <f t="shared" si="279"/>
        <v>7.5720136129266313E-2</v>
      </c>
      <c r="V1325" s="39">
        <f t="shared" si="280"/>
        <v>1.4337587097861704E-2</v>
      </c>
      <c r="Y1325" s="37"/>
      <c r="Z1325" s="37"/>
    </row>
    <row r="1326" spans="1:26" ht="13.15" x14ac:dyDescent="0.4">
      <c r="A1326" s="1">
        <v>1980.1</v>
      </c>
      <c r="B1326" s="11">
        <v>130.19999999999999</v>
      </c>
      <c r="C1326" s="4">
        <v>6.1</v>
      </c>
      <c r="D1326" s="11">
        <v>14.7</v>
      </c>
      <c r="E1326" s="11">
        <v>84.8</v>
      </c>
      <c r="F1326" s="4">
        <f t="shared" si="285"/>
        <v>1980.7916666665669</v>
      </c>
      <c r="G1326" s="22">
        <v>11.75</v>
      </c>
      <c r="H1326" s="4">
        <f t="shared" si="281"/>
        <v>467.7204693396227</v>
      </c>
      <c r="I1326" s="4">
        <f t="shared" si="282"/>
        <v>21.913170990566041</v>
      </c>
      <c r="J1326" s="33">
        <f t="shared" si="286"/>
        <v>106876.88052343078</v>
      </c>
      <c r="K1326" s="4">
        <f t="shared" si="283"/>
        <v>52.807149764150942</v>
      </c>
      <c r="L1326" s="33">
        <f t="shared" si="284"/>
        <v>12066.744575226054</v>
      </c>
      <c r="M1326" s="15">
        <f t="shared" si="275"/>
        <v>9.3578410467571089</v>
      </c>
      <c r="N1326" s="6"/>
      <c r="O1326" s="7">
        <f t="shared" si="276"/>
        <v>11.556163110889692</v>
      </c>
      <c r="P1326" s="7"/>
      <c r="Q1326" s="46">
        <f t="shared" si="277"/>
        <v>6.9029592685767818E-2</v>
      </c>
      <c r="R1326" s="22">
        <f t="shared" si="287"/>
        <v>0.9574436158599442</v>
      </c>
      <c r="S1326" s="22">
        <f t="shared" si="288"/>
        <v>7.9693714722587217</v>
      </c>
      <c r="T1326" s="39">
        <f t="shared" si="278"/>
        <v>8.4332377145880599E-2</v>
      </c>
      <c r="U1326" s="39">
        <f t="shared" si="279"/>
        <v>7.8563898778369445E-2</v>
      </c>
      <c r="V1326" s="39">
        <f t="shared" si="280"/>
        <v>5.7684783675111539E-3</v>
      </c>
      <c r="Y1326" s="37"/>
      <c r="Z1326" s="37"/>
    </row>
    <row r="1327" spans="1:26" ht="13.15" x14ac:dyDescent="0.4">
      <c r="A1327" s="1">
        <v>1980.11</v>
      </c>
      <c r="B1327" s="11">
        <v>135.69999999999999</v>
      </c>
      <c r="C1327" s="4">
        <v>6.13</v>
      </c>
      <c r="D1327" s="11">
        <v>14.76</v>
      </c>
      <c r="E1327" s="11">
        <v>85.5</v>
      </c>
      <c r="F1327" s="4">
        <f t="shared" si="285"/>
        <v>1980.8749999999002</v>
      </c>
      <c r="G1327" s="22">
        <v>12.68</v>
      </c>
      <c r="H1327" s="4">
        <f t="shared" si="281"/>
        <v>483.48719649122808</v>
      </c>
      <c r="I1327" s="4">
        <f t="shared" si="282"/>
        <v>21.840652280701757</v>
      </c>
      <c r="J1327" s="33">
        <f t="shared" si="286"/>
        <v>110895.5636242824</v>
      </c>
      <c r="K1327" s="4">
        <f t="shared" si="283"/>
        <v>52.588585263157903</v>
      </c>
      <c r="L1327" s="33">
        <f t="shared" si="284"/>
        <v>12062.037723613916</v>
      </c>
      <c r="M1327" s="15">
        <f t="shared" si="275"/>
        <v>9.6540436632333861</v>
      </c>
      <c r="N1327" s="6"/>
      <c r="O1327" s="7">
        <f t="shared" si="276"/>
        <v>11.927567744896839</v>
      </c>
      <c r="P1327" s="7"/>
      <c r="Q1327" s="46">
        <f t="shared" si="277"/>
        <v>5.6791837574995688E-2</v>
      </c>
      <c r="R1327" s="22">
        <f t="shared" si="287"/>
        <v>1.0016172099037945</v>
      </c>
      <c r="S1327" s="22">
        <f t="shared" si="288"/>
        <v>7.567754169677011</v>
      </c>
      <c r="T1327" s="39">
        <f t="shared" si="278"/>
        <v>8.3277664823952602E-2</v>
      </c>
      <c r="U1327" s="39">
        <f t="shared" si="279"/>
        <v>8.7060991725470327E-2</v>
      </c>
      <c r="V1327" s="39">
        <f t="shared" si="280"/>
        <v>-3.7833269015177251E-3</v>
      </c>
      <c r="Y1327" s="37"/>
      <c r="Z1327" s="37"/>
    </row>
    <row r="1328" spans="1:26" ht="13.15" x14ac:dyDescent="0.4">
      <c r="A1328" s="1">
        <v>1980.12</v>
      </c>
      <c r="B1328" s="11">
        <v>133.5</v>
      </c>
      <c r="C1328" s="4">
        <v>6.16</v>
      </c>
      <c r="D1328" s="11">
        <v>14.82</v>
      </c>
      <c r="E1328" s="11">
        <v>86.3</v>
      </c>
      <c r="F1328" s="4">
        <f t="shared" si="285"/>
        <v>1980.9583333332334</v>
      </c>
      <c r="G1328" s="22">
        <v>12.84</v>
      </c>
      <c r="H1328" s="4">
        <f t="shared" si="281"/>
        <v>471.2395307068366</v>
      </c>
      <c r="I1328" s="4">
        <f t="shared" si="282"/>
        <v>21.744086210892238</v>
      </c>
      <c r="J1328" s="33">
        <f t="shared" si="286"/>
        <v>108501.97750524383</v>
      </c>
      <c r="K1328" s="4">
        <f t="shared" si="283"/>
        <v>52.312882734646585</v>
      </c>
      <c r="L1328" s="33">
        <f t="shared" si="284"/>
        <v>12044.938626424822</v>
      </c>
      <c r="M1328" s="15">
        <f t="shared" si="275"/>
        <v>9.3899020849217365</v>
      </c>
      <c r="N1328" s="6"/>
      <c r="O1328" s="7">
        <f t="shared" si="276"/>
        <v>11.608006971345491</v>
      </c>
      <c r="P1328" s="7"/>
      <c r="Q1328" s="46">
        <f t="shared" si="277"/>
        <v>5.8567531084092531E-2</v>
      </c>
      <c r="R1328" s="22">
        <f t="shared" si="287"/>
        <v>1.0259640818205924</v>
      </c>
      <c r="S1328" s="22">
        <f t="shared" si="288"/>
        <v>7.5097263710922251</v>
      </c>
      <c r="T1328" s="39">
        <f t="shared" si="278"/>
        <v>9.0525660954746234E-2</v>
      </c>
      <c r="U1328" s="39">
        <f t="shared" si="279"/>
        <v>9.091647924203361E-2</v>
      </c>
      <c r="V1328" s="39">
        <f t="shared" si="280"/>
        <v>-3.9081828728737555E-4</v>
      </c>
      <c r="Y1328" s="37"/>
      <c r="Z1328" s="37"/>
    </row>
    <row r="1329" spans="1:26" ht="13.15" x14ac:dyDescent="0.4">
      <c r="A1329" s="1">
        <v>1981.01</v>
      </c>
      <c r="B1329" s="11">
        <v>133</v>
      </c>
      <c r="C1329" s="4">
        <v>6.2</v>
      </c>
      <c r="D1329" s="11">
        <v>14.74</v>
      </c>
      <c r="E1329" s="11">
        <v>87</v>
      </c>
      <c r="F1329" s="4">
        <f t="shared" si="285"/>
        <v>1981.0416666665667</v>
      </c>
      <c r="G1329" s="22">
        <v>12.57</v>
      </c>
      <c r="H1329" s="4">
        <f t="shared" si="281"/>
        <v>465.69720689655173</v>
      </c>
      <c r="I1329" s="4">
        <f t="shared" si="282"/>
        <v>21.709193103448278</v>
      </c>
      <c r="J1329" s="33">
        <f t="shared" si="286"/>
        <v>107642.40991413905</v>
      </c>
      <c r="K1329" s="4">
        <f t="shared" si="283"/>
        <v>51.611855862068964</v>
      </c>
      <c r="L1329" s="33">
        <f t="shared" si="284"/>
        <v>11929.692647627138</v>
      </c>
      <c r="M1329" s="15">
        <f t="shared" si="275"/>
        <v>9.2594045308779478</v>
      </c>
      <c r="N1329" s="6"/>
      <c r="O1329" s="7">
        <f t="shared" si="276"/>
        <v>11.454209284131181</v>
      </c>
      <c r="P1329" s="7"/>
      <c r="Q1329" s="46">
        <f t="shared" si="277"/>
        <v>6.3641666217788939E-2</v>
      </c>
      <c r="R1329" s="22">
        <f t="shared" si="287"/>
        <v>0.97626896793785978</v>
      </c>
      <c r="S1329" s="22">
        <f t="shared" si="288"/>
        <v>7.6427176053549823</v>
      </c>
      <c r="T1329" s="39">
        <f t="shared" si="278"/>
        <v>8.9993765283574945E-2</v>
      </c>
      <c r="U1329" s="39">
        <f t="shared" si="279"/>
        <v>8.9011131540330801E-2</v>
      </c>
      <c r="V1329" s="39">
        <f t="shared" si="280"/>
        <v>9.8263374324414343E-4</v>
      </c>
      <c r="Y1329" s="37"/>
      <c r="Z1329" s="37"/>
    </row>
    <row r="1330" spans="1:26" ht="13.15" x14ac:dyDescent="0.4">
      <c r="A1330" s="1">
        <v>1981.02</v>
      </c>
      <c r="B1330" s="11">
        <v>128.4</v>
      </c>
      <c r="C1330" s="4">
        <v>6.24</v>
      </c>
      <c r="D1330" s="11">
        <v>14.66</v>
      </c>
      <c r="E1330" s="11">
        <v>87.9</v>
      </c>
      <c r="F1330" s="4">
        <f t="shared" si="285"/>
        <v>1981.1249999999</v>
      </c>
      <c r="G1330" s="22">
        <v>13.19</v>
      </c>
      <c r="H1330" s="4">
        <f t="shared" si="281"/>
        <v>444.98707167235494</v>
      </c>
      <c r="I1330" s="4">
        <f t="shared" si="282"/>
        <v>21.625539931740615</v>
      </c>
      <c r="J1330" s="33">
        <f t="shared" si="286"/>
        <v>103271.96620333941</v>
      </c>
      <c r="K1330" s="4">
        <f t="shared" si="283"/>
        <v>50.806156313993171</v>
      </c>
      <c r="L1330" s="33">
        <f t="shared" si="284"/>
        <v>11791.020440350123</v>
      </c>
      <c r="M1330" s="15">
        <f t="shared" si="275"/>
        <v>8.8298993538313013</v>
      </c>
      <c r="N1330" s="6"/>
      <c r="O1330" s="7">
        <f t="shared" si="276"/>
        <v>10.932069150005743</v>
      </c>
      <c r="P1330" s="7"/>
      <c r="Q1330" s="46">
        <f t="shared" si="277"/>
        <v>6.3536793244894654E-2</v>
      </c>
      <c r="R1330" s="22">
        <f t="shared" si="287"/>
        <v>1.0148642333079452</v>
      </c>
      <c r="S1330" s="22">
        <f t="shared" si="288"/>
        <v>7.3849519739178211</v>
      </c>
      <c r="T1330" s="39">
        <f t="shared" si="278"/>
        <v>0.10644224411334324</v>
      </c>
      <c r="U1330" s="39">
        <f t="shared" si="279"/>
        <v>9.5104882039439342E-2</v>
      </c>
      <c r="V1330" s="39">
        <f t="shared" si="280"/>
        <v>1.13373620739039E-2</v>
      </c>
      <c r="Y1330" s="37"/>
      <c r="Z1330" s="37"/>
    </row>
    <row r="1331" spans="1:26" ht="13.15" x14ac:dyDescent="0.4">
      <c r="A1331" s="1">
        <v>1981.03</v>
      </c>
      <c r="B1331" s="11">
        <v>133.19999999999999</v>
      </c>
      <c r="C1331" s="4">
        <v>6.28</v>
      </c>
      <c r="D1331" s="11">
        <v>14.58</v>
      </c>
      <c r="E1331" s="11">
        <v>88.5</v>
      </c>
      <c r="F1331" s="4">
        <f t="shared" si="285"/>
        <v>1981.2083333332332</v>
      </c>
      <c r="G1331" s="22">
        <v>13.12</v>
      </c>
      <c r="H1331" s="4">
        <f t="shared" si="281"/>
        <v>458.49246101694911</v>
      </c>
      <c r="I1331" s="4">
        <f t="shared" si="282"/>
        <v>21.616611525423728</v>
      </c>
      <c r="J1331" s="33">
        <f t="shared" si="286"/>
        <v>106824.34044181799</v>
      </c>
      <c r="K1331" s="4">
        <f t="shared" si="283"/>
        <v>50.18633694915254</v>
      </c>
      <c r="L1331" s="33">
        <f t="shared" si="284"/>
        <v>11692.934561874672</v>
      </c>
      <c r="M1331" s="15">
        <f t="shared" si="275"/>
        <v>9.0810968838546184</v>
      </c>
      <c r="N1331" s="6"/>
      <c r="O1331" s="7">
        <f t="shared" si="276"/>
        <v>11.251403769600728</v>
      </c>
      <c r="P1331" s="7"/>
      <c r="Q1331" s="46">
        <f t="shared" si="277"/>
        <v>6.1569473498460356E-2</v>
      </c>
      <c r="R1331" s="22">
        <f t="shared" si="287"/>
        <v>0.98062124254747773</v>
      </c>
      <c r="S1331" s="22">
        <f t="shared" si="288"/>
        <v>7.4439119374462681</v>
      </c>
      <c r="T1331" s="39">
        <f t="shared" si="278"/>
        <v>0.10585474086018931</v>
      </c>
      <c r="U1331" s="39">
        <f t="shared" si="279"/>
        <v>9.2847830304423562E-2</v>
      </c>
      <c r="V1331" s="39">
        <f t="shared" si="280"/>
        <v>1.3006910555765749E-2</v>
      </c>
      <c r="Y1331" s="37"/>
      <c r="Z1331" s="37"/>
    </row>
    <row r="1332" spans="1:26" ht="13.15" x14ac:dyDescent="0.4">
      <c r="A1332" s="1">
        <v>1981.04</v>
      </c>
      <c r="B1332" s="11">
        <v>134.4</v>
      </c>
      <c r="C1332" s="4">
        <v>6.3166700000000002</v>
      </c>
      <c r="D1332" s="11">
        <v>14.7233</v>
      </c>
      <c r="E1332" s="11">
        <v>89.1</v>
      </c>
      <c r="F1332" s="4">
        <f t="shared" si="285"/>
        <v>1981.2916666665665</v>
      </c>
      <c r="G1332" s="22">
        <v>13.68</v>
      </c>
      <c r="H1332" s="4">
        <f t="shared" si="281"/>
        <v>459.50771717171722</v>
      </c>
      <c r="I1332" s="4">
        <f t="shared" si="282"/>
        <v>21.596418242760947</v>
      </c>
      <c r="J1332" s="33">
        <f t="shared" si="286"/>
        <v>107480.19854761178</v>
      </c>
      <c r="K1332" s="4">
        <f t="shared" si="283"/>
        <v>50.338318245791257</v>
      </c>
      <c r="L1332" s="33">
        <f t="shared" si="284"/>
        <v>11774.279816042059</v>
      </c>
      <c r="M1332" s="15">
        <f t="shared" si="275"/>
        <v>9.0855612307887341</v>
      </c>
      <c r="N1332" s="6"/>
      <c r="O1332" s="7">
        <f t="shared" si="276"/>
        <v>11.265311096462016</v>
      </c>
      <c r="P1332" s="7"/>
      <c r="Q1332" s="46">
        <f t="shared" si="277"/>
        <v>5.6376661531375563E-2</v>
      </c>
      <c r="R1332" s="22">
        <f t="shared" si="287"/>
        <v>0.98903129537480927</v>
      </c>
      <c r="S1332" s="22">
        <f t="shared" si="288"/>
        <v>7.2505022262161809</v>
      </c>
      <c r="T1332" s="39">
        <f t="shared" si="278"/>
        <v>0.10748598556547928</v>
      </c>
      <c r="U1332" s="39">
        <f t="shared" si="279"/>
        <v>9.6823295677372689E-2</v>
      </c>
      <c r="V1332" s="39">
        <f t="shared" si="280"/>
        <v>1.0662689888106591E-2</v>
      </c>
      <c r="Y1332" s="37"/>
      <c r="Z1332" s="37"/>
    </row>
    <row r="1333" spans="1:26" ht="13.15" x14ac:dyDescent="0.4">
      <c r="A1333" s="1">
        <v>1981.05</v>
      </c>
      <c r="B1333" s="11">
        <v>131.69999999999999</v>
      </c>
      <c r="C1333" s="4">
        <v>6.3533299999999997</v>
      </c>
      <c r="D1333" s="11">
        <v>14.8667</v>
      </c>
      <c r="E1333" s="11">
        <v>89.8</v>
      </c>
      <c r="F1333" s="4">
        <f t="shared" si="285"/>
        <v>1981.3749999998997</v>
      </c>
      <c r="G1333" s="22">
        <v>14.1</v>
      </c>
      <c r="H1333" s="4">
        <f t="shared" si="281"/>
        <v>446.76658463251675</v>
      </c>
      <c r="I1333" s="4">
        <f t="shared" si="282"/>
        <v>21.552433903897551</v>
      </c>
      <c r="J1333" s="33">
        <f t="shared" si="286"/>
        <v>104920.10850310916</v>
      </c>
      <c r="K1333" s="4">
        <f t="shared" si="283"/>
        <v>50.432382564587975</v>
      </c>
      <c r="L1333" s="33">
        <f t="shared" si="284"/>
        <v>11843.703698429557</v>
      </c>
      <c r="M1333" s="15">
        <f t="shared" si="275"/>
        <v>8.8184834665480611</v>
      </c>
      <c r="N1333" s="6"/>
      <c r="O1333" s="7">
        <f t="shared" si="276"/>
        <v>10.943243788709793</v>
      </c>
      <c r="P1333" s="7"/>
      <c r="Q1333" s="46">
        <f t="shared" si="277"/>
        <v>5.5818882846930221E-2</v>
      </c>
      <c r="R1333" s="22">
        <f t="shared" si="287"/>
        <v>1.046130210601641</v>
      </c>
      <c r="S1333" s="22">
        <f t="shared" si="288"/>
        <v>7.1150751509365948</v>
      </c>
      <c r="T1333" s="39">
        <f t="shared" si="278"/>
        <v>0.10963271450133094</v>
      </c>
      <c r="U1333" s="39">
        <f t="shared" si="279"/>
        <v>9.9079237728755709E-2</v>
      </c>
      <c r="V1333" s="39">
        <f t="shared" si="280"/>
        <v>1.0553476772575232E-2</v>
      </c>
      <c r="Y1333" s="37"/>
      <c r="Z1333" s="37"/>
    </row>
    <row r="1334" spans="1:26" ht="13.15" x14ac:dyDescent="0.4">
      <c r="A1334" s="1">
        <v>1981.06</v>
      </c>
      <c r="B1334" s="11">
        <v>132.30000000000001</v>
      </c>
      <c r="C1334" s="4">
        <v>6.39</v>
      </c>
      <c r="D1334" s="11">
        <v>15.01</v>
      </c>
      <c r="E1334" s="11">
        <v>90.6</v>
      </c>
      <c r="F1334" s="4">
        <f t="shared" si="285"/>
        <v>1981.458333333233</v>
      </c>
      <c r="G1334" s="22">
        <v>13.47</v>
      </c>
      <c r="H1334" s="4">
        <f t="shared" si="281"/>
        <v>444.83903642384121</v>
      </c>
      <c r="I1334" s="4">
        <f t="shared" si="282"/>
        <v>21.48542284768212</v>
      </c>
      <c r="J1334" s="33">
        <f t="shared" si="286"/>
        <v>104887.9123638734</v>
      </c>
      <c r="K1334" s="4">
        <f t="shared" si="283"/>
        <v>50.468888410596037</v>
      </c>
      <c r="L1334" s="33">
        <f t="shared" si="284"/>
        <v>11899.981591698712</v>
      </c>
      <c r="M1334" s="15">
        <f t="shared" si="275"/>
        <v>8.7653407443049218</v>
      </c>
      <c r="N1334" s="6"/>
      <c r="O1334" s="7">
        <f t="shared" si="276"/>
        <v>10.886260091011934</v>
      </c>
      <c r="P1334" s="7"/>
      <c r="Q1334" s="46">
        <f t="shared" si="277"/>
        <v>6.2963789588328836E-2</v>
      </c>
      <c r="R1334" s="22">
        <f t="shared" si="287"/>
        <v>0.96838210101872668</v>
      </c>
      <c r="S1334" s="22">
        <f t="shared" si="288"/>
        <v>7.3775706063510276</v>
      </c>
      <c r="T1334" s="39">
        <f t="shared" si="278"/>
        <v>0.10972456257581187</v>
      </c>
      <c r="U1334" s="39">
        <f t="shared" si="279"/>
        <v>9.3964005375105408E-2</v>
      </c>
      <c r="V1334" s="39">
        <f t="shared" si="280"/>
        <v>1.576055720070646E-2</v>
      </c>
      <c r="Y1334" s="37"/>
      <c r="Z1334" s="37"/>
    </row>
    <row r="1335" spans="1:26" ht="13.15" x14ac:dyDescent="0.4">
      <c r="A1335" s="1">
        <v>1981.07</v>
      </c>
      <c r="B1335" s="11">
        <v>129.1</v>
      </c>
      <c r="C1335" s="4">
        <v>6.4333299999999998</v>
      </c>
      <c r="D1335" s="11">
        <v>15.0967</v>
      </c>
      <c r="E1335" s="11">
        <v>91.6</v>
      </c>
      <c r="F1335" s="4">
        <f t="shared" si="285"/>
        <v>1981.5416666665662</v>
      </c>
      <c r="G1335" s="22">
        <v>14.28</v>
      </c>
      <c r="H1335" s="4">
        <f t="shared" si="281"/>
        <v>429.34065393013105</v>
      </c>
      <c r="I1335" s="4">
        <f t="shared" si="282"/>
        <v>21.394965988755459</v>
      </c>
      <c r="J1335" s="33">
        <f t="shared" si="286"/>
        <v>101653.96309866849</v>
      </c>
      <c r="K1335" s="4">
        <f t="shared" si="283"/>
        <v>50.206251356986911</v>
      </c>
      <c r="L1335" s="33">
        <f t="shared" si="284"/>
        <v>11887.214443932369</v>
      </c>
      <c r="M1335" s="15">
        <f t="shared" si="275"/>
        <v>8.445319467875505</v>
      </c>
      <c r="N1335" s="6"/>
      <c r="O1335" s="7">
        <f t="shared" si="276"/>
        <v>10.498717805693909</v>
      </c>
      <c r="P1335" s="7"/>
      <c r="Q1335" s="46">
        <f t="shared" si="277"/>
        <v>6.0110156642069118E-2</v>
      </c>
      <c r="R1335" s="22">
        <f t="shared" si="287"/>
        <v>0.97785626317232477</v>
      </c>
      <c r="S1335" s="22">
        <f t="shared" si="288"/>
        <v>7.0663127027490633</v>
      </c>
      <c r="T1335" s="39">
        <f t="shared" si="278"/>
        <v>0.11390857539913202</v>
      </c>
      <c r="U1335" s="39">
        <f t="shared" si="279"/>
        <v>9.9357671032505923E-2</v>
      </c>
      <c r="V1335" s="39">
        <f t="shared" si="280"/>
        <v>1.4550904366626094E-2</v>
      </c>
      <c r="Y1335" s="37"/>
      <c r="Z1335" s="37"/>
    </row>
    <row r="1336" spans="1:26" ht="13.15" x14ac:dyDescent="0.4">
      <c r="A1336" s="1">
        <v>1981.08</v>
      </c>
      <c r="B1336" s="11">
        <v>129.6</v>
      </c>
      <c r="C1336" s="4">
        <v>6.4766700000000004</v>
      </c>
      <c r="D1336" s="11">
        <v>15.183299999999999</v>
      </c>
      <c r="E1336" s="11">
        <v>92.3</v>
      </c>
      <c r="F1336" s="4">
        <f t="shared" si="285"/>
        <v>1981.6249999998995</v>
      </c>
      <c r="G1336" s="22">
        <v>14.94</v>
      </c>
      <c r="H1336" s="4">
        <f t="shared" si="281"/>
        <v>427.73476056338029</v>
      </c>
      <c r="I1336" s="4">
        <f t="shared" si="282"/>
        <v>21.375747621126763</v>
      </c>
      <c r="J1336" s="33">
        <f t="shared" si="286"/>
        <v>101695.49662171847</v>
      </c>
      <c r="K1336" s="4">
        <f t="shared" si="283"/>
        <v>50.111305478873241</v>
      </c>
      <c r="L1336" s="33">
        <f t="shared" si="284"/>
        <v>11914.145322967113</v>
      </c>
      <c r="M1336" s="15">
        <f t="shared" si="275"/>
        <v>8.3998063165664316</v>
      </c>
      <c r="N1336" s="6"/>
      <c r="O1336" s="7">
        <f t="shared" si="276"/>
        <v>10.452105800480167</v>
      </c>
      <c r="P1336" s="7"/>
      <c r="Q1336" s="46">
        <f t="shared" si="277"/>
        <v>5.4711363406107813E-2</v>
      </c>
      <c r="R1336" s="22">
        <f t="shared" si="287"/>
        <v>0.99312741007799621</v>
      </c>
      <c r="S1336" s="22">
        <f t="shared" si="288"/>
        <v>6.857434161070719</v>
      </c>
      <c r="T1336" s="39">
        <f t="shared" si="278"/>
        <v>0.11648523649205966</v>
      </c>
      <c r="U1336" s="39">
        <f t="shared" si="279"/>
        <v>0.10584521303159589</v>
      </c>
      <c r="V1336" s="39">
        <f t="shared" si="280"/>
        <v>1.0640023460463777E-2</v>
      </c>
      <c r="Y1336" s="37"/>
      <c r="Z1336" s="37"/>
    </row>
    <row r="1337" spans="1:26" ht="13.15" x14ac:dyDescent="0.4">
      <c r="A1337" s="1">
        <v>1981.09</v>
      </c>
      <c r="B1337" s="11">
        <v>118.3</v>
      </c>
      <c r="C1337" s="4">
        <v>6.52</v>
      </c>
      <c r="D1337" s="11">
        <v>15.27</v>
      </c>
      <c r="E1337" s="11">
        <v>93.2</v>
      </c>
      <c r="F1337" s="4">
        <f t="shared" si="285"/>
        <v>1981.7083333332328</v>
      </c>
      <c r="G1337" s="22">
        <v>15.32</v>
      </c>
      <c r="H1337" s="4">
        <f t="shared" si="281"/>
        <v>386.66964270386268</v>
      </c>
      <c r="I1337" s="4">
        <f t="shared" si="282"/>
        <v>21.310955793991415</v>
      </c>
      <c r="J1337" s="33">
        <f t="shared" si="286"/>
        <v>92354.345118052253</v>
      </c>
      <c r="K1337" s="4">
        <f t="shared" si="283"/>
        <v>49.910781437768243</v>
      </c>
      <c r="L1337" s="33">
        <f t="shared" si="284"/>
        <v>11920.970836455266</v>
      </c>
      <c r="M1337" s="15">
        <f t="shared" si="275"/>
        <v>7.581163051923153</v>
      </c>
      <c r="N1337" s="6"/>
      <c r="O1337" s="7">
        <f t="shared" si="276"/>
        <v>9.4463927318347078</v>
      </c>
      <c r="P1337" s="7"/>
      <c r="Q1337" s="46">
        <f t="shared" si="277"/>
        <v>6.4820290137253156E-2</v>
      </c>
      <c r="R1337" s="22">
        <f t="shared" si="287"/>
        <v>1.0214663553165861</v>
      </c>
      <c r="S1337" s="22">
        <f t="shared" si="288"/>
        <v>6.7445410723131651</v>
      </c>
      <c r="T1337" s="39">
        <f t="shared" si="278"/>
        <v>0.12645967903323441</v>
      </c>
      <c r="U1337" s="39">
        <f t="shared" si="279"/>
        <v>0.10981760545027131</v>
      </c>
      <c r="V1337" s="39">
        <f t="shared" si="280"/>
        <v>1.6642073582963102E-2</v>
      </c>
      <c r="Y1337" s="37"/>
      <c r="Z1337" s="37"/>
    </row>
    <row r="1338" spans="1:26" ht="13.15" x14ac:dyDescent="0.4">
      <c r="A1338" s="1">
        <v>1981.1</v>
      </c>
      <c r="B1338" s="11">
        <v>119.8</v>
      </c>
      <c r="C1338" s="4">
        <v>6.5566700000000004</v>
      </c>
      <c r="D1338" s="11">
        <v>15.3</v>
      </c>
      <c r="E1338" s="11">
        <v>93.4</v>
      </c>
      <c r="F1338" s="4">
        <f t="shared" si="285"/>
        <v>1981.791666666566</v>
      </c>
      <c r="G1338" s="22">
        <v>15.15</v>
      </c>
      <c r="H1338" s="4">
        <f t="shared" si="281"/>
        <v>390.73398501070659</v>
      </c>
      <c r="I1338" s="4">
        <f t="shared" si="282"/>
        <v>21.384923184475376</v>
      </c>
      <c r="J1338" s="33">
        <f t="shared" si="286"/>
        <v>93750.736663861288</v>
      </c>
      <c r="K1338" s="4">
        <f t="shared" si="283"/>
        <v>49.901752676659534</v>
      </c>
      <c r="L1338" s="33">
        <f t="shared" si="284"/>
        <v>11973.174215000652</v>
      </c>
      <c r="M1338" s="15">
        <f t="shared" si="275"/>
        <v>7.6491417133192066</v>
      </c>
      <c r="N1338" s="6"/>
      <c r="O1338" s="7">
        <f t="shared" si="276"/>
        <v>9.5437534000171755</v>
      </c>
      <c r="P1338" s="7"/>
      <c r="Q1338" s="46">
        <f t="shared" si="277"/>
        <v>6.5314973550944122E-2</v>
      </c>
      <c r="R1338" s="22">
        <f t="shared" si="287"/>
        <v>1.108970876178851</v>
      </c>
      <c r="S1338" s="22">
        <f t="shared" si="288"/>
        <v>6.8745694923707426</v>
      </c>
      <c r="T1338" s="39">
        <f t="shared" si="278"/>
        <v>0.1248101340131702</v>
      </c>
      <c r="U1338" s="39">
        <f t="shared" si="279"/>
        <v>0.10916093562324169</v>
      </c>
      <c r="V1338" s="39">
        <f t="shared" si="280"/>
        <v>1.5649198389928509E-2</v>
      </c>
      <c r="Y1338" s="37"/>
      <c r="Z1338" s="37"/>
    </row>
    <row r="1339" spans="1:26" ht="13.15" x14ac:dyDescent="0.4">
      <c r="A1339" s="1">
        <v>1981.11</v>
      </c>
      <c r="B1339" s="11">
        <v>122.9</v>
      </c>
      <c r="C1339" s="4">
        <v>6.5933299999999999</v>
      </c>
      <c r="D1339" s="11">
        <v>15.33</v>
      </c>
      <c r="E1339" s="11">
        <v>93.7</v>
      </c>
      <c r="F1339" s="4">
        <f t="shared" si="285"/>
        <v>1981.8749999998993</v>
      </c>
      <c r="G1339" s="22">
        <v>13.39</v>
      </c>
      <c r="H1339" s="4">
        <f t="shared" si="281"/>
        <v>399.56140981856998</v>
      </c>
      <c r="I1339" s="4">
        <f t="shared" si="282"/>
        <v>21.435640603735326</v>
      </c>
      <c r="J1339" s="33">
        <f t="shared" si="286"/>
        <v>96297.340939086047</v>
      </c>
      <c r="K1339" s="4">
        <f t="shared" si="283"/>
        <v>49.839515154749208</v>
      </c>
      <c r="L1339" s="33">
        <f t="shared" si="284"/>
        <v>12011.702494680139</v>
      </c>
      <c r="M1339" s="15">
        <f t="shared" si="275"/>
        <v>7.8107525657161068</v>
      </c>
      <c r="N1339" s="6"/>
      <c r="O1339" s="7">
        <f t="shared" si="276"/>
        <v>9.7571778791498947</v>
      </c>
      <c r="P1339" s="7"/>
      <c r="Q1339" s="46">
        <f t="shared" si="277"/>
        <v>8.0558333298078516E-2</v>
      </c>
      <c r="R1339" s="22">
        <f t="shared" si="287"/>
        <v>0.99332349567742073</v>
      </c>
      <c r="S1339" s="22">
        <f t="shared" si="288"/>
        <v>7.5992885037230895</v>
      </c>
      <c r="T1339" s="39">
        <f t="shared" si="278"/>
        <v>0.12149055866632863</v>
      </c>
      <c r="U1339" s="39">
        <f t="shared" si="279"/>
        <v>9.9305884179993642E-2</v>
      </c>
      <c r="V1339" s="39">
        <f t="shared" si="280"/>
        <v>2.2184674486334988E-2</v>
      </c>
      <c r="Y1339" s="37"/>
      <c r="Z1339" s="37"/>
    </row>
    <row r="1340" spans="1:26" ht="13.15" x14ac:dyDescent="0.4">
      <c r="A1340" s="1">
        <v>1981.12</v>
      </c>
      <c r="B1340" s="11">
        <v>123.8</v>
      </c>
      <c r="C1340" s="4">
        <v>6.63</v>
      </c>
      <c r="D1340" s="11">
        <v>15.36</v>
      </c>
      <c r="E1340" s="11">
        <v>94</v>
      </c>
      <c r="F1340" s="4">
        <f t="shared" si="285"/>
        <v>1981.9583333332325</v>
      </c>
      <c r="G1340" s="22">
        <v>13.72</v>
      </c>
      <c r="H1340" s="4">
        <f t="shared" si="281"/>
        <v>401.2028744680851</v>
      </c>
      <c r="I1340" s="4">
        <f t="shared" si="282"/>
        <v>21.486066702127662</v>
      </c>
      <c r="J1340" s="33">
        <f t="shared" si="286"/>
        <v>97124.471880898229</v>
      </c>
      <c r="K1340" s="4">
        <f t="shared" si="283"/>
        <v>49.777674893617025</v>
      </c>
      <c r="L1340" s="33">
        <f t="shared" si="284"/>
        <v>12050.338352912737</v>
      </c>
      <c r="M1340" s="15">
        <f t="shared" si="275"/>
        <v>7.832562137141891</v>
      </c>
      <c r="N1340" s="6"/>
      <c r="O1340" s="7">
        <f t="shared" si="276"/>
        <v>9.7958999615754756</v>
      </c>
      <c r="P1340" s="7"/>
      <c r="Q1340" s="46">
        <f t="shared" si="277"/>
        <v>7.6719176754106166E-2</v>
      </c>
      <c r="R1340" s="22">
        <f t="shared" si="287"/>
        <v>0.96595805643577104</v>
      </c>
      <c r="S1340" s="22">
        <f t="shared" si="288"/>
        <v>7.5244606983459041</v>
      </c>
      <c r="T1340" s="39">
        <f t="shared" si="278"/>
        <v>0.12149326611580458</v>
      </c>
      <c r="U1340" s="39">
        <f t="shared" si="279"/>
        <v>0.103532845627609</v>
      </c>
      <c r="V1340" s="39">
        <f t="shared" si="280"/>
        <v>1.7960420488195572E-2</v>
      </c>
      <c r="Y1340" s="37"/>
      <c r="Z1340" s="37"/>
    </row>
    <row r="1341" spans="1:26" ht="13.15" x14ac:dyDescent="0.4">
      <c r="A1341" s="1">
        <v>1982.01</v>
      </c>
      <c r="B1341" s="11">
        <v>117.3</v>
      </c>
      <c r="C1341" s="4">
        <v>6.66</v>
      </c>
      <c r="D1341" s="11">
        <v>15.1767</v>
      </c>
      <c r="E1341" s="11">
        <v>94.3</v>
      </c>
      <c r="F1341" s="4">
        <f t="shared" si="285"/>
        <v>1982.0416666665658</v>
      </c>
      <c r="G1341" s="22">
        <v>14.59</v>
      </c>
      <c r="H1341" s="4">
        <f t="shared" si="281"/>
        <v>378.92875609756101</v>
      </c>
      <c r="I1341" s="4">
        <f t="shared" si="282"/>
        <v>21.514625026511137</v>
      </c>
      <c r="J1341" s="33">
        <f t="shared" si="286"/>
        <v>92166.309663003354</v>
      </c>
      <c r="K1341" s="4">
        <f t="shared" si="283"/>
        <v>49.027178624602342</v>
      </c>
      <c r="L1341" s="33">
        <f t="shared" si="284"/>
        <v>11924.811865835491</v>
      </c>
      <c r="M1341" s="15">
        <f t="shared" si="275"/>
        <v>7.3886599733759928</v>
      </c>
      <c r="N1341" s="6"/>
      <c r="O1341" s="7">
        <f t="shared" si="276"/>
        <v>9.253826807056992</v>
      </c>
      <c r="P1341" s="7"/>
      <c r="Q1341" s="46">
        <f t="shared" si="277"/>
        <v>7.6035749513202244E-2</v>
      </c>
      <c r="R1341" s="22">
        <f t="shared" si="287"/>
        <v>1.0205727472457031</v>
      </c>
      <c r="S1341" s="22">
        <f t="shared" si="288"/>
        <v>7.2451904835497993</v>
      </c>
      <c r="T1341" s="39">
        <f t="shared" si="278"/>
        <v>0.13525435079719372</v>
      </c>
      <c r="U1341" s="39">
        <f t="shared" si="279"/>
        <v>0.10867673297263303</v>
      </c>
      <c r="V1341" s="39">
        <f t="shared" si="280"/>
        <v>2.6577617824560695E-2</v>
      </c>
      <c r="Y1341" s="37"/>
      <c r="Z1341" s="37"/>
    </row>
    <row r="1342" spans="1:26" ht="13.15" x14ac:dyDescent="0.4">
      <c r="A1342" s="1">
        <v>1982.02</v>
      </c>
      <c r="B1342" s="11">
        <v>114.5</v>
      </c>
      <c r="C1342" s="4">
        <v>6.69</v>
      </c>
      <c r="D1342" s="11">
        <v>14.9933</v>
      </c>
      <c r="E1342" s="11">
        <v>94.6</v>
      </c>
      <c r="F1342" s="4">
        <f t="shared" si="285"/>
        <v>1982.124999999899</v>
      </c>
      <c r="G1342" s="22">
        <v>14.43</v>
      </c>
      <c r="H1342" s="4">
        <f t="shared" si="281"/>
        <v>368.7105761099366</v>
      </c>
      <c r="I1342" s="4">
        <f t="shared" si="282"/>
        <v>21.543002219873156</v>
      </c>
      <c r="J1342" s="33">
        <f t="shared" si="286"/>
        <v>90117.612265491713</v>
      </c>
      <c r="K1342" s="4">
        <f t="shared" si="283"/>
        <v>48.281120356236798</v>
      </c>
      <c r="L1342" s="33">
        <f t="shared" si="284"/>
        <v>11800.527475809582</v>
      </c>
      <c r="M1342" s="15">
        <f t="shared" si="275"/>
        <v>7.1818234505467302</v>
      </c>
      <c r="N1342" s="6"/>
      <c r="O1342" s="7">
        <f t="shared" si="276"/>
        <v>9.0088238106911884</v>
      </c>
      <c r="P1342" s="7"/>
      <c r="Q1342" s="46">
        <f t="shared" si="277"/>
        <v>8.1351289730412668E-2</v>
      </c>
      <c r="R1342" s="22">
        <f t="shared" si="287"/>
        <v>1.0426643818639756</v>
      </c>
      <c r="S1342" s="22">
        <f t="shared" si="288"/>
        <v>7.3707949795098271</v>
      </c>
      <c r="T1342" s="39">
        <f t="shared" si="278"/>
        <v>0.13671369118165044</v>
      </c>
      <c r="U1342" s="39">
        <f t="shared" si="279"/>
        <v>0.1045971709609399</v>
      </c>
      <c r="V1342" s="39">
        <f t="shared" si="280"/>
        <v>3.2116520220710543E-2</v>
      </c>
      <c r="Y1342" s="37"/>
      <c r="Z1342" s="37"/>
    </row>
    <row r="1343" spans="1:26" ht="13.15" x14ac:dyDescent="0.4">
      <c r="A1343" s="1">
        <v>1982.03</v>
      </c>
      <c r="B1343" s="11">
        <v>110.8</v>
      </c>
      <c r="C1343" s="4">
        <v>6.72</v>
      </c>
      <c r="D1343" s="11">
        <v>14.81</v>
      </c>
      <c r="E1343" s="11">
        <v>94.5</v>
      </c>
      <c r="F1343" s="4">
        <f t="shared" si="285"/>
        <v>1982.2083333332323</v>
      </c>
      <c r="G1343" s="22">
        <v>13.86</v>
      </c>
      <c r="H1343" s="4">
        <f t="shared" si="281"/>
        <v>357.17347301587301</v>
      </c>
      <c r="I1343" s="4">
        <f t="shared" si="282"/>
        <v>21.662506666666665</v>
      </c>
      <c r="J1343" s="33">
        <f t="shared" si="286"/>
        <v>87739.012015280226</v>
      </c>
      <c r="K1343" s="4">
        <f t="shared" si="283"/>
        <v>47.741327936507943</v>
      </c>
      <c r="L1343" s="33">
        <f t="shared" si="284"/>
        <v>11727.570107818596</v>
      </c>
      <c r="M1343" s="15">
        <f t="shared" si="275"/>
        <v>6.9506737935360308</v>
      </c>
      <c r="N1343" s="6"/>
      <c r="O1343" s="7">
        <f t="shared" si="276"/>
        <v>8.7341959211512794</v>
      </c>
      <c r="P1343" s="7"/>
      <c r="Q1343" s="46">
        <f t="shared" si="277"/>
        <v>9.1304256301417169E-2</v>
      </c>
      <c r="R1343" s="22">
        <f t="shared" si="287"/>
        <v>1.0110126744031835</v>
      </c>
      <c r="S1343" s="22">
        <f t="shared" si="288"/>
        <v>7.6933979471261855</v>
      </c>
      <c r="T1343" s="39">
        <f t="shared" si="278"/>
        <v>0.1380266687949665</v>
      </c>
      <c r="U1343" s="39">
        <f t="shared" si="279"/>
        <v>9.8458769841764049E-2</v>
      </c>
      <c r="V1343" s="39">
        <f t="shared" si="280"/>
        <v>3.9567898953202452E-2</v>
      </c>
      <c r="Y1343" s="37"/>
      <c r="Z1343" s="37"/>
    </row>
    <row r="1344" spans="1:26" ht="13.15" x14ac:dyDescent="0.4">
      <c r="A1344" s="1">
        <v>1982.04</v>
      </c>
      <c r="B1344" s="11">
        <v>116.3</v>
      </c>
      <c r="C1344" s="4">
        <v>6.75</v>
      </c>
      <c r="D1344" s="11">
        <v>14.5967</v>
      </c>
      <c r="E1344" s="11">
        <v>94.9</v>
      </c>
      <c r="F1344" s="4">
        <f t="shared" si="285"/>
        <v>1982.2916666665656</v>
      </c>
      <c r="G1344" s="22">
        <v>13.87</v>
      </c>
      <c r="H1344" s="4">
        <f t="shared" si="281"/>
        <v>373.32300000000004</v>
      </c>
      <c r="I1344" s="4">
        <f t="shared" si="282"/>
        <v>21.6675</v>
      </c>
      <c r="J1344" s="33">
        <f t="shared" si="286"/>
        <v>92149.662342611497</v>
      </c>
      <c r="K1344" s="4">
        <f t="shared" si="283"/>
        <v>46.855407</v>
      </c>
      <c r="L1344" s="33">
        <f t="shared" si="284"/>
        <v>11565.61458569559</v>
      </c>
      <c r="M1344" s="15">
        <f t="shared" si="275"/>
        <v>7.2590726254261453</v>
      </c>
      <c r="N1344" s="6"/>
      <c r="O1344" s="7">
        <f t="shared" si="276"/>
        <v>9.1357622995118266</v>
      </c>
      <c r="P1344" s="7"/>
      <c r="Q1344" s="46">
        <f t="shared" si="277"/>
        <v>8.5288689814834451E-2</v>
      </c>
      <c r="R1344" s="22">
        <f t="shared" si="287"/>
        <v>1.0251220228422484</v>
      </c>
      <c r="S1344" s="22">
        <f t="shared" si="288"/>
        <v>7.7453383328920404</v>
      </c>
      <c r="T1344" s="39">
        <f t="shared" si="278"/>
        <v>0.13259506168701929</v>
      </c>
      <c r="U1344" s="39">
        <f t="shared" si="279"/>
        <v>9.8706801499587105E-2</v>
      </c>
      <c r="V1344" s="39">
        <f t="shared" si="280"/>
        <v>3.3888260187432184E-2</v>
      </c>
      <c r="Y1344" s="37"/>
      <c r="Z1344" s="37"/>
    </row>
    <row r="1345" spans="1:26" ht="13.15" x14ac:dyDescent="0.4">
      <c r="A1345" s="1">
        <v>1982.05</v>
      </c>
      <c r="B1345" s="11">
        <v>116.4</v>
      </c>
      <c r="C1345" s="4">
        <v>6.78</v>
      </c>
      <c r="D1345" s="11">
        <v>14.3833</v>
      </c>
      <c r="E1345" s="11">
        <v>95.8</v>
      </c>
      <c r="F1345" s="4">
        <f t="shared" si="285"/>
        <v>1982.3749999998988</v>
      </c>
      <c r="G1345" s="22">
        <v>13.62</v>
      </c>
      <c r="H1345" s="4">
        <f t="shared" si="281"/>
        <v>370.13377453027141</v>
      </c>
      <c r="I1345" s="4">
        <f t="shared" si="282"/>
        <v>21.559338413361171</v>
      </c>
      <c r="J1345" s="33">
        <f t="shared" si="286"/>
        <v>91805.914692694831</v>
      </c>
      <c r="K1345" s="4">
        <f t="shared" si="283"/>
        <v>45.736641917536538</v>
      </c>
      <c r="L1345" s="33">
        <f t="shared" si="284"/>
        <v>11344.261278345684</v>
      </c>
      <c r="M1345" s="15">
        <f t="shared" ref="M1345:M1408" si="289">H1345/AVERAGE(K1225:K1344)</f>
        <v>7.1926124844646209</v>
      </c>
      <c r="N1345" s="6"/>
      <c r="O1345" s="7">
        <f t="shared" ref="O1345:O1408" si="290">J1345/AVERAGE(L1225:L1344)</f>
        <v>9.0662935630478838</v>
      </c>
      <c r="P1345" s="7"/>
      <c r="Q1345" s="46">
        <f t="shared" ref="Q1345:Q1408" si="291">1/M1345-(G1345/100-(((E1345/E1225)^(1/10))-1))</f>
        <v>8.982571898673003E-2</v>
      </c>
      <c r="R1345" s="22">
        <f t="shared" si="287"/>
        <v>0.97541064127436528</v>
      </c>
      <c r="S1345" s="22">
        <f t="shared" si="288"/>
        <v>7.8653247782274436</v>
      </c>
      <c r="T1345" s="39">
        <f t="shared" si="278"/>
        <v>0.13517772888684609</v>
      </c>
      <c r="U1345" s="39">
        <f t="shared" si="279"/>
        <v>9.8230402434277275E-2</v>
      </c>
      <c r="V1345" s="39">
        <f t="shared" si="280"/>
        <v>3.6947326452568818E-2</v>
      </c>
      <c r="Y1345" s="37"/>
      <c r="Z1345" s="37"/>
    </row>
    <row r="1346" spans="1:26" ht="13.15" x14ac:dyDescent="0.4">
      <c r="A1346" s="1">
        <v>1982.06</v>
      </c>
      <c r="B1346" s="11">
        <v>109.7</v>
      </c>
      <c r="C1346" s="4">
        <v>6.81</v>
      </c>
      <c r="D1346" s="11">
        <v>14.17</v>
      </c>
      <c r="E1346" s="11">
        <v>97</v>
      </c>
      <c r="F1346" s="4">
        <f t="shared" si="285"/>
        <v>1982.4583333332321</v>
      </c>
      <c r="G1346" s="22">
        <v>14.3</v>
      </c>
      <c r="H1346" s="4">
        <f t="shared" si="281"/>
        <v>344.51341546391757</v>
      </c>
      <c r="I1346" s="4">
        <f t="shared" si="282"/>
        <v>21.386840103092783</v>
      </c>
      <c r="J1346" s="33">
        <f t="shared" si="286"/>
        <v>85893.239921395347</v>
      </c>
      <c r="K1346" s="4">
        <f t="shared" si="283"/>
        <v>44.500958041237112</v>
      </c>
      <c r="L1346" s="33">
        <f t="shared" si="284"/>
        <v>11094.869732781877</v>
      </c>
      <c r="M1346" s="15">
        <f t="shared" si="289"/>
        <v>6.6921339881975861</v>
      </c>
      <c r="N1346" s="6"/>
      <c r="O1346" s="7">
        <f t="shared" si="290"/>
        <v>8.4514967536399173</v>
      </c>
      <c r="P1346" s="7"/>
      <c r="Q1346" s="46">
        <f t="shared" si="291"/>
        <v>9.4516031526627658E-2</v>
      </c>
      <c r="R1346" s="22">
        <f t="shared" si="287"/>
        <v>1.0306651376519482</v>
      </c>
      <c r="S1346" s="22">
        <f t="shared" si="288"/>
        <v>7.5770111168659611</v>
      </c>
      <c r="T1346" s="39">
        <f t="shared" ref="T1346:T1409" si="292">(($J1466/$J1346)^(1/10)-1)</f>
        <v>0.14082431267500173</v>
      </c>
      <c r="U1346" s="39">
        <f t="shared" ref="U1346:U1409" si="293">(($S1466/$S1346)^(1/10)-1)</f>
        <v>0.10362332159161558</v>
      </c>
      <c r="V1346" s="39">
        <f t="shared" ref="V1346:V1409" si="294">T1346-U1346</f>
        <v>3.7200991083386148E-2</v>
      </c>
      <c r="Y1346" s="37"/>
      <c r="Z1346" s="37"/>
    </row>
    <row r="1347" spans="1:26" ht="13.15" x14ac:dyDescent="0.4">
      <c r="A1347" s="1">
        <v>1982.07</v>
      </c>
      <c r="B1347" s="11">
        <v>109.4</v>
      </c>
      <c r="C1347" s="4">
        <v>6.8233300000000003</v>
      </c>
      <c r="D1347" s="11">
        <v>13.966699999999999</v>
      </c>
      <c r="E1347" s="11">
        <v>97.5</v>
      </c>
      <c r="F1347" s="4">
        <f t="shared" si="285"/>
        <v>1982.5416666665653</v>
      </c>
      <c r="G1347" s="22">
        <v>13.95</v>
      </c>
      <c r="H1347" s="4">
        <f t="shared" si="281"/>
        <v>341.80936000000003</v>
      </c>
      <c r="I1347" s="4">
        <f t="shared" si="282"/>
        <v>21.318812252000004</v>
      </c>
      <c r="J1347" s="33">
        <f t="shared" si="286"/>
        <v>85662.000943422885</v>
      </c>
      <c r="K1347" s="4">
        <f t="shared" si="283"/>
        <v>43.637557480000005</v>
      </c>
      <c r="L1347" s="33">
        <f t="shared" si="284"/>
        <v>10936.156019894923</v>
      </c>
      <c r="M1347" s="15">
        <f t="shared" si="289"/>
        <v>6.6386531002087574</v>
      </c>
      <c r="N1347" s="6"/>
      <c r="O1347" s="7">
        <f t="shared" si="290"/>
        <v>8.4002969540387191</v>
      </c>
      <c r="P1347" s="7"/>
      <c r="Q1347" s="46">
        <f t="shared" si="291"/>
        <v>9.9258643505639677E-2</v>
      </c>
      <c r="R1347" s="22">
        <f t="shared" si="287"/>
        <v>1.0609778281904543</v>
      </c>
      <c r="S1347" s="22">
        <f t="shared" si="288"/>
        <v>7.7693131995716387</v>
      </c>
      <c r="T1347" s="39">
        <f t="shared" si="292"/>
        <v>0.14305152120152975</v>
      </c>
      <c r="U1347" s="39">
        <f t="shared" si="293"/>
        <v>0.10454976257346549</v>
      </c>
      <c r="V1347" s="39">
        <f t="shared" si="294"/>
        <v>3.8501758628064264E-2</v>
      </c>
      <c r="Y1347" s="37"/>
      <c r="Z1347" s="37"/>
    </row>
    <row r="1348" spans="1:26" ht="13.15" x14ac:dyDescent="0.4">
      <c r="A1348" s="1">
        <v>1982.08</v>
      </c>
      <c r="B1348" s="11">
        <v>109.7</v>
      </c>
      <c r="C1348" s="4">
        <v>6.8366699999999998</v>
      </c>
      <c r="D1348" s="11">
        <v>13.763299999999999</v>
      </c>
      <c r="E1348" s="11">
        <v>97.7</v>
      </c>
      <c r="F1348" s="4">
        <f t="shared" si="285"/>
        <v>1982.6249999998986</v>
      </c>
      <c r="G1348" s="22">
        <v>13.06</v>
      </c>
      <c r="H1348" s="4">
        <f t="shared" si="281"/>
        <v>342.04504912998982</v>
      </c>
      <c r="I1348" s="4">
        <f t="shared" si="282"/>
        <v>21.316765050460596</v>
      </c>
      <c r="J1348" s="33">
        <f t="shared" si="286"/>
        <v>86166.256682540581</v>
      </c>
      <c r="K1348" s="4">
        <f t="shared" si="283"/>
        <v>42.914025749232344</v>
      </c>
      <c r="L1348" s="33">
        <f t="shared" si="284"/>
        <v>10810.684052860624</v>
      </c>
      <c r="M1348" s="15">
        <f t="shared" si="289"/>
        <v>6.6434227521660869</v>
      </c>
      <c r="N1348" s="6"/>
      <c r="O1348" s="7">
        <f t="shared" si="290"/>
        <v>8.4227507585675987</v>
      </c>
      <c r="P1348" s="7"/>
      <c r="Q1348" s="46">
        <f t="shared" si="291"/>
        <v>0.10801408722100175</v>
      </c>
      <c r="R1348" s="22">
        <f t="shared" si="287"/>
        <v>1.0519607466985679</v>
      </c>
      <c r="S1348" s="22">
        <f t="shared" si="288"/>
        <v>8.2261947992708517</v>
      </c>
      <c r="T1348" s="39">
        <f t="shared" si="292"/>
        <v>0.14312759854629209</v>
      </c>
      <c r="U1348" s="39">
        <f t="shared" si="293"/>
        <v>0.1005365972969634</v>
      </c>
      <c r="V1348" s="39">
        <f t="shared" si="294"/>
        <v>4.2591001249328686E-2</v>
      </c>
      <c r="Y1348" s="37"/>
      <c r="Z1348" s="37"/>
    </row>
    <row r="1349" spans="1:26" ht="13.15" x14ac:dyDescent="0.4">
      <c r="A1349" s="1">
        <v>1982.09</v>
      </c>
      <c r="B1349" s="11">
        <v>122.4</v>
      </c>
      <c r="C1349" s="4">
        <v>6.85</v>
      </c>
      <c r="D1349" s="11">
        <v>13.56</v>
      </c>
      <c r="E1349" s="11">
        <v>97.9</v>
      </c>
      <c r="F1349" s="4">
        <f t="shared" si="285"/>
        <v>1982.7083333332318</v>
      </c>
      <c r="G1349" s="22">
        <v>12.34</v>
      </c>
      <c r="H1349" s="4">
        <f t="shared" si="281"/>
        <v>380.86404085801843</v>
      </c>
      <c r="I1349" s="4">
        <f t="shared" si="282"/>
        <v>21.314695097037792</v>
      </c>
      <c r="J1349" s="33">
        <f t="shared" si="286"/>
        <v>96392.798006152909</v>
      </c>
      <c r="K1349" s="4">
        <f t="shared" si="283"/>
        <v>42.193761389172629</v>
      </c>
      <c r="L1349" s="33">
        <f t="shared" si="284"/>
        <v>10678.809975191449</v>
      </c>
      <c r="M1349" s="15">
        <f t="shared" si="289"/>
        <v>7.3988382003233033</v>
      </c>
      <c r="N1349" s="6"/>
      <c r="O1349" s="7">
        <f t="shared" si="290"/>
        <v>9.3938442850122268</v>
      </c>
      <c r="P1349" s="7"/>
      <c r="Q1349" s="46">
        <f t="shared" si="291"/>
        <v>9.9809376875610409E-2</v>
      </c>
      <c r="R1349" s="22">
        <f t="shared" si="287"/>
        <v>1.0967112869231939</v>
      </c>
      <c r="S1349" s="22">
        <f t="shared" si="288"/>
        <v>8.635955506626841</v>
      </c>
      <c r="T1349" s="39">
        <f t="shared" si="292"/>
        <v>0.13048571601745795</v>
      </c>
      <c r="U1349" s="39">
        <f t="shared" si="293"/>
        <v>9.6837708603978667E-2</v>
      </c>
      <c r="V1349" s="39">
        <f t="shared" si="294"/>
        <v>3.3648007413479286E-2</v>
      </c>
      <c r="Y1349" s="37"/>
      <c r="Z1349" s="37"/>
    </row>
    <row r="1350" spans="1:26" ht="13.15" x14ac:dyDescent="0.4">
      <c r="A1350" s="1">
        <v>1982.1</v>
      </c>
      <c r="B1350" s="11">
        <v>132.69999999999999</v>
      </c>
      <c r="C1350" s="4">
        <v>6.8566700000000003</v>
      </c>
      <c r="D1350" s="11">
        <v>13.253299999999999</v>
      </c>
      <c r="E1350" s="11">
        <v>98.2</v>
      </c>
      <c r="F1350" s="4">
        <f t="shared" si="285"/>
        <v>1982.7916666665651</v>
      </c>
      <c r="G1350" s="22">
        <v>10.91</v>
      </c>
      <c r="H1350" s="4">
        <f t="shared" si="281"/>
        <v>411.65242668024433</v>
      </c>
      <c r="I1350" s="4">
        <f t="shared" si="282"/>
        <v>21.270270116395114</v>
      </c>
      <c r="J1350" s="33">
        <f t="shared" si="286"/>
        <v>104633.63127743093</v>
      </c>
      <c r="K1350" s="4">
        <f t="shared" si="283"/>
        <v>41.113437125254585</v>
      </c>
      <c r="L1350" s="33">
        <f t="shared" si="284"/>
        <v>10450.195217853621</v>
      </c>
      <c r="M1350" s="15">
        <f t="shared" si="289"/>
        <v>7.9998409945345843</v>
      </c>
      <c r="N1350" s="6"/>
      <c r="O1350" s="7">
        <f t="shared" si="290"/>
        <v>10.167766914461481</v>
      </c>
      <c r="P1350" s="7"/>
      <c r="Q1350" s="46">
        <f t="shared" si="291"/>
        <v>0.10377276401638619</v>
      </c>
      <c r="R1350" s="22">
        <f t="shared" si="287"/>
        <v>1.0311735941154534</v>
      </c>
      <c r="S1350" s="22">
        <f t="shared" si="288"/>
        <v>9.4422156110560067</v>
      </c>
      <c r="T1350" s="39">
        <f t="shared" si="292"/>
        <v>0.11952157206408986</v>
      </c>
      <c r="U1350" s="39">
        <f t="shared" si="293"/>
        <v>8.5943969161108136E-2</v>
      </c>
      <c r="V1350" s="39">
        <f t="shared" si="294"/>
        <v>3.3577602902981729E-2</v>
      </c>
      <c r="Y1350" s="37"/>
      <c r="Z1350" s="37"/>
    </row>
    <row r="1351" spans="1:26" ht="13.15" x14ac:dyDescent="0.4">
      <c r="A1351" s="1">
        <v>1982.11</v>
      </c>
      <c r="B1351" s="11">
        <v>138.1</v>
      </c>
      <c r="C1351" s="4">
        <v>6.8633300000000004</v>
      </c>
      <c r="D1351" s="11">
        <v>12.9467</v>
      </c>
      <c r="E1351" s="11">
        <v>98</v>
      </c>
      <c r="F1351" s="4">
        <f t="shared" si="285"/>
        <v>1982.8749999998984</v>
      </c>
      <c r="G1351" s="22">
        <v>10.55</v>
      </c>
      <c r="H1351" s="4">
        <f t="shared" si="281"/>
        <v>429.27821326530614</v>
      </c>
      <c r="I1351" s="4">
        <f t="shared" si="282"/>
        <v>21.334381169081638</v>
      </c>
      <c r="J1351" s="33">
        <f t="shared" si="286"/>
        <v>109565.64285805961</v>
      </c>
      <c r="K1351" s="4">
        <f t="shared" si="283"/>
        <v>40.244288513265303</v>
      </c>
      <c r="L1351" s="33">
        <f t="shared" si="284"/>
        <v>10271.640176614339</v>
      </c>
      <c r="M1351" s="15">
        <f t="shared" si="289"/>
        <v>8.3474769381554257</v>
      </c>
      <c r="N1351" s="6"/>
      <c r="O1351" s="7">
        <f t="shared" si="290"/>
        <v>10.619399669022325</v>
      </c>
      <c r="P1351" s="7"/>
      <c r="Q1351" s="46">
        <f t="shared" si="291"/>
        <v>0.10168839765063208</v>
      </c>
      <c r="R1351" s="22">
        <f t="shared" si="287"/>
        <v>1.0094053062237236</v>
      </c>
      <c r="S1351" s="22">
        <f t="shared" si="288"/>
        <v>9.7564339456331464</v>
      </c>
      <c r="T1351" s="39">
        <f t="shared" si="292"/>
        <v>0.11725425505300358</v>
      </c>
      <c r="U1351" s="39">
        <f t="shared" si="293"/>
        <v>8.0651341202742088E-2</v>
      </c>
      <c r="V1351" s="39">
        <f t="shared" si="294"/>
        <v>3.6602913850261487E-2</v>
      </c>
      <c r="Y1351" s="37"/>
      <c r="Z1351" s="37"/>
    </row>
    <row r="1352" spans="1:26" ht="13.15" x14ac:dyDescent="0.4">
      <c r="A1352" s="1">
        <v>1982.12</v>
      </c>
      <c r="B1352" s="11">
        <v>139.4</v>
      </c>
      <c r="C1352" s="4">
        <v>6.87</v>
      </c>
      <c r="D1352" s="11">
        <v>12.64</v>
      </c>
      <c r="E1352" s="11">
        <v>97.6</v>
      </c>
      <c r="F1352" s="4">
        <f t="shared" si="285"/>
        <v>1982.9583333332316</v>
      </c>
      <c r="G1352" s="22">
        <v>10.54</v>
      </c>
      <c r="H1352" s="4">
        <f t="shared" si="281"/>
        <v>435.09510860655746</v>
      </c>
      <c r="I1352" s="4">
        <f t="shared" si="282"/>
        <v>21.442635553278691</v>
      </c>
      <c r="J1352" s="33">
        <f t="shared" si="286"/>
        <v>111506.3731292568</v>
      </c>
      <c r="K1352" s="4">
        <f t="shared" si="283"/>
        <v>39.451952459016404</v>
      </c>
      <c r="L1352" s="33">
        <f t="shared" si="284"/>
        <v>10110.764392781966</v>
      </c>
      <c r="M1352" s="15">
        <f t="shared" si="289"/>
        <v>8.4677384014004762</v>
      </c>
      <c r="N1352" s="6"/>
      <c r="O1352" s="7">
        <f t="shared" si="290"/>
        <v>10.782007239538872</v>
      </c>
      <c r="P1352" s="7"/>
      <c r="Q1352" s="46">
        <f t="shared" si="291"/>
        <v>9.9386333731798213E-2</v>
      </c>
      <c r="R1352" s="22">
        <f t="shared" si="287"/>
        <v>1.0137086656838108</v>
      </c>
      <c r="S1352" s="22">
        <f t="shared" si="288"/>
        <v>9.8885576543570597</v>
      </c>
      <c r="T1352" s="39">
        <f t="shared" si="292"/>
        <v>0.11896901343605948</v>
      </c>
      <c r="U1352" s="39">
        <f t="shared" si="293"/>
        <v>8.066255773650699E-2</v>
      </c>
      <c r="V1352" s="39">
        <f t="shared" si="294"/>
        <v>3.8306455699552489E-2</v>
      </c>
      <c r="Y1352" s="37"/>
      <c r="Z1352" s="37"/>
    </row>
    <row r="1353" spans="1:26" ht="13.15" x14ac:dyDescent="0.4">
      <c r="A1353" s="1">
        <v>1983.01</v>
      </c>
      <c r="B1353" s="11">
        <v>144.30000000000001</v>
      </c>
      <c r="C1353" s="4">
        <v>6.8833299999999999</v>
      </c>
      <c r="D1353" s="11">
        <v>12.566700000000001</v>
      </c>
      <c r="E1353" s="11">
        <v>97.8</v>
      </c>
      <c r="F1353" s="4">
        <f t="shared" si="285"/>
        <v>1983.0416666665649</v>
      </c>
      <c r="G1353" s="22">
        <v>10.46</v>
      </c>
      <c r="H1353" s="4">
        <f t="shared" si="281"/>
        <v>449.46794171779146</v>
      </c>
      <c r="I1353" s="4">
        <f t="shared" si="282"/>
        <v>21.440306079447854</v>
      </c>
      <c r="J1353" s="33">
        <f t="shared" si="286"/>
        <v>115647.74364876977</v>
      </c>
      <c r="K1353" s="4">
        <f t="shared" si="283"/>
        <v>39.142957610429455</v>
      </c>
      <c r="L1353" s="33">
        <f t="shared" si="284"/>
        <v>10071.451837221035</v>
      </c>
      <c r="M1353" s="15">
        <f t="shared" si="289"/>
        <v>8.7567832241347432</v>
      </c>
      <c r="N1353" s="6"/>
      <c r="O1353" s="7">
        <f t="shared" si="290"/>
        <v>11.158544264730379</v>
      </c>
      <c r="P1353" s="7"/>
      <c r="Q1353" s="46">
        <f t="shared" si="291"/>
        <v>9.6255295626268958E-2</v>
      </c>
      <c r="R1353" s="22">
        <f t="shared" si="287"/>
        <v>0.99287968796737325</v>
      </c>
      <c r="S1353" s="22">
        <f t="shared" si="288"/>
        <v>10.003617369414798</v>
      </c>
      <c r="T1353" s="39">
        <f t="shared" si="292"/>
        <v>0.11450701537014107</v>
      </c>
      <c r="U1353" s="39">
        <f t="shared" si="293"/>
        <v>8.0807341285989098E-2</v>
      </c>
      <c r="V1353" s="39">
        <f t="shared" si="294"/>
        <v>3.3699674084151976E-2</v>
      </c>
      <c r="Y1353" s="37"/>
      <c r="Z1353" s="37"/>
    </row>
    <row r="1354" spans="1:26" ht="13.15" x14ac:dyDescent="0.4">
      <c r="A1354" s="1">
        <v>1983.02</v>
      </c>
      <c r="B1354" s="11">
        <v>146.80000000000001</v>
      </c>
      <c r="C1354" s="4">
        <v>6.8966700000000003</v>
      </c>
      <c r="D1354" s="11">
        <v>12.4933</v>
      </c>
      <c r="E1354" s="11">
        <v>97.9</v>
      </c>
      <c r="F1354" s="4">
        <f t="shared" si="285"/>
        <v>1983.1249999998981</v>
      </c>
      <c r="G1354" s="22">
        <v>10.72</v>
      </c>
      <c r="H1354" s="4">
        <f t="shared" ref="H1354:H1417" si="295">B1354*$E$1838/E1354</f>
        <v>456.78791828396328</v>
      </c>
      <c r="I1354" s="4">
        <f t="shared" ref="I1354:I1417" si="296">C1354*$E$1838/E1354</f>
        <v>21.459915070786518</v>
      </c>
      <c r="J1354" s="33">
        <f t="shared" si="286"/>
        <v>117991.30271511042</v>
      </c>
      <c r="K1354" s="4">
        <f t="shared" ref="K1354:K1417" si="297">D1354*$E$1838/E1354</f>
        <v>38.874581059244129</v>
      </c>
      <c r="L1354" s="33">
        <f t="shared" ref="L1354:L1417" si="298">K1354*(J1354/H1354)</f>
        <v>10041.558189446108</v>
      </c>
      <c r="M1354" s="15">
        <f t="shared" si="289"/>
        <v>8.9104934366241189</v>
      </c>
      <c r="N1354" s="6"/>
      <c r="O1354" s="7">
        <f t="shared" si="290"/>
        <v>11.362068266848611</v>
      </c>
      <c r="P1354" s="7"/>
      <c r="Q1354" s="46">
        <f t="shared" si="291"/>
        <v>9.1034018855072174E-2</v>
      </c>
      <c r="R1354" s="22">
        <f t="shared" si="287"/>
        <v>1.0218357023839544</v>
      </c>
      <c r="S1354" s="22">
        <f t="shared" si="288"/>
        <v>9.9222430494986593</v>
      </c>
      <c r="T1354" s="39">
        <f t="shared" si="292"/>
        <v>0.11378722948097142</v>
      </c>
      <c r="U1354" s="39">
        <f t="shared" si="293"/>
        <v>8.4573040422435408E-2</v>
      </c>
      <c r="V1354" s="39">
        <f t="shared" si="294"/>
        <v>2.9214189058536011E-2</v>
      </c>
      <c r="Y1354" s="37"/>
      <c r="Z1354" s="37"/>
    </row>
    <row r="1355" spans="1:26" ht="13.15" x14ac:dyDescent="0.4">
      <c r="A1355" s="1">
        <v>1983.03</v>
      </c>
      <c r="B1355" s="11">
        <v>151.9</v>
      </c>
      <c r="C1355" s="4">
        <v>6.91</v>
      </c>
      <c r="D1355" s="11">
        <v>12.42</v>
      </c>
      <c r="E1355" s="11">
        <v>97.9</v>
      </c>
      <c r="F1355" s="4">
        <f t="shared" ref="F1355:F1418" si="299">F1354+1/12</f>
        <v>1983.2083333332314</v>
      </c>
      <c r="G1355" s="22">
        <v>10.51</v>
      </c>
      <c r="H1355" s="4">
        <f t="shared" si="295"/>
        <v>472.65725331971396</v>
      </c>
      <c r="I1355" s="4">
        <f t="shared" si="296"/>
        <v>21.501393156281921</v>
      </c>
      <c r="J1355" s="33">
        <f t="shared" ref="J1355:J1418" si="300">J1354*((H1355+(I1355/12))/H1354)</f>
        <v>122553.28479272517</v>
      </c>
      <c r="K1355" s="4">
        <f t="shared" si="297"/>
        <v>38.64649826353422</v>
      </c>
      <c r="L1355" s="33">
        <f t="shared" si="298"/>
        <v>10020.485827028617</v>
      </c>
      <c r="M1355" s="15">
        <f t="shared" si="289"/>
        <v>9.2328297051905235</v>
      </c>
      <c r="N1355" s="6"/>
      <c r="O1355" s="7">
        <f t="shared" si="290"/>
        <v>11.779312721126249</v>
      </c>
      <c r="P1355" s="7"/>
      <c r="Q1355" s="46">
        <f t="shared" si="291"/>
        <v>8.8208510612932153E-2</v>
      </c>
      <c r="R1355" s="22">
        <f t="shared" ref="R1355:R1418" si="301">((G1355/G1356+G1355/1200+((1+G1356/1200)^(-119))*(1-G1355/G1356)))</f>
        <v>1.0155474590353635</v>
      </c>
      <c r="S1355" s="22">
        <f t="shared" ref="S1355:S1418" si="302">S1354*R1354*E1354/E1355</f>
        <v>10.138902195708772</v>
      </c>
      <c r="T1355" s="39">
        <f t="shared" si="292"/>
        <v>0.11154596523456894</v>
      </c>
      <c r="U1355" s="39">
        <f t="shared" si="293"/>
        <v>8.4648988018722671E-2</v>
      </c>
      <c r="V1355" s="39">
        <f t="shared" si="294"/>
        <v>2.6896977215846274E-2</v>
      </c>
      <c r="Y1355" s="37"/>
      <c r="Z1355" s="37"/>
    </row>
    <row r="1356" spans="1:26" ht="13.15" x14ac:dyDescent="0.4">
      <c r="A1356" s="1">
        <v>1983.04</v>
      </c>
      <c r="B1356" s="11">
        <v>157.69999999999999</v>
      </c>
      <c r="C1356" s="4">
        <v>6.92</v>
      </c>
      <c r="D1356" s="11">
        <v>12.476699999999999</v>
      </c>
      <c r="E1356" s="11">
        <v>98.6</v>
      </c>
      <c r="F1356" s="4">
        <f t="shared" si="299"/>
        <v>1983.2916666665647</v>
      </c>
      <c r="G1356" s="22">
        <v>10.4</v>
      </c>
      <c r="H1356" s="4">
        <f t="shared" si="295"/>
        <v>487.22102738336719</v>
      </c>
      <c r="I1356" s="4">
        <f t="shared" si="296"/>
        <v>21.379641784989861</v>
      </c>
      <c r="J1356" s="33">
        <f t="shared" si="300"/>
        <v>126791.41671696259</v>
      </c>
      <c r="K1356" s="4">
        <f t="shared" si="297"/>
        <v>38.547308765720082</v>
      </c>
      <c r="L1356" s="33">
        <f t="shared" si="298"/>
        <v>10031.315592596873</v>
      </c>
      <c r="M1356" s="15">
        <f t="shared" si="289"/>
        <v>9.53158128416041</v>
      </c>
      <c r="N1356" s="6"/>
      <c r="O1356" s="7">
        <f t="shared" si="290"/>
        <v>12.165031590630466</v>
      </c>
      <c r="P1356" s="7"/>
      <c r="Q1356" s="46">
        <f t="shared" si="291"/>
        <v>8.59376316392126E-2</v>
      </c>
      <c r="R1356" s="22">
        <f t="shared" si="301"/>
        <v>1.0099020734301765</v>
      </c>
      <c r="S1356" s="22">
        <f t="shared" si="302"/>
        <v>10.223437219728854</v>
      </c>
      <c r="T1356" s="39">
        <f t="shared" si="292"/>
        <v>0.10597060134153358</v>
      </c>
      <c r="U1356" s="39">
        <f t="shared" si="293"/>
        <v>8.4066606397504184E-2</v>
      </c>
      <c r="V1356" s="39">
        <f t="shared" si="294"/>
        <v>2.1903994944029392E-2</v>
      </c>
      <c r="Y1356" s="37"/>
      <c r="Z1356" s="37"/>
    </row>
    <row r="1357" spans="1:26" ht="13.15" x14ac:dyDescent="0.4">
      <c r="A1357" s="1">
        <v>1983.05</v>
      </c>
      <c r="B1357" s="11">
        <v>164.1</v>
      </c>
      <c r="C1357" s="4">
        <v>6.93</v>
      </c>
      <c r="D1357" s="11">
        <v>12.533300000000001</v>
      </c>
      <c r="E1357" s="11">
        <v>99.2</v>
      </c>
      <c r="F1357" s="4">
        <f t="shared" si="299"/>
        <v>1983.3749999998979</v>
      </c>
      <c r="G1357" s="22">
        <v>10.38</v>
      </c>
      <c r="H1357" s="4">
        <f t="shared" si="295"/>
        <v>503.92760987903227</v>
      </c>
      <c r="I1357" s="4">
        <f t="shared" si="296"/>
        <v>21.281038004032258</v>
      </c>
      <c r="J1357" s="33">
        <f t="shared" si="300"/>
        <v>131600.53936270057</v>
      </c>
      <c r="K1357" s="4">
        <f t="shared" si="297"/>
        <v>38.48797021875</v>
      </c>
      <c r="L1357" s="33">
        <f t="shared" si="298"/>
        <v>10051.12151124031</v>
      </c>
      <c r="M1357" s="15">
        <f t="shared" si="289"/>
        <v>9.8744565046683981</v>
      </c>
      <c r="N1357" s="6"/>
      <c r="O1357" s="7">
        <f t="shared" si="290"/>
        <v>12.605255648355712</v>
      </c>
      <c r="P1357" s="7"/>
      <c r="Q1357" s="46">
        <f t="shared" si="291"/>
        <v>8.2408883245413692E-2</v>
      </c>
      <c r="R1357" s="22">
        <f t="shared" si="301"/>
        <v>0.9801737810824116</v>
      </c>
      <c r="S1357" s="22">
        <f t="shared" si="302"/>
        <v>10.262222842284661</v>
      </c>
      <c r="T1357" s="39">
        <f t="shared" si="292"/>
        <v>0.10250417283690161</v>
      </c>
      <c r="U1357" s="39">
        <f t="shared" si="293"/>
        <v>8.3480022150906663E-2</v>
      </c>
      <c r="V1357" s="39">
        <f t="shared" si="294"/>
        <v>1.9024150685994945E-2</v>
      </c>
      <c r="Y1357" s="37"/>
      <c r="Z1357" s="37"/>
    </row>
    <row r="1358" spans="1:26" ht="13.15" x14ac:dyDescent="0.4">
      <c r="A1358" s="1">
        <v>1983.06</v>
      </c>
      <c r="B1358" s="11">
        <v>166.4</v>
      </c>
      <c r="C1358" s="4">
        <v>6.94</v>
      </c>
      <c r="D1358" s="11">
        <v>12.59</v>
      </c>
      <c r="E1358" s="11">
        <v>99.5</v>
      </c>
      <c r="F1358" s="4">
        <f t="shared" si="299"/>
        <v>1983.4583333332312</v>
      </c>
      <c r="G1358" s="22">
        <v>10.85</v>
      </c>
      <c r="H1358" s="4">
        <f t="shared" si="295"/>
        <v>509.44990552763824</v>
      </c>
      <c r="I1358" s="4">
        <f t="shared" si="296"/>
        <v>21.247490050251258</v>
      </c>
      <c r="J1358" s="33">
        <f t="shared" si="300"/>
        <v>133505.08311651528</v>
      </c>
      <c r="K1358" s="4">
        <f t="shared" si="297"/>
        <v>38.545518693467343</v>
      </c>
      <c r="L1358" s="33">
        <f t="shared" si="298"/>
        <v>10101.135795894996</v>
      </c>
      <c r="M1358" s="15">
        <f t="shared" si="289"/>
        <v>10.00011790313002</v>
      </c>
      <c r="N1358" s="6"/>
      <c r="O1358" s="7">
        <f t="shared" si="290"/>
        <v>12.767362769540009</v>
      </c>
      <c r="P1358" s="7"/>
      <c r="Q1358" s="46">
        <f t="shared" si="291"/>
        <v>7.6025103316231579E-2</v>
      </c>
      <c r="R1358" s="22">
        <f t="shared" si="301"/>
        <v>0.97761600247503</v>
      </c>
      <c r="S1358" s="22">
        <f t="shared" si="302"/>
        <v>10.028433840710944</v>
      </c>
      <c r="T1358" s="39">
        <f t="shared" si="292"/>
        <v>0.10171755700388463</v>
      </c>
      <c r="U1358" s="39">
        <f t="shared" si="293"/>
        <v>8.7019142722068565E-2</v>
      </c>
      <c r="V1358" s="39">
        <f t="shared" si="294"/>
        <v>1.4698414281816063E-2</v>
      </c>
      <c r="Y1358" s="37"/>
      <c r="Z1358" s="37"/>
    </row>
    <row r="1359" spans="1:26" ht="13.15" x14ac:dyDescent="0.4">
      <c r="A1359" s="1">
        <v>1983.07</v>
      </c>
      <c r="B1359" s="11">
        <v>167</v>
      </c>
      <c r="C1359" s="4">
        <v>6.96</v>
      </c>
      <c r="D1359" s="11">
        <v>12.826700000000001</v>
      </c>
      <c r="E1359" s="11">
        <v>99.9</v>
      </c>
      <c r="F1359" s="4">
        <f t="shared" si="299"/>
        <v>1983.5416666665644</v>
      </c>
      <c r="G1359" s="22">
        <v>11.38</v>
      </c>
      <c r="H1359" s="4">
        <f t="shared" si="295"/>
        <v>509.23966966966969</v>
      </c>
      <c r="I1359" s="4">
        <f t="shared" si="296"/>
        <v>21.223401801801803</v>
      </c>
      <c r="J1359" s="33">
        <f t="shared" si="300"/>
        <v>133913.46827309459</v>
      </c>
      <c r="K1359" s="4">
        <f t="shared" si="297"/>
        <v>39.112960903903904</v>
      </c>
      <c r="L1359" s="33">
        <f t="shared" si="298"/>
        <v>10285.436428134744</v>
      </c>
      <c r="M1359" s="15">
        <f t="shared" si="289"/>
        <v>10.014475995571022</v>
      </c>
      <c r="N1359" s="6"/>
      <c r="O1359" s="7">
        <f t="shared" si="290"/>
        <v>12.78689604090343</v>
      </c>
      <c r="P1359" s="7"/>
      <c r="Q1359" s="46">
        <f t="shared" si="291"/>
        <v>7.0771773932720272E-2</v>
      </c>
      <c r="R1359" s="22">
        <f t="shared" si="301"/>
        <v>0.98213867029786017</v>
      </c>
      <c r="S1359" s="22">
        <f t="shared" si="302"/>
        <v>9.7647023177466874</v>
      </c>
      <c r="T1359" s="39">
        <f t="shared" si="292"/>
        <v>0.10144828299634234</v>
      </c>
      <c r="U1359" s="39">
        <f t="shared" si="293"/>
        <v>9.1678594661900981E-2</v>
      </c>
      <c r="V1359" s="39">
        <f t="shared" si="294"/>
        <v>9.7696883344413621E-3</v>
      </c>
      <c r="Y1359" s="37"/>
      <c r="Z1359" s="37"/>
    </row>
    <row r="1360" spans="1:26" ht="13.15" x14ac:dyDescent="0.4">
      <c r="A1360" s="1">
        <v>1983.08</v>
      </c>
      <c r="B1360" s="11">
        <v>162.4</v>
      </c>
      <c r="C1360" s="4">
        <v>6.98</v>
      </c>
      <c r="D1360" s="11">
        <v>13.0633</v>
      </c>
      <c r="E1360" s="11">
        <v>100.2</v>
      </c>
      <c r="F1360" s="4">
        <f t="shared" si="299"/>
        <v>1983.6249999998977</v>
      </c>
      <c r="G1360" s="22">
        <v>11.85</v>
      </c>
      <c r="H1360" s="4">
        <f t="shared" si="295"/>
        <v>493.73003592814371</v>
      </c>
      <c r="I1360" s="4">
        <f t="shared" si="296"/>
        <v>21.220662874251499</v>
      </c>
      <c r="J1360" s="33">
        <f t="shared" si="300"/>
        <v>130299.96777710735</v>
      </c>
      <c r="K1360" s="4">
        <f t="shared" si="297"/>
        <v>39.715169817365272</v>
      </c>
      <c r="L1360" s="33">
        <f t="shared" si="298"/>
        <v>10481.204242996839</v>
      </c>
      <c r="M1360" s="15">
        <f t="shared" si="289"/>
        <v>9.7280569356652062</v>
      </c>
      <c r="N1360" s="6"/>
      <c r="O1360" s="7">
        <f t="shared" si="290"/>
        <v>12.422837481069037</v>
      </c>
      <c r="P1360" s="7"/>
      <c r="Q1360" s="46">
        <f t="shared" si="291"/>
        <v>6.7396852910745125E-2</v>
      </c>
      <c r="R1360" s="22">
        <f t="shared" si="301"/>
        <v>1.0216050338528322</v>
      </c>
      <c r="S1360" s="22">
        <f t="shared" si="302"/>
        <v>9.5615783018522542</v>
      </c>
      <c r="T1360" s="39">
        <f t="shared" si="292"/>
        <v>0.10609067393765925</v>
      </c>
      <c r="U1360" s="39">
        <f t="shared" si="293"/>
        <v>9.5268371975205435E-2</v>
      </c>
      <c r="V1360" s="39">
        <f t="shared" si="294"/>
        <v>1.0822301962453817E-2</v>
      </c>
      <c r="Y1360" s="37"/>
      <c r="Z1360" s="37"/>
    </row>
    <row r="1361" spans="1:26" ht="13.15" x14ac:dyDescent="0.4">
      <c r="A1361" s="1">
        <v>1983.09</v>
      </c>
      <c r="B1361" s="11">
        <v>167.2</v>
      </c>
      <c r="C1361" s="4">
        <v>7</v>
      </c>
      <c r="D1361" s="11">
        <v>13.3</v>
      </c>
      <c r="E1361" s="11">
        <v>100.7</v>
      </c>
      <c r="F1361" s="4">
        <f t="shared" si="299"/>
        <v>1983.7083333332309</v>
      </c>
      <c r="G1361" s="22">
        <v>11.65</v>
      </c>
      <c r="H1361" s="4">
        <f t="shared" si="295"/>
        <v>505.79909433962263</v>
      </c>
      <c r="I1361" s="4">
        <f t="shared" si="296"/>
        <v>21.175799404170807</v>
      </c>
      <c r="J1361" s="33">
        <f t="shared" si="300"/>
        <v>133950.81261662653</v>
      </c>
      <c r="K1361" s="4">
        <f t="shared" si="297"/>
        <v>40.234018867924533</v>
      </c>
      <c r="L1361" s="33">
        <f t="shared" si="298"/>
        <v>10655.178276322566</v>
      </c>
      <c r="M1361" s="15">
        <f t="shared" si="289"/>
        <v>9.9842024580287738</v>
      </c>
      <c r="N1361" s="6"/>
      <c r="O1361" s="7">
        <f t="shared" si="290"/>
        <v>12.7498844937569</v>
      </c>
      <c r="P1361" s="7"/>
      <c r="Q1361" s="46">
        <f t="shared" si="291"/>
        <v>6.7058904719817597E-2</v>
      </c>
      <c r="R1361" s="22">
        <f t="shared" si="301"/>
        <v>1.0161885537859756</v>
      </c>
      <c r="S1361" s="22">
        <f t="shared" si="302"/>
        <v>9.7196552510424805</v>
      </c>
      <c r="T1361" s="39">
        <f t="shared" si="292"/>
        <v>0.1042953585223243</v>
      </c>
      <c r="U1361" s="39">
        <f t="shared" si="293"/>
        <v>9.6410046903158131E-2</v>
      </c>
      <c r="V1361" s="39">
        <f t="shared" si="294"/>
        <v>7.8853116191661687E-3</v>
      </c>
      <c r="Y1361" s="37"/>
      <c r="Z1361" s="37"/>
    </row>
    <row r="1362" spans="1:26" ht="13.15" x14ac:dyDescent="0.4">
      <c r="A1362" s="1">
        <v>1983.1</v>
      </c>
      <c r="B1362" s="11">
        <v>167.7</v>
      </c>
      <c r="C1362" s="4">
        <v>7.03</v>
      </c>
      <c r="D1362" s="11">
        <v>13.5433</v>
      </c>
      <c r="E1362" s="11">
        <v>101</v>
      </c>
      <c r="F1362" s="4">
        <f t="shared" si="299"/>
        <v>1983.7916666665642</v>
      </c>
      <c r="G1362" s="22">
        <v>11.54</v>
      </c>
      <c r="H1362" s="4">
        <f t="shared" si="295"/>
        <v>505.8047851485149</v>
      </c>
      <c r="I1362" s="4">
        <f t="shared" si="296"/>
        <v>21.203384851485147</v>
      </c>
      <c r="J1362" s="33">
        <f t="shared" si="300"/>
        <v>134420.26088252786</v>
      </c>
      <c r="K1362" s="4">
        <f t="shared" si="297"/>
        <v>40.848335997029707</v>
      </c>
      <c r="L1362" s="33">
        <f t="shared" si="298"/>
        <v>10855.658432977578</v>
      </c>
      <c r="M1362" s="15">
        <f t="shared" si="289"/>
        <v>10.003391799449624</v>
      </c>
      <c r="N1362" s="6"/>
      <c r="O1362" s="7">
        <f t="shared" si="290"/>
        <v>12.773539636170558</v>
      </c>
      <c r="P1362" s="7"/>
      <c r="Q1362" s="46">
        <f t="shared" si="291"/>
        <v>6.7334694140756379E-2</v>
      </c>
      <c r="R1362" s="22">
        <f t="shared" si="301"/>
        <v>1.0008333098386939</v>
      </c>
      <c r="S1362" s="22">
        <f t="shared" si="302"/>
        <v>9.8476647819258485</v>
      </c>
      <c r="T1362" s="39">
        <f t="shared" si="292"/>
        <v>0.10481683178116619</v>
      </c>
      <c r="U1362" s="39">
        <f t="shared" si="293"/>
        <v>9.5263796768798592E-2</v>
      </c>
      <c r="V1362" s="39">
        <f t="shared" si="294"/>
        <v>9.5530350123675944E-3</v>
      </c>
      <c r="Y1362" s="37"/>
      <c r="Z1362" s="37"/>
    </row>
    <row r="1363" spans="1:26" ht="13.15" x14ac:dyDescent="0.4">
      <c r="A1363" s="1">
        <v>1983.11</v>
      </c>
      <c r="B1363" s="11">
        <v>165.2</v>
      </c>
      <c r="C1363" s="4">
        <v>7.06</v>
      </c>
      <c r="D1363" s="11">
        <v>13.7867</v>
      </c>
      <c r="E1363" s="11">
        <v>101.2</v>
      </c>
      <c r="F1363" s="4">
        <f t="shared" si="299"/>
        <v>1983.8749999998975</v>
      </c>
      <c r="G1363" s="22">
        <v>11.69</v>
      </c>
      <c r="H1363" s="4">
        <f t="shared" si="295"/>
        <v>497.27975098814227</v>
      </c>
      <c r="I1363" s="4">
        <f t="shared" si="296"/>
        <v>21.251785968379448</v>
      </c>
      <c r="J1363" s="33">
        <f t="shared" si="300"/>
        <v>132625.3363226589</v>
      </c>
      <c r="K1363" s="4">
        <f t="shared" si="297"/>
        <v>41.500282947628456</v>
      </c>
      <c r="L1363" s="33">
        <f t="shared" si="298"/>
        <v>11068.194456898314</v>
      </c>
      <c r="M1363" s="15">
        <f t="shared" si="289"/>
        <v>9.8535816493642781</v>
      </c>
      <c r="N1363" s="6"/>
      <c r="O1363" s="7">
        <f t="shared" si="290"/>
        <v>12.581491199513106</v>
      </c>
      <c r="P1363" s="7"/>
      <c r="Q1363" s="46">
        <f t="shared" si="291"/>
        <v>6.685883741509796E-2</v>
      </c>
      <c r="R1363" s="22">
        <f t="shared" si="301"/>
        <v>1.0015899027226098</v>
      </c>
      <c r="S1363" s="22">
        <f t="shared" si="302"/>
        <v>9.8363929320707069</v>
      </c>
      <c r="T1363" s="39">
        <f t="shared" si="292"/>
        <v>0.10623588135321316</v>
      </c>
      <c r="U1363" s="39">
        <f t="shared" si="293"/>
        <v>9.2541965579322927E-2</v>
      </c>
      <c r="V1363" s="39">
        <f t="shared" si="294"/>
        <v>1.3693915773890231E-2</v>
      </c>
      <c r="Y1363" s="37"/>
      <c r="Z1363" s="37"/>
    </row>
    <row r="1364" spans="1:26" ht="13.15" x14ac:dyDescent="0.4">
      <c r="A1364" s="1">
        <v>1983.12</v>
      </c>
      <c r="B1364" s="11">
        <v>164.4</v>
      </c>
      <c r="C1364" s="4">
        <v>7.09</v>
      </c>
      <c r="D1364" s="11">
        <v>14.03</v>
      </c>
      <c r="E1364" s="11">
        <v>101.3</v>
      </c>
      <c r="F1364" s="4">
        <f t="shared" si="299"/>
        <v>1983.9583333332307</v>
      </c>
      <c r="G1364" s="22">
        <v>11.83</v>
      </c>
      <c r="H1364" s="4">
        <f t="shared" si="295"/>
        <v>494.38309575518269</v>
      </c>
      <c r="I1364" s="4">
        <f t="shared" si="296"/>
        <v>21.321022803553802</v>
      </c>
      <c r="J1364" s="33">
        <f t="shared" si="300"/>
        <v>132326.65624198355</v>
      </c>
      <c r="K1364" s="4">
        <f t="shared" si="297"/>
        <v>42.190966140177693</v>
      </c>
      <c r="L1364" s="33">
        <f t="shared" si="298"/>
        <v>11292.840553984362</v>
      </c>
      <c r="M1364" s="15">
        <f t="shared" si="289"/>
        <v>9.8150109036086679</v>
      </c>
      <c r="N1364" s="6"/>
      <c r="O1364" s="7">
        <f t="shared" si="290"/>
        <v>12.531076317323548</v>
      </c>
      <c r="P1364" s="7"/>
      <c r="Q1364" s="46">
        <f t="shared" si="291"/>
        <v>6.5259644091050881E-2</v>
      </c>
      <c r="R1364" s="22">
        <f t="shared" si="301"/>
        <v>1.0192347993297712</v>
      </c>
      <c r="S1364" s="22">
        <f t="shared" si="302"/>
        <v>9.8423062409217721</v>
      </c>
      <c r="T1364" s="39">
        <f t="shared" si="292"/>
        <v>0.10746347078169705</v>
      </c>
      <c r="U1364" s="39">
        <f t="shared" si="293"/>
        <v>9.258525518549332E-2</v>
      </c>
      <c r="V1364" s="39">
        <f t="shared" si="294"/>
        <v>1.4878215596203725E-2</v>
      </c>
      <c r="Y1364" s="37"/>
      <c r="Z1364" s="37"/>
    </row>
    <row r="1365" spans="1:26" ht="13.15" x14ac:dyDescent="0.4">
      <c r="A1365" s="1">
        <v>1984.01</v>
      </c>
      <c r="B1365" s="11">
        <v>166.4</v>
      </c>
      <c r="C1365" s="4">
        <v>7.12</v>
      </c>
      <c r="D1365" s="11">
        <v>14.44</v>
      </c>
      <c r="E1365" s="11">
        <v>101.9</v>
      </c>
      <c r="F1365" s="4">
        <f t="shared" si="299"/>
        <v>1984.041666666564</v>
      </c>
      <c r="G1365" s="22">
        <v>11.67</v>
      </c>
      <c r="H1365" s="4">
        <f t="shared" si="295"/>
        <v>497.45108537782141</v>
      </c>
      <c r="I1365" s="4">
        <f t="shared" si="296"/>
        <v>21.285166633954859</v>
      </c>
      <c r="J1365" s="33">
        <f t="shared" si="300"/>
        <v>133622.60073860703</v>
      </c>
      <c r="K1365" s="4">
        <f t="shared" si="297"/>
        <v>43.168231207065752</v>
      </c>
      <c r="L1365" s="33">
        <f t="shared" si="298"/>
        <v>11595.615112172389</v>
      </c>
      <c r="M1365" s="15">
        <f t="shared" si="289"/>
        <v>9.8949318092025322</v>
      </c>
      <c r="N1365" s="6"/>
      <c r="O1365" s="7">
        <f t="shared" si="290"/>
        <v>12.63075008785032</v>
      </c>
      <c r="P1365" s="7"/>
      <c r="Q1365" s="46">
        <f t="shared" si="291"/>
        <v>6.5743067613577136E-2</v>
      </c>
      <c r="R1365" s="22">
        <f t="shared" si="301"/>
        <v>0.99983040453438909</v>
      </c>
      <c r="S1365" s="22">
        <f t="shared" si="302"/>
        <v>9.9725535816990778</v>
      </c>
      <c r="T1365" s="39">
        <f t="shared" si="292"/>
        <v>0.10798763126838695</v>
      </c>
      <c r="U1365" s="39">
        <f t="shared" si="293"/>
        <v>9.1538083977128926E-2</v>
      </c>
      <c r="V1365" s="39">
        <f t="shared" si="294"/>
        <v>1.6449547291258027E-2</v>
      </c>
      <c r="Y1365" s="37"/>
      <c r="Z1365" s="37"/>
    </row>
    <row r="1366" spans="1:26" ht="13.15" x14ac:dyDescent="0.4">
      <c r="A1366" s="1">
        <v>1984.02</v>
      </c>
      <c r="B1366" s="11">
        <v>157.30000000000001</v>
      </c>
      <c r="C1366" s="4">
        <v>7.15</v>
      </c>
      <c r="D1366" s="11">
        <v>14.85</v>
      </c>
      <c r="E1366" s="11">
        <v>102.4</v>
      </c>
      <c r="F1366" s="4">
        <f t="shared" si="299"/>
        <v>1984.1249999998972</v>
      </c>
      <c r="G1366" s="22">
        <v>11.84</v>
      </c>
      <c r="H1366" s="4">
        <f t="shared" si="295"/>
        <v>467.95060253906257</v>
      </c>
      <c r="I1366" s="4">
        <f t="shared" si="296"/>
        <v>21.270481933593754</v>
      </c>
      <c r="J1366" s="33">
        <f t="shared" si="300"/>
        <v>126174.47182176822</v>
      </c>
      <c r="K1366" s="4">
        <f t="shared" si="297"/>
        <v>44.177154785156247</v>
      </c>
      <c r="L1366" s="33">
        <f t="shared" si="298"/>
        <v>11911.576011145949</v>
      </c>
      <c r="M1366" s="15">
        <f t="shared" si="289"/>
        <v>9.3245296457279796</v>
      </c>
      <c r="N1366" s="6"/>
      <c r="O1366" s="7">
        <f t="shared" si="290"/>
        <v>11.902399335847162</v>
      </c>
      <c r="P1366" s="7"/>
      <c r="Q1366" s="46">
        <f t="shared" si="291"/>
        <v>6.9371444181055605E-2</v>
      </c>
      <c r="R1366" s="22">
        <f t="shared" si="301"/>
        <v>0.98245992906107671</v>
      </c>
      <c r="S1366" s="22">
        <f t="shared" si="302"/>
        <v>9.9221764308455569</v>
      </c>
      <c r="T1366" s="39">
        <f t="shared" si="292"/>
        <v>0.11389671711025406</v>
      </c>
      <c r="U1366" s="39">
        <f t="shared" si="293"/>
        <v>9.0440414631478117E-2</v>
      </c>
      <c r="V1366" s="39">
        <f t="shared" si="294"/>
        <v>2.3456302478775948E-2</v>
      </c>
      <c r="Y1366" s="37"/>
      <c r="Z1366" s="37"/>
    </row>
    <row r="1367" spans="1:26" ht="13.15" x14ac:dyDescent="0.4">
      <c r="A1367" s="1">
        <v>1984.03</v>
      </c>
      <c r="B1367" s="11">
        <v>157.4</v>
      </c>
      <c r="C1367" s="4">
        <v>7.18</v>
      </c>
      <c r="D1367" s="11">
        <v>15.26</v>
      </c>
      <c r="E1367" s="11">
        <v>102.6</v>
      </c>
      <c r="F1367" s="4">
        <f t="shared" si="299"/>
        <v>1984.2083333332305</v>
      </c>
      <c r="G1367" s="22">
        <v>12.32</v>
      </c>
      <c r="H1367" s="4">
        <f t="shared" si="295"/>
        <v>467.33532748538022</v>
      </c>
      <c r="I1367" s="4">
        <f t="shared" si="296"/>
        <v>21.3180918128655</v>
      </c>
      <c r="J1367" s="33">
        <f t="shared" si="300"/>
        <v>126487.57732658621</v>
      </c>
      <c r="K1367" s="4">
        <f t="shared" si="297"/>
        <v>45.308367836257311</v>
      </c>
      <c r="L1367" s="33">
        <f t="shared" si="298"/>
        <v>12263.026874229387</v>
      </c>
      <c r="M1367" s="15">
        <f t="shared" si="289"/>
        <v>9.3267470665082399</v>
      </c>
      <c r="N1367" s="6"/>
      <c r="O1367" s="7">
        <f t="shared" si="290"/>
        <v>11.904570260565984</v>
      </c>
      <c r="P1367" s="7"/>
      <c r="Q1367" s="46">
        <f t="shared" si="291"/>
        <v>6.3392502935456008E-2</v>
      </c>
      <c r="R1367" s="22">
        <f t="shared" si="301"/>
        <v>0.99278279732954544</v>
      </c>
      <c r="S1367" s="22">
        <f t="shared" si="302"/>
        <v>9.7291385286911645</v>
      </c>
      <c r="T1367" s="39">
        <f t="shared" si="292"/>
        <v>0.11164739045242489</v>
      </c>
      <c r="U1367" s="39">
        <f t="shared" si="293"/>
        <v>8.8636951239702277E-2</v>
      </c>
      <c r="V1367" s="39">
        <f t="shared" si="294"/>
        <v>2.3010439212722611E-2</v>
      </c>
      <c r="Y1367" s="37"/>
      <c r="Z1367" s="37"/>
    </row>
    <row r="1368" spans="1:26" ht="13.15" x14ac:dyDescent="0.4">
      <c r="A1368" s="1">
        <v>1984.04</v>
      </c>
      <c r="B1368" s="11">
        <v>157.6</v>
      </c>
      <c r="C1368" s="4">
        <v>7.2233299999999998</v>
      </c>
      <c r="D1368" s="11">
        <v>15.5733</v>
      </c>
      <c r="E1368" s="11">
        <v>103.1</v>
      </c>
      <c r="F1368" s="4">
        <f t="shared" si="299"/>
        <v>1984.2916666665637</v>
      </c>
      <c r="G1368" s="22">
        <v>12.63</v>
      </c>
      <c r="H1368" s="4">
        <f t="shared" si="295"/>
        <v>465.65984869059173</v>
      </c>
      <c r="I1368" s="4">
        <f t="shared" si="296"/>
        <v>21.342733216003879</v>
      </c>
      <c r="J1368" s="33">
        <f t="shared" si="300"/>
        <v>126515.47727433956</v>
      </c>
      <c r="K1368" s="4">
        <f t="shared" si="297"/>
        <v>46.014343411251218</v>
      </c>
      <c r="L1368" s="33">
        <f t="shared" si="298"/>
        <v>12501.671841601983</v>
      </c>
      <c r="M1368" s="15">
        <f t="shared" si="289"/>
        <v>9.3056434045948198</v>
      </c>
      <c r="N1368" s="6"/>
      <c r="O1368" s="7">
        <f t="shared" si="290"/>
        <v>11.876543098868654</v>
      </c>
      <c r="P1368" s="7"/>
      <c r="Q1368" s="46">
        <f t="shared" si="291"/>
        <v>6.0609713794741504E-2</v>
      </c>
      <c r="R1368" s="22">
        <f t="shared" si="301"/>
        <v>0.96785950923679398</v>
      </c>
      <c r="S1368" s="22">
        <f t="shared" si="302"/>
        <v>9.6120788744789625</v>
      </c>
      <c r="T1368" s="39">
        <f t="shared" si="292"/>
        <v>0.10769621123993245</v>
      </c>
      <c r="U1368" s="39">
        <f t="shared" si="293"/>
        <v>8.6536652588257379E-2</v>
      </c>
      <c r="V1368" s="39">
        <f t="shared" si="294"/>
        <v>2.115955865167507E-2</v>
      </c>
      <c r="Y1368" s="37"/>
      <c r="Z1368" s="37"/>
    </row>
    <row r="1369" spans="1:26" ht="13.15" x14ac:dyDescent="0.4">
      <c r="A1369" s="1">
        <v>1984.05</v>
      </c>
      <c r="B1369" s="11">
        <v>156.6</v>
      </c>
      <c r="C1369" s="4">
        <v>7.2666700000000004</v>
      </c>
      <c r="D1369" s="11">
        <v>15.886699999999999</v>
      </c>
      <c r="E1369" s="11">
        <v>103.4</v>
      </c>
      <c r="F1369" s="4">
        <f t="shared" si="299"/>
        <v>1984.374999999897</v>
      </c>
      <c r="G1369" s="22">
        <v>13.41</v>
      </c>
      <c r="H1369" s="4">
        <f t="shared" si="295"/>
        <v>461.3626827852998</v>
      </c>
      <c r="I1369" s="4">
        <f t="shared" si="296"/>
        <v>21.408495313636365</v>
      </c>
      <c r="J1369" s="33">
        <f t="shared" si="300"/>
        <v>125832.68453882335</v>
      </c>
      <c r="K1369" s="4">
        <f t="shared" si="297"/>
        <v>46.804154103481622</v>
      </c>
      <c r="L1369" s="33">
        <f t="shared" si="298"/>
        <v>12765.428540631703</v>
      </c>
      <c r="M1369" s="15">
        <f t="shared" si="289"/>
        <v>9.2318318168960438</v>
      </c>
      <c r="N1369" s="6"/>
      <c r="O1369" s="7">
        <f t="shared" si="290"/>
        <v>11.781082542587823</v>
      </c>
      <c r="P1369" s="7"/>
      <c r="Q1369" s="46">
        <f t="shared" si="291"/>
        <v>5.2642089353780203E-2</v>
      </c>
      <c r="R1369" s="22">
        <f t="shared" si="301"/>
        <v>1.0030178161231755</v>
      </c>
      <c r="S1369" s="22">
        <f t="shared" si="302"/>
        <v>9.2761502344358977</v>
      </c>
      <c r="T1369" s="39">
        <f t="shared" si="292"/>
        <v>0.10938875012197502</v>
      </c>
      <c r="U1369" s="39">
        <f t="shared" si="293"/>
        <v>8.9343093395080064E-2</v>
      </c>
      <c r="V1369" s="39">
        <f t="shared" si="294"/>
        <v>2.0045656726894956E-2</v>
      </c>
      <c r="Y1369" s="37"/>
      <c r="Z1369" s="37"/>
    </row>
    <row r="1370" spans="1:26" ht="13.15" x14ac:dyDescent="0.4">
      <c r="A1370" s="1">
        <v>1984.06</v>
      </c>
      <c r="B1370" s="11">
        <v>153.1</v>
      </c>
      <c r="C1370" s="4">
        <v>7.31</v>
      </c>
      <c r="D1370" s="11">
        <v>16.2</v>
      </c>
      <c r="E1370" s="11">
        <v>103.7</v>
      </c>
      <c r="F1370" s="4">
        <f t="shared" si="299"/>
        <v>1984.4583333332303</v>
      </c>
      <c r="G1370" s="22">
        <v>13.56</v>
      </c>
      <c r="H1370" s="4">
        <f t="shared" si="295"/>
        <v>449.74638283510126</v>
      </c>
      <c r="I1370" s="4">
        <f t="shared" si="296"/>
        <v>21.473847540983606</v>
      </c>
      <c r="J1370" s="33">
        <f t="shared" si="300"/>
        <v>123152.50631246941</v>
      </c>
      <c r="K1370" s="4">
        <f t="shared" si="297"/>
        <v>47.589101253616199</v>
      </c>
      <c r="L1370" s="33">
        <f t="shared" si="298"/>
        <v>13031.160040901399</v>
      </c>
      <c r="M1370" s="15">
        <f t="shared" si="289"/>
        <v>9.0101855122910042</v>
      </c>
      <c r="N1370" s="6"/>
      <c r="O1370" s="7">
        <f t="shared" si="290"/>
        <v>11.497716640781466</v>
      </c>
      <c r="P1370" s="7"/>
      <c r="Q1370" s="46">
        <f t="shared" si="291"/>
        <v>5.3235361198267911E-2</v>
      </c>
      <c r="R1370" s="22">
        <f t="shared" si="301"/>
        <v>1.0222612021863886</v>
      </c>
      <c r="S1370" s="22">
        <f t="shared" si="302"/>
        <v>9.2772274295856363</v>
      </c>
      <c r="T1370" s="39">
        <f t="shared" si="292"/>
        <v>0.11262994558557904</v>
      </c>
      <c r="U1370" s="39">
        <f t="shared" si="293"/>
        <v>9.0225719524183345E-2</v>
      </c>
      <c r="V1370" s="39">
        <f t="shared" si="294"/>
        <v>2.2404226061395693E-2</v>
      </c>
      <c r="Y1370" s="37"/>
      <c r="Z1370" s="37"/>
    </row>
    <row r="1371" spans="1:26" ht="13.15" x14ac:dyDescent="0.4">
      <c r="A1371" s="1">
        <v>1984.07</v>
      </c>
      <c r="B1371" s="11">
        <v>151.1</v>
      </c>
      <c r="C1371" s="4">
        <v>7.3333300000000001</v>
      </c>
      <c r="D1371" s="11">
        <v>16.32</v>
      </c>
      <c r="E1371" s="11">
        <v>104.1</v>
      </c>
      <c r="F1371" s="4">
        <f t="shared" si="299"/>
        <v>1984.5416666665635</v>
      </c>
      <c r="G1371" s="22">
        <v>13.36</v>
      </c>
      <c r="H1371" s="4">
        <f t="shared" si="295"/>
        <v>442.16562824207494</v>
      </c>
      <c r="I1371" s="4">
        <f t="shared" si="296"/>
        <v>21.459605999711819</v>
      </c>
      <c r="J1371" s="33">
        <f t="shared" si="300"/>
        <v>121566.37851581603</v>
      </c>
      <c r="K1371" s="4">
        <f t="shared" si="297"/>
        <v>47.757399423631128</v>
      </c>
      <c r="L1371" s="33">
        <f t="shared" si="298"/>
        <v>13130.134330761864</v>
      </c>
      <c r="M1371" s="15">
        <f t="shared" si="289"/>
        <v>8.8683022140432985</v>
      </c>
      <c r="N1371" s="6"/>
      <c r="O1371" s="7">
        <f t="shared" si="290"/>
        <v>11.316241863649708</v>
      </c>
      <c r="P1371" s="7"/>
      <c r="Q1371" s="46">
        <f t="shared" si="291"/>
        <v>5.6549760285445463E-2</v>
      </c>
      <c r="R1371" s="22">
        <f t="shared" si="301"/>
        <v>1.0471009378195517</v>
      </c>
      <c r="S1371" s="22">
        <f t="shared" si="302"/>
        <v>9.4473087442212975</v>
      </c>
      <c r="T1371" s="39">
        <f t="shared" si="292"/>
        <v>0.11319388534234909</v>
      </c>
      <c r="U1371" s="39">
        <f t="shared" si="293"/>
        <v>8.706129020049036E-2</v>
      </c>
      <c r="V1371" s="39">
        <f t="shared" si="294"/>
        <v>2.6132595141858728E-2</v>
      </c>
      <c r="Y1371" s="37"/>
      <c r="Z1371" s="37"/>
    </row>
    <row r="1372" spans="1:26" ht="13.15" x14ac:dyDescent="0.4">
      <c r="A1372" s="1">
        <v>1984.08</v>
      </c>
      <c r="B1372" s="11">
        <v>164.4</v>
      </c>
      <c r="C1372" s="4">
        <v>7.3566700000000003</v>
      </c>
      <c r="D1372" s="11">
        <v>16.440000000000001</v>
      </c>
      <c r="E1372" s="11">
        <v>104.5</v>
      </c>
      <c r="F1372" s="4">
        <f t="shared" si="299"/>
        <v>1984.6249999998968</v>
      </c>
      <c r="G1372" s="22">
        <v>12.72</v>
      </c>
      <c r="H1372" s="4">
        <f t="shared" si="295"/>
        <v>479.24409186602873</v>
      </c>
      <c r="I1372" s="4">
        <f t="shared" si="296"/>
        <v>21.445502635693781</v>
      </c>
      <c r="J1372" s="33">
        <f t="shared" si="300"/>
        <v>132251.85152145149</v>
      </c>
      <c r="K1372" s="4">
        <f t="shared" si="297"/>
        <v>47.924409186602873</v>
      </c>
      <c r="L1372" s="33">
        <f t="shared" si="298"/>
        <v>13225.18515214515</v>
      </c>
      <c r="M1372" s="15">
        <f t="shared" si="289"/>
        <v>9.62306325737317</v>
      </c>
      <c r="N1372" s="6"/>
      <c r="O1372" s="7">
        <f t="shared" si="290"/>
        <v>12.274711609555554</v>
      </c>
      <c r="P1372" s="7"/>
      <c r="Q1372" s="46">
        <f t="shared" si="291"/>
        <v>5.3218487566763395E-2</v>
      </c>
      <c r="R1372" s="22">
        <f t="shared" si="301"/>
        <v>1.0219291431360158</v>
      </c>
      <c r="S1372" s="22">
        <f t="shared" si="302"/>
        <v>9.854420636965278</v>
      </c>
      <c r="T1372" s="39">
        <f t="shared" si="292"/>
        <v>0.10676469503956709</v>
      </c>
      <c r="U1372" s="39">
        <f t="shared" si="293"/>
        <v>8.3159425168814138E-2</v>
      </c>
      <c r="V1372" s="39">
        <f t="shared" si="294"/>
        <v>2.3605269870752954E-2</v>
      </c>
      <c r="Y1372" s="37"/>
      <c r="Z1372" s="37"/>
    </row>
    <row r="1373" spans="1:26" ht="13.15" x14ac:dyDescent="0.4">
      <c r="A1373" s="1">
        <v>1984.09</v>
      </c>
      <c r="B1373" s="11">
        <v>166.1</v>
      </c>
      <c r="C1373" s="4">
        <v>7.38</v>
      </c>
      <c r="D1373" s="11">
        <v>16.559999999999999</v>
      </c>
      <c r="E1373" s="11">
        <v>105</v>
      </c>
      <c r="F1373" s="4">
        <f t="shared" si="299"/>
        <v>1984.70833333323</v>
      </c>
      <c r="G1373" s="22">
        <v>12.52</v>
      </c>
      <c r="H1373" s="4">
        <f t="shared" si="295"/>
        <v>481.89406571428572</v>
      </c>
      <c r="I1373" s="4">
        <f t="shared" si="296"/>
        <v>21.41106685714286</v>
      </c>
      <c r="J1373" s="33">
        <f t="shared" si="300"/>
        <v>133475.51825157416</v>
      </c>
      <c r="K1373" s="4">
        <f t="shared" si="297"/>
        <v>48.044345142857146</v>
      </c>
      <c r="L1373" s="33">
        <f t="shared" si="298"/>
        <v>13307.372560181024</v>
      </c>
      <c r="M1373" s="15">
        <f t="shared" si="289"/>
        <v>9.6873413136280799</v>
      </c>
      <c r="N1373" s="6"/>
      <c r="O1373" s="7">
        <f t="shared" si="290"/>
        <v>12.351552352066454</v>
      </c>
      <c r="P1373" s="7"/>
      <c r="Q1373" s="46">
        <f t="shared" si="291"/>
        <v>5.3758978119069448E-2</v>
      </c>
      <c r="R1373" s="22">
        <f t="shared" si="301"/>
        <v>1.0311198603417759</v>
      </c>
      <c r="S1373" s="22">
        <f t="shared" si="302"/>
        <v>10.022564782218485</v>
      </c>
      <c r="T1373" s="39">
        <f t="shared" si="292"/>
        <v>0.10635017945323866</v>
      </c>
      <c r="U1373" s="39">
        <f t="shared" si="293"/>
        <v>8.0023306472536415E-2</v>
      </c>
      <c r="V1373" s="39">
        <f t="shared" si="294"/>
        <v>2.6326872980702243E-2</v>
      </c>
      <c r="Y1373" s="37"/>
      <c r="Z1373" s="37"/>
    </row>
    <row r="1374" spans="1:26" ht="13.15" x14ac:dyDescent="0.4">
      <c r="A1374" s="1">
        <v>1984.1</v>
      </c>
      <c r="B1374" s="11">
        <v>164.8</v>
      </c>
      <c r="C1374" s="4">
        <v>7.43</v>
      </c>
      <c r="D1374" s="11">
        <v>16.5867</v>
      </c>
      <c r="E1374" s="11">
        <v>105.3</v>
      </c>
      <c r="F1374" s="4">
        <f t="shared" si="299"/>
        <v>1984.7916666665633</v>
      </c>
      <c r="G1374" s="22">
        <v>12.16</v>
      </c>
      <c r="H1374" s="4">
        <f t="shared" si="295"/>
        <v>476.76029629629636</v>
      </c>
      <c r="I1374" s="4">
        <f t="shared" si="296"/>
        <v>21.494714814814817</v>
      </c>
      <c r="J1374" s="33">
        <f t="shared" si="300"/>
        <v>132549.69717298471</v>
      </c>
      <c r="K1374" s="4">
        <f t="shared" si="297"/>
        <v>47.984708777777783</v>
      </c>
      <c r="L1374" s="33">
        <f t="shared" si="298"/>
        <v>13340.78921176666</v>
      </c>
      <c r="M1374" s="15">
        <f t="shared" si="289"/>
        <v>9.5950707030485045</v>
      </c>
      <c r="N1374" s="6"/>
      <c r="O1374" s="7">
        <f t="shared" si="290"/>
        <v>12.229383028121235</v>
      </c>
      <c r="P1374" s="7"/>
      <c r="Q1374" s="46">
        <f t="shared" si="291"/>
        <v>5.7601078518467588E-2</v>
      </c>
      <c r="R1374" s="22">
        <f t="shared" si="301"/>
        <v>1.0448487934823085</v>
      </c>
      <c r="S1374" s="22">
        <f t="shared" si="302"/>
        <v>10.305022676574456</v>
      </c>
      <c r="T1374" s="39">
        <f t="shared" si="292"/>
        <v>0.10655576733906291</v>
      </c>
      <c r="U1374" s="39">
        <f t="shared" si="293"/>
        <v>7.5531662853186132E-2</v>
      </c>
      <c r="V1374" s="39">
        <f t="shared" si="294"/>
        <v>3.102410448587678E-2</v>
      </c>
      <c r="Y1374" s="37"/>
      <c r="Z1374" s="37"/>
    </row>
    <row r="1375" spans="1:26" ht="13.15" x14ac:dyDescent="0.4">
      <c r="A1375" s="1">
        <v>1984.11</v>
      </c>
      <c r="B1375" s="11">
        <v>166.3</v>
      </c>
      <c r="C1375" s="4">
        <v>7.48</v>
      </c>
      <c r="D1375" s="11">
        <v>16.613299999999999</v>
      </c>
      <c r="E1375" s="11">
        <v>105.3</v>
      </c>
      <c r="F1375" s="4">
        <f t="shared" si="299"/>
        <v>1984.8749999998965</v>
      </c>
      <c r="G1375" s="22">
        <v>11.57</v>
      </c>
      <c r="H1375" s="4">
        <f t="shared" si="295"/>
        <v>481.0997407407408</v>
      </c>
      <c r="I1375" s="4">
        <f t="shared" si="296"/>
        <v>21.639362962962966</v>
      </c>
      <c r="J1375" s="33">
        <f t="shared" si="300"/>
        <v>134257.50779392303</v>
      </c>
      <c r="K1375" s="4">
        <f t="shared" si="297"/>
        <v>48.061661592592593</v>
      </c>
      <c r="L1375" s="33">
        <f t="shared" si="298"/>
        <v>13412.268516132179</v>
      </c>
      <c r="M1375" s="15">
        <f t="shared" si="289"/>
        <v>9.6919732217830852</v>
      </c>
      <c r="N1375" s="6"/>
      <c r="O1375" s="7">
        <f t="shared" si="290"/>
        <v>12.348679358880021</v>
      </c>
      <c r="P1375" s="7"/>
      <c r="Q1375" s="46">
        <f t="shared" si="291"/>
        <v>6.1621192533612049E-2</v>
      </c>
      <c r="R1375" s="22">
        <f t="shared" si="301"/>
        <v>1.0137721149498926</v>
      </c>
      <c r="S1375" s="22">
        <f t="shared" si="302"/>
        <v>10.767190510426651</v>
      </c>
      <c r="T1375" s="39">
        <f t="shared" si="292"/>
        <v>0.1045845846160276</v>
      </c>
      <c r="U1375" s="39">
        <f t="shared" si="293"/>
        <v>6.9755454413112705E-2</v>
      </c>
      <c r="V1375" s="39">
        <f t="shared" si="294"/>
        <v>3.4829130202914893E-2</v>
      </c>
      <c r="Y1375" s="37"/>
      <c r="Z1375" s="37"/>
    </row>
    <row r="1376" spans="1:26" ht="13.15" x14ac:dyDescent="0.4">
      <c r="A1376" s="1">
        <v>1984.12</v>
      </c>
      <c r="B1376" s="11">
        <v>164.5</v>
      </c>
      <c r="C1376" s="4">
        <v>7.53</v>
      </c>
      <c r="D1376" s="11">
        <v>16.64</v>
      </c>
      <c r="E1376" s="11">
        <v>105.3</v>
      </c>
      <c r="F1376" s="4">
        <f t="shared" si="299"/>
        <v>1984.9583333332298</v>
      </c>
      <c r="G1376" s="22">
        <v>11.5</v>
      </c>
      <c r="H1376" s="4">
        <f t="shared" si="295"/>
        <v>475.89240740740746</v>
      </c>
      <c r="I1376" s="4">
        <f t="shared" si="296"/>
        <v>21.784011111111116</v>
      </c>
      <c r="J1376" s="33">
        <f t="shared" si="300"/>
        <v>133310.92374167783</v>
      </c>
      <c r="K1376" s="4">
        <f t="shared" si="297"/>
        <v>48.138903703703704</v>
      </c>
      <c r="L1376" s="33">
        <f t="shared" si="298"/>
        <v>13485.0685170913</v>
      </c>
      <c r="M1376" s="15">
        <f t="shared" si="289"/>
        <v>9.5950548011334558</v>
      </c>
      <c r="N1376" s="6"/>
      <c r="O1376" s="7">
        <f t="shared" si="290"/>
        <v>12.222162489146148</v>
      </c>
      <c r="P1376" s="7"/>
      <c r="Q1376" s="46">
        <f t="shared" si="291"/>
        <v>6.2532640792683336E-2</v>
      </c>
      <c r="R1376" s="22">
        <f t="shared" si="301"/>
        <v>1.0166985780559679</v>
      </c>
      <c r="S1376" s="22">
        <f t="shared" si="302"/>
        <v>10.915477495823641</v>
      </c>
      <c r="T1376" s="39">
        <f t="shared" si="292"/>
        <v>0.10422883776671998</v>
      </c>
      <c r="U1376" s="39">
        <f t="shared" si="293"/>
        <v>7.0091834449807822E-2</v>
      </c>
      <c r="V1376" s="39">
        <f t="shared" si="294"/>
        <v>3.4137003316912162E-2</v>
      </c>
      <c r="Y1376" s="37"/>
      <c r="Z1376" s="37"/>
    </row>
    <row r="1377" spans="1:26" ht="13.15" x14ac:dyDescent="0.4">
      <c r="A1377" s="1">
        <v>1985.01</v>
      </c>
      <c r="B1377" s="11">
        <v>171.6</v>
      </c>
      <c r="C1377" s="4">
        <v>7.5733300000000003</v>
      </c>
      <c r="D1377" s="11">
        <v>16.556699999999999</v>
      </c>
      <c r="E1377" s="11">
        <v>105.5</v>
      </c>
      <c r="F1377" s="4">
        <f t="shared" si="299"/>
        <v>1985.0416666665631</v>
      </c>
      <c r="G1377" s="22">
        <v>11.38</v>
      </c>
      <c r="H1377" s="4">
        <f t="shared" si="295"/>
        <v>495.49134028436021</v>
      </c>
      <c r="I1377" s="4">
        <f t="shared" si="296"/>
        <v>21.867828858483414</v>
      </c>
      <c r="J1377" s="33">
        <f t="shared" si="300"/>
        <v>139311.62230401504</v>
      </c>
      <c r="K1377" s="4">
        <f t="shared" si="297"/>
        <v>47.807118145023694</v>
      </c>
      <c r="L1377" s="33">
        <f t="shared" si="298"/>
        <v>13441.379586252246</v>
      </c>
      <c r="M1377" s="15">
        <f t="shared" si="289"/>
        <v>9.9970011777304517</v>
      </c>
      <c r="N1377" s="6"/>
      <c r="O1377" s="7">
        <f t="shared" si="290"/>
        <v>12.729627871083467</v>
      </c>
      <c r="P1377" s="7"/>
      <c r="Q1377" s="46">
        <f t="shared" si="291"/>
        <v>5.9333156928087438E-2</v>
      </c>
      <c r="R1377" s="22">
        <f t="shared" si="301"/>
        <v>1.0018156011347725</v>
      </c>
      <c r="S1377" s="22">
        <f t="shared" si="302"/>
        <v>11.076712059329404</v>
      </c>
      <c r="T1377" s="39">
        <f t="shared" si="292"/>
        <v>0.10160266350762104</v>
      </c>
      <c r="U1377" s="39">
        <f t="shared" si="293"/>
        <v>6.9009182167030003E-2</v>
      </c>
      <c r="V1377" s="39">
        <f t="shared" si="294"/>
        <v>3.2593481340591035E-2</v>
      </c>
      <c r="Y1377" s="37"/>
      <c r="Z1377" s="37"/>
    </row>
    <row r="1378" spans="1:26" ht="13.15" x14ac:dyDescent="0.4">
      <c r="A1378" s="1">
        <v>1985.02</v>
      </c>
      <c r="B1378" s="11">
        <v>180.9</v>
      </c>
      <c r="C1378" s="4">
        <v>7.6166700000000001</v>
      </c>
      <c r="D1378" s="11">
        <v>16.473299999999998</v>
      </c>
      <c r="E1378" s="11">
        <v>106</v>
      </c>
      <c r="F1378" s="4">
        <f t="shared" si="299"/>
        <v>1985.1249999998963</v>
      </c>
      <c r="G1378" s="22">
        <v>11.51</v>
      </c>
      <c r="H1378" s="4">
        <f t="shared" si="295"/>
        <v>519.8810009433962</v>
      </c>
      <c r="I1378" s="4">
        <f t="shared" si="296"/>
        <v>21.889231749339622</v>
      </c>
      <c r="J1378" s="33">
        <f t="shared" si="300"/>
        <v>146681.84574846784</v>
      </c>
      <c r="K1378" s="4">
        <f t="shared" si="297"/>
        <v>47.341933072641503</v>
      </c>
      <c r="L1378" s="33">
        <f t="shared" si="298"/>
        <v>13357.291595180955</v>
      </c>
      <c r="M1378" s="15">
        <f t="shared" si="289"/>
        <v>10.494935172607075</v>
      </c>
      <c r="N1378" s="6"/>
      <c r="O1378" s="7">
        <f t="shared" si="290"/>
        <v>13.357385583224785</v>
      </c>
      <c r="P1378" s="7"/>
      <c r="Q1378" s="46">
        <f t="shared" si="291"/>
        <v>5.2973907673109041E-2</v>
      </c>
      <c r="R1378" s="22">
        <f t="shared" si="301"/>
        <v>0.98923679386188013</v>
      </c>
      <c r="S1378" s="22">
        <f t="shared" si="302"/>
        <v>11.044479445831259</v>
      </c>
      <c r="T1378" s="39">
        <f t="shared" si="292"/>
        <v>9.9615297703139039E-2</v>
      </c>
      <c r="U1378" s="39">
        <f t="shared" si="293"/>
        <v>7.1866578552323146E-2</v>
      </c>
      <c r="V1378" s="39">
        <f t="shared" si="294"/>
        <v>2.7748719150815893E-2</v>
      </c>
      <c r="Y1378" s="37"/>
      <c r="Z1378" s="37"/>
    </row>
    <row r="1379" spans="1:26" ht="13.15" x14ac:dyDescent="0.4">
      <c r="A1379" s="1">
        <v>1985.03</v>
      </c>
      <c r="B1379" s="11">
        <v>179.4</v>
      </c>
      <c r="C1379" s="4">
        <v>7.66</v>
      </c>
      <c r="D1379" s="11">
        <v>16.39</v>
      </c>
      <c r="E1379" s="11">
        <v>106.4</v>
      </c>
      <c r="F1379" s="4">
        <f t="shared" si="299"/>
        <v>1985.2083333332296</v>
      </c>
      <c r="G1379" s="22">
        <v>11.86</v>
      </c>
      <c r="H1379" s="4">
        <f t="shared" si="295"/>
        <v>513.63197932330831</v>
      </c>
      <c r="I1379" s="4">
        <f t="shared" si="296"/>
        <v>21.930997556390977</v>
      </c>
      <c r="J1379" s="33">
        <f t="shared" si="300"/>
        <v>145434.35880923242</v>
      </c>
      <c r="K1379" s="4">
        <f t="shared" si="297"/>
        <v>46.925463439849622</v>
      </c>
      <c r="L1379" s="33">
        <f t="shared" si="298"/>
        <v>13286.895991545814</v>
      </c>
      <c r="M1379" s="15">
        <f t="shared" si="289"/>
        <v>10.373217214924729</v>
      </c>
      <c r="N1379" s="6"/>
      <c r="O1379" s="7">
        <f t="shared" si="290"/>
        <v>13.197786108739976</v>
      </c>
      <c r="P1379" s="7"/>
      <c r="Q1379" s="46">
        <f t="shared" si="291"/>
        <v>5.0588117264544832E-2</v>
      </c>
      <c r="R1379" s="22">
        <f t="shared" si="301"/>
        <v>1.0353280439322068</v>
      </c>
      <c r="S1379" s="22">
        <f t="shared" si="302"/>
        <v>10.88453173221767</v>
      </c>
      <c r="T1379" s="39">
        <f t="shared" si="292"/>
        <v>0.1029732942127608</v>
      </c>
      <c r="U1379" s="39">
        <f t="shared" si="293"/>
        <v>7.5763176881239458E-2</v>
      </c>
      <c r="V1379" s="39">
        <f t="shared" si="294"/>
        <v>2.7210117331521344E-2</v>
      </c>
      <c r="Y1379" s="37"/>
      <c r="Z1379" s="37"/>
    </row>
    <row r="1380" spans="1:26" ht="13.15" x14ac:dyDescent="0.4">
      <c r="A1380" s="1">
        <v>1985.04</v>
      </c>
      <c r="B1380" s="11">
        <v>180.6</v>
      </c>
      <c r="C1380" s="4">
        <v>7.6866700000000003</v>
      </c>
      <c r="D1380" s="11">
        <v>16.13</v>
      </c>
      <c r="E1380" s="11">
        <v>106.9</v>
      </c>
      <c r="F1380" s="4">
        <f t="shared" si="299"/>
        <v>1985.2916666665628</v>
      </c>
      <c r="G1380" s="22">
        <v>11.43</v>
      </c>
      <c r="H1380" s="4">
        <f t="shared" si="295"/>
        <v>514.64918054256316</v>
      </c>
      <c r="I1380" s="4">
        <f t="shared" si="296"/>
        <v>21.904420911412537</v>
      </c>
      <c r="J1380" s="33">
        <f t="shared" si="300"/>
        <v>146239.22943243981</v>
      </c>
      <c r="K1380" s="4">
        <f t="shared" si="297"/>
        <v>45.965068007483623</v>
      </c>
      <c r="L1380" s="33">
        <f t="shared" si="298"/>
        <v>13061.122761601626</v>
      </c>
      <c r="M1380" s="15">
        <f t="shared" si="289"/>
        <v>10.397118719816817</v>
      </c>
      <c r="N1380" s="6"/>
      <c r="O1380" s="7">
        <f t="shared" si="290"/>
        <v>13.224090599429941</v>
      </c>
      <c r="P1380" s="7"/>
      <c r="Q1380" s="46">
        <f t="shared" si="291"/>
        <v>5.4763095933410749E-2</v>
      </c>
      <c r="R1380" s="22">
        <f t="shared" si="301"/>
        <v>1.0446658658983008</v>
      </c>
      <c r="S1380" s="22">
        <f t="shared" si="302"/>
        <v>11.216352523920293</v>
      </c>
      <c r="T1380" s="39">
        <f t="shared" si="292"/>
        <v>0.10549595020856128</v>
      </c>
      <c r="U1380" s="39">
        <f t="shared" si="293"/>
        <v>7.3883356920591448E-2</v>
      </c>
      <c r="V1380" s="39">
        <f t="shared" si="294"/>
        <v>3.1612593287969837E-2</v>
      </c>
      <c r="Y1380" s="37"/>
      <c r="Z1380" s="37"/>
    </row>
    <row r="1381" spans="1:26" ht="13.15" x14ac:dyDescent="0.4">
      <c r="A1381" s="1">
        <v>1985.05</v>
      </c>
      <c r="B1381" s="11">
        <v>184.9</v>
      </c>
      <c r="C1381" s="4">
        <v>7.71333</v>
      </c>
      <c r="D1381" s="11">
        <v>15.87</v>
      </c>
      <c r="E1381" s="11">
        <v>107.3</v>
      </c>
      <c r="F1381" s="4">
        <f t="shared" si="299"/>
        <v>1985.3749999998961</v>
      </c>
      <c r="G1381" s="22">
        <v>10.85</v>
      </c>
      <c r="H1381" s="4">
        <f t="shared" si="295"/>
        <v>524.93850978564774</v>
      </c>
      <c r="I1381" s="4">
        <f t="shared" si="296"/>
        <v>21.898452978285182</v>
      </c>
      <c r="J1381" s="33">
        <f t="shared" si="300"/>
        <v>149681.51864155362</v>
      </c>
      <c r="K1381" s="4">
        <f t="shared" si="297"/>
        <v>45.055565983224604</v>
      </c>
      <c r="L1381" s="33">
        <f t="shared" si="298"/>
        <v>12847.191459391324</v>
      </c>
      <c r="M1381" s="15">
        <f t="shared" si="289"/>
        <v>10.60812046786009</v>
      </c>
      <c r="N1381" s="6"/>
      <c r="O1381" s="7">
        <f t="shared" si="290"/>
        <v>13.48845524172517</v>
      </c>
      <c r="P1381" s="7"/>
      <c r="Q1381" s="46">
        <f t="shared" si="291"/>
        <v>5.8444011517648983E-2</v>
      </c>
      <c r="R1381" s="22">
        <f t="shared" si="301"/>
        <v>1.0520532267558704</v>
      </c>
      <c r="S1381" s="22">
        <f t="shared" si="302"/>
        <v>11.673659948288618</v>
      </c>
      <c r="T1381" s="39">
        <f t="shared" si="292"/>
        <v>0.10634756155358094</v>
      </c>
      <c r="U1381" s="39">
        <f t="shared" si="293"/>
        <v>7.3289360268057546E-2</v>
      </c>
      <c r="V1381" s="39">
        <f t="shared" si="294"/>
        <v>3.3058201285523392E-2</v>
      </c>
      <c r="Y1381" s="37"/>
      <c r="Z1381" s="37"/>
    </row>
    <row r="1382" spans="1:26" ht="13.15" x14ac:dyDescent="0.4">
      <c r="A1382" s="1">
        <v>1985.06</v>
      </c>
      <c r="B1382" s="11">
        <v>188.9</v>
      </c>
      <c r="C1382" s="4">
        <v>7.74</v>
      </c>
      <c r="D1382" s="11">
        <v>15.61</v>
      </c>
      <c r="E1382" s="11">
        <v>107.6</v>
      </c>
      <c r="F1382" s="4">
        <f t="shared" si="299"/>
        <v>1985.4583333332293</v>
      </c>
      <c r="G1382" s="22">
        <v>10.16</v>
      </c>
      <c r="H1382" s="4">
        <f t="shared" si="295"/>
        <v>534.79942472118967</v>
      </c>
      <c r="I1382" s="4">
        <f t="shared" si="296"/>
        <v>21.912903903345729</v>
      </c>
      <c r="J1382" s="33">
        <f t="shared" si="300"/>
        <v>153013.95933313674</v>
      </c>
      <c r="K1382" s="4">
        <f t="shared" si="297"/>
        <v>44.193853996282535</v>
      </c>
      <c r="L1382" s="33">
        <f t="shared" si="298"/>
        <v>12644.509821017811</v>
      </c>
      <c r="M1382" s="15">
        <f t="shared" si="289"/>
        <v>10.810049845861212</v>
      </c>
      <c r="N1382" s="6"/>
      <c r="O1382" s="7">
        <f t="shared" si="290"/>
        <v>13.7414262692464</v>
      </c>
      <c r="P1382" s="7"/>
      <c r="Q1382" s="46">
        <f t="shared" si="291"/>
        <v>6.3079219554815172E-2</v>
      </c>
      <c r="R1382" s="22">
        <f t="shared" si="301"/>
        <v>0.99917426056111813</v>
      </c>
      <c r="S1382" s="22">
        <f t="shared" si="302"/>
        <v>12.247070041508456</v>
      </c>
      <c r="T1382" s="39">
        <f t="shared" si="292"/>
        <v>0.1071565193131705</v>
      </c>
      <c r="U1382" s="39">
        <f t="shared" si="293"/>
        <v>7.209843199589594E-2</v>
      </c>
      <c r="V1382" s="39">
        <f t="shared" si="294"/>
        <v>3.5058087317274556E-2</v>
      </c>
      <c r="Y1382" s="37"/>
      <c r="Z1382" s="37"/>
    </row>
    <row r="1383" spans="1:26" ht="13.15" x14ac:dyDescent="0.4">
      <c r="A1383" s="1">
        <v>1985.07</v>
      </c>
      <c r="B1383" s="11">
        <v>192.5</v>
      </c>
      <c r="C1383" s="4">
        <v>7.7733299999999996</v>
      </c>
      <c r="D1383" s="11">
        <v>15.4833</v>
      </c>
      <c r="E1383" s="11">
        <v>107.8</v>
      </c>
      <c r="F1383" s="4">
        <f t="shared" si="299"/>
        <v>1985.5416666665626</v>
      </c>
      <c r="G1383" s="22">
        <v>10.31</v>
      </c>
      <c r="H1383" s="4">
        <f t="shared" si="295"/>
        <v>543.9803571428572</v>
      </c>
      <c r="I1383" s="4">
        <f t="shared" si="296"/>
        <v>21.9664354783859</v>
      </c>
      <c r="J1383" s="33">
        <f t="shared" si="300"/>
        <v>156164.50203707293</v>
      </c>
      <c r="K1383" s="4">
        <f t="shared" si="297"/>
        <v>43.753823707792215</v>
      </c>
      <c r="L1383" s="33">
        <f t="shared" si="298"/>
        <v>12560.736802029151</v>
      </c>
      <c r="M1383" s="15">
        <f t="shared" si="289"/>
        <v>10.997563956793378</v>
      </c>
      <c r="N1383" s="6"/>
      <c r="O1383" s="7">
        <f t="shared" si="290"/>
        <v>13.976419083122842</v>
      </c>
      <c r="P1383" s="7"/>
      <c r="Q1383" s="46">
        <f t="shared" si="291"/>
        <v>5.9007975140128913E-2</v>
      </c>
      <c r="R1383" s="22">
        <f t="shared" si="301"/>
        <v>1.0073537038004854</v>
      </c>
      <c r="S1383" s="22">
        <f t="shared" si="302"/>
        <v>12.21425407826951</v>
      </c>
      <c r="T1383" s="39">
        <f t="shared" si="292"/>
        <v>0.1087620855965088</v>
      </c>
      <c r="U1383" s="39">
        <f t="shared" si="293"/>
        <v>7.2068013756902971E-2</v>
      </c>
      <c r="V1383" s="39">
        <f t="shared" si="294"/>
        <v>3.6694071839605824E-2</v>
      </c>
      <c r="Y1383" s="37"/>
      <c r="Z1383" s="37"/>
    </row>
    <row r="1384" spans="1:26" ht="13.15" x14ac:dyDescent="0.4">
      <c r="A1384" s="1">
        <v>1985.08</v>
      </c>
      <c r="B1384" s="11">
        <v>188.3</v>
      </c>
      <c r="C1384" s="4">
        <v>7.8066700000000004</v>
      </c>
      <c r="D1384" s="11">
        <v>15.3567</v>
      </c>
      <c r="E1384" s="11">
        <v>108</v>
      </c>
      <c r="F1384" s="4">
        <f t="shared" si="299"/>
        <v>1985.6249999998959</v>
      </c>
      <c r="G1384" s="22">
        <v>10.33</v>
      </c>
      <c r="H1384" s="4">
        <f t="shared" si="295"/>
        <v>531.12630277777782</v>
      </c>
      <c r="I1384" s="4">
        <f t="shared" si="296"/>
        <v>22.019796994722224</v>
      </c>
      <c r="J1384" s="33">
        <f t="shared" si="300"/>
        <v>153001.17498472927</v>
      </c>
      <c r="K1384" s="4">
        <f t="shared" si="297"/>
        <v>43.315705225000002</v>
      </c>
      <c r="L1384" s="33">
        <f t="shared" si="298"/>
        <v>12477.924290430121</v>
      </c>
      <c r="M1384" s="15">
        <f t="shared" si="289"/>
        <v>10.738799808877278</v>
      </c>
      <c r="N1384" s="6"/>
      <c r="O1384" s="7">
        <f t="shared" si="290"/>
        <v>13.646192185229475</v>
      </c>
      <c r="P1384" s="7"/>
      <c r="Q1384" s="46">
        <f t="shared" si="291"/>
        <v>6.1000120961805029E-2</v>
      </c>
      <c r="R1384" s="22">
        <f t="shared" si="301"/>
        <v>1.0061364986054657</v>
      </c>
      <c r="S1384" s="22">
        <f t="shared" si="302"/>
        <v>12.281288762525522</v>
      </c>
      <c r="T1384" s="39">
        <f t="shared" si="292"/>
        <v>0.11131221364011323</v>
      </c>
      <c r="U1384" s="39">
        <f t="shared" si="293"/>
        <v>7.0114559329770731E-2</v>
      </c>
      <c r="V1384" s="39">
        <f t="shared" si="294"/>
        <v>4.1197654310342502E-2</v>
      </c>
      <c r="Y1384" s="37"/>
      <c r="Z1384" s="37"/>
    </row>
    <row r="1385" spans="1:26" ht="13.15" x14ac:dyDescent="0.4">
      <c r="A1385" s="1">
        <v>1985.09</v>
      </c>
      <c r="B1385" s="11">
        <v>184.1</v>
      </c>
      <c r="C1385" s="4">
        <v>7.84</v>
      </c>
      <c r="D1385" s="11">
        <v>15.23</v>
      </c>
      <c r="E1385" s="11">
        <v>108.3</v>
      </c>
      <c r="F1385" s="4">
        <f t="shared" si="299"/>
        <v>1985.7083333332291</v>
      </c>
      <c r="G1385" s="22">
        <v>10.37</v>
      </c>
      <c r="H1385" s="4">
        <f t="shared" si="295"/>
        <v>517.84117174515245</v>
      </c>
      <c r="I1385" s="4">
        <f t="shared" si="296"/>
        <v>22.052551800554017</v>
      </c>
      <c r="J1385" s="33">
        <f t="shared" si="300"/>
        <v>149703.5253411016</v>
      </c>
      <c r="K1385" s="4">
        <f t="shared" si="297"/>
        <v>42.839332132963989</v>
      </c>
      <c r="L1385" s="33">
        <f t="shared" si="298"/>
        <v>12384.490445111229</v>
      </c>
      <c r="M1385" s="15">
        <f t="shared" si="289"/>
        <v>10.471234661697547</v>
      </c>
      <c r="N1385" s="6"/>
      <c r="O1385" s="7">
        <f t="shared" si="290"/>
        <v>13.306583154373696</v>
      </c>
      <c r="P1385" s="7"/>
      <c r="Q1385" s="46">
        <f t="shared" si="291"/>
        <v>6.2686561547940015E-2</v>
      </c>
      <c r="R1385" s="22">
        <f t="shared" si="301"/>
        <v>1.016718459059641</v>
      </c>
      <c r="S1385" s="22">
        <f t="shared" si="302"/>
        <v>12.322423918560744</v>
      </c>
      <c r="T1385" s="39">
        <f t="shared" si="292"/>
        <v>0.11759112151323259</v>
      </c>
      <c r="U1385" s="39">
        <f t="shared" si="293"/>
        <v>7.2384761252335172E-2</v>
      </c>
      <c r="V1385" s="39">
        <f t="shared" si="294"/>
        <v>4.5206360260897416E-2</v>
      </c>
      <c r="Y1385" s="37"/>
      <c r="Z1385" s="37"/>
    </row>
    <row r="1386" spans="1:26" ht="13.15" x14ac:dyDescent="0.4">
      <c r="A1386" s="1">
        <v>1985.1</v>
      </c>
      <c r="B1386" s="11">
        <v>186.2</v>
      </c>
      <c r="C1386" s="4">
        <v>7.86</v>
      </c>
      <c r="D1386" s="11">
        <v>15.023300000000001</v>
      </c>
      <c r="E1386" s="11">
        <v>108.7</v>
      </c>
      <c r="F1386" s="4">
        <f t="shared" si="299"/>
        <v>1985.7916666665624</v>
      </c>
      <c r="G1386" s="22">
        <v>10.24</v>
      </c>
      <c r="H1386" s="4">
        <f t="shared" si="295"/>
        <v>521.82078932842683</v>
      </c>
      <c r="I1386" s="4">
        <f t="shared" si="296"/>
        <v>22.027451149954004</v>
      </c>
      <c r="J1386" s="33">
        <f t="shared" si="300"/>
        <v>151384.66186231977</v>
      </c>
      <c r="K1386" s="4">
        <f t="shared" si="297"/>
        <v>42.10241817571297</v>
      </c>
      <c r="L1386" s="33">
        <f t="shared" si="298"/>
        <v>12214.270625973088</v>
      </c>
      <c r="M1386" s="15">
        <f t="shared" si="289"/>
        <v>10.552516982943745</v>
      </c>
      <c r="N1386" s="6"/>
      <c r="O1386" s="7">
        <f t="shared" si="290"/>
        <v>13.410439843384854</v>
      </c>
      <c r="P1386" s="7"/>
      <c r="Q1386" s="46">
        <f t="shared" si="291"/>
        <v>6.3058986698610986E-2</v>
      </c>
      <c r="R1386" s="22">
        <f t="shared" si="301"/>
        <v>1.0376651070262271</v>
      </c>
      <c r="S1386" s="22">
        <f t="shared" si="302"/>
        <v>12.482333058511974</v>
      </c>
      <c r="T1386" s="39">
        <f t="shared" si="292"/>
        <v>0.11699545839275682</v>
      </c>
      <c r="U1386" s="39">
        <f t="shared" si="293"/>
        <v>7.2469002037476082E-2</v>
      </c>
      <c r="V1386" s="39">
        <f t="shared" si="294"/>
        <v>4.4526456355280741E-2</v>
      </c>
      <c r="Y1386" s="37"/>
      <c r="Z1386" s="37"/>
    </row>
    <row r="1387" spans="1:26" ht="13.15" x14ac:dyDescent="0.4">
      <c r="A1387" s="1">
        <v>1985.11</v>
      </c>
      <c r="B1387" s="11">
        <v>197.5</v>
      </c>
      <c r="C1387" s="4">
        <v>7.88</v>
      </c>
      <c r="D1387" s="11">
        <v>14.816700000000001</v>
      </c>
      <c r="E1387" s="11">
        <v>109</v>
      </c>
      <c r="F1387" s="4">
        <f t="shared" si="299"/>
        <v>1985.8749999998956</v>
      </c>
      <c r="G1387" s="22">
        <v>9.7799999999999994</v>
      </c>
      <c r="H1387" s="4">
        <f t="shared" si="295"/>
        <v>551.96538990825684</v>
      </c>
      <c r="I1387" s="4">
        <f t="shared" si="296"/>
        <v>22.022720366972479</v>
      </c>
      <c r="J1387" s="33">
        <f t="shared" si="300"/>
        <v>160662.28252780993</v>
      </c>
      <c r="K1387" s="4">
        <f t="shared" si="297"/>
        <v>41.409142241284407</v>
      </c>
      <c r="L1387" s="33">
        <f t="shared" si="298"/>
        <v>12053.087805214187</v>
      </c>
      <c r="M1387" s="15">
        <f t="shared" si="289"/>
        <v>11.164611128667463</v>
      </c>
      <c r="N1387" s="6"/>
      <c r="O1387" s="7">
        <f t="shared" si="290"/>
        <v>14.186571464023913</v>
      </c>
      <c r="P1387" s="7"/>
      <c r="Q1387" s="46">
        <f t="shared" si="291"/>
        <v>6.1981515915447802E-2</v>
      </c>
      <c r="R1387" s="22">
        <f t="shared" si="301"/>
        <v>1.0418088588778152</v>
      </c>
      <c r="S1387" s="22">
        <f t="shared" si="302"/>
        <v>12.916832437531516</v>
      </c>
      <c r="T1387" s="39">
        <f t="shared" si="292"/>
        <v>0.11303605796252914</v>
      </c>
      <c r="U1387" s="39">
        <f t="shared" si="293"/>
        <v>7.0284694115039459E-2</v>
      </c>
      <c r="V1387" s="39">
        <f t="shared" si="294"/>
        <v>4.2751363847489676E-2</v>
      </c>
      <c r="Y1387" s="37"/>
      <c r="Z1387" s="37"/>
    </row>
    <row r="1388" spans="1:26" ht="13.15" x14ac:dyDescent="0.4">
      <c r="A1388" s="1">
        <v>1985.12</v>
      </c>
      <c r="B1388" s="11">
        <v>207.3</v>
      </c>
      <c r="C1388" s="4">
        <v>7.9</v>
      </c>
      <c r="D1388" s="11">
        <v>14.61</v>
      </c>
      <c r="E1388" s="11">
        <v>109.3</v>
      </c>
      <c r="F1388" s="4">
        <f t="shared" si="299"/>
        <v>1985.9583333332289</v>
      </c>
      <c r="G1388" s="22">
        <v>9.26</v>
      </c>
      <c r="H1388" s="4">
        <f t="shared" si="295"/>
        <v>577.76387648673381</v>
      </c>
      <c r="I1388" s="4">
        <f t="shared" si="296"/>
        <v>22.018015553522417</v>
      </c>
      <c r="J1388" s="33">
        <f t="shared" si="300"/>
        <v>168705.59926516772</v>
      </c>
      <c r="K1388" s="4">
        <f t="shared" si="297"/>
        <v>40.71939332113449</v>
      </c>
      <c r="L1388" s="33">
        <f t="shared" si="298"/>
        <v>11889.960469194886</v>
      </c>
      <c r="M1388" s="15">
        <f t="shared" si="289"/>
        <v>11.690521474467593</v>
      </c>
      <c r="N1388" s="6"/>
      <c r="O1388" s="7">
        <f t="shared" si="290"/>
        <v>14.851243444332475</v>
      </c>
      <c r="P1388" s="7"/>
      <c r="Q1388" s="46">
        <f t="shared" si="291"/>
        <v>6.3059967515150958E-2</v>
      </c>
      <c r="R1388" s="22">
        <f t="shared" si="301"/>
        <v>1.0122610862090651</v>
      </c>
      <c r="S1388" s="22">
        <f t="shared" si="302"/>
        <v>13.41993486152435</v>
      </c>
      <c r="T1388" s="39">
        <f t="shared" si="292"/>
        <v>0.11138329331321772</v>
      </c>
      <c r="U1388" s="39">
        <f t="shared" si="293"/>
        <v>6.8550312311696615E-2</v>
      </c>
      <c r="V1388" s="39">
        <f t="shared" si="294"/>
        <v>4.2832981001521109E-2</v>
      </c>
      <c r="Y1388" s="37"/>
      <c r="Z1388" s="37"/>
    </row>
    <row r="1389" spans="1:26" ht="13.15" x14ac:dyDescent="0.4">
      <c r="A1389" s="1">
        <v>1986.01</v>
      </c>
      <c r="B1389" s="11">
        <v>208.2</v>
      </c>
      <c r="C1389" s="4">
        <v>7.94</v>
      </c>
      <c r="D1389" s="11">
        <v>14.58</v>
      </c>
      <c r="E1389" s="11">
        <v>109.6</v>
      </c>
      <c r="F1389" s="4">
        <f t="shared" si="299"/>
        <v>1986.0416666665622</v>
      </c>
      <c r="G1389" s="22">
        <v>9.19</v>
      </c>
      <c r="H1389" s="4">
        <f t="shared" si="295"/>
        <v>578.68392153284674</v>
      </c>
      <c r="I1389" s="4">
        <f t="shared" si="296"/>
        <v>22.06892572992701</v>
      </c>
      <c r="J1389" s="33">
        <f t="shared" si="300"/>
        <v>169511.25600747985</v>
      </c>
      <c r="K1389" s="4">
        <f t="shared" si="297"/>
        <v>40.524551277372268</v>
      </c>
      <c r="L1389" s="33">
        <f t="shared" si="298"/>
        <v>11870.672971128994</v>
      </c>
      <c r="M1389" s="15">
        <f t="shared" si="289"/>
        <v>11.71500758448798</v>
      </c>
      <c r="N1389" s="6"/>
      <c r="O1389" s="7">
        <f t="shared" si="290"/>
        <v>14.879155972876076</v>
      </c>
      <c r="P1389" s="7"/>
      <c r="Q1389" s="46">
        <f t="shared" si="291"/>
        <v>6.3681859023227844E-2</v>
      </c>
      <c r="R1389" s="22">
        <f t="shared" si="301"/>
        <v>1.0401382661479719</v>
      </c>
      <c r="S1389" s="22">
        <f t="shared" si="302"/>
        <v>13.547294050074107</v>
      </c>
      <c r="T1389" s="39">
        <f t="shared" si="292"/>
        <v>0.11038663398724546</v>
      </c>
      <c r="U1389" s="39">
        <f t="shared" si="293"/>
        <v>6.7906278066288239E-2</v>
      </c>
      <c r="V1389" s="39">
        <f t="shared" si="294"/>
        <v>4.2480355920957225E-2</v>
      </c>
      <c r="Y1389" s="37"/>
      <c r="Z1389" s="37"/>
    </row>
    <row r="1390" spans="1:26" ht="13.15" x14ac:dyDescent="0.4">
      <c r="A1390" s="1">
        <v>1986.02</v>
      </c>
      <c r="B1390" s="11">
        <v>219.4</v>
      </c>
      <c r="C1390" s="4">
        <v>7.98</v>
      </c>
      <c r="D1390" s="11">
        <v>14.55</v>
      </c>
      <c r="E1390" s="11">
        <v>109.3</v>
      </c>
      <c r="F1390" s="4">
        <f t="shared" si="299"/>
        <v>1986.1249999998954</v>
      </c>
      <c r="G1390" s="22">
        <v>8.6999999999999993</v>
      </c>
      <c r="H1390" s="4">
        <f t="shared" si="295"/>
        <v>611.48767246111629</v>
      </c>
      <c r="I1390" s="4">
        <f t="shared" si="296"/>
        <v>22.240982799634036</v>
      </c>
      <c r="J1390" s="33">
        <f t="shared" si="300"/>
        <v>179663.22247329535</v>
      </c>
      <c r="K1390" s="4">
        <f t="shared" si="297"/>
        <v>40.552167886550784</v>
      </c>
      <c r="L1390" s="33">
        <f t="shared" si="298"/>
        <v>11914.767032755002</v>
      </c>
      <c r="M1390" s="15">
        <f t="shared" si="289"/>
        <v>12.388219099418121</v>
      </c>
      <c r="N1390" s="6"/>
      <c r="O1390" s="7">
        <f t="shared" si="290"/>
        <v>15.727961947238787</v>
      </c>
      <c r="P1390" s="7"/>
      <c r="Q1390" s="46">
        <f t="shared" si="291"/>
        <v>6.3265706562706359E-2</v>
      </c>
      <c r="R1390" s="22">
        <f t="shared" si="301"/>
        <v>1.0706964086423971</v>
      </c>
      <c r="S1390" s="22">
        <f t="shared" si="302"/>
        <v>14.129735226795914</v>
      </c>
      <c r="T1390" s="39">
        <f t="shared" si="292"/>
        <v>0.10994055977766304</v>
      </c>
      <c r="U1390" s="39">
        <f t="shared" si="293"/>
        <v>6.2294770018033185E-2</v>
      </c>
      <c r="V1390" s="39">
        <f t="shared" si="294"/>
        <v>4.7645789759629853E-2</v>
      </c>
      <c r="Y1390" s="37"/>
      <c r="Z1390" s="37"/>
    </row>
    <row r="1391" spans="1:26" ht="13.15" x14ac:dyDescent="0.4">
      <c r="A1391" s="1">
        <v>1986.03</v>
      </c>
      <c r="B1391" s="11">
        <v>232.3</v>
      </c>
      <c r="C1391" s="4">
        <v>8.02</v>
      </c>
      <c r="D1391" s="11">
        <v>14.52</v>
      </c>
      <c r="E1391" s="11">
        <v>108.8</v>
      </c>
      <c r="F1391" s="4">
        <f t="shared" si="299"/>
        <v>1986.2083333332287</v>
      </c>
      <c r="G1391" s="22">
        <v>7.78</v>
      </c>
      <c r="H1391" s="4">
        <f t="shared" si="295"/>
        <v>650.41651378676477</v>
      </c>
      <c r="I1391" s="4">
        <f t="shared" si="296"/>
        <v>22.455189154411766</v>
      </c>
      <c r="J1391" s="33">
        <f t="shared" si="300"/>
        <v>191650.83734584943</v>
      </c>
      <c r="K1391" s="4">
        <f t="shared" si="297"/>
        <v>40.65453198529412</v>
      </c>
      <c r="L1391" s="33">
        <f t="shared" si="298"/>
        <v>11979.208602073755</v>
      </c>
      <c r="M1391" s="15">
        <f t="shared" si="289"/>
        <v>13.189022981532711</v>
      </c>
      <c r="N1391" s="6"/>
      <c r="O1391" s="7">
        <f t="shared" si="290"/>
        <v>16.734740582959407</v>
      </c>
      <c r="P1391" s="7"/>
      <c r="Q1391" s="46">
        <f t="shared" si="291"/>
        <v>6.6882803250395972E-2</v>
      </c>
      <c r="R1391" s="22">
        <f t="shared" si="301"/>
        <v>1.0402862489588924</v>
      </c>
      <c r="S1391" s="22">
        <f t="shared" si="302"/>
        <v>15.198181839431431</v>
      </c>
      <c r="T1391" s="39">
        <f t="shared" si="292"/>
        <v>0.10200655087375909</v>
      </c>
      <c r="U1391" s="39">
        <f t="shared" si="293"/>
        <v>5.0932090972658495E-2</v>
      </c>
      <c r="V1391" s="39">
        <f t="shared" si="294"/>
        <v>5.10744599011006E-2</v>
      </c>
      <c r="Y1391" s="37"/>
      <c r="Z1391" s="37"/>
    </row>
    <row r="1392" spans="1:26" ht="13.15" x14ac:dyDescent="0.4">
      <c r="A1392" s="1">
        <v>1986.04</v>
      </c>
      <c r="B1392" s="11">
        <v>238</v>
      </c>
      <c r="C1392" s="4">
        <v>8.0466700000000007</v>
      </c>
      <c r="D1392" s="11">
        <v>14.583299999999999</v>
      </c>
      <c r="E1392" s="11">
        <v>108.6</v>
      </c>
      <c r="F1392" s="4">
        <f t="shared" si="299"/>
        <v>1986.2916666665619</v>
      </c>
      <c r="G1392" s="22">
        <v>7.3</v>
      </c>
      <c r="H1392" s="4">
        <f t="shared" si="295"/>
        <v>667.60314917127084</v>
      </c>
      <c r="I1392" s="4">
        <f t="shared" si="296"/>
        <v>22.571353917403318</v>
      </c>
      <c r="J1392" s="33">
        <f t="shared" si="300"/>
        <v>197269.26475607575</v>
      </c>
      <c r="K1392" s="4">
        <f t="shared" si="297"/>
        <v>40.906962207182325</v>
      </c>
      <c r="L1392" s="33">
        <f t="shared" si="298"/>
        <v>12087.549868559998</v>
      </c>
      <c r="M1392" s="15">
        <f t="shared" si="289"/>
        <v>13.552504172869474</v>
      </c>
      <c r="N1392" s="6"/>
      <c r="O1392" s="7">
        <f t="shared" si="290"/>
        <v>17.183914355587916</v>
      </c>
      <c r="P1392" s="7"/>
      <c r="Q1392" s="46">
        <f t="shared" si="291"/>
        <v>6.9071033811458474E-2</v>
      </c>
      <c r="R1392" s="22">
        <f t="shared" si="301"/>
        <v>0.97772216546289359</v>
      </c>
      <c r="S1392" s="22">
        <f t="shared" si="302"/>
        <v>15.839576445202729</v>
      </c>
      <c r="T1392" s="39">
        <f t="shared" si="292"/>
        <v>9.8621454047865598E-2</v>
      </c>
      <c r="U1392" s="39">
        <f t="shared" si="293"/>
        <v>4.4902987607793987E-2</v>
      </c>
      <c r="V1392" s="39">
        <f t="shared" si="294"/>
        <v>5.3718466440071611E-2</v>
      </c>
      <c r="Y1392" s="37"/>
      <c r="Z1392" s="37"/>
    </row>
    <row r="1393" spans="1:26" ht="13.15" x14ac:dyDescent="0.4">
      <c r="A1393" s="1">
        <v>1986.05</v>
      </c>
      <c r="B1393" s="11">
        <v>238.5</v>
      </c>
      <c r="C1393" s="4">
        <v>8.0733300000000003</v>
      </c>
      <c r="D1393" s="11">
        <v>14.646699999999999</v>
      </c>
      <c r="E1393" s="11">
        <v>108.9</v>
      </c>
      <c r="F1393" s="4">
        <f t="shared" si="299"/>
        <v>1986.3749999998952</v>
      </c>
      <c r="G1393" s="22">
        <v>7.71</v>
      </c>
      <c r="H1393" s="4">
        <f t="shared" si="295"/>
        <v>667.16268595041322</v>
      </c>
      <c r="I1393" s="4">
        <f t="shared" si="296"/>
        <v>22.583750638842979</v>
      </c>
      <c r="J1393" s="33">
        <f t="shared" si="300"/>
        <v>197695.21661328146</v>
      </c>
      <c r="K1393" s="4">
        <f t="shared" si="297"/>
        <v>40.97162143526171</v>
      </c>
      <c r="L1393" s="33">
        <f t="shared" si="298"/>
        <v>12140.80725018763</v>
      </c>
      <c r="M1393" s="15">
        <f t="shared" si="289"/>
        <v>13.560046199232332</v>
      </c>
      <c r="N1393" s="6"/>
      <c r="O1393" s="7">
        <f t="shared" si="290"/>
        <v>17.180748515167281</v>
      </c>
      <c r="P1393" s="7"/>
      <c r="Q1393" s="46">
        <f t="shared" si="291"/>
        <v>6.4465796792934807E-2</v>
      </c>
      <c r="R1393" s="22">
        <f t="shared" si="301"/>
        <v>1.0002236733487426</v>
      </c>
      <c r="S1393" s="22">
        <f t="shared" si="302"/>
        <v>15.444041882894634</v>
      </c>
      <c r="T1393" s="39">
        <f t="shared" si="292"/>
        <v>0.10073370689638605</v>
      </c>
      <c r="U1393" s="39">
        <f t="shared" si="293"/>
        <v>4.6171339837853154E-2</v>
      </c>
      <c r="V1393" s="39">
        <f t="shared" si="294"/>
        <v>5.4562367058532901E-2</v>
      </c>
      <c r="Y1393" s="37"/>
      <c r="Z1393" s="37"/>
    </row>
    <row r="1394" spans="1:26" ht="13.15" x14ac:dyDescent="0.4">
      <c r="A1394" s="1">
        <v>1986.06</v>
      </c>
      <c r="B1394" s="11">
        <v>245.3</v>
      </c>
      <c r="C1394" s="4">
        <v>8.1</v>
      </c>
      <c r="D1394" s="11">
        <v>14.71</v>
      </c>
      <c r="E1394" s="11">
        <v>109.5</v>
      </c>
      <c r="F1394" s="4">
        <f t="shared" si="299"/>
        <v>1986.4583333332284</v>
      </c>
      <c r="G1394" s="22">
        <v>7.8</v>
      </c>
      <c r="H1394" s="4">
        <f t="shared" si="295"/>
        <v>682.42460000000005</v>
      </c>
      <c r="I1394" s="4">
        <f t="shared" si="296"/>
        <v>22.534200000000002</v>
      </c>
      <c r="J1394" s="33">
        <f t="shared" si="300"/>
        <v>202774.1118180643</v>
      </c>
      <c r="K1394" s="4">
        <f t="shared" si="297"/>
        <v>40.923220000000001</v>
      </c>
      <c r="L1394" s="33">
        <f t="shared" si="298"/>
        <v>12159.833611266717</v>
      </c>
      <c r="M1394" s="15">
        <f t="shared" si="289"/>
        <v>13.888688626457109</v>
      </c>
      <c r="N1394" s="6"/>
      <c r="O1394" s="7">
        <f t="shared" si="290"/>
        <v>17.58237852082156</v>
      </c>
      <c r="P1394" s="7"/>
      <c r="Q1394" s="46">
        <f t="shared" si="291"/>
        <v>6.1842005395504052E-2</v>
      </c>
      <c r="R1394" s="22">
        <f t="shared" si="301"/>
        <v>1.0417113704432905</v>
      </c>
      <c r="S1394" s="22">
        <f t="shared" si="302"/>
        <v>15.362852488099275</v>
      </c>
      <c r="T1394" s="39">
        <f t="shared" si="292"/>
        <v>9.9271528248184859E-2</v>
      </c>
      <c r="U1394" s="39">
        <f t="shared" si="293"/>
        <v>4.5967205214896945E-2</v>
      </c>
      <c r="V1394" s="39">
        <f t="shared" si="294"/>
        <v>5.3304323033287915E-2</v>
      </c>
      <c r="Y1394" s="37"/>
      <c r="Z1394" s="37"/>
    </row>
    <row r="1395" spans="1:26" ht="13.15" x14ac:dyDescent="0.4">
      <c r="A1395" s="1">
        <v>1986.07</v>
      </c>
      <c r="B1395" s="11">
        <v>240.2</v>
      </c>
      <c r="C1395" s="4">
        <v>8.1433300000000006</v>
      </c>
      <c r="D1395" s="11">
        <v>14.7567</v>
      </c>
      <c r="E1395" s="11">
        <v>109.5</v>
      </c>
      <c r="F1395" s="4">
        <f t="shared" si="299"/>
        <v>1986.5416666665617</v>
      </c>
      <c r="G1395" s="22">
        <v>7.3</v>
      </c>
      <c r="H1395" s="4">
        <f t="shared" si="295"/>
        <v>668.2364</v>
      </c>
      <c r="I1395" s="4">
        <f t="shared" si="296"/>
        <v>22.654744060000002</v>
      </c>
      <c r="J1395" s="33">
        <f t="shared" si="300"/>
        <v>199119.22693721289</v>
      </c>
      <c r="K1395" s="4">
        <f t="shared" si="297"/>
        <v>41.053139399999999</v>
      </c>
      <c r="L1395" s="33">
        <f t="shared" si="298"/>
        <v>12232.900483531928</v>
      </c>
      <c r="M1395" s="15">
        <f t="shared" si="289"/>
        <v>13.619995534083804</v>
      </c>
      <c r="N1395" s="6"/>
      <c r="O1395" s="7">
        <f t="shared" si="290"/>
        <v>17.228549210852687</v>
      </c>
      <c r="P1395" s="7"/>
      <c r="Q1395" s="46">
        <f t="shared" si="291"/>
        <v>6.7700062192951285E-2</v>
      </c>
      <c r="R1395" s="22">
        <f t="shared" si="301"/>
        <v>1.0152906557195402</v>
      </c>
      <c r="S1395" s="22">
        <f t="shared" si="302"/>
        <v>16.003658119296013</v>
      </c>
      <c r="T1395" s="39">
        <f t="shared" si="292"/>
        <v>9.7174868748354237E-2</v>
      </c>
      <c r="U1395" s="39">
        <f t="shared" si="293"/>
        <v>4.2397614911459325E-2</v>
      </c>
      <c r="V1395" s="39">
        <f t="shared" si="294"/>
        <v>5.4777253836894912E-2</v>
      </c>
      <c r="Y1395" s="37"/>
      <c r="Z1395" s="37"/>
    </row>
    <row r="1396" spans="1:26" ht="13.15" x14ac:dyDescent="0.4">
      <c r="A1396" s="1">
        <v>1986.08</v>
      </c>
      <c r="B1396" s="11">
        <v>245</v>
      </c>
      <c r="C1396" s="4">
        <v>8.1866699999999994</v>
      </c>
      <c r="D1396" s="11">
        <v>14.8033</v>
      </c>
      <c r="E1396" s="11">
        <v>109.7</v>
      </c>
      <c r="F1396" s="4">
        <f t="shared" si="299"/>
        <v>1986.624999999895</v>
      </c>
      <c r="G1396" s="22">
        <v>7.17</v>
      </c>
      <c r="H1396" s="4">
        <f t="shared" si="295"/>
        <v>680.34735642661815</v>
      </c>
      <c r="I1396" s="4">
        <f t="shared" si="296"/>
        <v>22.733793030355514</v>
      </c>
      <c r="J1396" s="33">
        <f t="shared" si="300"/>
        <v>203292.52881401585</v>
      </c>
      <c r="K1396" s="4">
        <f t="shared" si="297"/>
        <v>41.107698046490434</v>
      </c>
      <c r="L1396" s="33">
        <f t="shared" si="298"/>
        <v>12283.26649711233</v>
      </c>
      <c r="M1396" s="15">
        <f t="shared" si="289"/>
        <v>13.887667550866052</v>
      </c>
      <c r="N1396" s="6"/>
      <c r="O1396" s="7">
        <f t="shared" si="290"/>
        <v>17.55217873714275</v>
      </c>
      <c r="P1396" s="7"/>
      <c r="Q1396" s="46">
        <f t="shared" si="291"/>
        <v>6.7220478286354135E-2</v>
      </c>
      <c r="R1396" s="22">
        <f t="shared" si="301"/>
        <v>0.98638563676862145</v>
      </c>
      <c r="S1396" s="22">
        <f t="shared" si="302"/>
        <v>16.218741274117846</v>
      </c>
      <c r="T1396" s="39">
        <f t="shared" si="292"/>
        <v>9.8015529275469859E-2</v>
      </c>
      <c r="U1396" s="39">
        <f t="shared" si="293"/>
        <v>4.3116512363074566E-2</v>
      </c>
      <c r="V1396" s="39">
        <f t="shared" si="294"/>
        <v>5.4899016912395293E-2</v>
      </c>
      <c r="Y1396" s="37"/>
      <c r="Z1396" s="37"/>
    </row>
    <row r="1397" spans="1:26" ht="13.15" x14ac:dyDescent="0.4">
      <c r="A1397" s="1">
        <v>1986.09</v>
      </c>
      <c r="B1397" s="11">
        <v>238.3</v>
      </c>
      <c r="C1397" s="4">
        <v>8.23</v>
      </c>
      <c r="D1397" s="11">
        <v>14.85</v>
      </c>
      <c r="E1397" s="11">
        <v>110.2</v>
      </c>
      <c r="F1397" s="4">
        <f t="shared" si="299"/>
        <v>1986.7083333332282</v>
      </c>
      <c r="G1397" s="22">
        <v>7.45</v>
      </c>
      <c r="H1397" s="4">
        <f t="shared" si="295"/>
        <v>658.73948003629778</v>
      </c>
      <c r="I1397" s="4">
        <f t="shared" si="296"/>
        <v>22.750423502722327</v>
      </c>
      <c r="J1397" s="33">
        <f t="shared" si="300"/>
        <v>197402.44359693659</v>
      </c>
      <c r="K1397" s="4">
        <f t="shared" si="297"/>
        <v>41.050278130671501</v>
      </c>
      <c r="L1397" s="33">
        <f t="shared" si="298"/>
        <v>12301.411193514508</v>
      </c>
      <c r="M1397" s="15">
        <f t="shared" si="289"/>
        <v>13.467314312977129</v>
      </c>
      <c r="N1397" s="6"/>
      <c r="O1397" s="7">
        <f t="shared" si="290"/>
        <v>17.007759947928378</v>
      </c>
      <c r="P1397" s="7"/>
      <c r="Q1397" s="46">
        <f t="shared" si="291"/>
        <v>6.6782088500137948E-2</v>
      </c>
      <c r="R1397" s="22">
        <f t="shared" si="301"/>
        <v>1.0076087971828867</v>
      </c>
      <c r="S1397" s="22">
        <f t="shared" si="302"/>
        <v>15.925347534359448</v>
      </c>
      <c r="T1397" s="39">
        <f t="shared" si="292"/>
        <v>0.10310882358663087</v>
      </c>
      <c r="U1397" s="39">
        <f t="shared" si="293"/>
        <v>4.383880223172576E-2</v>
      </c>
      <c r="V1397" s="39">
        <f t="shared" si="294"/>
        <v>5.9270021354905111E-2</v>
      </c>
      <c r="Y1397" s="37"/>
      <c r="Z1397" s="37"/>
    </row>
    <row r="1398" spans="1:26" ht="13.15" x14ac:dyDescent="0.4">
      <c r="A1398" s="1">
        <v>1986.1</v>
      </c>
      <c r="B1398" s="11">
        <v>237.4</v>
      </c>
      <c r="C1398" s="4">
        <v>8.2466699999999999</v>
      </c>
      <c r="D1398" s="11">
        <v>14.726699999999999</v>
      </c>
      <c r="E1398" s="11">
        <v>110.3</v>
      </c>
      <c r="F1398" s="4">
        <f t="shared" si="299"/>
        <v>1986.7916666665615</v>
      </c>
      <c r="G1398" s="22">
        <v>7.43</v>
      </c>
      <c r="H1398" s="4">
        <f t="shared" si="295"/>
        <v>655.6566146872168</v>
      </c>
      <c r="I1398" s="4">
        <f t="shared" si="296"/>
        <v>22.775837129918408</v>
      </c>
      <c r="J1398" s="33">
        <f t="shared" si="300"/>
        <v>197047.37455738997</v>
      </c>
      <c r="K1398" s="4">
        <f t="shared" si="297"/>
        <v>40.672528506799644</v>
      </c>
      <c r="L1398" s="33">
        <f t="shared" si="298"/>
        <v>12223.494401408232</v>
      </c>
      <c r="M1398" s="15">
        <f t="shared" si="289"/>
        <v>13.42591886085736</v>
      </c>
      <c r="N1398" s="6"/>
      <c r="O1398" s="7">
        <f t="shared" si="290"/>
        <v>16.942441583196945</v>
      </c>
      <c r="P1398" s="7"/>
      <c r="Q1398" s="46">
        <f t="shared" si="291"/>
        <v>6.6753610688413581E-2</v>
      </c>
      <c r="R1398" s="22">
        <f t="shared" si="301"/>
        <v>1.0188955773741608</v>
      </c>
      <c r="S1398" s="22">
        <f t="shared" si="302"/>
        <v>16.031972204664136</v>
      </c>
      <c r="T1398" s="39">
        <f t="shared" si="292"/>
        <v>0.10742104525516782</v>
      </c>
      <c r="U1398" s="39">
        <f t="shared" si="293"/>
        <v>4.565035799543482E-2</v>
      </c>
      <c r="V1398" s="39">
        <f t="shared" si="294"/>
        <v>6.1770687259733004E-2</v>
      </c>
      <c r="Y1398" s="37"/>
      <c r="Z1398" s="37"/>
    </row>
    <row r="1399" spans="1:26" ht="13.15" x14ac:dyDescent="0.4">
      <c r="A1399" s="1">
        <v>1986.11</v>
      </c>
      <c r="B1399" s="11">
        <v>245.1</v>
      </c>
      <c r="C1399" s="4">
        <v>8.2633299999999998</v>
      </c>
      <c r="D1399" s="11">
        <v>14.603300000000001</v>
      </c>
      <c r="E1399" s="11">
        <v>110.4</v>
      </c>
      <c r="F1399" s="4">
        <f t="shared" si="299"/>
        <v>1986.8749999998947</v>
      </c>
      <c r="G1399" s="22">
        <v>7.25</v>
      </c>
      <c r="H1399" s="4">
        <f t="shared" si="295"/>
        <v>676.30949184782617</v>
      </c>
      <c r="I1399" s="4">
        <f t="shared" si="296"/>
        <v>22.801177124728262</v>
      </c>
      <c r="J1399" s="33">
        <f t="shared" si="300"/>
        <v>203825.31969326703</v>
      </c>
      <c r="K1399" s="4">
        <f t="shared" si="297"/>
        <v>40.295187279891309</v>
      </c>
      <c r="L1399" s="33">
        <f t="shared" si="298"/>
        <v>12144.113794682524</v>
      </c>
      <c r="M1399" s="15">
        <f t="shared" si="289"/>
        <v>13.8729855961386</v>
      </c>
      <c r="N1399" s="6"/>
      <c r="O1399" s="7">
        <f t="shared" si="290"/>
        <v>17.491666180642547</v>
      </c>
      <c r="P1399" s="7"/>
      <c r="Q1399" s="46">
        <f t="shared" si="291"/>
        <v>6.606595685814573E-2</v>
      </c>
      <c r="R1399" s="22">
        <f t="shared" si="301"/>
        <v>1.0159834282206941</v>
      </c>
      <c r="S1399" s="22">
        <f t="shared" si="302"/>
        <v>16.320109465794648</v>
      </c>
      <c r="T1399" s="39">
        <f t="shared" si="292"/>
        <v>0.10892623208224261</v>
      </c>
      <c r="U1399" s="39">
        <f t="shared" si="293"/>
        <v>4.666492670886746E-2</v>
      </c>
      <c r="V1399" s="39">
        <f t="shared" si="294"/>
        <v>6.2261305373375153E-2</v>
      </c>
      <c r="Y1399" s="37"/>
      <c r="Z1399" s="37"/>
    </row>
    <row r="1400" spans="1:26" ht="13.15" x14ac:dyDescent="0.4">
      <c r="A1400" s="1">
        <v>1986.12</v>
      </c>
      <c r="B1400" s="11">
        <v>248.6</v>
      </c>
      <c r="C1400" s="4">
        <v>8.2799999999999994</v>
      </c>
      <c r="D1400" s="11">
        <v>14.48</v>
      </c>
      <c r="E1400" s="11">
        <v>110.5</v>
      </c>
      <c r="F1400" s="4">
        <f t="shared" si="299"/>
        <v>1986.958333333228</v>
      </c>
      <c r="G1400" s="22">
        <v>7.11</v>
      </c>
      <c r="H1400" s="4">
        <f t="shared" si="295"/>
        <v>685.34632941176471</v>
      </c>
      <c r="I1400" s="4">
        <f t="shared" si="296"/>
        <v>22.826498823529413</v>
      </c>
      <c r="J1400" s="33">
        <f t="shared" si="300"/>
        <v>207122.11581108577</v>
      </c>
      <c r="K1400" s="4">
        <f t="shared" si="297"/>
        <v>39.918804705882359</v>
      </c>
      <c r="L1400" s="33">
        <f t="shared" si="298"/>
        <v>12064.071749575713</v>
      </c>
      <c r="M1400" s="15">
        <f t="shared" si="289"/>
        <v>14.085139814743307</v>
      </c>
      <c r="N1400" s="6"/>
      <c r="O1400" s="7">
        <f t="shared" si="290"/>
        <v>17.743316425436962</v>
      </c>
      <c r="P1400" s="7"/>
      <c r="Q1400" s="46">
        <f t="shared" si="291"/>
        <v>6.610970206910384E-2</v>
      </c>
      <c r="R1400" s="22">
        <f t="shared" si="301"/>
        <v>1.0080581907954413</v>
      </c>
      <c r="S1400" s="22">
        <f t="shared" si="302"/>
        <v>16.565955369638491</v>
      </c>
      <c r="T1400" s="39">
        <f t="shared" si="292"/>
        <v>0.10846887333722854</v>
      </c>
      <c r="U1400" s="39">
        <f t="shared" si="293"/>
        <v>4.4871625548176919E-2</v>
      </c>
      <c r="V1400" s="39">
        <f t="shared" si="294"/>
        <v>6.3597247789051625E-2</v>
      </c>
      <c r="Y1400" s="37"/>
      <c r="Z1400" s="37"/>
    </row>
    <row r="1401" spans="1:26" ht="13.15" x14ac:dyDescent="0.4">
      <c r="A1401" s="1">
        <v>1987.01</v>
      </c>
      <c r="B1401" s="11">
        <v>264.5</v>
      </c>
      <c r="C1401" s="4">
        <v>8.3000000000000007</v>
      </c>
      <c r="D1401" s="11">
        <v>14.6867</v>
      </c>
      <c r="E1401" s="11">
        <v>111.2</v>
      </c>
      <c r="F1401" s="4">
        <f t="shared" si="299"/>
        <v>1987.0416666665612</v>
      </c>
      <c r="G1401" s="22">
        <v>7.08</v>
      </c>
      <c r="H1401" s="4">
        <f t="shared" si="295"/>
        <v>724.58966276978424</v>
      </c>
      <c r="I1401" s="4">
        <f t="shared" si="296"/>
        <v>22.737596223021587</v>
      </c>
      <c r="J1401" s="33">
        <f t="shared" si="300"/>
        <v>219554.68718526032</v>
      </c>
      <c r="K1401" s="4">
        <f t="shared" si="297"/>
        <v>40.233765596223023</v>
      </c>
      <c r="L1401" s="33">
        <f t="shared" si="298"/>
        <v>12191.054156082278</v>
      </c>
      <c r="M1401" s="15">
        <f t="shared" si="289"/>
        <v>14.922208103718944</v>
      </c>
      <c r="N1401" s="6"/>
      <c r="O1401" s="7">
        <f t="shared" si="290"/>
        <v>18.777962794262134</v>
      </c>
      <c r="P1401" s="7"/>
      <c r="Q1401" s="46">
        <f t="shared" si="291"/>
        <v>6.255222587187366E-2</v>
      </c>
      <c r="R1401" s="22">
        <f t="shared" si="301"/>
        <v>0.99390186210958875</v>
      </c>
      <c r="S1401" s="22">
        <f t="shared" si="302"/>
        <v>16.594324580558418</v>
      </c>
      <c r="T1401" s="39">
        <f t="shared" si="292"/>
        <v>0.10521712997774313</v>
      </c>
      <c r="U1401" s="39">
        <f t="shared" si="293"/>
        <v>4.2775765751370098E-2</v>
      </c>
      <c r="V1401" s="39">
        <f t="shared" si="294"/>
        <v>6.2441364226373031E-2</v>
      </c>
      <c r="Y1401" s="37"/>
      <c r="Z1401" s="37"/>
    </row>
    <row r="1402" spans="1:26" ht="13.15" x14ac:dyDescent="0.4">
      <c r="A1402" s="1">
        <v>1987.02</v>
      </c>
      <c r="B1402" s="11">
        <v>280.89999999999998</v>
      </c>
      <c r="C1402" s="4">
        <v>8.32</v>
      </c>
      <c r="D1402" s="11">
        <v>14.8933</v>
      </c>
      <c r="E1402" s="11">
        <v>111.6</v>
      </c>
      <c r="F1402" s="4">
        <f t="shared" si="299"/>
        <v>1987.1249999998945</v>
      </c>
      <c r="G1402" s="22">
        <v>7.25</v>
      </c>
      <c r="H1402" s="4">
        <f t="shared" si="295"/>
        <v>766.75883602150543</v>
      </c>
      <c r="I1402" s="4">
        <f t="shared" si="296"/>
        <v>22.710692473118282</v>
      </c>
      <c r="J1402" s="33">
        <f t="shared" si="300"/>
        <v>232905.63607998344</v>
      </c>
      <c r="K1402" s="4">
        <f t="shared" si="297"/>
        <v>40.653504352150541</v>
      </c>
      <c r="L1402" s="33">
        <f t="shared" si="298"/>
        <v>12348.641900427259</v>
      </c>
      <c r="M1402" s="15">
        <f t="shared" si="289"/>
        <v>15.822318142836451</v>
      </c>
      <c r="N1402" s="6"/>
      <c r="O1402" s="7">
        <f t="shared" si="290"/>
        <v>19.886426559991143</v>
      </c>
      <c r="P1402" s="7"/>
      <c r="Q1402" s="46">
        <f t="shared" si="291"/>
        <v>5.6334889356184428E-2</v>
      </c>
      <c r="R1402" s="22">
        <f t="shared" si="301"/>
        <v>1.0060416666666667</v>
      </c>
      <c r="S1402" s="22">
        <f t="shared" si="302"/>
        <v>16.434014939415359</v>
      </c>
      <c r="T1402" s="39">
        <f t="shared" si="292"/>
        <v>0.10306661670050454</v>
      </c>
      <c r="U1402" s="39">
        <f t="shared" si="293"/>
        <v>4.5241842361098072E-2</v>
      </c>
      <c r="V1402" s="39">
        <f t="shared" si="294"/>
        <v>5.7824774339406471E-2</v>
      </c>
      <c r="Y1402" s="37"/>
      <c r="Z1402" s="37"/>
    </row>
    <row r="1403" spans="1:26" ht="13.15" x14ac:dyDescent="0.4">
      <c r="A1403" s="1">
        <v>1987.03</v>
      </c>
      <c r="B1403" s="11">
        <v>292.5</v>
      </c>
      <c r="C1403" s="4">
        <v>8.34</v>
      </c>
      <c r="D1403" s="11">
        <v>15.1</v>
      </c>
      <c r="E1403" s="11">
        <v>112.1</v>
      </c>
      <c r="F1403" s="4">
        <f t="shared" si="299"/>
        <v>1987.2083333332278</v>
      </c>
      <c r="G1403" s="22">
        <v>7.25</v>
      </c>
      <c r="H1403" s="4">
        <f t="shared" si="295"/>
        <v>794.86157448706524</v>
      </c>
      <c r="I1403" s="4">
        <f t="shared" si="296"/>
        <v>22.663745405887603</v>
      </c>
      <c r="J1403" s="33">
        <f t="shared" si="300"/>
        <v>242015.62219260621</v>
      </c>
      <c r="K1403" s="4">
        <f t="shared" si="297"/>
        <v>41.033879571810886</v>
      </c>
      <c r="L1403" s="33">
        <f t="shared" si="298"/>
        <v>12493.79793199437</v>
      </c>
      <c r="M1403" s="15">
        <f t="shared" si="289"/>
        <v>16.433343976069921</v>
      </c>
      <c r="N1403" s="6"/>
      <c r="O1403" s="7">
        <f t="shared" si="290"/>
        <v>20.627202938129223</v>
      </c>
      <c r="P1403" s="7"/>
      <c r="Q1403" s="46">
        <f t="shared" si="291"/>
        <v>5.3742497442263164E-2</v>
      </c>
      <c r="R1403" s="22">
        <f t="shared" si="301"/>
        <v>0.95348909939056448</v>
      </c>
      <c r="S1403" s="22">
        <f t="shared" si="302"/>
        <v>16.459560230255619</v>
      </c>
      <c r="T1403" s="39">
        <f t="shared" si="292"/>
        <v>9.7880883802397678E-2</v>
      </c>
      <c r="U1403" s="39">
        <f t="shared" si="293"/>
        <v>4.3326612376116236E-2</v>
      </c>
      <c r="V1403" s="39">
        <f t="shared" si="294"/>
        <v>5.4554271426281442E-2</v>
      </c>
      <c r="Y1403" s="37"/>
      <c r="Z1403" s="37"/>
    </row>
    <row r="1404" spans="1:26" ht="13.15" x14ac:dyDescent="0.4">
      <c r="A1404" s="1">
        <v>1987.04</v>
      </c>
      <c r="B1404" s="11">
        <v>289.3</v>
      </c>
      <c r="C1404" s="4">
        <v>8.4</v>
      </c>
      <c r="D1404" s="11">
        <v>14.8733</v>
      </c>
      <c r="E1404" s="11">
        <v>112.7</v>
      </c>
      <c r="F1404" s="4">
        <f t="shared" si="299"/>
        <v>1987.291666666561</v>
      </c>
      <c r="G1404" s="22">
        <v>8.02</v>
      </c>
      <c r="H1404" s="4">
        <f t="shared" si="295"/>
        <v>781.9802102928129</v>
      </c>
      <c r="I1404" s="4">
        <f t="shared" si="296"/>
        <v>22.705267080745344</v>
      </c>
      <c r="J1404" s="33">
        <f t="shared" si="300"/>
        <v>238669.66568408482</v>
      </c>
      <c r="K1404" s="4">
        <f t="shared" si="297"/>
        <v>40.202648675244014</v>
      </c>
      <c r="L1404" s="33">
        <f t="shared" si="298"/>
        <v>12270.326784027302</v>
      </c>
      <c r="M1404" s="15">
        <f t="shared" si="289"/>
        <v>16.196534453220877</v>
      </c>
      <c r="N1404" s="6"/>
      <c r="O1404" s="7">
        <f t="shared" si="290"/>
        <v>20.303841071051384</v>
      </c>
      <c r="P1404" s="7"/>
      <c r="Q1404" s="46">
        <f t="shared" si="291"/>
        <v>4.6609431506182797E-2</v>
      </c>
      <c r="R1404" s="22">
        <f t="shared" si="301"/>
        <v>0.96742422509917603</v>
      </c>
      <c r="S1404" s="22">
        <f t="shared" si="302"/>
        <v>15.610458405331707</v>
      </c>
      <c r="T1404" s="39">
        <f t="shared" si="292"/>
        <v>9.5471540307972669E-2</v>
      </c>
      <c r="U1404" s="39">
        <f t="shared" si="293"/>
        <v>4.7813316678601669E-2</v>
      </c>
      <c r="V1404" s="39">
        <f t="shared" si="294"/>
        <v>4.7658223629370999E-2</v>
      </c>
      <c r="Y1404" s="37"/>
      <c r="Z1404" s="37"/>
    </row>
    <row r="1405" spans="1:26" ht="13.15" x14ac:dyDescent="0.4">
      <c r="A1405" s="1">
        <v>1987.05</v>
      </c>
      <c r="B1405" s="11">
        <v>289.10000000000002</v>
      </c>
      <c r="C1405" s="4">
        <v>8.4600000000000009</v>
      </c>
      <c r="D1405" s="11">
        <v>14.646699999999999</v>
      </c>
      <c r="E1405" s="11">
        <v>113.1</v>
      </c>
      <c r="F1405" s="4">
        <f t="shared" si="299"/>
        <v>1987.3749999998943</v>
      </c>
      <c r="G1405" s="22">
        <v>8.61</v>
      </c>
      <c r="H1405" s="4">
        <f t="shared" si="295"/>
        <v>778.67589655172435</v>
      </c>
      <c r="I1405" s="4">
        <f t="shared" si="296"/>
        <v>22.78657241379311</v>
      </c>
      <c r="J1405" s="33">
        <f t="shared" si="300"/>
        <v>238240.71089749056</v>
      </c>
      <c r="K1405" s="4">
        <f t="shared" si="297"/>
        <v>39.450128862068972</v>
      </c>
      <c r="L1405" s="33">
        <f t="shared" si="298"/>
        <v>12070.0111390601</v>
      </c>
      <c r="M1405" s="15">
        <f t="shared" si="289"/>
        <v>16.160311952655743</v>
      </c>
      <c r="N1405" s="6"/>
      <c r="O1405" s="7">
        <f t="shared" si="290"/>
        <v>20.233478963142389</v>
      </c>
      <c r="P1405" s="7"/>
      <c r="Q1405" s="46">
        <f t="shared" si="291"/>
        <v>4.0693975709329581E-2</v>
      </c>
      <c r="R1405" s="22">
        <f t="shared" si="301"/>
        <v>1.0212748364878896</v>
      </c>
      <c r="S1405" s="22">
        <f t="shared" si="302"/>
        <v>15.0485247133077</v>
      </c>
      <c r="T1405" s="39">
        <f t="shared" si="292"/>
        <v>0.10544169617241894</v>
      </c>
      <c r="U1405" s="39">
        <f t="shared" si="293"/>
        <v>5.3683153601261413E-2</v>
      </c>
      <c r="V1405" s="39">
        <f t="shared" si="294"/>
        <v>5.1758542571157529E-2</v>
      </c>
      <c r="Y1405" s="37"/>
      <c r="Z1405" s="37"/>
    </row>
    <row r="1406" spans="1:26" ht="13.15" x14ac:dyDescent="0.4">
      <c r="A1406" s="1">
        <v>1987.06</v>
      </c>
      <c r="B1406" s="11">
        <v>301.39999999999998</v>
      </c>
      <c r="C1406" s="4">
        <v>8.52</v>
      </c>
      <c r="D1406" s="11">
        <v>14.42</v>
      </c>
      <c r="E1406" s="11">
        <v>113.5</v>
      </c>
      <c r="F1406" s="4">
        <f t="shared" si="299"/>
        <v>1987.4583333332275</v>
      </c>
      <c r="G1406" s="22">
        <v>8.4</v>
      </c>
      <c r="H1406" s="4">
        <f t="shared" si="295"/>
        <v>808.94432246696033</v>
      </c>
      <c r="I1406" s="4">
        <f t="shared" si="296"/>
        <v>22.867304669603524</v>
      </c>
      <c r="J1406" s="33">
        <f t="shared" si="300"/>
        <v>248084.55596637112</v>
      </c>
      <c r="K1406" s="4">
        <f t="shared" si="297"/>
        <v>38.702644757709251</v>
      </c>
      <c r="L1406" s="33">
        <f t="shared" si="298"/>
        <v>11869.208019359894</v>
      </c>
      <c r="M1406" s="15">
        <f t="shared" si="289"/>
        <v>16.825207307878717</v>
      </c>
      <c r="N1406" s="6"/>
      <c r="O1406" s="7">
        <f t="shared" si="290"/>
        <v>21.038765339298092</v>
      </c>
      <c r="P1406" s="7"/>
      <c r="Q1406" s="46">
        <f t="shared" si="291"/>
        <v>4.0020549424348607E-2</v>
      </c>
      <c r="R1406" s="22">
        <f t="shared" si="301"/>
        <v>1.0036500888963857</v>
      </c>
      <c r="S1406" s="22">
        <f t="shared" si="302"/>
        <v>15.314516868422027</v>
      </c>
      <c r="T1406" s="39">
        <f t="shared" si="292"/>
        <v>0.10657640898187104</v>
      </c>
      <c r="U1406" s="39">
        <f t="shared" si="293"/>
        <v>5.3962220978424069E-2</v>
      </c>
      <c r="V1406" s="39">
        <f t="shared" si="294"/>
        <v>5.2614188003446971E-2</v>
      </c>
      <c r="Y1406" s="37"/>
      <c r="Z1406" s="37"/>
    </row>
    <row r="1407" spans="1:26" ht="13.15" x14ac:dyDescent="0.4">
      <c r="A1407" s="1">
        <v>1987.07</v>
      </c>
      <c r="B1407" s="11">
        <v>310.10000000000002</v>
      </c>
      <c r="C1407" s="4">
        <v>8.5666700000000002</v>
      </c>
      <c r="D1407" s="11">
        <v>14.9</v>
      </c>
      <c r="E1407" s="11">
        <v>113.8</v>
      </c>
      <c r="F1407" s="4">
        <f t="shared" si="299"/>
        <v>1987.5416666665608</v>
      </c>
      <c r="G1407" s="22">
        <v>8.4499999999999993</v>
      </c>
      <c r="H1407" s="4">
        <f t="shared" si="295"/>
        <v>830.10064059753972</v>
      </c>
      <c r="I1407" s="4">
        <f t="shared" si="296"/>
        <v>22.931951805184536</v>
      </c>
      <c r="J1407" s="33">
        <f t="shared" si="300"/>
        <v>255158.76888864272</v>
      </c>
      <c r="K1407" s="4">
        <f t="shared" si="297"/>
        <v>39.885519332161685</v>
      </c>
      <c r="L1407" s="33">
        <f t="shared" si="298"/>
        <v>12260.127882750001</v>
      </c>
      <c r="M1407" s="15">
        <f t="shared" si="289"/>
        <v>17.306004390512225</v>
      </c>
      <c r="N1407" s="6"/>
      <c r="O1407" s="7">
        <f t="shared" si="290"/>
        <v>21.611453473791176</v>
      </c>
      <c r="P1407" s="7"/>
      <c r="Q1407" s="46">
        <f t="shared" si="291"/>
        <v>3.7625517261062211E-2</v>
      </c>
      <c r="R1407" s="22">
        <f t="shared" si="301"/>
        <v>0.9865456526552201</v>
      </c>
      <c r="S1407" s="22">
        <f t="shared" si="302"/>
        <v>15.329896665738627</v>
      </c>
      <c r="T1407" s="39">
        <f t="shared" si="292"/>
        <v>0.10950345027898201</v>
      </c>
      <c r="U1407" s="39">
        <f t="shared" si="293"/>
        <v>5.6366611728344118E-2</v>
      </c>
      <c r="V1407" s="39">
        <f t="shared" si="294"/>
        <v>5.3136838550637888E-2</v>
      </c>
      <c r="Y1407" s="37"/>
      <c r="Z1407" s="37"/>
    </row>
    <row r="1408" spans="1:26" ht="13.15" x14ac:dyDescent="0.4">
      <c r="A1408" s="1">
        <v>1987.08</v>
      </c>
      <c r="B1408" s="11">
        <v>329.4</v>
      </c>
      <c r="C1408" s="4">
        <v>8.6133299999999995</v>
      </c>
      <c r="D1408" s="11">
        <v>15.38</v>
      </c>
      <c r="E1408" s="11">
        <v>114.4</v>
      </c>
      <c r="F1408" s="4">
        <f t="shared" si="299"/>
        <v>1987.624999999894</v>
      </c>
      <c r="G1408" s="22">
        <v>8.76</v>
      </c>
      <c r="H1408" s="4">
        <f t="shared" si="295"/>
        <v>877.13979545454538</v>
      </c>
      <c r="I1408" s="4">
        <f t="shared" si="296"/>
        <v>22.935927487499999</v>
      </c>
      <c r="J1408" s="33">
        <f t="shared" si="300"/>
        <v>270205.31162146607</v>
      </c>
      <c r="K1408" s="4">
        <f t="shared" si="297"/>
        <v>40.954493181818187</v>
      </c>
      <c r="L1408" s="33">
        <f t="shared" si="298"/>
        <v>12616.143572368394</v>
      </c>
      <c r="M1408" s="15">
        <f t="shared" si="289"/>
        <v>18.326907245856347</v>
      </c>
      <c r="N1408" s="6"/>
      <c r="O1408" s="7">
        <f t="shared" si="290"/>
        <v>22.852095511377343</v>
      </c>
      <c r="P1408" s="7"/>
      <c r="Q1408" s="46">
        <f t="shared" si="291"/>
        <v>3.1518001960628546E-2</v>
      </c>
      <c r="R1408" s="22">
        <f t="shared" si="301"/>
        <v>0.96486630767468584</v>
      </c>
      <c r="S1408" s="22">
        <f t="shared" si="302"/>
        <v>15.044323105759673</v>
      </c>
      <c r="T1408" s="39">
        <f t="shared" si="292"/>
        <v>0.10334217533778389</v>
      </c>
      <c r="U1408" s="39">
        <f t="shared" si="293"/>
        <v>5.8082622427089392E-2</v>
      </c>
      <c r="V1408" s="39">
        <f t="shared" si="294"/>
        <v>4.52595529106945E-2</v>
      </c>
      <c r="Y1408" s="37"/>
      <c r="Z1408" s="37"/>
    </row>
    <row r="1409" spans="1:26" ht="13.15" x14ac:dyDescent="0.4">
      <c r="A1409" s="1">
        <v>1987.09</v>
      </c>
      <c r="B1409" s="11">
        <v>318.7</v>
      </c>
      <c r="C1409" s="4">
        <v>8.66</v>
      </c>
      <c r="D1409" s="11">
        <v>15.86</v>
      </c>
      <c r="E1409" s="11">
        <v>115</v>
      </c>
      <c r="F1409" s="4">
        <f t="shared" si="299"/>
        <v>1987.7083333332273</v>
      </c>
      <c r="G1409" s="22">
        <v>9.42</v>
      </c>
      <c r="H1409" s="4">
        <f t="shared" si="295"/>
        <v>844.21967217391307</v>
      </c>
      <c r="I1409" s="4">
        <f t="shared" si="296"/>
        <v>22.939888173913044</v>
      </c>
      <c r="J1409" s="33">
        <f t="shared" si="300"/>
        <v>260653.06893028182</v>
      </c>
      <c r="K1409" s="4">
        <f t="shared" si="297"/>
        <v>42.012312521739126</v>
      </c>
      <c r="L1409" s="33">
        <f t="shared" si="298"/>
        <v>12971.313690725665</v>
      </c>
      <c r="M1409" s="15">
        <f t="shared" ref="M1409:M1472" si="303">H1409/AVERAGE(K1289:K1408)</f>
        <v>17.675620449938219</v>
      </c>
      <c r="N1409" s="6"/>
      <c r="O1409" s="7">
        <f t="shared" ref="O1409:O1472" si="304">J1409/AVERAGE(L1289:L1408)</f>
        <v>22.007766234206706</v>
      </c>
      <c r="P1409" s="7"/>
      <c r="Q1409" s="46">
        <f t="shared" ref="Q1409:Q1472" si="305">1/M1409-(G1409/100-(((E1409/E1289)^(1/10))-1))</f>
        <v>2.7138089806860229E-2</v>
      </c>
      <c r="R1409" s="22">
        <f t="shared" si="301"/>
        <v>1.0014476306327</v>
      </c>
      <c r="S1409" s="22">
        <f t="shared" si="302"/>
        <v>14.440026083980936</v>
      </c>
      <c r="T1409" s="39">
        <f t="shared" si="292"/>
        <v>0.10835852021718662</v>
      </c>
      <c r="U1409" s="39">
        <f t="shared" si="293"/>
        <v>6.342280497439301E-2</v>
      </c>
      <c r="V1409" s="39">
        <f t="shared" si="294"/>
        <v>4.4935715242793606E-2</v>
      </c>
      <c r="Y1409" s="37"/>
      <c r="Z1409" s="37"/>
    </row>
    <row r="1410" spans="1:26" ht="13.15" x14ac:dyDescent="0.4">
      <c r="A1410" s="1">
        <v>1987.1</v>
      </c>
      <c r="B1410" s="11">
        <v>280.2</v>
      </c>
      <c r="C1410" s="4">
        <v>8.7100000000000009</v>
      </c>
      <c r="D1410" s="11">
        <v>16.406700000000001</v>
      </c>
      <c r="E1410" s="11">
        <v>115.3</v>
      </c>
      <c r="F1410" s="4">
        <f t="shared" si="299"/>
        <v>1987.7916666665606</v>
      </c>
      <c r="G1410" s="22">
        <v>9.52</v>
      </c>
      <c r="H1410" s="4">
        <f t="shared" si="295"/>
        <v>740.30395316565489</v>
      </c>
      <c r="I1410" s="4">
        <f t="shared" si="296"/>
        <v>23.012303469210757</v>
      </c>
      <c r="J1410" s="33">
        <f t="shared" si="300"/>
        <v>229161.14845938719</v>
      </c>
      <c r="K1410" s="4">
        <f t="shared" si="297"/>
        <v>43.347412092801392</v>
      </c>
      <c r="L1410" s="33">
        <f t="shared" si="298"/>
        <v>13418.194912307736</v>
      </c>
      <c r="M1410" s="15">
        <f t="shared" si="303"/>
        <v>15.530055563627315</v>
      </c>
      <c r="N1410" s="6"/>
      <c r="O1410" s="7">
        <f t="shared" si="304"/>
        <v>19.313386963315374</v>
      </c>
      <c r="P1410" s="7"/>
      <c r="Q1410" s="46">
        <f t="shared" si="305"/>
        <v>3.3885399558438362E-2</v>
      </c>
      <c r="R1410" s="22">
        <f t="shared" si="301"/>
        <v>1.0513845824386956</v>
      </c>
      <c r="S1410" s="22">
        <f t="shared" si="302"/>
        <v>14.423303897908639</v>
      </c>
      <c r="T1410" s="39">
        <f t="shared" ref="T1410:T1473" si="306">(($J1530/$J1410)^(1/10)-1)</f>
        <v>0.12427821516317117</v>
      </c>
      <c r="U1410" s="39">
        <f t="shared" ref="U1410:U1473" si="307">(($S1530/$S1410)^(1/10)-1)</f>
        <v>6.5242313112665595E-2</v>
      </c>
      <c r="V1410" s="39">
        <f t="shared" ref="V1410:V1473" si="308">T1410-U1410</f>
        <v>5.9035902050505573E-2</v>
      </c>
      <c r="Y1410" s="37"/>
      <c r="Z1410" s="37"/>
    </row>
    <row r="1411" spans="1:26" ht="13.15" x14ac:dyDescent="0.4">
      <c r="A1411" s="1">
        <v>1987.11</v>
      </c>
      <c r="B1411" s="11">
        <v>245</v>
      </c>
      <c r="C1411" s="4">
        <v>8.76</v>
      </c>
      <c r="D1411" s="11">
        <v>16.953299999999999</v>
      </c>
      <c r="E1411" s="11">
        <v>115.4</v>
      </c>
      <c r="F1411" s="4">
        <f t="shared" si="299"/>
        <v>1987.8749999998938</v>
      </c>
      <c r="G1411" s="22">
        <v>8.86</v>
      </c>
      <c r="H1411" s="4">
        <f t="shared" si="295"/>
        <v>646.74267764298099</v>
      </c>
      <c r="I1411" s="4">
        <f t="shared" si="296"/>
        <v>23.124350433275563</v>
      </c>
      <c r="J1411" s="33">
        <f t="shared" si="300"/>
        <v>200795.76011439209</v>
      </c>
      <c r="K1411" s="4">
        <f t="shared" si="297"/>
        <v>44.752745456672443</v>
      </c>
      <c r="L1411" s="33">
        <f t="shared" si="298"/>
        <v>13894.492897744176</v>
      </c>
      <c r="M1411" s="15">
        <f t="shared" si="303"/>
        <v>13.590885143189087</v>
      </c>
      <c r="N1411" s="6"/>
      <c r="O1411" s="7">
        <f t="shared" si="304"/>
        <v>16.887366309768467</v>
      </c>
      <c r="P1411" s="7"/>
      <c r="Q1411" s="46">
        <f t="shared" si="305"/>
        <v>4.9247979245253967E-2</v>
      </c>
      <c r="R1411" s="22">
        <f t="shared" si="301"/>
        <v>0.99887189891126138</v>
      </c>
      <c r="S1411" s="22">
        <f t="shared" si="302"/>
        <v>15.151298584090739</v>
      </c>
      <c r="T1411" s="39">
        <f t="shared" si="306"/>
        <v>0.13798440684227598</v>
      </c>
      <c r="U1411" s="39">
        <f t="shared" si="307"/>
        <v>6.1788332359404174E-2</v>
      </c>
      <c r="V1411" s="39">
        <f t="shared" si="308"/>
        <v>7.6196074482871801E-2</v>
      </c>
      <c r="Y1411" s="37"/>
      <c r="Z1411" s="37"/>
    </row>
    <row r="1412" spans="1:26" ht="13.15" x14ac:dyDescent="0.4">
      <c r="A1412" s="1">
        <v>1987.12</v>
      </c>
      <c r="B1412" s="11">
        <v>241</v>
      </c>
      <c r="C1412" s="4">
        <v>8.81</v>
      </c>
      <c r="D1412" s="11">
        <v>17.5</v>
      </c>
      <c r="E1412" s="11">
        <v>115.4</v>
      </c>
      <c r="F1412" s="4">
        <f t="shared" si="299"/>
        <v>1987.9583333332271</v>
      </c>
      <c r="G1412" s="22">
        <v>8.99</v>
      </c>
      <c r="H1412" s="4">
        <f t="shared" si="295"/>
        <v>636.1836135181976</v>
      </c>
      <c r="I1412" s="4">
        <f t="shared" si="296"/>
        <v>23.256338734835357</v>
      </c>
      <c r="J1412" s="33">
        <f t="shared" si="300"/>
        <v>198119.16629164276</v>
      </c>
      <c r="K1412" s="4">
        <f t="shared" si="297"/>
        <v>46.195905545927211</v>
      </c>
      <c r="L1412" s="33">
        <f t="shared" si="298"/>
        <v>14386.246514953313</v>
      </c>
      <c r="M1412" s="15">
        <f t="shared" si="303"/>
        <v>13.389028514426965</v>
      </c>
      <c r="N1412" s="6"/>
      <c r="O1412" s="7">
        <f t="shared" si="304"/>
        <v>16.62249463399985</v>
      </c>
      <c r="P1412" s="7"/>
      <c r="Q1412" s="46">
        <f t="shared" si="305"/>
        <v>4.871401448491447E-2</v>
      </c>
      <c r="R1412" s="22">
        <f t="shared" si="301"/>
        <v>1.028730231232527</v>
      </c>
      <c r="S1412" s="22">
        <f t="shared" si="302"/>
        <v>15.134206387662223</v>
      </c>
      <c r="T1412" s="39">
        <f t="shared" si="306"/>
        <v>0.14262186698497015</v>
      </c>
      <c r="U1412" s="39">
        <f t="shared" si="307"/>
        <v>6.3114654338094267E-2</v>
      </c>
      <c r="V1412" s="39">
        <f t="shared" si="308"/>
        <v>7.950721264687588E-2</v>
      </c>
      <c r="Y1412" s="37"/>
      <c r="Z1412" s="37"/>
    </row>
    <row r="1413" spans="1:26" ht="13.15" x14ac:dyDescent="0.4">
      <c r="A1413" s="1">
        <v>1988.01</v>
      </c>
      <c r="B1413" s="11">
        <v>250.5</v>
      </c>
      <c r="C1413" s="4">
        <v>8.8566699999999994</v>
      </c>
      <c r="D1413" s="11">
        <v>17.863299999999999</v>
      </c>
      <c r="E1413" s="11">
        <v>115.7</v>
      </c>
      <c r="F1413" s="4">
        <f t="shared" si="299"/>
        <v>1988.0416666665603</v>
      </c>
      <c r="G1413" s="22">
        <v>8.67</v>
      </c>
      <c r="H1413" s="4">
        <f t="shared" si="295"/>
        <v>659.54679775280908</v>
      </c>
      <c r="I1413" s="4">
        <f t="shared" si="296"/>
        <v>23.318915517977526</v>
      </c>
      <c r="J1413" s="33">
        <f t="shared" si="300"/>
        <v>206000.04871465376</v>
      </c>
      <c r="K1413" s="4">
        <f t="shared" si="297"/>
        <v>47.032663921348316</v>
      </c>
      <c r="L1413" s="33">
        <f t="shared" si="298"/>
        <v>14689.982715387123</v>
      </c>
      <c r="M1413" s="15">
        <f t="shared" si="303"/>
        <v>13.898336683569138</v>
      </c>
      <c r="N1413" s="6"/>
      <c r="O1413" s="7">
        <f t="shared" si="304"/>
        <v>17.23746480175739</v>
      </c>
      <c r="P1413" s="7"/>
      <c r="Q1413" s="46">
        <f t="shared" si="305"/>
        <v>4.8770254494573978E-2</v>
      </c>
      <c r="R1413" s="22">
        <f t="shared" si="301"/>
        <v>1.0383636955621693</v>
      </c>
      <c r="S1413" s="22">
        <f t="shared" si="302"/>
        <v>15.528646538247564</v>
      </c>
      <c r="T1413" s="39">
        <f t="shared" si="306"/>
        <v>0.13823197341745086</v>
      </c>
      <c r="U1413" s="39">
        <f t="shared" si="307"/>
        <v>6.284914000079489E-2</v>
      </c>
      <c r="V1413" s="39">
        <f t="shared" si="308"/>
        <v>7.538283341665597E-2</v>
      </c>
      <c r="Y1413" s="37"/>
      <c r="Z1413" s="37"/>
    </row>
    <row r="1414" spans="1:26" ht="13.15" x14ac:dyDescent="0.4">
      <c r="A1414" s="1">
        <v>1988.02</v>
      </c>
      <c r="B1414" s="11">
        <v>258.10000000000002</v>
      </c>
      <c r="C1414" s="4">
        <v>8.9033300000000004</v>
      </c>
      <c r="D1414" s="11">
        <v>18.226700000000001</v>
      </c>
      <c r="E1414" s="11">
        <v>116</v>
      </c>
      <c r="F1414" s="4">
        <f t="shared" si="299"/>
        <v>1988.1249999998936</v>
      </c>
      <c r="G1414" s="22">
        <v>8.2100000000000009</v>
      </c>
      <c r="H1414" s="4">
        <f t="shared" si="295"/>
        <v>677.79952500000002</v>
      </c>
      <c r="I1414" s="4">
        <f t="shared" si="296"/>
        <v>23.381142366982761</v>
      </c>
      <c r="J1414" s="33">
        <f t="shared" si="300"/>
        <v>212309.59200785487</v>
      </c>
      <c r="K1414" s="4">
        <f t="shared" si="297"/>
        <v>47.8653568474138</v>
      </c>
      <c r="L1414" s="33">
        <f t="shared" si="298"/>
        <v>14993.038514721306</v>
      </c>
      <c r="M1414" s="15">
        <f t="shared" si="303"/>
        <v>14.298270962469521</v>
      </c>
      <c r="N1414" s="6"/>
      <c r="O1414" s="7">
        <f t="shared" si="304"/>
        <v>17.714126170441705</v>
      </c>
      <c r="P1414" s="7"/>
      <c r="Q1414" s="46">
        <f t="shared" si="305"/>
        <v>5.0954722160582042E-2</v>
      </c>
      <c r="R1414" s="22">
        <f t="shared" si="301"/>
        <v>0.99608508963190345</v>
      </c>
      <c r="S1414" s="22">
        <f t="shared" si="302"/>
        <v>16.082681816516534</v>
      </c>
      <c r="T1414" s="39">
        <f t="shared" si="306"/>
        <v>0.1416558931135905</v>
      </c>
      <c r="U1414" s="39">
        <f t="shared" si="307"/>
        <v>5.918023773368275E-2</v>
      </c>
      <c r="V1414" s="39">
        <f t="shared" si="308"/>
        <v>8.2475655379907753E-2</v>
      </c>
      <c r="Y1414" s="37"/>
      <c r="Z1414" s="37"/>
    </row>
    <row r="1415" spans="1:26" ht="13.15" x14ac:dyDescent="0.4">
      <c r="A1415" s="1">
        <v>1988.03</v>
      </c>
      <c r="B1415" s="11">
        <v>265.7</v>
      </c>
      <c r="C1415" s="4">
        <v>8.9499999999999993</v>
      </c>
      <c r="D1415" s="11">
        <v>18.59</v>
      </c>
      <c r="E1415" s="11">
        <v>116.5</v>
      </c>
      <c r="F1415" s="4">
        <f t="shared" si="299"/>
        <v>1988.2083333332268</v>
      </c>
      <c r="G1415" s="22">
        <v>8.3699999999999992</v>
      </c>
      <c r="H1415" s="4">
        <f t="shared" si="295"/>
        <v>694.76330729613733</v>
      </c>
      <c r="I1415" s="4">
        <f t="shared" si="296"/>
        <v>23.402828755364805</v>
      </c>
      <c r="J1415" s="33">
        <f t="shared" si="300"/>
        <v>218234.09815187499</v>
      </c>
      <c r="K1415" s="4">
        <f t="shared" si="297"/>
        <v>48.60989793991417</v>
      </c>
      <c r="L1415" s="33">
        <f t="shared" si="298"/>
        <v>15268.994673102585</v>
      </c>
      <c r="M1415" s="15">
        <f t="shared" si="303"/>
        <v>14.66894681110346</v>
      </c>
      <c r="N1415" s="6"/>
      <c r="O1415" s="7">
        <f t="shared" si="304"/>
        <v>18.152060554951017</v>
      </c>
      <c r="P1415" s="7"/>
      <c r="Q1415" s="46">
        <f t="shared" si="305"/>
        <v>4.720299705962884E-2</v>
      </c>
      <c r="R1415" s="22">
        <f t="shared" si="301"/>
        <v>0.98379483607185603</v>
      </c>
      <c r="S1415" s="22">
        <f t="shared" si="302"/>
        <v>15.950965397530005</v>
      </c>
      <c r="T1415" s="39">
        <f t="shared" si="306"/>
        <v>0.14421543923692326</v>
      </c>
      <c r="U1415" s="39">
        <f t="shared" si="307"/>
        <v>5.9704656860496863E-2</v>
      </c>
      <c r="V1415" s="39">
        <f t="shared" si="308"/>
        <v>8.4510782376426397E-2</v>
      </c>
      <c r="Y1415" s="37"/>
      <c r="Z1415" s="37"/>
    </row>
    <row r="1416" spans="1:26" ht="13.15" x14ac:dyDescent="0.4">
      <c r="A1416" s="1">
        <v>1988.04</v>
      </c>
      <c r="B1416" s="11">
        <v>262.60000000000002</v>
      </c>
      <c r="C1416" s="4">
        <v>9.0433299999999992</v>
      </c>
      <c r="D1416" s="11">
        <v>19.616700000000002</v>
      </c>
      <c r="E1416" s="11">
        <v>117.1</v>
      </c>
      <c r="F1416" s="4">
        <f t="shared" si="299"/>
        <v>1988.2916666665601</v>
      </c>
      <c r="G1416" s="22">
        <v>8.7200000000000006</v>
      </c>
      <c r="H1416" s="4">
        <f t="shared" si="295"/>
        <v>683.13898719043573</v>
      </c>
      <c r="I1416" s="4">
        <f t="shared" si="296"/>
        <v>23.525709432707089</v>
      </c>
      <c r="J1416" s="33">
        <f t="shared" si="300"/>
        <v>215198.56025338551</v>
      </c>
      <c r="K1416" s="4">
        <f t="shared" si="297"/>
        <v>51.031731035866791</v>
      </c>
      <c r="L1416" s="33">
        <f t="shared" si="298"/>
        <v>16075.725807016704</v>
      </c>
      <c r="M1416" s="15">
        <f t="shared" si="303"/>
        <v>14.433316420838946</v>
      </c>
      <c r="N1416" s="6"/>
      <c r="O1416" s="7">
        <f t="shared" si="304"/>
        <v>17.840595093043465</v>
      </c>
      <c r="P1416" s="7"/>
      <c r="Q1416" s="46">
        <f t="shared" si="305"/>
        <v>4.4527058308336573E-2</v>
      </c>
      <c r="R1416" s="22">
        <f t="shared" si="301"/>
        <v>0.98314430327257019</v>
      </c>
      <c r="S1416" s="22">
        <f t="shared" si="302"/>
        <v>15.61207186810015</v>
      </c>
      <c r="T1416" s="39">
        <f t="shared" si="306"/>
        <v>0.14945155386379438</v>
      </c>
      <c r="U1416" s="39">
        <f t="shared" si="307"/>
        <v>6.2365595392906759E-2</v>
      </c>
      <c r="V1416" s="39">
        <f t="shared" si="308"/>
        <v>8.7085958470887626E-2</v>
      </c>
      <c r="Y1416" s="37"/>
      <c r="Z1416" s="37"/>
    </row>
    <row r="1417" spans="1:26" ht="13.15" x14ac:dyDescent="0.4">
      <c r="A1417" s="1">
        <v>1988.05</v>
      </c>
      <c r="B1417" s="11">
        <v>256.10000000000002</v>
      </c>
      <c r="C1417" s="4">
        <v>9.1366700000000005</v>
      </c>
      <c r="D1417" s="11">
        <v>20.6433</v>
      </c>
      <c r="E1417" s="11">
        <v>117.5</v>
      </c>
      <c r="F1417" s="4">
        <f t="shared" si="299"/>
        <v>1988.3749999998934</v>
      </c>
      <c r="G1417" s="22">
        <v>9.09</v>
      </c>
      <c r="H1417" s="4">
        <f t="shared" si="295"/>
        <v>663.96159063829805</v>
      </c>
      <c r="I1417" s="4">
        <f t="shared" si="296"/>
        <v>23.687614003659579</v>
      </c>
      <c r="J1417" s="33">
        <f t="shared" si="300"/>
        <v>209779.23393610306</v>
      </c>
      <c r="K1417" s="4">
        <f t="shared" si="297"/>
        <v>53.519556048510637</v>
      </c>
      <c r="L1417" s="33">
        <f t="shared" si="298"/>
        <v>16909.549628712048</v>
      </c>
      <c r="M1417" s="15">
        <f t="shared" si="303"/>
        <v>14.031891348027775</v>
      </c>
      <c r="N1417" s="6"/>
      <c r="O1417" s="7">
        <f t="shared" si="304"/>
        <v>17.325317986212717</v>
      </c>
      <c r="P1417" s="7"/>
      <c r="Q1417" s="46">
        <f t="shared" si="305"/>
        <v>4.2178685061003043E-2</v>
      </c>
      <c r="R1417" s="22">
        <f t="shared" si="301"/>
        <v>1.0187384727016691</v>
      </c>
      <c r="S1417" s="22">
        <f t="shared" si="302"/>
        <v>15.296667878487494</v>
      </c>
      <c r="T1417" s="39">
        <f t="shared" si="306"/>
        <v>0.15191947926139204</v>
      </c>
      <c r="U1417" s="39">
        <f t="shared" si="307"/>
        <v>6.4758539388930059E-2</v>
      </c>
      <c r="V1417" s="39">
        <f t="shared" si="308"/>
        <v>8.7160939872461984E-2</v>
      </c>
      <c r="Y1417" s="37"/>
      <c r="Z1417" s="37"/>
    </row>
    <row r="1418" spans="1:26" ht="13.15" x14ac:dyDescent="0.4">
      <c r="A1418" s="1">
        <v>1988.06</v>
      </c>
      <c r="B1418" s="11">
        <v>270.7</v>
      </c>
      <c r="C1418" s="4">
        <v>9.23</v>
      </c>
      <c r="D1418" s="11">
        <v>21.67</v>
      </c>
      <c r="E1418" s="11">
        <v>118</v>
      </c>
      <c r="F1418" s="4">
        <f t="shared" si="299"/>
        <v>1988.4583333332266</v>
      </c>
      <c r="G1418" s="22">
        <v>8.92</v>
      </c>
      <c r="H1418" s="4">
        <f t="shared" ref="H1418:H1481" si="309">B1418*$E$1838/E1418</f>
        <v>698.83957881355934</v>
      </c>
      <c r="I1418" s="4">
        <f t="shared" ref="I1418:I1481" si="310">C1418*$E$1838/E1418</f>
        <v>23.828183644067799</v>
      </c>
      <c r="J1418" s="33">
        <f t="shared" si="300"/>
        <v>221426.34213069439</v>
      </c>
      <c r="K1418" s="4">
        <f t="shared" ref="K1418:K1481" si="311">D1418*$E$1838/E1418</f>
        <v>55.94330872881357</v>
      </c>
      <c r="L1418" s="33">
        <f t="shared" ref="L1418:L1481" si="312">K1418*(J1418/H1418)</f>
        <v>17725.559046812516</v>
      </c>
      <c r="M1418" s="15">
        <f t="shared" si="303"/>
        <v>14.766468647879622</v>
      </c>
      <c r="N1418" s="6"/>
      <c r="O1418" s="7">
        <f t="shared" si="304"/>
        <v>18.20823556951483</v>
      </c>
      <c r="P1418" s="7"/>
      <c r="Q1418" s="46">
        <f t="shared" si="305"/>
        <v>3.9638410850633035E-2</v>
      </c>
      <c r="R1418" s="22">
        <f t="shared" si="301"/>
        <v>0.99829434380981263</v>
      </c>
      <c r="S1418" s="22">
        <f t="shared" si="302"/>
        <v>15.517273122497594</v>
      </c>
      <c r="T1418" s="39">
        <f t="shared" si="306"/>
        <v>0.14570549563330748</v>
      </c>
      <c r="U1418" s="39">
        <f t="shared" si="307"/>
        <v>6.4809484650063309E-2</v>
      </c>
      <c r="V1418" s="39">
        <f t="shared" si="308"/>
        <v>8.0896010983244171E-2</v>
      </c>
      <c r="Y1418" s="37"/>
      <c r="Z1418" s="37"/>
    </row>
    <row r="1419" spans="1:26" ht="13.15" x14ac:dyDescent="0.4">
      <c r="A1419" s="1">
        <v>1988.07</v>
      </c>
      <c r="B1419" s="11">
        <v>269.10000000000002</v>
      </c>
      <c r="C1419" s="4">
        <v>9.3066700000000004</v>
      </c>
      <c r="D1419" s="11">
        <v>22.023299999999999</v>
      </c>
      <c r="E1419" s="11">
        <v>118.5</v>
      </c>
      <c r="F1419" s="4">
        <f t="shared" ref="F1419:F1482" si="313">F1418+1/12</f>
        <v>1988.5416666665599</v>
      </c>
      <c r="G1419" s="22">
        <v>9.06</v>
      </c>
      <c r="H1419" s="4">
        <f t="shared" si="309"/>
        <v>691.7777544303799</v>
      </c>
      <c r="I1419" s="4">
        <f t="shared" si="310"/>
        <v>23.92473903316456</v>
      </c>
      <c r="J1419" s="33">
        <f t="shared" ref="J1419:J1482" si="314">J1418*((H1419+(I1419/12))/H1418)</f>
        <v>219820.5229674039</v>
      </c>
      <c r="K1419" s="4">
        <f t="shared" si="311"/>
        <v>56.615492453164563</v>
      </c>
      <c r="L1419" s="33">
        <f t="shared" si="312"/>
        <v>17990.239031839563</v>
      </c>
      <c r="M1419" s="15">
        <f t="shared" si="303"/>
        <v>14.608315717522101</v>
      </c>
      <c r="N1419" s="6"/>
      <c r="O1419" s="7">
        <f t="shared" si="304"/>
        <v>17.988763201028419</v>
      </c>
      <c r="P1419" s="7"/>
      <c r="Q1419" s="46">
        <f t="shared" si="305"/>
        <v>3.8609675495086232E-2</v>
      </c>
      <c r="R1419" s="22">
        <f t="shared" ref="R1419:R1482" si="315">((G1419/G1420+G1419/1200+((1+G1420/1200)^(-119))*(1-G1419/G1420)))</f>
        <v>0.99460428504699416</v>
      </c>
      <c r="S1419" s="22">
        <f t="shared" ref="S1419:S1482" si="316">S1418*R1418*E1418/E1419</f>
        <v>15.425443938952597</v>
      </c>
      <c r="T1419" s="39">
        <f t="shared" si="306"/>
        <v>0.1514212597730793</v>
      </c>
      <c r="U1419" s="39">
        <f t="shared" si="307"/>
        <v>6.6122269687267643E-2</v>
      </c>
      <c r="V1419" s="39">
        <f t="shared" si="308"/>
        <v>8.5298990085811655E-2</v>
      </c>
      <c r="Y1419" s="37"/>
      <c r="Z1419" s="37"/>
    </row>
    <row r="1420" spans="1:26" ht="13.15" x14ac:dyDescent="0.4">
      <c r="A1420" s="1">
        <v>1988.08</v>
      </c>
      <c r="B1420" s="11">
        <v>263.7</v>
      </c>
      <c r="C1420" s="4">
        <v>9.3833300000000008</v>
      </c>
      <c r="D1420" s="11">
        <v>22.3767</v>
      </c>
      <c r="E1420" s="11">
        <v>119</v>
      </c>
      <c r="F1420" s="4">
        <f t="shared" si="313"/>
        <v>1988.6249999998931</v>
      </c>
      <c r="G1420" s="22">
        <v>9.26</v>
      </c>
      <c r="H1420" s="4">
        <f t="shared" si="309"/>
        <v>675.04762436974795</v>
      </c>
      <c r="I1420" s="4">
        <f t="shared" si="310"/>
        <v>24.020457433361351</v>
      </c>
      <c r="J1420" s="33">
        <f t="shared" si="314"/>
        <v>215140.39249833892</v>
      </c>
      <c r="K1420" s="4">
        <f t="shared" si="311"/>
        <v>57.282283565546223</v>
      </c>
      <c r="L1420" s="33">
        <f t="shared" si="312"/>
        <v>18256.094125208878</v>
      </c>
      <c r="M1420" s="15">
        <f t="shared" si="303"/>
        <v>14.244946310675651</v>
      </c>
      <c r="N1420" s="6"/>
      <c r="O1420" s="7">
        <f t="shared" si="304"/>
        <v>17.518725933895684</v>
      </c>
      <c r="P1420" s="7"/>
      <c r="Q1420" s="46">
        <f t="shared" si="305"/>
        <v>3.8319223452196433E-2</v>
      </c>
      <c r="R1420" s="22">
        <f t="shared" si="315"/>
        <v>1.0260567691250402</v>
      </c>
      <c r="S1420" s="22">
        <f t="shared" si="316"/>
        <v>15.277749562113286</v>
      </c>
      <c r="T1420" s="39">
        <f t="shared" si="306"/>
        <v>0.14545422414527631</v>
      </c>
      <c r="U1420" s="39">
        <f t="shared" si="307"/>
        <v>6.8478382298141849E-2</v>
      </c>
      <c r="V1420" s="39">
        <f t="shared" si="308"/>
        <v>7.6975841847134463E-2</v>
      </c>
      <c r="Y1420" s="37"/>
      <c r="Z1420" s="37"/>
    </row>
    <row r="1421" spans="1:26" ht="13.15" x14ac:dyDescent="0.4">
      <c r="A1421" s="1">
        <v>1988.09</v>
      </c>
      <c r="B1421" s="11">
        <v>268</v>
      </c>
      <c r="C1421" s="4">
        <v>9.4600000000000009</v>
      </c>
      <c r="D1421" s="11">
        <v>22.73</v>
      </c>
      <c r="E1421" s="11">
        <v>119.8</v>
      </c>
      <c r="F1421" s="4">
        <f t="shared" si="313"/>
        <v>1988.7083333332264</v>
      </c>
      <c r="G1421" s="22">
        <v>8.98</v>
      </c>
      <c r="H1421" s="4">
        <f t="shared" si="309"/>
        <v>681.47388981636061</v>
      </c>
      <c r="I1421" s="4">
        <f t="shared" si="310"/>
        <v>24.055011185308853</v>
      </c>
      <c r="J1421" s="33">
        <f t="shared" si="314"/>
        <v>217827.33820507996</v>
      </c>
      <c r="K1421" s="4">
        <f t="shared" si="311"/>
        <v>57.798139983305518</v>
      </c>
      <c r="L1421" s="33">
        <f t="shared" si="312"/>
        <v>18474.684318662192</v>
      </c>
      <c r="M1421" s="15">
        <f t="shared" si="303"/>
        <v>14.369428776140159</v>
      </c>
      <c r="N1421" s="6"/>
      <c r="O1421" s="7">
        <f t="shared" si="304"/>
        <v>17.648292003694412</v>
      </c>
      <c r="P1421" s="7"/>
      <c r="Q1421" s="46">
        <f t="shared" si="305"/>
        <v>4.0421236973085861E-2</v>
      </c>
      <c r="R1421" s="22">
        <f t="shared" si="315"/>
        <v>1.019363978978598</v>
      </c>
      <c r="S1421" s="22">
        <f t="shared" si="316"/>
        <v>15.57115829940911</v>
      </c>
      <c r="T1421" s="39">
        <f t="shared" si="306"/>
        <v>0.13816317729335692</v>
      </c>
      <c r="U1421" s="39">
        <f t="shared" si="307"/>
        <v>7.1142595418593579E-2</v>
      </c>
      <c r="V1421" s="39">
        <f t="shared" si="308"/>
        <v>6.7020581874763341E-2</v>
      </c>
      <c r="Y1421" s="37"/>
      <c r="Z1421" s="37"/>
    </row>
    <row r="1422" spans="1:26" ht="13.15" x14ac:dyDescent="0.4">
      <c r="A1422" s="1">
        <v>1988.1</v>
      </c>
      <c r="B1422" s="11">
        <v>277.39999999999998</v>
      </c>
      <c r="C1422" s="4">
        <v>9.5500000000000007</v>
      </c>
      <c r="D1422" s="11">
        <v>23.0733</v>
      </c>
      <c r="E1422" s="11">
        <v>120.2</v>
      </c>
      <c r="F1422" s="4">
        <f t="shared" si="313"/>
        <v>1988.7916666665596</v>
      </c>
      <c r="G1422" s="22">
        <v>8.8000000000000007</v>
      </c>
      <c r="H1422" s="4">
        <f t="shared" si="309"/>
        <v>703.02899001663889</v>
      </c>
      <c r="I1422" s="4">
        <f t="shared" si="310"/>
        <v>24.203052828618969</v>
      </c>
      <c r="J1422" s="33">
        <f t="shared" si="314"/>
        <v>225361.93450574719</v>
      </c>
      <c r="K1422" s="4">
        <f t="shared" si="311"/>
        <v>58.475842809484199</v>
      </c>
      <c r="L1422" s="33">
        <f t="shared" si="312"/>
        <v>18744.929788866106</v>
      </c>
      <c r="M1422" s="15">
        <f t="shared" si="303"/>
        <v>14.811450153277725</v>
      </c>
      <c r="N1422" s="6"/>
      <c r="O1422" s="7">
        <f t="shared" si="304"/>
        <v>18.165517397941169</v>
      </c>
      <c r="P1422" s="7"/>
      <c r="Q1422" s="46">
        <f t="shared" si="305"/>
        <v>3.9545427218485307E-2</v>
      </c>
      <c r="R1422" s="22">
        <f t="shared" si="315"/>
        <v>0.99684437266514558</v>
      </c>
      <c r="S1422" s="22">
        <f t="shared" si="316"/>
        <v>15.819856989939071</v>
      </c>
      <c r="T1422" s="39">
        <f t="shared" si="306"/>
        <v>0.13547813605330106</v>
      </c>
      <c r="U1422" s="39">
        <f t="shared" si="307"/>
        <v>7.1969206543410325E-2</v>
      </c>
      <c r="V1422" s="39">
        <f t="shared" si="308"/>
        <v>6.3508929509890732E-2</v>
      </c>
      <c r="Y1422" s="37"/>
      <c r="Z1422" s="37"/>
    </row>
    <row r="1423" spans="1:26" ht="13.15" x14ac:dyDescent="0.4">
      <c r="A1423" s="1">
        <v>1988.11</v>
      </c>
      <c r="B1423" s="11">
        <v>271</v>
      </c>
      <c r="C1423" s="4">
        <v>9.64</v>
      </c>
      <c r="D1423" s="11">
        <v>23.416699999999999</v>
      </c>
      <c r="E1423" s="11">
        <v>120.3</v>
      </c>
      <c r="F1423" s="4">
        <f t="shared" si="313"/>
        <v>1988.8749999998929</v>
      </c>
      <c r="G1423" s="22">
        <v>8.9600000000000009</v>
      </c>
      <c r="H1423" s="4">
        <f t="shared" si="309"/>
        <v>686.23822942643392</v>
      </c>
      <c r="I1423" s="4">
        <f t="shared" si="310"/>
        <v>24.410835910224442</v>
      </c>
      <c r="J1423" s="33">
        <f t="shared" si="314"/>
        <v>220631.60488631445</v>
      </c>
      <c r="K1423" s="4">
        <f t="shared" si="311"/>
        <v>59.29680718453865</v>
      </c>
      <c r="L1423" s="33">
        <f t="shared" si="312"/>
        <v>19064.44318133343</v>
      </c>
      <c r="M1423" s="15">
        <f t="shared" si="303"/>
        <v>14.445530680872885</v>
      </c>
      <c r="N1423" s="6"/>
      <c r="O1423" s="7">
        <f t="shared" si="304"/>
        <v>17.69287154339721</v>
      </c>
      <c r="P1423" s="7"/>
      <c r="Q1423" s="46">
        <f t="shared" si="305"/>
        <v>3.9271002237617883E-2</v>
      </c>
      <c r="R1423" s="22">
        <f t="shared" si="315"/>
        <v>0.99769560940182367</v>
      </c>
      <c r="S1423" s="22">
        <f t="shared" si="316"/>
        <v>15.756826576042673</v>
      </c>
      <c r="T1423" s="39">
        <f t="shared" si="306"/>
        <v>0.14980021837972379</v>
      </c>
      <c r="U1423" s="39">
        <f t="shared" si="307"/>
        <v>7.0251831338317583E-2</v>
      </c>
      <c r="V1423" s="39">
        <f t="shared" si="308"/>
        <v>7.954838704140621E-2</v>
      </c>
      <c r="Y1423" s="37"/>
      <c r="Z1423" s="37"/>
    </row>
    <row r="1424" spans="1:26" ht="13.15" x14ac:dyDescent="0.4">
      <c r="A1424" s="1">
        <v>1988.12</v>
      </c>
      <c r="B1424" s="11">
        <v>276.5</v>
      </c>
      <c r="C1424" s="4">
        <v>9.75</v>
      </c>
      <c r="D1424" s="11">
        <v>23.75</v>
      </c>
      <c r="E1424" s="11">
        <v>120.5</v>
      </c>
      <c r="F1424" s="4">
        <f t="shared" si="313"/>
        <v>1988.9583333332262</v>
      </c>
      <c r="G1424" s="22">
        <v>9.11</v>
      </c>
      <c r="H1424" s="4">
        <f t="shared" si="309"/>
        <v>699.00347302904561</v>
      </c>
      <c r="I1424" s="4">
        <f t="shared" si="310"/>
        <v>24.648404564315353</v>
      </c>
      <c r="J1424" s="33">
        <f t="shared" si="314"/>
        <v>225396.13241822479</v>
      </c>
      <c r="K1424" s="4">
        <f t="shared" si="311"/>
        <v>60.040985477178424</v>
      </c>
      <c r="L1424" s="33">
        <f t="shared" si="312"/>
        <v>19360.427287279708</v>
      </c>
      <c r="M1424" s="15">
        <f t="shared" si="303"/>
        <v>14.702086748571997</v>
      </c>
      <c r="N1424" s="6"/>
      <c r="O1424" s="7">
        <f t="shared" si="304"/>
        <v>17.981586492014166</v>
      </c>
      <c r="P1424" s="7"/>
      <c r="Q1424" s="46">
        <f t="shared" si="305"/>
        <v>3.6268450358792836E-2</v>
      </c>
      <c r="R1424" s="22">
        <f t="shared" si="315"/>
        <v>1.0088955782014826</v>
      </c>
      <c r="S1424" s="22">
        <f t="shared" si="316"/>
        <v>15.694424549134908</v>
      </c>
      <c r="T1424" s="39">
        <f t="shared" si="306"/>
        <v>0.15204074375042187</v>
      </c>
      <c r="U1424" s="39">
        <f t="shared" si="307"/>
        <v>7.2685803796633142E-2</v>
      </c>
      <c r="V1424" s="39">
        <f t="shared" si="308"/>
        <v>7.9354939953788728E-2</v>
      </c>
      <c r="Y1424" s="37"/>
      <c r="Z1424" s="37"/>
    </row>
    <row r="1425" spans="1:26" ht="13.15" x14ac:dyDescent="0.4">
      <c r="A1425" s="1">
        <v>1989.01</v>
      </c>
      <c r="B1425" s="11">
        <v>285.39999999999998</v>
      </c>
      <c r="C1425" s="4">
        <v>9.8133300000000006</v>
      </c>
      <c r="D1425" s="11">
        <v>24.16</v>
      </c>
      <c r="E1425" s="11">
        <v>121.1</v>
      </c>
      <c r="F1425" s="4">
        <f t="shared" si="313"/>
        <v>1989.0416666665594</v>
      </c>
      <c r="G1425" s="22">
        <v>9.09</v>
      </c>
      <c r="H1425" s="4">
        <f t="shared" si="309"/>
        <v>717.92829562345173</v>
      </c>
      <c r="I1425" s="4">
        <f t="shared" si="310"/>
        <v>24.685589633113132</v>
      </c>
      <c r="J1425" s="33">
        <f t="shared" si="314"/>
        <v>232161.83774650752</v>
      </c>
      <c r="K1425" s="4">
        <f t="shared" si="311"/>
        <v>60.774869033856326</v>
      </c>
      <c r="L1425" s="33">
        <f t="shared" si="312"/>
        <v>19653.223545744997</v>
      </c>
      <c r="M1425" s="15">
        <f t="shared" si="303"/>
        <v>15.088072442713285</v>
      </c>
      <c r="N1425" s="6"/>
      <c r="O1425" s="7">
        <f t="shared" si="304"/>
        <v>18.425435496743216</v>
      </c>
      <c r="P1425" s="7"/>
      <c r="Q1425" s="46">
        <f t="shared" si="305"/>
        <v>3.4319933499708785E-2</v>
      </c>
      <c r="R1425" s="22">
        <f t="shared" si="315"/>
        <v>1.0023769837262066</v>
      </c>
      <c r="S1425" s="22">
        <f t="shared" si="316"/>
        <v>15.755584486950456</v>
      </c>
      <c r="T1425" s="39">
        <f t="shared" si="306"/>
        <v>0.15402822616148049</v>
      </c>
      <c r="U1425" s="39">
        <f t="shared" si="307"/>
        <v>7.182926250160282E-2</v>
      </c>
      <c r="V1425" s="39">
        <f t="shared" si="308"/>
        <v>8.2198963659877666E-2</v>
      </c>
      <c r="Y1425" s="37"/>
      <c r="Z1425" s="37"/>
    </row>
    <row r="1426" spans="1:26" ht="13.15" x14ac:dyDescent="0.4">
      <c r="A1426" s="1">
        <v>1989.02</v>
      </c>
      <c r="B1426" s="11">
        <v>294</v>
      </c>
      <c r="C1426" s="4">
        <v>9.8966700000000003</v>
      </c>
      <c r="D1426" s="11">
        <v>24.56</v>
      </c>
      <c r="E1426" s="11">
        <v>121.6</v>
      </c>
      <c r="F1426" s="4">
        <f t="shared" si="313"/>
        <v>1989.1249999998927</v>
      </c>
      <c r="G1426" s="22">
        <v>9.17</v>
      </c>
      <c r="H1426" s="4">
        <f t="shared" si="309"/>
        <v>736.52077302631585</v>
      </c>
      <c r="I1426" s="4">
        <f t="shared" si="310"/>
        <v>24.792867478865137</v>
      </c>
      <c r="J1426" s="33">
        <f t="shared" si="314"/>
        <v>238842.3473337302</v>
      </c>
      <c r="K1426" s="4">
        <f t="shared" si="311"/>
        <v>61.527041447368426</v>
      </c>
      <c r="L1426" s="33">
        <f t="shared" si="312"/>
        <v>19952.272280668076</v>
      </c>
      <c r="M1426" s="15">
        <f t="shared" si="303"/>
        <v>15.467060462734748</v>
      </c>
      <c r="N1426" s="6"/>
      <c r="O1426" s="7">
        <f t="shared" si="304"/>
        <v>18.857435717731345</v>
      </c>
      <c r="P1426" s="7"/>
      <c r="Q1426" s="46">
        <f t="shared" si="305"/>
        <v>3.109942441740994E-2</v>
      </c>
      <c r="R1426" s="22">
        <f t="shared" si="315"/>
        <v>0.99539500079332033</v>
      </c>
      <c r="S1426" s="22">
        <f t="shared" si="316"/>
        <v>15.728096787541919</v>
      </c>
      <c r="T1426" s="39">
        <f t="shared" si="306"/>
        <v>0.15054287629968632</v>
      </c>
      <c r="U1426" s="39">
        <f t="shared" si="307"/>
        <v>6.9949108517790792E-2</v>
      </c>
      <c r="V1426" s="39">
        <f t="shared" si="308"/>
        <v>8.0593767781895531E-2</v>
      </c>
      <c r="Y1426" s="37"/>
      <c r="Z1426" s="37"/>
    </row>
    <row r="1427" spans="1:26" ht="13.15" x14ac:dyDescent="0.4">
      <c r="A1427" s="1">
        <v>1989.03</v>
      </c>
      <c r="B1427" s="11">
        <v>292.7</v>
      </c>
      <c r="C1427" s="4">
        <v>10.01</v>
      </c>
      <c r="D1427" s="11">
        <v>24.96</v>
      </c>
      <c r="E1427" s="11">
        <v>122.3</v>
      </c>
      <c r="F1427" s="4">
        <f t="shared" si="313"/>
        <v>1989.2083333332259</v>
      </c>
      <c r="G1427" s="22">
        <v>9.36</v>
      </c>
      <c r="H1427" s="4">
        <f t="shared" si="309"/>
        <v>729.06711610793127</v>
      </c>
      <c r="I1427" s="4">
        <f t="shared" si="310"/>
        <v>24.933248487326249</v>
      </c>
      <c r="J1427" s="33">
        <f t="shared" si="314"/>
        <v>237099.03020177191</v>
      </c>
      <c r="K1427" s="4">
        <f t="shared" si="311"/>
        <v>62.171217007358955</v>
      </c>
      <c r="L1427" s="33">
        <f t="shared" si="312"/>
        <v>20218.625875764359</v>
      </c>
      <c r="M1427" s="15">
        <f t="shared" si="303"/>
        <v>15.298969108882359</v>
      </c>
      <c r="N1427" s="6"/>
      <c r="O1427" s="7">
        <f t="shared" si="304"/>
        <v>18.622276927610887</v>
      </c>
      <c r="P1427" s="7"/>
      <c r="Q1427" s="46">
        <f t="shared" si="305"/>
        <v>2.9450727706516799E-2</v>
      </c>
      <c r="R1427" s="22">
        <f t="shared" si="315"/>
        <v>1.019490591915486</v>
      </c>
      <c r="S1427" s="22">
        <f t="shared" si="316"/>
        <v>15.566061651516151</v>
      </c>
      <c r="T1427" s="39">
        <f t="shared" si="306"/>
        <v>0.15435889228086808</v>
      </c>
      <c r="U1427" s="39">
        <f t="shared" si="307"/>
        <v>6.9267490958713207E-2</v>
      </c>
      <c r="V1427" s="39">
        <f t="shared" si="308"/>
        <v>8.5091401322154869E-2</v>
      </c>
      <c r="Y1427" s="37"/>
      <c r="Z1427" s="37"/>
    </row>
    <row r="1428" spans="1:26" ht="13.15" x14ac:dyDescent="0.4">
      <c r="A1428" s="1">
        <v>1989.04</v>
      </c>
      <c r="B1428" s="11">
        <v>302.3</v>
      </c>
      <c r="C1428" s="4">
        <v>10.0867</v>
      </c>
      <c r="D1428" s="11">
        <v>25.046700000000001</v>
      </c>
      <c r="E1428" s="11">
        <v>123.1</v>
      </c>
      <c r="F1428" s="4">
        <f t="shared" si="313"/>
        <v>1989.2916666665592</v>
      </c>
      <c r="G1428" s="22">
        <v>9.18</v>
      </c>
      <c r="H1428" s="4">
        <f t="shared" si="309"/>
        <v>748.08567587327389</v>
      </c>
      <c r="I1428" s="4">
        <f t="shared" si="310"/>
        <v>24.961018150284325</v>
      </c>
      <c r="J1428" s="33">
        <f t="shared" si="314"/>
        <v>243960.49475745313</v>
      </c>
      <c r="K1428" s="4">
        <f t="shared" si="311"/>
        <v>61.981731716490671</v>
      </c>
      <c r="L1428" s="33">
        <f t="shared" si="312"/>
        <v>20213.0510223007</v>
      </c>
      <c r="M1428" s="15">
        <f t="shared" si="303"/>
        <v>15.686742656144581</v>
      </c>
      <c r="N1428" s="6"/>
      <c r="O1428" s="7">
        <f t="shared" si="304"/>
        <v>19.061417959765514</v>
      </c>
      <c r="P1428" s="7"/>
      <c r="Q1428" s="46">
        <f t="shared" si="305"/>
        <v>2.9119326302348064E-2</v>
      </c>
      <c r="R1428" s="22">
        <f t="shared" si="315"/>
        <v>1.028717272293509</v>
      </c>
      <c r="S1428" s="22">
        <f t="shared" si="316"/>
        <v>15.766321297022916</v>
      </c>
      <c r="T1428" s="39">
        <f t="shared" si="306"/>
        <v>0.15503405201669507</v>
      </c>
      <c r="U1428" s="39">
        <f t="shared" si="307"/>
        <v>6.8002900034639602E-2</v>
      </c>
      <c r="V1428" s="39">
        <f t="shared" si="308"/>
        <v>8.7031151982055466E-2</v>
      </c>
      <c r="Y1428" s="37"/>
      <c r="Z1428" s="37"/>
    </row>
    <row r="1429" spans="1:26" ht="13.15" x14ac:dyDescent="0.4">
      <c r="A1429" s="1">
        <v>1989.05</v>
      </c>
      <c r="B1429" s="11">
        <v>313.89999999999998</v>
      </c>
      <c r="C1429" s="4">
        <v>10.193300000000001</v>
      </c>
      <c r="D1429" s="11">
        <v>25.133299999999998</v>
      </c>
      <c r="E1429" s="11">
        <v>123.8</v>
      </c>
      <c r="F1429" s="4">
        <f t="shared" si="313"/>
        <v>1989.3749999998925</v>
      </c>
      <c r="G1429" s="22">
        <v>8.86</v>
      </c>
      <c r="H1429" s="4">
        <f t="shared" si="309"/>
        <v>772.39937883683353</v>
      </c>
      <c r="I1429" s="4">
        <f t="shared" si="310"/>
        <v>25.082187283521815</v>
      </c>
      <c r="J1429" s="33">
        <f t="shared" si="314"/>
        <v>252571.14606883342</v>
      </c>
      <c r="K1429" s="4">
        <f t="shared" si="311"/>
        <v>61.844362243134086</v>
      </c>
      <c r="L1429" s="33">
        <f t="shared" si="312"/>
        <v>20222.830154481719</v>
      </c>
      <c r="M1429" s="15">
        <f t="shared" si="303"/>
        <v>16.186353538544552</v>
      </c>
      <c r="N1429" s="6"/>
      <c r="O1429" s="7">
        <f t="shared" si="304"/>
        <v>19.633569215559806</v>
      </c>
      <c r="P1429" s="7"/>
      <c r="Q1429" s="46">
        <f t="shared" si="305"/>
        <v>2.9612224452634353E-2</v>
      </c>
      <c r="R1429" s="22">
        <f t="shared" si="315"/>
        <v>1.046527044792438</v>
      </c>
      <c r="S1429" s="22">
        <f t="shared" si="316"/>
        <v>16.127379761497444</v>
      </c>
      <c r="T1429" s="39">
        <f t="shared" si="306"/>
        <v>0.15092075456629983</v>
      </c>
      <c r="U1429" s="39">
        <f t="shared" si="307"/>
        <v>6.3099585755091114E-2</v>
      </c>
      <c r="V1429" s="39">
        <f t="shared" si="308"/>
        <v>8.7821168811208716E-2</v>
      </c>
      <c r="Y1429" s="37"/>
      <c r="Z1429" s="37"/>
    </row>
    <row r="1430" spans="1:26" ht="13.15" x14ac:dyDescent="0.4">
      <c r="A1430" s="1">
        <v>1989.06</v>
      </c>
      <c r="B1430" s="11">
        <v>323.7</v>
      </c>
      <c r="C1430" s="4">
        <v>10.37</v>
      </c>
      <c r="D1430" s="11">
        <v>25.22</v>
      </c>
      <c r="E1430" s="11">
        <v>124.1</v>
      </c>
      <c r="F1430" s="4">
        <f t="shared" si="313"/>
        <v>1989.4583333332257</v>
      </c>
      <c r="G1430" s="22">
        <v>8.2799999999999994</v>
      </c>
      <c r="H1430" s="4">
        <f t="shared" si="309"/>
        <v>794.58829411764714</v>
      </c>
      <c r="I1430" s="4">
        <f t="shared" si="310"/>
        <v>25.455300000000001</v>
      </c>
      <c r="J1430" s="33">
        <f t="shared" si="314"/>
        <v>260520.46968121501</v>
      </c>
      <c r="K1430" s="4">
        <f t="shared" si="311"/>
        <v>61.90768235294118</v>
      </c>
      <c r="L1430" s="33">
        <f t="shared" si="312"/>
        <v>20297.578762311532</v>
      </c>
      <c r="M1430" s="15">
        <f t="shared" si="303"/>
        <v>16.641904235808585</v>
      </c>
      <c r="N1430" s="6"/>
      <c r="O1430" s="7">
        <f t="shared" si="304"/>
        <v>20.149986195019579</v>
      </c>
      <c r="P1430" s="7"/>
      <c r="Q1430" s="46">
        <f t="shared" si="305"/>
        <v>3.280169858994815E-2</v>
      </c>
      <c r="R1430" s="22">
        <f t="shared" si="315"/>
        <v>1.0246450227166057</v>
      </c>
      <c r="S1430" s="22">
        <f t="shared" si="316"/>
        <v>16.836938745827617</v>
      </c>
      <c r="T1430" s="39">
        <f t="shared" si="306"/>
        <v>0.14665589177332139</v>
      </c>
      <c r="U1430" s="39">
        <f t="shared" si="307"/>
        <v>5.6140869351618328E-2</v>
      </c>
      <c r="V1430" s="39">
        <f t="shared" si="308"/>
        <v>9.0515022421703062E-2</v>
      </c>
      <c r="Y1430" s="37"/>
      <c r="Z1430" s="37"/>
    </row>
    <row r="1431" spans="1:26" ht="13.15" x14ac:dyDescent="0.4">
      <c r="A1431" s="1">
        <v>1989.07</v>
      </c>
      <c r="B1431" s="11">
        <v>331.9</v>
      </c>
      <c r="C1431" s="4">
        <v>10.423299999999999</v>
      </c>
      <c r="D1431" s="11">
        <v>24.71</v>
      </c>
      <c r="E1431" s="11">
        <v>124.4</v>
      </c>
      <c r="F1431" s="4">
        <f t="shared" si="313"/>
        <v>1989.541666666559</v>
      </c>
      <c r="G1431" s="22">
        <v>8.02</v>
      </c>
      <c r="H1431" s="4">
        <f t="shared" si="309"/>
        <v>812.75213102893883</v>
      </c>
      <c r="I1431" s="4">
        <f t="shared" si="310"/>
        <v>25.524432923633437</v>
      </c>
      <c r="J1431" s="33">
        <f t="shared" si="314"/>
        <v>267173.20770954672</v>
      </c>
      <c r="K1431" s="4">
        <f t="shared" si="311"/>
        <v>60.509506350482319</v>
      </c>
      <c r="L1431" s="33">
        <f t="shared" si="312"/>
        <v>19891.081538122628</v>
      </c>
      <c r="M1431" s="15">
        <f t="shared" si="303"/>
        <v>17.013407650499129</v>
      </c>
      <c r="N1431" s="6"/>
      <c r="O1431" s="7">
        <f t="shared" si="304"/>
        <v>20.562062434197966</v>
      </c>
      <c r="P1431" s="7"/>
      <c r="Q1431" s="46">
        <f t="shared" si="305"/>
        <v>3.3183324471873221E-2</v>
      </c>
      <c r="R1431" s="22">
        <f t="shared" si="315"/>
        <v>1.0005646566168747</v>
      </c>
      <c r="S1431" s="22">
        <f t="shared" si="316"/>
        <v>17.210281258253637</v>
      </c>
      <c r="T1431" s="39">
        <f t="shared" si="306"/>
        <v>0.14849376415557325</v>
      </c>
      <c r="U1431" s="39">
        <f t="shared" si="307"/>
        <v>5.4893130935193657E-2</v>
      </c>
      <c r="V1431" s="39">
        <f t="shared" si="308"/>
        <v>9.3600633220379592E-2</v>
      </c>
      <c r="Y1431" s="37"/>
      <c r="Z1431" s="37"/>
    </row>
    <row r="1432" spans="1:26" ht="13.15" x14ac:dyDescent="0.4">
      <c r="A1432" s="1">
        <v>1989.08</v>
      </c>
      <c r="B1432" s="11">
        <v>346.6</v>
      </c>
      <c r="C1432" s="4">
        <v>10.5467</v>
      </c>
      <c r="D1432" s="11">
        <v>24.2</v>
      </c>
      <c r="E1432" s="11">
        <v>124.6</v>
      </c>
      <c r="F1432" s="4">
        <f t="shared" si="313"/>
        <v>1989.6249999998922</v>
      </c>
      <c r="G1432" s="22">
        <v>8.11</v>
      </c>
      <c r="H1432" s="4">
        <f t="shared" si="309"/>
        <v>847.38692937399696</v>
      </c>
      <c r="I1432" s="4">
        <f t="shared" si="310"/>
        <v>25.785157899678975</v>
      </c>
      <c r="J1432" s="33">
        <f t="shared" si="314"/>
        <v>279264.94114541437</v>
      </c>
      <c r="K1432" s="4">
        <f t="shared" si="311"/>
        <v>59.165504012841097</v>
      </c>
      <c r="L1432" s="33">
        <f t="shared" si="312"/>
        <v>19498.590812807346</v>
      </c>
      <c r="M1432" s="15">
        <f t="shared" si="303"/>
        <v>17.734251436577324</v>
      </c>
      <c r="N1432" s="6"/>
      <c r="O1432" s="7">
        <f t="shared" si="304"/>
        <v>21.393656539479522</v>
      </c>
      <c r="P1432" s="7"/>
      <c r="Q1432" s="46">
        <f t="shared" si="305"/>
        <v>2.9058877372121802E-2</v>
      </c>
      <c r="R1432" s="22">
        <f t="shared" si="315"/>
        <v>1.0013382399471198</v>
      </c>
      <c r="S1432" s="22">
        <f t="shared" si="316"/>
        <v>17.192358709358597</v>
      </c>
      <c r="T1432" s="39">
        <f t="shared" si="306"/>
        <v>0.13875801545657551</v>
      </c>
      <c r="U1432" s="39">
        <f t="shared" si="307"/>
        <v>5.4073698343590992E-2</v>
      </c>
      <c r="V1432" s="39">
        <f t="shared" si="308"/>
        <v>8.468431711298452E-2</v>
      </c>
      <c r="Y1432" s="37"/>
      <c r="Z1432" s="37"/>
    </row>
    <row r="1433" spans="1:26" ht="13.15" x14ac:dyDescent="0.4">
      <c r="A1433" s="1">
        <v>1989.09</v>
      </c>
      <c r="B1433" s="11">
        <v>347.3</v>
      </c>
      <c r="C1433" s="4">
        <v>10.73</v>
      </c>
      <c r="D1433" s="11">
        <v>23.69</v>
      </c>
      <c r="E1433" s="11">
        <v>125</v>
      </c>
      <c r="F1433" s="4">
        <f t="shared" si="313"/>
        <v>1989.7083333332255</v>
      </c>
      <c r="G1433" s="22">
        <v>8.19</v>
      </c>
      <c r="H1433" s="4">
        <f t="shared" si="309"/>
        <v>846.38121360000014</v>
      </c>
      <c r="I1433" s="4">
        <f t="shared" si="310"/>
        <v>26.149353359999999</v>
      </c>
      <c r="J1433" s="33">
        <f t="shared" si="314"/>
        <v>279651.64600769465</v>
      </c>
      <c r="K1433" s="4">
        <f t="shared" si="311"/>
        <v>57.733288080000008</v>
      </c>
      <c r="L1433" s="33">
        <f t="shared" si="312"/>
        <v>19075.575853504997</v>
      </c>
      <c r="M1433" s="15">
        <f t="shared" si="303"/>
        <v>17.714220678979085</v>
      </c>
      <c r="N1433" s="6"/>
      <c r="O1433" s="7">
        <f t="shared" si="304"/>
        <v>21.332067137506485</v>
      </c>
      <c r="P1433" s="7"/>
      <c r="Q1433" s="46">
        <f t="shared" si="305"/>
        <v>2.7524537130818802E-2</v>
      </c>
      <c r="R1433" s="22">
        <f t="shared" si="315"/>
        <v>1.0191153280183949</v>
      </c>
      <c r="S1433" s="22">
        <f t="shared" si="316"/>
        <v>17.160277038694854</v>
      </c>
      <c r="T1433" s="39">
        <f t="shared" si="306"/>
        <v>0.13737480809721991</v>
      </c>
      <c r="U1433" s="39">
        <f t="shared" si="307"/>
        <v>5.4444628685262897E-2</v>
      </c>
      <c r="V1433" s="39">
        <f t="shared" si="308"/>
        <v>8.2930179411957017E-2</v>
      </c>
      <c r="Y1433" s="37"/>
      <c r="Z1433" s="37"/>
    </row>
    <row r="1434" spans="1:26" ht="13.15" x14ac:dyDescent="0.4">
      <c r="A1434" s="1">
        <v>1989.1</v>
      </c>
      <c r="B1434" s="11">
        <v>347.4</v>
      </c>
      <c r="C1434" s="4">
        <v>10.7967</v>
      </c>
      <c r="D1434" s="11">
        <v>23.4267</v>
      </c>
      <c r="E1434" s="11">
        <v>125.6</v>
      </c>
      <c r="F1434" s="4">
        <f t="shared" si="313"/>
        <v>1989.7916666665587</v>
      </c>
      <c r="G1434" s="22">
        <v>8.01</v>
      </c>
      <c r="H1434" s="4">
        <f t="shared" si="309"/>
        <v>842.58053025477716</v>
      </c>
      <c r="I1434" s="4">
        <f t="shared" si="310"/>
        <v>26.186209588375796</v>
      </c>
      <c r="J1434" s="33">
        <f t="shared" si="314"/>
        <v>279116.87992160348</v>
      </c>
      <c r="K1434" s="4">
        <f t="shared" si="311"/>
        <v>56.818886897293005</v>
      </c>
      <c r="L1434" s="33">
        <f t="shared" si="312"/>
        <v>18822.070843003537</v>
      </c>
      <c r="M1434" s="15">
        <f t="shared" si="303"/>
        <v>17.640853852797949</v>
      </c>
      <c r="N1434" s="6"/>
      <c r="O1434" s="7">
        <f t="shared" si="304"/>
        <v>21.208128697438607</v>
      </c>
      <c r="P1434" s="7"/>
      <c r="Q1434" s="46">
        <f t="shared" si="305"/>
        <v>2.9220080548534887E-2</v>
      </c>
      <c r="R1434" s="22">
        <f t="shared" si="315"/>
        <v>1.0162922597252051</v>
      </c>
      <c r="S1434" s="22">
        <f t="shared" si="316"/>
        <v>17.404758522269141</v>
      </c>
      <c r="T1434" s="39">
        <f t="shared" si="306"/>
        <v>0.13593394065898257</v>
      </c>
      <c r="U1434" s="39">
        <f t="shared" si="307"/>
        <v>5.179651449017264E-2</v>
      </c>
      <c r="V1434" s="39">
        <f t="shared" si="308"/>
        <v>8.4137426168809926E-2</v>
      </c>
      <c r="Y1434" s="37"/>
      <c r="Z1434" s="37"/>
    </row>
    <row r="1435" spans="1:26" ht="13.15" x14ac:dyDescent="0.4">
      <c r="A1435" s="1">
        <v>1989.11</v>
      </c>
      <c r="B1435" s="11">
        <v>340.2</v>
      </c>
      <c r="C1435" s="4">
        <v>10.923299999999999</v>
      </c>
      <c r="D1435" s="11">
        <v>23.1633</v>
      </c>
      <c r="E1435" s="11">
        <v>125.9</v>
      </c>
      <c r="F1435" s="4">
        <f t="shared" si="313"/>
        <v>1989.874999999892</v>
      </c>
      <c r="G1435" s="22">
        <v>7.87</v>
      </c>
      <c r="H1435" s="4">
        <f t="shared" si="309"/>
        <v>823.1515949166004</v>
      </c>
      <c r="I1435" s="4">
        <f t="shared" si="310"/>
        <v>26.430134675933282</v>
      </c>
      <c r="J1435" s="33">
        <f t="shared" si="314"/>
        <v>273410.37997461081</v>
      </c>
      <c r="K1435" s="4">
        <f t="shared" si="311"/>
        <v>56.04617089515488</v>
      </c>
      <c r="L1435" s="33">
        <f t="shared" si="312"/>
        <v>18615.77499843005</v>
      </c>
      <c r="M1435" s="15">
        <f t="shared" si="303"/>
        <v>17.242369266947428</v>
      </c>
      <c r="N1435" s="6"/>
      <c r="O1435" s="7">
        <f t="shared" si="304"/>
        <v>20.697305291068066</v>
      </c>
      <c r="P1435" s="7"/>
      <c r="Q1435" s="46">
        <f t="shared" si="305"/>
        <v>3.1206213805868223E-2</v>
      </c>
      <c r="R1435" s="22">
        <f t="shared" si="315"/>
        <v>1.0086218574336216</v>
      </c>
      <c r="S1435" s="22">
        <f t="shared" si="316"/>
        <v>17.646172866498762</v>
      </c>
      <c r="T1435" s="39">
        <f t="shared" si="306"/>
        <v>0.14605583554374513</v>
      </c>
      <c r="U1435" s="39">
        <f t="shared" si="307"/>
        <v>5.1441238974060166E-2</v>
      </c>
      <c r="V1435" s="39">
        <f t="shared" si="308"/>
        <v>9.4614596569684961E-2</v>
      </c>
      <c r="Y1435" s="37"/>
      <c r="Z1435" s="37"/>
    </row>
    <row r="1436" spans="1:26" ht="13.15" x14ac:dyDescent="0.4">
      <c r="A1436" s="1">
        <v>1989.12</v>
      </c>
      <c r="B1436" s="11">
        <v>348.6</v>
      </c>
      <c r="C1436" s="4">
        <v>11.06</v>
      </c>
      <c r="D1436" s="11">
        <v>22.87</v>
      </c>
      <c r="E1436" s="11">
        <v>126.1</v>
      </c>
      <c r="F1436" s="4">
        <f t="shared" si="313"/>
        <v>1989.9583333332253</v>
      </c>
      <c r="G1436" s="22">
        <v>7.84</v>
      </c>
      <c r="H1436" s="4">
        <f t="shared" si="309"/>
        <v>842.13853608247439</v>
      </c>
      <c r="I1436" s="4">
        <f t="shared" si="310"/>
        <v>26.718451546391755</v>
      </c>
      <c r="J1436" s="33">
        <f t="shared" si="314"/>
        <v>280456.45184481214</v>
      </c>
      <c r="K1436" s="4">
        <f t="shared" si="311"/>
        <v>55.24873298969073</v>
      </c>
      <c r="L1436" s="33">
        <f t="shared" si="312"/>
        <v>18399.423561935899</v>
      </c>
      <c r="M1436" s="15">
        <f t="shared" si="303"/>
        <v>17.650212904947324</v>
      </c>
      <c r="N1436" s="6"/>
      <c r="O1436" s="7">
        <f t="shared" si="304"/>
        <v>21.154881971751589</v>
      </c>
      <c r="P1436" s="7"/>
      <c r="Q1436" s="46">
        <f t="shared" si="305"/>
        <v>2.9230540597029113E-2</v>
      </c>
      <c r="R1436" s="22">
        <f t="shared" si="315"/>
        <v>0.9814869912507187</v>
      </c>
      <c r="S1436" s="22">
        <f t="shared" si="316"/>
        <v>17.770086762396726</v>
      </c>
      <c r="T1436" s="39">
        <f t="shared" si="306"/>
        <v>0.1463144713868969</v>
      </c>
      <c r="U1436" s="39">
        <f t="shared" si="307"/>
        <v>4.92899345246125E-2</v>
      </c>
      <c r="V1436" s="39">
        <f t="shared" si="308"/>
        <v>9.7024536862284405E-2</v>
      </c>
      <c r="Y1436" s="37"/>
      <c r="Z1436" s="37"/>
    </row>
    <row r="1437" spans="1:26" ht="13.15" x14ac:dyDescent="0.4">
      <c r="A1437" s="1">
        <v>1990.01</v>
      </c>
      <c r="B1437" s="11">
        <v>339.97</v>
      </c>
      <c r="C1437" s="4">
        <v>11.14</v>
      </c>
      <c r="D1437" s="11">
        <v>22.49</v>
      </c>
      <c r="E1437" s="11">
        <v>127.4</v>
      </c>
      <c r="F1437" s="4">
        <f t="shared" si="313"/>
        <v>1990.0416666665585</v>
      </c>
      <c r="G1437" s="22">
        <v>8.2100000000000009</v>
      </c>
      <c r="H1437" s="4">
        <f t="shared" si="309"/>
        <v>812.90989897959196</v>
      </c>
      <c r="I1437" s="4">
        <f t="shared" si="310"/>
        <v>26.637104081632653</v>
      </c>
      <c r="J1437" s="33">
        <f t="shared" si="314"/>
        <v>271461.71536373603</v>
      </c>
      <c r="K1437" s="4">
        <f t="shared" si="311"/>
        <v>53.776343877551014</v>
      </c>
      <c r="L1437" s="33">
        <f t="shared" si="312"/>
        <v>17957.978582023181</v>
      </c>
      <c r="M1437" s="15">
        <f t="shared" si="303"/>
        <v>17.048843606878275</v>
      </c>
      <c r="N1437" s="6"/>
      <c r="O1437" s="7">
        <f t="shared" si="304"/>
        <v>20.406154475024742</v>
      </c>
      <c r="P1437" s="7"/>
      <c r="Q1437" s="46">
        <f t="shared" si="305"/>
        <v>2.7110461834883463E-2</v>
      </c>
      <c r="R1437" s="22">
        <f t="shared" si="315"/>
        <v>0.98943705760592193</v>
      </c>
      <c r="S1437" s="22">
        <f t="shared" si="316"/>
        <v>17.263138490783998</v>
      </c>
      <c r="T1437" s="39">
        <f t="shared" si="306"/>
        <v>0.14957948186985748</v>
      </c>
      <c r="U1437" s="39">
        <f t="shared" si="307"/>
        <v>4.9650027587865075E-2</v>
      </c>
      <c r="V1437" s="39">
        <f t="shared" si="308"/>
        <v>9.9929454281992403E-2</v>
      </c>
      <c r="Y1437" s="37"/>
      <c r="Z1437" s="37"/>
    </row>
    <row r="1438" spans="1:26" ht="13.15" x14ac:dyDescent="0.4">
      <c r="A1438" s="1">
        <v>1990.02</v>
      </c>
      <c r="B1438" s="11">
        <v>330.45</v>
      </c>
      <c r="C1438" s="4">
        <v>11.23</v>
      </c>
      <c r="D1438" s="11">
        <v>22.08</v>
      </c>
      <c r="E1438" s="11">
        <v>128</v>
      </c>
      <c r="F1438" s="4">
        <f t="shared" si="313"/>
        <v>1990.1249999998918</v>
      </c>
      <c r="G1438" s="22">
        <v>8.4700000000000006</v>
      </c>
      <c r="H1438" s="4">
        <f t="shared" si="309"/>
        <v>786.44260195312506</v>
      </c>
      <c r="I1438" s="4">
        <f t="shared" si="310"/>
        <v>26.726434921875004</v>
      </c>
      <c r="J1438" s="33">
        <f t="shared" si="314"/>
        <v>263367.0205671147</v>
      </c>
      <c r="K1438" s="4">
        <f t="shared" si="311"/>
        <v>52.548502499999998</v>
      </c>
      <c r="L1438" s="33">
        <f t="shared" si="312"/>
        <v>17597.651124593409</v>
      </c>
      <c r="M1438" s="15">
        <f t="shared" si="303"/>
        <v>16.508093516490288</v>
      </c>
      <c r="N1438" s="6"/>
      <c r="O1438" s="7">
        <f t="shared" si="304"/>
        <v>19.735353262096382</v>
      </c>
      <c r="P1438" s="7"/>
      <c r="Q1438" s="46">
        <f t="shared" si="305"/>
        <v>2.5450909551060011E-2</v>
      </c>
      <c r="R1438" s="22">
        <f t="shared" si="315"/>
        <v>0.99906659921708174</v>
      </c>
      <c r="S1438" s="22">
        <f t="shared" si="316"/>
        <v>17.000722755145958</v>
      </c>
      <c r="T1438" s="39">
        <f t="shared" si="306"/>
        <v>0.1494960558769185</v>
      </c>
      <c r="U1438" s="39">
        <f t="shared" si="307"/>
        <v>5.2281929357698598E-2</v>
      </c>
      <c r="V1438" s="39">
        <f t="shared" si="308"/>
        <v>9.7214126519219901E-2</v>
      </c>
      <c r="Y1438" s="37"/>
      <c r="Z1438" s="37"/>
    </row>
    <row r="1439" spans="1:26" ht="13.15" x14ac:dyDescent="0.4">
      <c r="A1439" s="1">
        <v>1990.03</v>
      </c>
      <c r="B1439" s="11">
        <v>338.46</v>
      </c>
      <c r="C1439" s="4">
        <v>11.32</v>
      </c>
      <c r="D1439" s="11">
        <v>21.67</v>
      </c>
      <c r="E1439" s="11">
        <v>128.69999999999999</v>
      </c>
      <c r="F1439" s="4">
        <f t="shared" si="313"/>
        <v>1990.208333333225</v>
      </c>
      <c r="G1439" s="22">
        <v>8.59</v>
      </c>
      <c r="H1439" s="4">
        <f t="shared" si="309"/>
        <v>801.12456363636375</v>
      </c>
      <c r="I1439" s="4">
        <f t="shared" si="310"/>
        <v>26.794096969696973</v>
      </c>
      <c r="J1439" s="33">
        <f t="shared" si="314"/>
        <v>269031.51697686274</v>
      </c>
      <c r="K1439" s="4">
        <f t="shared" si="311"/>
        <v>51.29223333333335</v>
      </c>
      <c r="L1439" s="33">
        <f t="shared" si="312"/>
        <v>17224.821169085317</v>
      </c>
      <c r="M1439" s="15">
        <f t="shared" si="303"/>
        <v>16.83374823348095</v>
      </c>
      <c r="N1439" s="6"/>
      <c r="O1439" s="7">
        <f t="shared" si="304"/>
        <v>20.101015892206529</v>
      </c>
      <c r="P1439" s="7"/>
      <c r="Q1439" s="46">
        <f t="shared" si="305"/>
        <v>2.2067655369177069E-2</v>
      </c>
      <c r="R1439" s="22">
        <f t="shared" si="315"/>
        <v>0.99395199179252658</v>
      </c>
      <c r="S1439" s="22">
        <f t="shared" si="316"/>
        <v>16.892473552476027</v>
      </c>
      <c r="T1439" s="39">
        <f t="shared" si="306"/>
        <v>0.15054982110228909</v>
      </c>
      <c r="U1439" s="39">
        <f t="shared" si="307"/>
        <v>5.4650566873104767E-2</v>
      </c>
      <c r="V1439" s="39">
        <f t="shared" si="308"/>
        <v>9.5899254229184328E-2</v>
      </c>
      <c r="Y1439" s="37"/>
      <c r="Z1439" s="37"/>
    </row>
    <row r="1440" spans="1:26" ht="13.15" x14ac:dyDescent="0.4">
      <c r="A1440" s="1">
        <v>1990.04</v>
      </c>
      <c r="B1440" s="11">
        <v>338.18</v>
      </c>
      <c r="C1440" s="4">
        <v>11.4367</v>
      </c>
      <c r="D1440" s="11">
        <v>21.533300000000001</v>
      </c>
      <c r="E1440" s="11">
        <v>128.9</v>
      </c>
      <c r="F1440" s="4">
        <f t="shared" si="313"/>
        <v>1990.2916666665583</v>
      </c>
      <c r="G1440" s="22">
        <v>8.7899999999999991</v>
      </c>
      <c r="H1440" s="4">
        <f t="shared" si="309"/>
        <v>799.21982327385581</v>
      </c>
      <c r="I1440" s="4">
        <f t="shared" si="310"/>
        <v>27.028320281613656</v>
      </c>
      <c r="J1440" s="33">
        <f t="shared" si="314"/>
        <v>269148.25368543965</v>
      </c>
      <c r="K1440" s="4">
        <f t="shared" si="311"/>
        <v>50.889586079906906</v>
      </c>
      <c r="L1440" s="33">
        <f t="shared" si="312"/>
        <v>17137.767139052212</v>
      </c>
      <c r="M1440" s="15">
        <f t="shared" si="303"/>
        <v>16.81391389873577</v>
      </c>
      <c r="N1440" s="6"/>
      <c r="O1440" s="7">
        <f t="shared" si="304"/>
        <v>20.055719260909882</v>
      </c>
      <c r="P1440" s="7"/>
      <c r="Q1440" s="46">
        <f t="shared" si="305"/>
        <v>1.9129445488778152E-2</v>
      </c>
      <c r="R1440" s="22">
        <f t="shared" si="315"/>
        <v>1.0093084852269141</v>
      </c>
      <c r="S1440" s="22">
        <f t="shared" si="316"/>
        <v>16.764256053826799</v>
      </c>
      <c r="T1440" s="39">
        <f t="shared" si="306"/>
        <v>0.15206116521608437</v>
      </c>
      <c r="U1440" s="39">
        <f t="shared" si="307"/>
        <v>5.804009692346046E-2</v>
      </c>
      <c r="V1440" s="39">
        <f t="shared" si="308"/>
        <v>9.4021068292623911E-2</v>
      </c>
      <c r="Y1440" s="37"/>
      <c r="Z1440" s="37"/>
    </row>
    <row r="1441" spans="1:26" ht="13.15" x14ac:dyDescent="0.4">
      <c r="A1441" s="1">
        <v>1990.05</v>
      </c>
      <c r="B1441" s="11">
        <v>350.25</v>
      </c>
      <c r="C1441" s="4">
        <v>11.5533</v>
      </c>
      <c r="D1441" s="11">
        <v>21.396699999999999</v>
      </c>
      <c r="E1441" s="11">
        <v>129.19999999999999</v>
      </c>
      <c r="F1441" s="4">
        <f t="shared" si="313"/>
        <v>1990.3749999998915</v>
      </c>
      <c r="G1441" s="22">
        <v>8.76</v>
      </c>
      <c r="H1441" s="4">
        <f t="shared" si="309"/>
        <v>825.8228115325079</v>
      </c>
      <c r="I1441" s="4">
        <f t="shared" si="310"/>
        <v>27.240481623065019</v>
      </c>
      <c r="J1441" s="33">
        <f t="shared" si="314"/>
        <v>278871.64260114165</v>
      </c>
      <c r="K1441" s="4">
        <f t="shared" si="311"/>
        <v>50.449344615325082</v>
      </c>
      <c r="L1441" s="33">
        <f t="shared" si="312"/>
        <v>17036.210921467085</v>
      </c>
      <c r="M1441" s="15">
        <f t="shared" si="303"/>
        <v>17.39241358864501</v>
      </c>
      <c r="N1441" s="6"/>
      <c r="O1441" s="7">
        <f t="shared" si="304"/>
        <v>20.723389021046003</v>
      </c>
      <c r="P1441" s="7"/>
      <c r="Q1441" s="46">
        <f t="shared" si="305"/>
        <v>1.6665497777807611E-2</v>
      </c>
      <c r="R1441" s="22">
        <f t="shared" si="315"/>
        <v>1.0260353940840221</v>
      </c>
      <c r="S1441" s="22">
        <f t="shared" si="316"/>
        <v>16.881017247691318</v>
      </c>
      <c r="T1441" s="39">
        <f t="shared" si="306"/>
        <v>0.14454486427415181</v>
      </c>
      <c r="U1441" s="39">
        <f t="shared" si="307"/>
        <v>5.4192601372310412E-2</v>
      </c>
      <c r="V1441" s="39">
        <f t="shared" si="308"/>
        <v>9.0352262901841396E-2</v>
      </c>
      <c r="Y1441" s="37"/>
      <c r="Z1441" s="37"/>
    </row>
    <row r="1442" spans="1:26" ht="13.15" x14ac:dyDescent="0.4">
      <c r="A1442" s="1">
        <v>1990.06</v>
      </c>
      <c r="B1442" s="11">
        <v>360.39</v>
      </c>
      <c r="C1442" s="4">
        <v>11.66</v>
      </c>
      <c r="D1442" s="11">
        <v>21.26</v>
      </c>
      <c r="E1442" s="11">
        <v>129.9</v>
      </c>
      <c r="F1442" s="4">
        <f t="shared" si="313"/>
        <v>1990.4583333332248</v>
      </c>
      <c r="G1442" s="22">
        <v>8.48</v>
      </c>
      <c r="H1442" s="4">
        <f t="shared" si="309"/>
        <v>845.152003926097</v>
      </c>
      <c r="I1442" s="4">
        <f t="shared" si="310"/>
        <v>27.343911778290995</v>
      </c>
      <c r="J1442" s="33">
        <f t="shared" si="314"/>
        <v>286168.38593986601</v>
      </c>
      <c r="K1442" s="4">
        <f t="shared" si="311"/>
        <v>49.856909468822181</v>
      </c>
      <c r="L1442" s="33">
        <f t="shared" si="312"/>
        <v>16881.544674051871</v>
      </c>
      <c r="M1442" s="15">
        <f t="shared" si="303"/>
        <v>17.817082821653013</v>
      </c>
      <c r="N1442" s="6"/>
      <c r="O1442" s="7">
        <f t="shared" si="304"/>
        <v>21.20675832783046</v>
      </c>
      <c r="P1442" s="7"/>
      <c r="Q1442" s="46">
        <f t="shared" si="305"/>
        <v>1.7515428083203E-2</v>
      </c>
      <c r="R1442" s="22">
        <f t="shared" si="315"/>
        <v>1.0077360747074646</v>
      </c>
      <c r="S1442" s="22">
        <f t="shared" si="316"/>
        <v>17.227185042403523</v>
      </c>
      <c r="T1442" s="39">
        <f t="shared" si="306"/>
        <v>0.14455410232536181</v>
      </c>
      <c r="U1442" s="39">
        <f t="shared" si="307"/>
        <v>5.4680366240974498E-2</v>
      </c>
      <c r="V1442" s="39">
        <f t="shared" si="308"/>
        <v>8.9873736084387312E-2</v>
      </c>
      <c r="Y1442" s="37"/>
      <c r="Z1442" s="37"/>
    </row>
    <row r="1443" spans="1:26" ht="13.15" x14ac:dyDescent="0.4">
      <c r="A1443" s="1">
        <v>1990.07</v>
      </c>
      <c r="B1443" s="11">
        <v>360.03</v>
      </c>
      <c r="C1443" s="4">
        <v>11.726699999999999</v>
      </c>
      <c r="D1443" s="11">
        <v>21.42</v>
      </c>
      <c r="E1443" s="11">
        <v>130.4</v>
      </c>
      <c r="F1443" s="4">
        <f t="shared" si="313"/>
        <v>1990.5416666665581</v>
      </c>
      <c r="G1443" s="22">
        <v>8.4700000000000006</v>
      </c>
      <c r="H1443" s="4">
        <f t="shared" si="309"/>
        <v>841.07039010736196</v>
      </c>
      <c r="I1443" s="4">
        <f t="shared" si="310"/>
        <v>27.394884158742332</v>
      </c>
      <c r="J1443" s="33">
        <f t="shared" si="314"/>
        <v>285559.3439912938</v>
      </c>
      <c r="K1443" s="4">
        <f t="shared" si="311"/>
        <v>50.03951825153375</v>
      </c>
      <c r="L1443" s="33">
        <f t="shared" si="312"/>
        <v>16989.365187049727</v>
      </c>
      <c r="M1443" s="15">
        <f t="shared" si="303"/>
        <v>17.747171587070248</v>
      </c>
      <c r="N1443" s="6"/>
      <c r="O1443" s="7">
        <f t="shared" si="304"/>
        <v>21.102886533307004</v>
      </c>
      <c r="P1443" s="7"/>
      <c r="Q1443" s="46">
        <f t="shared" si="305"/>
        <v>1.8238518796174497E-2</v>
      </c>
      <c r="R1443" s="22">
        <f t="shared" si="315"/>
        <v>0.98853791127221025</v>
      </c>
      <c r="S1443" s="22">
        <f t="shared" si="316"/>
        <v>17.293889667887459</v>
      </c>
      <c r="T1443" s="39">
        <f t="shared" si="306"/>
        <v>0.14550148844307653</v>
      </c>
      <c r="U1443" s="39">
        <f t="shared" si="307"/>
        <v>5.4952985244988373E-2</v>
      </c>
      <c r="V1443" s="39">
        <f t="shared" si="308"/>
        <v>9.0548503198088159E-2</v>
      </c>
      <c r="Y1443" s="37"/>
      <c r="Z1443" s="37"/>
    </row>
    <row r="1444" spans="1:26" ht="13.15" x14ac:dyDescent="0.4">
      <c r="A1444" s="1">
        <v>1990.08</v>
      </c>
      <c r="B1444" s="11">
        <v>330.75</v>
      </c>
      <c r="C1444" s="4">
        <v>11.783300000000001</v>
      </c>
      <c r="D1444" s="11">
        <v>21.58</v>
      </c>
      <c r="E1444" s="11">
        <v>131.6</v>
      </c>
      <c r="F1444" s="4">
        <f t="shared" si="313"/>
        <v>1990.6249999998913</v>
      </c>
      <c r="G1444" s="22">
        <v>8.75</v>
      </c>
      <c r="H1444" s="4">
        <f t="shared" si="309"/>
        <v>765.62341755319153</v>
      </c>
      <c r="I1444" s="4">
        <f t="shared" si="310"/>
        <v>27.276101031155022</v>
      </c>
      <c r="J1444" s="33">
        <f t="shared" si="314"/>
        <v>260715.39580172629</v>
      </c>
      <c r="K1444" s="4">
        <f t="shared" si="311"/>
        <v>49.953600455927052</v>
      </c>
      <c r="L1444" s="33">
        <f t="shared" si="312"/>
        <v>17010.546459263049</v>
      </c>
      <c r="M1444" s="15">
        <f t="shared" si="303"/>
        <v>16.16833475650898</v>
      </c>
      <c r="N1444" s="6"/>
      <c r="O1444" s="7">
        <f t="shared" si="304"/>
        <v>19.211937494842854</v>
      </c>
      <c r="P1444" s="7"/>
      <c r="Q1444" s="46">
        <f t="shared" si="305"/>
        <v>2.114296086816294E-2</v>
      </c>
      <c r="R1444" s="22">
        <f t="shared" si="315"/>
        <v>0.99808648765267027</v>
      </c>
      <c r="S1444" s="22">
        <f t="shared" si="316"/>
        <v>16.939778042071008</v>
      </c>
      <c r="T1444" s="39">
        <f t="shared" si="306"/>
        <v>0.15705645456359418</v>
      </c>
      <c r="U1444" s="39">
        <f t="shared" si="307"/>
        <v>5.9397281524164791E-2</v>
      </c>
      <c r="V1444" s="39">
        <f t="shared" si="308"/>
        <v>9.7659173039429392E-2</v>
      </c>
      <c r="Y1444" s="37"/>
      <c r="Z1444" s="37"/>
    </row>
    <row r="1445" spans="1:26" ht="13.15" x14ac:dyDescent="0.4">
      <c r="A1445" s="1">
        <v>1990.09</v>
      </c>
      <c r="B1445" s="11">
        <v>315.41000000000003</v>
      </c>
      <c r="C1445" s="4">
        <v>11.83</v>
      </c>
      <c r="D1445" s="11">
        <v>21.74</v>
      </c>
      <c r="E1445" s="11">
        <v>132.69999999999999</v>
      </c>
      <c r="F1445" s="4">
        <f t="shared" si="313"/>
        <v>1990.7083333332246</v>
      </c>
      <c r="G1445" s="22">
        <v>8.89</v>
      </c>
      <c r="H1445" s="4">
        <f t="shared" si="309"/>
        <v>724.06204137151485</v>
      </c>
      <c r="I1445" s="4">
        <f t="shared" si="310"/>
        <v>27.157204747550871</v>
      </c>
      <c r="J1445" s="33">
        <f t="shared" si="314"/>
        <v>247333.27439453601</v>
      </c>
      <c r="K1445" s="4">
        <f t="shared" si="311"/>
        <v>49.906815825169559</v>
      </c>
      <c r="L1445" s="33">
        <f t="shared" si="312"/>
        <v>17047.732745750651</v>
      </c>
      <c r="M1445" s="15">
        <f t="shared" si="303"/>
        <v>15.30128544352263</v>
      </c>
      <c r="N1445" s="6"/>
      <c r="O1445" s="7">
        <f t="shared" si="304"/>
        <v>18.172367021965112</v>
      </c>
      <c r="P1445" s="7"/>
      <c r="Q1445" s="46">
        <f t="shared" si="305"/>
        <v>2.3243018638749571E-2</v>
      </c>
      <c r="R1445" s="22">
        <f t="shared" si="315"/>
        <v>1.0186672700984318</v>
      </c>
      <c r="S1445" s="22">
        <f t="shared" si="316"/>
        <v>16.767212098716239</v>
      </c>
      <c r="T1445" s="39">
        <f t="shared" si="306"/>
        <v>0.16130322271491093</v>
      </c>
      <c r="U1445" s="39">
        <f t="shared" si="307"/>
        <v>6.0683736154611978E-2</v>
      </c>
      <c r="V1445" s="39">
        <f t="shared" si="308"/>
        <v>0.10061948656029895</v>
      </c>
      <c r="Y1445" s="37"/>
      <c r="Z1445" s="37"/>
    </row>
    <row r="1446" spans="1:26" ht="13.15" x14ac:dyDescent="0.4">
      <c r="A1446" s="1">
        <v>1990.1</v>
      </c>
      <c r="B1446" s="11">
        <v>307.12</v>
      </c>
      <c r="C1446" s="4">
        <v>11.9267</v>
      </c>
      <c r="D1446" s="11">
        <v>21.6067</v>
      </c>
      <c r="E1446" s="11">
        <v>133.5</v>
      </c>
      <c r="F1446" s="4">
        <f t="shared" si="313"/>
        <v>1990.7916666665578</v>
      </c>
      <c r="G1446" s="22">
        <v>8.7200000000000006</v>
      </c>
      <c r="H1446" s="4">
        <f t="shared" si="309"/>
        <v>700.80643056179781</v>
      </c>
      <c r="I1446" s="4">
        <f t="shared" si="310"/>
        <v>27.215121305617977</v>
      </c>
      <c r="J1446" s="33">
        <f t="shared" si="314"/>
        <v>240164.06468936207</v>
      </c>
      <c r="K1446" s="4">
        <f t="shared" si="311"/>
        <v>49.303576137078657</v>
      </c>
      <c r="L1446" s="33">
        <f t="shared" si="312"/>
        <v>16896.17379696418</v>
      </c>
      <c r="M1446" s="15">
        <f t="shared" si="303"/>
        <v>14.818147965500806</v>
      </c>
      <c r="N1446" s="6"/>
      <c r="O1446" s="7">
        <f t="shared" si="304"/>
        <v>17.592164749355881</v>
      </c>
      <c r="P1446" s="7"/>
      <c r="Q1446" s="46">
        <f t="shared" si="305"/>
        <v>2.6710863834608731E-2</v>
      </c>
      <c r="R1446" s="22">
        <f t="shared" si="315"/>
        <v>1.0294330647551313</v>
      </c>
      <c r="S1446" s="22">
        <f t="shared" si="316"/>
        <v>16.977856856355363</v>
      </c>
      <c r="T1446" s="39">
        <f t="shared" si="306"/>
        <v>0.15830354482523679</v>
      </c>
      <c r="U1446" s="39">
        <f t="shared" si="307"/>
        <v>6.0165018410009319E-2</v>
      </c>
      <c r="V1446" s="39">
        <f t="shared" si="308"/>
        <v>9.8138526415227467E-2</v>
      </c>
      <c r="Y1446" s="37"/>
      <c r="Z1446" s="37"/>
    </row>
    <row r="1447" spans="1:26" ht="13.15" x14ac:dyDescent="0.4">
      <c r="A1447" s="1">
        <v>1990.11</v>
      </c>
      <c r="B1447" s="11">
        <v>315.29000000000002</v>
      </c>
      <c r="C1447" s="4">
        <v>12.013299999999999</v>
      </c>
      <c r="D1447" s="11">
        <v>21.473299999999998</v>
      </c>
      <c r="E1447" s="11">
        <v>133.80000000000001</v>
      </c>
      <c r="F1447" s="4">
        <f t="shared" si="313"/>
        <v>1990.8749999998911</v>
      </c>
      <c r="G1447" s="22">
        <v>8.39</v>
      </c>
      <c r="H1447" s="4">
        <f t="shared" si="309"/>
        <v>717.83615403587442</v>
      </c>
      <c r="I1447" s="4">
        <f t="shared" si="310"/>
        <v>27.351267307174883</v>
      </c>
      <c r="J1447" s="33">
        <f t="shared" si="314"/>
        <v>246781.1941877229</v>
      </c>
      <c r="K1447" s="4">
        <f t="shared" si="311"/>
        <v>48.889311701793716</v>
      </c>
      <c r="L1447" s="33">
        <f t="shared" si="312"/>
        <v>16807.404666025657</v>
      </c>
      <c r="M1447" s="15">
        <f t="shared" si="303"/>
        <v>15.187607599503192</v>
      </c>
      <c r="N1447" s="6"/>
      <c r="O1447" s="7">
        <f t="shared" si="304"/>
        <v>18.023739754098443</v>
      </c>
      <c r="P1447" s="7"/>
      <c r="Q1447" s="46">
        <f t="shared" si="305"/>
        <v>2.7744027536762098E-2</v>
      </c>
      <c r="R1447" s="22">
        <f t="shared" si="315"/>
        <v>1.0280944193724111</v>
      </c>
      <c r="S1447" s="22">
        <f t="shared" si="316"/>
        <v>17.438379846170985</v>
      </c>
      <c r="T1447" s="39">
        <f t="shared" si="306"/>
        <v>0.1541975191319529</v>
      </c>
      <c r="U1447" s="39">
        <f t="shared" si="307"/>
        <v>5.7934289000677541E-2</v>
      </c>
      <c r="V1447" s="39">
        <f t="shared" si="308"/>
        <v>9.6263230131275357E-2</v>
      </c>
      <c r="Y1447" s="37"/>
      <c r="Z1447" s="37"/>
    </row>
    <row r="1448" spans="1:26" ht="13.15" x14ac:dyDescent="0.4">
      <c r="A1448" s="1">
        <v>1990.12</v>
      </c>
      <c r="B1448" s="11">
        <v>328.75</v>
      </c>
      <c r="C1448" s="4">
        <v>12.09</v>
      </c>
      <c r="D1448" s="11">
        <v>21.34</v>
      </c>
      <c r="E1448" s="11">
        <v>133.80000000000001</v>
      </c>
      <c r="F1448" s="4">
        <f t="shared" si="313"/>
        <v>1990.9583333332243</v>
      </c>
      <c r="G1448" s="22">
        <v>8.08</v>
      </c>
      <c r="H1448" s="4">
        <f t="shared" si="309"/>
        <v>748.48119394618834</v>
      </c>
      <c r="I1448" s="4">
        <f t="shared" si="310"/>
        <v>27.52589394618834</v>
      </c>
      <c r="J1448" s="33">
        <f t="shared" si="314"/>
        <v>258105.07673049581</v>
      </c>
      <c r="K1448" s="4">
        <f t="shared" si="311"/>
        <v>48.585821076233181</v>
      </c>
      <c r="L1448" s="33">
        <f t="shared" si="312"/>
        <v>16754.258060619864</v>
      </c>
      <c r="M1448" s="15">
        <f t="shared" si="303"/>
        <v>15.846314974728774</v>
      </c>
      <c r="N1448" s="6"/>
      <c r="O1448" s="7">
        <f t="shared" si="304"/>
        <v>18.796495662019154</v>
      </c>
      <c r="P1448" s="7"/>
      <c r="Q1448" s="46">
        <f t="shared" si="305"/>
        <v>2.7133502870889822E-2</v>
      </c>
      <c r="R1448" s="22">
        <f t="shared" si="315"/>
        <v>1.006052893220839</v>
      </c>
      <c r="S1448" s="22">
        <f t="shared" si="316"/>
        <v>17.928301002744714</v>
      </c>
      <c r="T1448" s="39">
        <f t="shared" si="306"/>
        <v>0.1452233619885599</v>
      </c>
      <c r="U1448" s="39">
        <f t="shared" si="307"/>
        <v>5.9399968703881978E-2</v>
      </c>
      <c r="V1448" s="39">
        <f t="shared" si="308"/>
        <v>8.5823393284677918E-2</v>
      </c>
      <c r="Y1448" s="37"/>
      <c r="Z1448" s="37"/>
    </row>
    <row r="1449" spans="1:26" ht="13.15" x14ac:dyDescent="0.4">
      <c r="A1449" s="1">
        <v>1991.01</v>
      </c>
      <c r="B1449" s="11">
        <v>325.49</v>
      </c>
      <c r="C1449" s="4">
        <v>12.1067</v>
      </c>
      <c r="D1449" s="11">
        <v>21.183299999999999</v>
      </c>
      <c r="E1449" s="11">
        <v>134.6</v>
      </c>
      <c r="F1449" s="4">
        <f t="shared" si="313"/>
        <v>1991.0416666665576</v>
      </c>
      <c r="G1449" s="22">
        <v>8.09</v>
      </c>
      <c r="H1449" s="4">
        <f t="shared" si="309"/>
        <v>736.65448150074303</v>
      </c>
      <c r="I1449" s="4">
        <f t="shared" si="310"/>
        <v>27.400088516344727</v>
      </c>
      <c r="J1449" s="33">
        <f t="shared" si="314"/>
        <v>254814.15544343344</v>
      </c>
      <c r="K1449" s="4">
        <f t="shared" si="311"/>
        <v>47.942403385586928</v>
      </c>
      <c r="L1449" s="33">
        <f t="shared" si="312"/>
        <v>16583.626836476953</v>
      </c>
      <c r="M1449" s="15">
        <f t="shared" si="303"/>
        <v>15.606190118802369</v>
      </c>
      <c r="N1449" s="6"/>
      <c r="O1449" s="7">
        <f t="shared" si="304"/>
        <v>18.503950717933975</v>
      </c>
      <c r="P1449" s="7"/>
      <c r="Q1449" s="46">
        <f t="shared" si="305"/>
        <v>2.7783293808916656E-2</v>
      </c>
      <c r="R1449" s="22">
        <f t="shared" si="315"/>
        <v>1.02324270106363</v>
      </c>
      <c r="S1449" s="22">
        <f t="shared" si="316"/>
        <v>17.929616603442895</v>
      </c>
      <c r="T1449" s="39">
        <f t="shared" si="306"/>
        <v>0.14649112480055981</v>
      </c>
      <c r="U1449" s="39">
        <f t="shared" si="307"/>
        <v>5.9838163099276143E-2</v>
      </c>
      <c r="V1449" s="39">
        <f t="shared" si="308"/>
        <v>8.6652961701283671E-2</v>
      </c>
      <c r="Y1449" s="37"/>
      <c r="Z1449" s="37"/>
    </row>
    <row r="1450" spans="1:26" ht="13.15" x14ac:dyDescent="0.4">
      <c r="A1450" s="1">
        <v>1991.02</v>
      </c>
      <c r="B1450" s="11">
        <v>362.26</v>
      </c>
      <c r="C1450" s="4">
        <v>12.113300000000001</v>
      </c>
      <c r="D1450" s="11">
        <v>21.026700000000002</v>
      </c>
      <c r="E1450" s="11">
        <v>134.80000000000001</v>
      </c>
      <c r="F1450" s="4">
        <f t="shared" si="313"/>
        <v>1991.1249999998909</v>
      </c>
      <c r="G1450" s="22">
        <v>7.85</v>
      </c>
      <c r="H1450" s="4">
        <f t="shared" si="309"/>
        <v>818.65653961424334</v>
      </c>
      <c r="I1450" s="4">
        <f t="shared" si="310"/>
        <v>27.374350635756677</v>
      </c>
      <c r="J1450" s="33">
        <f t="shared" si="314"/>
        <v>283968.34743617591</v>
      </c>
      <c r="K1450" s="4">
        <f t="shared" si="311"/>
        <v>47.517378295994071</v>
      </c>
      <c r="L1450" s="33">
        <f t="shared" si="312"/>
        <v>16482.408355977037</v>
      </c>
      <c r="M1450" s="15">
        <f t="shared" si="303"/>
        <v>17.35466474520512</v>
      </c>
      <c r="N1450" s="6"/>
      <c r="O1450" s="7">
        <f t="shared" si="304"/>
        <v>20.563141293016166</v>
      </c>
      <c r="P1450" s="7"/>
      <c r="Q1450" s="46">
        <f t="shared" si="305"/>
        <v>2.2807981407616168E-2</v>
      </c>
      <c r="R1450" s="22">
        <f t="shared" si="315"/>
        <v>0.98886548948578612</v>
      </c>
      <c r="S1450" s="22">
        <f t="shared" si="316"/>
        <v>18.319129219490076</v>
      </c>
      <c r="T1450" s="39">
        <f t="shared" si="306"/>
        <v>0.13123983886399659</v>
      </c>
      <c r="U1450" s="39">
        <f t="shared" si="307"/>
        <v>5.8084604399085915E-2</v>
      </c>
      <c r="V1450" s="39">
        <f t="shared" si="308"/>
        <v>7.3155234464910679E-2</v>
      </c>
      <c r="Y1450" s="37"/>
      <c r="Z1450" s="37"/>
    </row>
    <row r="1451" spans="1:26" ht="13.15" x14ac:dyDescent="0.4">
      <c r="A1451" s="1">
        <v>1991.03</v>
      </c>
      <c r="B1451" s="11">
        <v>372.28</v>
      </c>
      <c r="C1451" s="4">
        <v>12.11</v>
      </c>
      <c r="D1451" s="11">
        <v>20.94</v>
      </c>
      <c r="E1451" s="11">
        <v>135</v>
      </c>
      <c r="F1451" s="4">
        <f t="shared" si="313"/>
        <v>1991.2083333332241</v>
      </c>
      <c r="G1451" s="22">
        <v>8.11</v>
      </c>
      <c r="H1451" s="4">
        <f t="shared" si="309"/>
        <v>840.05395644444445</v>
      </c>
      <c r="I1451" s="4">
        <f t="shared" si="310"/>
        <v>27.326349555555556</v>
      </c>
      <c r="J1451" s="33">
        <f t="shared" si="314"/>
        <v>292180.38789322274</v>
      </c>
      <c r="K1451" s="4">
        <f t="shared" si="311"/>
        <v>47.251342666666673</v>
      </c>
      <c r="L1451" s="33">
        <f t="shared" si="312"/>
        <v>16434.558188686166</v>
      </c>
      <c r="M1451" s="15">
        <f t="shared" si="303"/>
        <v>17.818620083397388</v>
      </c>
      <c r="N1451" s="6"/>
      <c r="O1451" s="7">
        <f t="shared" si="304"/>
        <v>21.098075248981385</v>
      </c>
      <c r="P1451" s="7"/>
      <c r="Q1451" s="46">
        <f t="shared" si="305"/>
        <v>1.8152543511216597E-2</v>
      </c>
      <c r="R1451" s="22">
        <f t="shared" si="315"/>
        <v>1.0115317115191491</v>
      </c>
      <c r="S1451" s="22">
        <f t="shared" si="316"/>
        <v>18.088317416388001</v>
      </c>
      <c r="T1451" s="39">
        <f t="shared" si="306"/>
        <v>0.11707815588530557</v>
      </c>
      <c r="U1451" s="39">
        <f t="shared" si="307"/>
        <v>6.1361340287137134E-2</v>
      </c>
      <c r="V1451" s="39">
        <f t="shared" si="308"/>
        <v>5.5716815598168434E-2</v>
      </c>
      <c r="Y1451" s="37"/>
      <c r="Z1451" s="37"/>
    </row>
    <row r="1452" spans="1:26" ht="13.15" x14ac:dyDescent="0.4">
      <c r="A1452" s="1">
        <v>1991.04</v>
      </c>
      <c r="B1452" s="11">
        <v>379.68</v>
      </c>
      <c r="C1452" s="4">
        <v>12.13</v>
      </c>
      <c r="D1452" s="11">
        <v>20.363299999999999</v>
      </c>
      <c r="E1452" s="11">
        <v>135.19999999999999</v>
      </c>
      <c r="F1452" s="4">
        <f t="shared" si="313"/>
        <v>1991.2916666665574</v>
      </c>
      <c r="G1452" s="22">
        <v>8.0399999999999991</v>
      </c>
      <c r="H1452" s="4">
        <f t="shared" si="309"/>
        <v>855.48475384615404</v>
      </c>
      <c r="I1452" s="4">
        <f t="shared" si="310"/>
        <v>27.330989423076929</v>
      </c>
      <c r="J1452" s="33">
        <f t="shared" si="314"/>
        <v>298339.56523522851</v>
      </c>
      <c r="K1452" s="4">
        <f t="shared" si="311"/>
        <v>45.882039317307701</v>
      </c>
      <c r="L1452" s="33">
        <f t="shared" si="312"/>
        <v>16000.785052556175</v>
      </c>
      <c r="M1452" s="15">
        <f t="shared" si="303"/>
        <v>18.155345895198032</v>
      </c>
      <c r="N1452" s="6"/>
      <c r="O1452" s="7">
        <f t="shared" si="304"/>
        <v>21.481531873630111</v>
      </c>
      <c r="P1452" s="7"/>
      <c r="Q1452" s="46">
        <f t="shared" si="305"/>
        <v>1.7261417915378816E-2</v>
      </c>
      <c r="R1452" s="22">
        <f t="shared" si="315"/>
        <v>1.0046569160399428</v>
      </c>
      <c r="S1452" s="22">
        <f t="shared" si="316"/>
        <v>18.269840244708426</v>
      </c>
      <c r="T1452" s="39">
        <f t="shared" si="306"/>
        <v>0.11480660490880812</v>
      </c>
      <c r="U1452" s="39">
        <f t="shared" si="307"/>
        <v>5.8247130448033646E-2</v>
      </c>
      <c r="V1452" s="39">
        <f t="shared" si="308"/>
        <v>5.6559474460774473E-2</v>
      </c>
      <c r="Y1452" s="37"/>
      <c r="Z1452" s="37"/>
    </row>
    <row r="1453" spans="1:26" ht="13.15" x14ac:dyDescent="0.4">
      <c r="A1453" s="1">
        <v>1991.05</v>
      </c>
      <c r="B1453" s="11">
        <v>377.99</v>
      </c>
      <c r="C1453" s="4">
        <v>12.14</v>
      </c>
      <c r="D1453" s="11">
        <v>19.8567</v>
      </c>
      <c r="E1453" s="11">
        <v>135.6</v>
      </c>
      <c r="F1453" s="4">
        <f t="shared" si="313"/>
        <v>1991.3749999998906</v>
      </c>
      <c r="G1453" s="22">
        <v>8.07</v>
      </c>
      <c r="H1453" s="4">
        <f t="shared" si="309"/>
        <v>849.16457013274339</v>
      </c>
      <c r="I1453" s="4">
        <f t="shared" si="310"/>
        <v>27.272832300884957</v>
      </c>
      <c r="J1453" s="33">
        <f t="shared" si="314"/>
        <v>296928.06867936131</v>
      </c>
      <c r="K1453" s="4">
        <f t="shared" si="311"/>
        <v>44.608603719026554</v>
      </c>
      <c r="L1453" s="33">
        <f t="shared" si="312"/>
        <v>15598.326890514232</v>
      </c>
      <c r="M1453" s="15">
        <f t="shared" si="303"/>
        <v>18.035430911004063</v>
      </c>
      <c r="N1453" s="6"/>
      <c r="O1453" s="7">
        <f t="shared" si="304"/>
        <v>21.325816065887032</v>
      </c>
      <c r="P1453" s="7"/>
      <c r="Q1453" s="46">
        <f t="shared" si="305"/>
        <v>1.6819875859940395E-2</v>
      </c>
      <c r="R1453" s="22">
        <f t="shared" si="315"/>
        <v>0.99255227688549663</v>
      </c>
      <c r="S1453" s="22">
        <f t="shared" si="316"/>
        <v>18.300777046004207</v>
      </c>
      <c r="T1453" s="39">
        <f t="shared" si="306"/>
        <v>0.1222733275116743</v>
      </c>
      <c r="U1453" s="39">
        <f t="shared" si="307"/>
        <v>5.6005569106184705E-2</v>
      </c>
      <c r="V1453" s="39">
        <f t="shared" si="308"/>
        <v>6.6267758405489596E-2</v>
      </c>
      <c r="Y1453" s="37"/>
      <c r="Z1453" s="37"/>
    </row>
    <row r="1454" spans="1:26" ht="13.15" x14ac:dyDescent="0.4">
      <c r="A1454" s="1">
        <v>1991.06</v>
      </c>
      <c r="B1454" s="11">
        <v>378.29</v>
      </c>
      <c r="C1454" s="4">
        <v>12.15</v>
      </c>
      <c r="D1454" s="11">
        <v>19.41</v>
      </c>
      <c r="E1454" s="11">
        <v>136</v>
      </c>
      <c r="F1454" s="4">
        <f t="shared" si="313"/>
        <v>1991.4583333332239</v>
      </c>
      <c r="G1454" s="22">
        <v>8.2799999999999994</v>
      </c>
      <c r="H1454" s="4">
        <f t="shared" si="309"/>
        <v>847.33900301470601</v>
      </c>
      <c r="I1454" s="4">
        <f t="shared" si="310"/>
        <v>27.215017279411768</v>
      </c>
      <c r="J1454" s="33">
        <f t="shared" si="314"/>
        <v>297082.74591076892</v>
      </c>
      <c r="K1454" s="4">
        <f t="shared" si="311"/>
        <v>43.476830073529413</v>
      </c>
      <c r="L1454" s="33">
        <f t="shared" si="312"/>
        <v>15243.268651373348</v>
      </c>
      <c r="M1454" s="15">
        <f t="shared" si="303"/>
        <v>18.015227044688345</v>
      </c>
      <c r="N1454" s="6"/>
      <c r="O1454" s="7">
        <f t="shared" si="304"/>
        <v>21.289084627258884</v>
      </c>
      <c r="P1454" s="7"/>
      <c r="Q1454" s="46">
        <f t="shared" si="305"/>
        <v>1.4164945242447297E-2</v>
      </c>
      <c r="R1454" s="22">
        <f t="shared" si="315"/>
        <v>1.0075751819767564</v>
      </c>
      <c r="S1454" s="22">
        <f t="shared" si="316"/>
        <v>18.111052990709467</v>
      </c>
      <c r="T1454" s="39">
        <f t="shared" si="306"/>
        <v>0.11931551815623931</v>
      </c>
      <c r="U1454" s="39">
        <f t="shared" si="307"/>
        <v>5.8291164082351576E-2</v>
      </c>
      <c r="V1454" s="39">
        <f t="shared" si="308"/>
        <v>6.1024354073887732E-2</v>
      </c>
      <c r="Y1454" s="37"/>
      <c r="Z1454" s="37"/>
    </row>
    <row r="1455" spans="1:26" ht="13.15" x14ac:dyDescent="0.4">
      <c r="A1455" s="1">
        <v>1991.07</v>
      </c>
      <c r="B1455" s="11">
        <v>380.23</v>
      </c>
      <c r="C1455" s="4">
        <v>12.193300000000001</v>
      </c>
      <c r="D1455" s="11">
        <v>18.84</v>
      </c>
      <c r="E1455" s="11">
        <v>136.19999999999999</v>
      </c>
      <c r="F1455" s="4">
        <f t="shared" si="313"/>
        <v>1991.5416666665571</v>
      </c>
      <c r="G1455" s="22">
        <v>8.27</v>
      </c>
      <c r="H1455" s="4">
        <f t="shared" si="309"/>
        <v>850.43380814977991</v>
      </c>
      <c r="I1455" s="4">
        <f t="shared" si="310"/>
        <v>27.271900041850223</v>
      </c>
      <c r="J1455" s="33">
        <f t="shared" si="314"/>
        <v>298964.61465649283</v>
      </c>
      <c r="K1455" s="4">
        <f t="shared" si="311"/>
        <v>42.138108370044058</v>
      </c>
      <c r="L1455" s="33">
        <f t="shared" si="312"/>
        <v>14813.38489895149</v>
      </c>
      <c r="M1455" s="15">
        <f t="shared" si="303"/>
        <v>18.103452345519759</v>
      </c>
      <c r="N1455" s="6"/>
      <c r="O1455" s="7">
        <f t="shared" si="304"/>
        <v>21.381252264915336</v>
      </c>
      <c r="P1455" s="7"/>
      <c r="Q1455" s="46">
        <f t="shared" si="305"/>
        <v>1.300473049385388E-2</v>
      </c>
      <c r="R1455" s="22">
        <f t="shared" si="315"/>
        <v>1.0322756849824446</v>
      </c>
      <c r="S1455" s="22">
        <f t="shared" si="316"/>
        <v>18.221451261050287</v>
      </c>
      <c r="T1455" s="39">
        <f t="shared" si="306"/>
        <v>0.11591094263251844</v>
      </c>
      <c r="U1455" s="39">
        <f t="shared" si="307"/>
        <v>5.8735355995332084E-2</v>
      </c>
      <c r="V1455" s="39">
        <f t="shared" si="308"/>
        <v>5.717558663718636E-2</v>
      </c>
      <c r="Y1455" s="37"/>
      <c r="Z1455" s="37"/>
    </row>
    <row r="1456" spans="1:26" ht="13.15" x14ac:dyDescent="0.4">
      <c r="A1456" s="1">
        <v>1991.08</v>
      </c>
      <c r="B1456" s="11">
        <v>389.4</v>
      </c>
      <c r="C1456" s="4">
        <v>12.236700000000001</v>
      </c>
      <c r="D1456" s="11">
        <v>18.329999999999998</v>
      </c>
      <c r="E1456" s="11">
        <v>136.6</v>
      </c>
      <c r="F1456" s="4">
        <f t="shared" si="313"/>
        <v>1991.6249999998904</v>
      </c>
      <c r="G1456" s="22">
        <v>7.9</v>
      </c>
      <c r="H1456" s="4">
        <f t="shared" si="309"/>
        <v>868.39335724743785</v>
      </c>
      <c r="I1456" s="4">
        <f t="shared" si="310"/>
        <v>27.288826385797954</v>
      </c>
      <c r="J1456" s="33">
        <f t="shared" si="314"/>
        <v>306077.61479770049</v>
      </c>
      <c r="K1456" s="4">
        <f t="shared" si="311"/>
        <v>40.877376061493408</v>
      </c>
      <c r="L1456" s="33">
        <f t="shared" si="312"/>
        <v>14407.813762819334</v>
      </c>
      <c r="M1456" s="15">
        <f t="shared" si="303"/>
        <v>18.512258455337729</v>
      </c>
      <c r="N1456" s="6"/>
      <c r="O1456" s="7">
        <f t="shared" si="304"/>
        <v>21.8518491225019</v>
      </c>
      <c r="P1456" s="7"/>
      <c r="Q1456" s="46">
        <f t="shared" si="305"/>
        <v>1.4998050819334079E-2</v>
      </c>
      <c r="R1456" s="22">
        <f t="shared" si="315"/>
        <v>1.0239219311221082</v>
      </c>
      <c r="S1456" s="22">
        <f t="shared" si="316"/>
        <v>18.754481840053902</v>
      </c>
      <c r="T1456" s="39">
        <f t="shared" si="306"/>
        <v>0.11099140275102326</v>
      </c>
      <c r="U1456" s="39">
        <f t="shared" si="307"/>
        <v>5.834582142913658E-2</v>
      </c>
      <c r="V1456" s="39">
        <f t="shared" si="308"/>
        <v>5.2645581321886681E-2</v>
      </c>
      <c r="Y1456" s="37"/>
      <c r="Z1456" s="37"/>
    </row>
    <row r="1457" spans="1:26" ht="13.15" x14ac:dyDescent="0.4">
      <c r="A1457" s="1">
        <v>1991.09</v>
      </c>
      <c r="B1457" s="11">
        <v>387.2</v>
      </c>
      <c r="C1457" s="4">
        <v>12.28</v>
      </c>
      <c r="D1457" s="11">
        <v>17.82</v>
      </c>
      <c r="E1457" s="11">
        <v>137.19999999999999</v>
      </c>
      <c r="F1457" s="4">
        <f t="shared" si="313"/>
        <v>1991.7083333332237</v>
      </c>
      <c r="G1457" s="22">
        <v>7.65</v>
      </c>
      <c r="H1457" s="4">
        <f t="shared" si="309"/>
        <v>859.71099708454824</v>
      </c>
      <c r="I1457" s="4">
        <f t="shared" si="310"/>
        <v>27.265627696793008</v>
      </c>
      <c r="J1457" s="33">
        <f t="shared" si="314"/>
        <v>303818.23980884231</v>
      </c>
      <c r="K1457" s="4">
        <f t="shared" si="311"/>
        <v>39.566244752186599</v>
      </c>
      <c r="L1457" s="33">
        <f t="shared" si="312"/>
        <v>13982.543991202403</v>
      </c>
      <c r="M1457" s="15">
        <f t="shared" si="303"/>
        <v>18.357282591774339</v>
      </c>
      <c r="N1457" s="6"/>
      <c r="O1457" s="7">
        <f t="shared" si="304"/>
        <v>21.658412976072629</v>
      </c>
      <c r="P1457" s="7"/>
      <c r="Q1457" s="46">
        <f t="shared" si="305"/>
        <v>1.7400877305726356E-2</v>
      </c>
      <c r="R1457" s="22">
        <f t="shared" si="315"/>
        <v>1.0147411661972181</v>
      </c>
      <c r="S1457" s="22">
        <f t="shared" si="316"/>
        <v>19.119146580954936</v>
      </c>
      <c r="T1457" s="39">
        <f t="shared" si="306"/>
        <v>9.8134093264454103E-2</v>
      </c>
      <c r="U1457" s="39">
        <f t="shared" si="307"/>
        <v>5.8249776345245863E-2</v>
      </c>
      <c r="V1457" s="39">
        <f t="shared" si="308"/>
        <v>3.988431691920824E-2</v>
      </c>
      <c r="Y1457" s="37"/>
      <c r="Z1457" s="37"/>
    </row>
    <row r="1458" spans="1:26" ht="13.15" x14ac:dyDescent="0.4">
      <c r="A1458" s="1">
        <v>1991.1</v>
      </c>
      <c r="B1458" s="11">
        <v>386.88</v>
      </c>
      <c r="C1458" s="4">
        <v>12.253299999999999</v>
      </c>
      <c r="D1458" s="11">
        <v>17.203299999999999</v>
      </c>
      <c r="E1458" s="11">
        <v>137.4</v>
      </c>
      <c r="F1458" s="4">
        <f t="shared" si="313"/>
        <v>1991.7916666665569</v>
      </c>
      <c r="G1458" s="22">
        <v>7.53</v>
      </c>
      <c r="H1458" s="4">
        <f t="shared" si="309"/>
        <v>857.75012751091697</v>
      </c>
      <c r="I1458" s="4">
        <f t="shared" si="310"/>
        <v>27.166743272925761</v>
      </c>
      <c r="J1458" s="33">
        <f t="shared" si="314"/>
        <v>303925.32781264058</v>
      </c>
      <c r="K1458" s="4">
        <f t="shared" si="311"/>
        <v>38.141368818777288</v>
      </c>
      <c r="L1458" s="33">
        <f t="shared" si="312"/>
        <v>13514.574524294871</v>
      </c>
      <c r="M1458" s="15">
        <f t="shared" si="303"/>
        <v>18.349187992002001</v>
      </c>
      <c r="N1458" s="6"/>
      <c r="O1458" s="7">
        <f t="shared" si="304"/>
        <v>21.639545015859085</v>
      </c>
      <c r="P1458" s="7"/>
      <c r="Q1458" s="46">
        <f t="shared" si="305"/>
        <v>1.8553506314309687E-2</v>
      </c>
      <c r="R1458" s="22">
        <f t="shared" si="315"/>
        <v>1.0139809192833882</v>
      </c>
      <c r="S1458" s="22">
        <f t="shared" si="316"/>
        <v>19.37274494527232</v>
      </c>
      <c r="T1458" s="39">
        <f t="shared" si="306"/>
        <v>0.10191402515917081</v>
      </c>
      <c r="U1458" s="39">
        <f t="shared" si="307"/>
        <v>5.8962949864526548E-2</v>
      </c>
      <c r="V1458" s="39">
        <f t="shared" si="308"/>
        <v>4.2951075294644259E-2</v>
      </c>
      <c r="Y1458" s="37"/>
      <c r="Z1458" s="37"/>
    </row>
    <row r="1459" spans="1:26" ht="13.15" x14ac:dyDescent="0.4">
      <c r="A1459" s="1">
        <v>1991.11</v>
      </c>
      <c r="B1459" s="11">
        <v>385.92</v>
      </c>
      <c r="C1459" s="4">
        <v>12.226699999999999</v>
      </c>
      <c r="D1459" s="11">
        <v>16.5867</v>
      </c>
      <c r="E1459" s="11">
        <v>137.80000000000001</v>
      </c>
      <c r="F1459" s="4">
        <f t="shared" si="313"/>
        <v>1991.8749999998902</v>
      </c>
      <c r="G1459" s="22">
        <v>7.42</v>
      </c>
      <c r="H1459" s="4">
        <f t="shared" si="309"/>
        <v>853.13805283018871</v>
      </c>
      <c r="I1459" s="4">
        <f t="shared" si="310"/>
        <v>27.029081235849056</v>
      </c>
      <c r="J1459" s="33">
        <f t="shared" si="314"/>
        <v>303089.23609434359</v>
      </c>
      <c r="K1459" s="4">
        <f t="shared" si="311"/>
        <v>36.667560481132078</v>
      </c>
      <c r="L1459" s="33">
        <f t="shared" si="312"/>
        <v>13026.664159219654</v>
      </c>
      <c r="M1459" s="15">
        <f t="shared" si="303"/>
        <v>18.288868169301356</v>
      </c>
      <c r="N1459" s="6"/>
      <c r="O1459" s="7">
        <f t="shared" si="304"/>
        <v>21.560296784423297</v>
      </c>
      <c r="P1459" s="7"/>
      <c r="Q1459" s="46">
        <f t="shared" si="305"/>
        <v>1.9802084951974268E-2</v>
      </c>
      <c r="R1459" s="22">
        <f t="shared" si="315"/>
        <v>1.0296381101008161</v>
      </c>
      <c r="S1459" s="22">
        <f t="shared" si="316"/>
        <v>19.58657313727495</v>
      </c>
      <c r="T1459" s="39">
        <f t="shared" si="306"/>
        <v>0.10785172037249713</v>
      </c>
      <c r="U1459" s="39">
        <f t="shared" si="307"/>
        <v>5.7711108473060824E-2</v>
      </c>
      <c r="V1459" s="39">
        <f t="shared" si="308"/>
        <v>5.0140611899436305E-2</v>
      </c>
      <c r="Y1459" s="37"/>
      <c r="Z1459" s="37"/>
    </row>
    <row r="1460" spans="1:26" ht="13.15" x14ac:dyDescent="0.4">
      <c r="A1460" s="1">
        <v>1991.12</v>
      </c>
      <c r="B1460" s="11">
        <v>388.51</v>
      </c>
      <c r="C1460" s="4">
        <v>12.2</v>
      </c>
      <c r="D1460" s="11">
        <v>15.97</v>
      </c>
      <c r="E1460" s="11">
        <v>137.9</v>
      </c>
      <c r="F1460" s="4">
        <f t="shared" si="313"/>
        <v>1991.9583333332234</v>
      </c>
      <c r="G1460" s="22">
        <v>7.09</v>
      </c>
      <c r="H1460" s="4">
        <f t="shared" si="309"/>
        <v>858.24084691805649</v>
      </c>
      <c r="I1460" s="4">
        <f t="shared" si="310"/>
        <v>26.950498912255259</v>
      </c>
      <c r="J1460" s="33">
        <f t="shared" si="314"/>
        <v>305699.95362744329</v>
      </c>
      <c r="K1460" s="4">
        <f t="shared" si="311"/>
        <v>35.278644887599711</v>
      </c>
      <c r="L1460" s="33">
        <f t="shared" si="312"/>
        <v>12566.029856194873</v>
      </c>
      <c r="M1460" s="15">
        <f t="shared" si="303"/>
        <v>18.441652313512741</v>
      </c>
      <c r="N1460" s="6"/>
      <c r="O1460" s="7">
        <f t="shared" si="304"/>
        <v>21.732934673031142</v>
      </c>
      <c r="P1460" s="7"/>
      <c r="Q1460" s="46">
        <f t="shared" si="305"/>
        <v>2.239228924109242E-2</v>
      </c>
      <c r="R1460" s="22">
        <f t="shared" si="315"/>
        <v>1.0101841162442249</v>
      </c>
      <c r="S1460" s="22">
        <f t="shared" si="316"/>
        <v>20.152457723361952</v>
      </c>
      <c r="T1460" s="39">
        <f t="shared" si="306"/>
        <v>0.1089524690551531</v>
      </c>
      <c r="U1460" s="39">
        <f t="shared" si="307"/>
        <v>5.1875057805703229E-2</v>
      </c>
      <c r="V1460" s="39">
        <f t="shared" si="308"/>
        <v>5.7077411249449872E-2</v>
      </c>
      <c r="Y1460" s="37"/>
      <c r="Z1460" s="37"/>
    </row>
    <row r="1461" spans="1:26" ht="13.15" x14ac:dyDescent="0.4">
      <c r="A1461" s="1">
        <v>1992.01</v>
      </c>
      <c r="B1461" s="11">
        <v>416.08</v>
      </c>
      <c r="C1461" s="4">
        <v>12.24</v>
      </c>
      <c r="D1461" s="11">
        <v>16.046700000000001</v>
      </c>
      <c r="E1461" s="11">
        <v>138.1</v>
      </c>
      <c r="F1461" s="4">
        <f t="shared" si="313"/>
        <v>1992.0416666665567</v>
      </c>
      <c r="G1461" s="22">
        <v>7.03</v>
      </c>
      <c r="H1461" s="4">
        <f t="shared" si="309"/>
        <v>917.81342737147008</v>
      </c>
      <c r="I1461" s="4">
        <f t="shared" si="310"/>
        <v>26.999702824040554</v>
      </c>
      <c r="J1461" s="33">
        <f t="shared" si="314"/>
        <v>327720.75638350868</v>
      </c>
      <c r="K1461" s="4">
        <f t="shared" si="311"/>
        <v>35.396742753801604</v>
      </c>
      <c r="L1461" s="33">
        <f t="shared" si="312"/>
        <v>12639.003704718443</v>
      </c>
      <c r="M1461" s="15">
        <f t="shared" si="303"/>
        <v>19.773068211462661</v>
      </c>
      <c r="N1461" s="6"/>
      <c r="O1461" s="7">
        <f t="shared" si="304"/>
        <v>23.291329926002</v>
      </c>
      <c r="P1461" s="7"/>
      <c r="Q1461" s="46">
        <f t="shared" si="305"/>
        <v>1.9160569763829301E-2</v>
      </c>
      <c r="R1461" s="22">
        <f t="shared" si="315"/>
        <v>0.98406550187061759</v>
      </c>
      <c r="S1461" s="22">
        <f t="shared" si="316"/>
        <v>20.328210157124552</v>
      </c>
      <c r="T1461" s="39">
        <f t="shared" si="306"/>
        <v>0.10068838924166124</v>
      </c>
      <c r="U1461" s="39">
        <f t="shared" si="307"/>
        <v>5.15763884232876E-2</v>
      </c>
      <c r="V1461" s="39">
        <f t="shared" si="308"/>
        <v>4.9112000818373636E-2</v>
      </c>
      <c r="Y1461" s="37"/>
      <c r="Z1461" s="37"/>
    </row>
    <row r="1462" spans="1:26" ht="13.15" x14ac:dyDescent="0.4">
      <c r="A1462" s="1">
        <v>1992.02</v>
      </c>
      <c r="B1462" s="11">
        <v>412.56</v>
      </c>
      <c r="C1462" s="4">
        <v>12.28</v>
      </c>
      <c r="D1462" s="11">
        <v>16.1233</v>
      </c>
      <c r="E1462" s="11">
        <v>138.6</v>
      </c>
      <c r="F1462" s="4">
        <f t="shared" si="313"/>
        <v>1992.12499999989</v>
      </c>
      <c r="G1462" s="22">
        <v>7.34</v>
      </c>
      <c r="H1462" s="4">
        <f t="shared" si="309"/>
        <v>906.76580259740274</v>
      </c>
      <c r="I1462" s="4">
        <f t="shared" si="310"/>
        <v>26.990217316017318</v>
      </c>
      <c r="J1462" s="33">
        <f t="shared" si="314"/>
        <v>324579.12506165094</v>
      </c>
      <c r="K1462" s="4">
        <f t="shared" si="311"/>
        <v>35.437408049783556</v>
      </c>
      <c r="L1462" s="33">
        <f t="shared" si="312"/>
        <v>12684.910333300651</v>
      </c>
      <c r="M1462" s="15">
        <f t="shared" si="303"/>
        <v>19.582982970386759</v>
      </c>
      <c r="N1462" s="6"/>
      <c r="O1462" s="7">
        <f t="shared" si="304"/>
        <v>23.058298827241973</v>
      </c>
      <c r="P1462" s="7"/>
      <c r="Q1462" s="46">
        <f t="shared" si="305"/>
        <v>1.6596949753805719E-2</v>
      </c>
      <c r="R1462" s="22">
        <f t="shared" si="315"/>
        <v>0.99217913819458503</v>
      </c>
      <c r="S1462" s="22">
        <f t="shared" si="316"/>
        <v>19.932124780869682</v>
      </c>
      <c r="T1462" s="39">
        <f t="shared" si="306"/>
        <v>9.756520998755569E-2</v>
      </c>
      <c r="U1462" s="39">
        <f t="shared" si="307"/>
        <v>5.4737905223336547E-2</v>
      </c>
      <c r="V1462" s="39">
        <f t="shared" si="308"/>
        <v>4.2827304764219143E-2</v>
      </c>
      <c r="Y1462" s="37"/>
      <c r="Z1462" s="37"/>
    </row>
    <row r="1463" spans="1:26" ht="13.15" x14ac:dyDescent="0.4">
      <c r="A1463" s="1">
        <v>1992.03</v>
      </c>
      <c r="B1463" s="11">
        <v>407.36</v>
      </c>
      <c r="C1463" s="4">
        <v>12.32</v>
      </c>
      <c r="D1463" s="11">
        <v>16.190000000000001</v>
      </c>
      <c r="E1463" s="11">
        <v>139.30000000000001</v>
      </c>
      <c r="F1463" s="4">
        <f t="shared" si="313"/>
        <v>1992.2083333332232</v>
      </c>
      <c r="G1463" s="22">
        <v>7.54</v>
      </c>
      <c r="H1463" s="4">
        <f t="shared" si="309"/>
        <v>890.83754084709267</v>
      </c>
      <c r="I1463" s="4">
        <f t="shared" si="310"/>
        <v>26.942062311557788</v>
      </c>
      <c r="J1463" s="33">
        <f t="shared" si="314"/>
        <v>319681.22823730746</v>
      </c>
      <c r="K1463" s="4">
        <f t="shared" si="311"/>
        <v>35.405193898061739</v>
      </c>
      <c r="L1463" s="33">
        <f t="shared" si="312"/>
        <v>12705.319828068557</v>
      </c>
      <c r="M1463" s="15">
        <f t="shared" si="303"/>
        <v>19.283561861298573</v>
      </c>
      <c r="N1463" s="6"/>
      <c r="O1463" s="7">
        <f t="shared" si="304"/>
        <v>22.698465263289908</v>
      </c>
      <c r="P1463" s="7"/>
      <c r="Q1463" s="46">
        <f t="shared" si="305"/>
        <v>1.6023313388900957E-2</v>
      </c>
      <c r="R1463" s="22">
        <f t="shared" si="315"/>
        <v>1.0104755563451913</v>
      </c>
      <c r="S1463" s="22">
        <f t="shared" si="316"/>
        <v>19.676860305121114</v>
      </c>
      <c r="T1463" s="39">
        <f t="shared" si="306"/>
        <v>0.10393468426540986</v>
      </c>
      <c r="U1463" s="39">
        <f t="shared" si="307"/>
        <v>5.28993096145427E-2</v>
      </c>
      <c r="V1463" s="39">
        <f t="shared" si="308"/>
        <v>5.103537465086716E-2</v>
      </c>
      <c r="Y1463" s="37"/>
      <c r="Z1463" s="37"/>
    </row>
    <row r="1464" spans="1:26" ht="13.15" x14ac:dyDescent="0.4">
      <c r="A1464" s="1">
        <v>1992.04</v>
      </c>
      <c r="B1464" s="11">
        <v>407.41</v>
      </c>
      <c r="C1464" s="4">
        <v>12.32</v>
      </c>
      <c r="D1464" s="11">
        <v>16.4833</v>
      </c>
      <c r="E1464" s="11">
        <v>139.5</v>
      </c>
      <c r="F1464" s="4">
        <f t="shared" si="313"/>
        <v>1992.2916666665565</v>
      </c>
      <c r="G1464" s="22">
        <v>7.48</v>
      </c>
      <c r="H1464" s="4">
        <f t="shared" si="309"/>
        <v>889.66954043010765</v>
      </c>
      <c r="I1464" s="4">
        <f t="shared" si="310"/>
        <v>26.903435698924731</v>
      </c>
      <c r="J1464" s="33">
        <f t="shared" si="314"/>
        <v>320066.62114796066</v>
      </c>
      <c r="K1464" s="4">
        <f t="shared" si="311"/>
        <v>35.994918965591403</v>
      </c>
      <c r="L1464" s="33">
        <f t="shared" si="312"/>
        <v>12949.495928838713</v>
      </c>
      <c r="M1464" s="15">
        <f t="shared" si="303"/>
        <v>19.301229507881061</v>
      </c>
      <c r="N1464" s="6"/>
      <c r="O1464" s="7">
        <f t="shared" si="304"/>
        <v>22.712689513614691</v>
      </c>
      <c r="P1464" s="7"/>
      <c r="Q1464" s="46">
        <f t="shared" si="305"/>
        <v>1.6285934688981159E-2</v>
      </c>
      <c r="R1464" s="22">
        <f t="shared" si="315"/>
        <v>1.0125464539191733</v>
      </c>
      <c r="S1464" s="22">
        <f t="shared" si="316"/>
        <v>19.854480290303808</v>
      </c>
      <c r="T1464" s="39">
        <f t="shared" si="306"/>
        <v>9.9247300865846988E-2</v>
      </c>
      <c r="U1464" s="39">
        <f t="shared" si="307"/>
        <v>5.2394119366989456E-2</v>
      </c>
      <c r="V1464" s="39">
        <f t="shared" si="308"/>
        <v>4.6853181498857532E-2</v>
      </c>
      <c r="Y1464" s="37"/>
      <c r="Z1464" s="37"/>
    </row>
    <row r="1465" spans="1:26" ht="13.15" x14ac:dyDescent="0.4">
      <c r="A1465" s="1">
        <v>1992.05</v>
      </c>
      <c r="B1465" s="11">
        <v>414.81</v>
      </c>
      <c r="C1465" s="4">
        <v>12.32</v>
      </c>
      <c r="D1465" s="11">
        <v>16.7667</v>
      </c>
      <c r="E1465" s="11">
        <v>139.69999999999999</v>
      </c>
      <c r="F1465" s="4">
        <f t="shared" si="313"/>
        <v>1992.3749999998897</v>
      </c>
      <c r="G1465" s="22">
        <v>7.39</v>
      </c>
      <c r="H1465" s="4">
        <f t="shared" si="309"/>
        <v>904.53225118110242</v>
      </c>
      <c r="I1465" s="4">
        <f t="shared" si="310"/>
        <v>26.864919685039375</v>
      </c>
      <c r="J1465" s="33">
        <f t="shared" si="314"/>
        <v>326219.02309985954</v>
      </c>
      <c r="K1465" s="4">
        <f t="shared" si="311"/>
        <v>36.561367604151755</v>
      </c>
      <c r="L1465" s="33">
        <f t="shared" si="312"/>
        <v>13185.835670809322</v>
      </c>
      <c r="M1465" s="15">
        <f t="shared" si="303"/>
        <v>19.662279795641705</v>
      </c>
      <c r="N1465" s="6"/>
      <c r="O1465" s="7">
        <f t="shared" si="304"/>
        <v>23.130349591325825</v>
      </c>
      <c r="P1465" s="7"/>
      <c r="Q1465" s="46">
        <f t="shared" si="305"/>
        <v>1.5402822169063267E-2</v>
      </c>
      <c r="R1465" s="22">
        <f t="shared" si="315"/>
        <v>1.0153293568561221</v>
      </c>
      <c r="S1465" s="22">
        <f t="shared" si="316"/>
        <v>20.074802533454232</v>
      </c>
      <c r="T1465" s="39">
        <f t="shared" si="306"/>
        <v>9.4022837076815913E-2</v>
      </c>
      <c r="U1465" s="39">
        <f t="shared" si="307"/>
        <v>5.2093917979996407E-2</v>
      </c>
      <c r="V1465" s="39">
        <f t="shared" si="308"/>
        <v>4.1928919096819506E-2</v>
      </c>
      <c r="Y1465" s="37"/>
      <c r="Z1465" s="37"/>
    </row>
    <row r="1466" spans="1:26" ht="13.15" x14ac:dyDescent="0.4">
      <c r="A1466" s="1">
        <v>1992.06</v>
      </c>
      <c r="B1466" s="11">
        <v>408.27</v>
      </c>
      <c r="C1466" s="4">
        <v>12.32</v>
      </c>
      <c r="D1466" s="11">
        <v>17.05</v>
      </c>
      <c r="E1466" s="11">
        <v>140.19999999999999</v>
      </c>
      <c r="F1466" s="4">
        <f t="shared" si="313"/>
        <v>1992.458333333223</v>
      </c>
      <c r="G1466" s="22">
        <v>7.26</v>
      </c>
      <c r="H1466" s="4">
        <f t="shared" si="309"/>
        <v>887.0961614122682</v>
      </c>
      <c r="I1466" s="4">
        <f t="shared" si="310"/>
        <v>26.769110413694726</v>
      </c>
      <c r="J1466" s="33">
        <f t="shared" si="314"/>
        <v>320735.22959528706</v>
      </c>
      <c r="K1466" s="4">
        <f t="shared" si="311"/>
        <v>37.046536733238234</v>
      </c>
      <c r="L1466" s="33">
        <f t="shared" si="312"/>
        <v>13394.409740122088</v>
      </c>
      <c r="M1466" s="15">
        <f t="shared" si="303"/>
        <v>19.31536596764461</v>
      </c>
      <c r="N1466" s="6"/>
      <c r="O1466" s="7">
        <f t="shared" si="304"/>
        <v>22.716805900471634</v>
      </c>
      <c r="P1466" s="7"/>
      <c r="Q1466" s="46">
        <f t="shared" si="305"/>
        <v>1.6695001272217104E-2</v>
      </c>
      <c r="R1466" s="22">
        <f t="shared" si="315"/>
        <v>1.0362324502452476</v>
      </c>
      <c r="S1466" s="22">
        <f t="shared" si="316"/>
        <v>20.309845416827471</v>
      </c>
      <c r="T1466" s="39">
        <f t="shared" si="306"/>
        <v>8.9151160617102931E-2</v>
      </c>
      <c r="U1466" s="39">
        <f t="shared" si="307"/>
        <v>5.3132868783135168E-2</v>
      </c>
      <c r="V1466" s="39">
        <f t="shared" si="308"/>
        <v>3.6018291833967764E-2</v>
      </c>
      <c r="Y1466" s="37"/>
      <c r="Z1466" s="37"/>
    </row>
    <row r="1467" spans="1:26" ht="13.15" x14ac:dyDescent="0.4">
      <c r="A1467" s="1">
        <v>1992.07</v>
      </c>
      <c r="B1467" s="11">
        <v>415.05</v>
      </c>
      <c r="C1467" s="4">
        <v>12.343299999999999</v>
      </c>
      <c r="D1467" s="11">
        <v>17.38</v>
      </c>
      <c r="E1467" s="11">
        <v>140.5</v>
      </c>
      <c r="F1467" s="4">
        <f t="shared" si="313"/>
        <v>1992.5416666665562</v>
      </c>
      <c r="G1467" s="22">
        <v>6.84</v>
      </c>
      <c r="H1467" s="4">
        <f t="shared" si="309"/>
        <v>899.90225231316731</v>
      </c>
      <c r="I1467" s="4">
        <f t="shared" si="310"/>
        <v>26.762470716725979</v>
      </c>
      <c r="J1467" s="33">
        <f t="shared" si="314"/>
        <v>326171.69783205155</v>
      </c>
      <c r="K1467" s="4">
        <f t="shared" si="311"/>
        <v>37.682932526690387</v>
      </c>
      <c r="L1467" s="33">
        <f t="shared" si="312"/>
        <v>13658.267939576086</v>
      </c>
      <c r="M1467" s="15">
        <f t="shared" si="303"/>
        <v>19.62074069482442</v>
      </c>
      <c r="N1467" s="6"/>
      <c r="O1467" s="7">
        <f t="shared" si="304"/>
        <v>23.070543662535268</v>
      </c>
      <c r="P1467" s="7"/>
      <c r="Q1467" s="46">
        <f t="shared" si="305"/>
        <v>1.9777611352638592E-2</v>
      </c>
      <c r="R1467" s="22">
        <f t="shared" si="315"/>
        <v>1.0238658423844582</v>
      </c>
      <c r="S1467" s="22">
        <f t="shared" si="316"/>
        <v>21.000783398074475</v>
      </c>
      <c r="T1467" s="39">
        <f t="shared" si="306"/>
        <v>7.4895659986007779E-2</v>
      </c>
      <c r="U1467" s="39">
        <f t="shared" si="307"/>
        <v>5.2229038110436443E-2</v>
      </c>
      <c r="V1467" s="39">
        <f t="shared" si="308"/>
        <v>2.2666621875571336E-2</v>
      </c>
      <c r="Y1467" s="37"/>
      <c r="Z1467" s="37"/>
    </row>
    <row r="1468" spans="1:26" ht="13.15" x14ac:dyDescent="0.4">
      <c r="A1468" s="1">
        <v>1992.08</v>
      </c>
      <c r="B1468" s="11">
        <v>417.93</v>
      </c>
      <c r="C1468" s="4">
        <v>12.3667</v>
      </c>
      <c r="D1468" s="11">
        <v>17.71</v>
      </c>
      <c r="E1468" s="11">
        <v>140.9</v>
      </c>
      <c r="F1468" s="4">
        <f t="shared" si="313"/>
        <v>1992.6249999998895</v>
      </c>
      <c r="G1468" s="22">
        <v>6.59</v>
      </c>
      <c r="H1468" s="4">
        <f t="shared" si="309"/>
        <v>903.57415166784961</v>
      </c>
      <c r="I1468" s="4">
        <f t="shared" si="310"/>
        <v>26.737086261887864</v>
      </c>
      <c r="J1468" s="33">
        <f t="shared" si="314"/>
        <v>328310.16310454678</v>
      </c>
      <c r="K1468" s="4">
        <f t="shared" si="311"/>
        <v>38.289422214336412</v>
      </c>
      <c r="L1468" s="33">
        <f t="shared" si="312"/>
        <v>13912.313039460012</v>
      </c>
      <c r="M1468" s="15">
        <f t="shared" si="303"/>
        <v>19.72213749835154</v>
      </c>
      <c r="N1468" s="6"/>
      <c r="O1468" s="7">
        <f t="shared" si="304"/>
        <v>23.184600663955507</v>
      </c>
      <c r="P1468" s="7"/>
      <c r="Q1468" s="46">
        <f t="shared" si="305"/>
        <v>2.2097910826092214E-2</v>
      </c>
      <c r="R1468" s="22">
        <f t="shared" si="315"/>
        <v>1.0179381983966895</v>
      </c>
      <c r="S1468" s="22">
        <f t="shared" si="316"/>
        <v>21.44094295412868</v>
      </c>
      <c r="T1468" s="39">
        <f t="shared" si="306"/>
        <v>7.505211772335052E-2</v>
      </c>
      <c r="U1468" s="39">
        <f t="shared" si="307"/>
        <v>5.3354955817823901E-2</v>
      </c>
      <c r="V1468" s="39">
        <f t="shared" si="308"/>
        <v>2.1697161905526618E-2</v>
      </c>
      <c r="Y1468" s="37"/>
      <c r="Z1468" s="37"/>
    </row>
    <row r="1469" spans="1:26" ht="13.15" x14ac:dyDescent="0.4">
      <c r="A1469" s="1">
        <v>1992.09</v>
      </c>
      <c r="B1469" s="11">
        <v>418.48</v>
      </c>
      <c r="C1469" s="4">
        <v>12.4</v>
      </c>
      <c r="D1469" s="11">
        <v>18.04</v>
      </c>
      <c r="E1469" s="11">
        <v>141.30000000000001</v>
      </c>
      <c r="F1469" s="4">
        <f t="shared" si="313"/>
        <v>1992.7083333332228</v>
      </c>
      <c r="G1469" s="22">
        <v>6.42</v>
      </c>
      <c r="H1469" s="4">
        <f t="shared" si="309"/>
        <v>902.20200934182594</v>
      </c>
      <c r="I1469" s="4">
        <f t="shared" si="310"/>
        <v>26.733188959660296</v>
      </c>
      <c r="J1469" s="33">
        <f t="shared" si="314"/>
        <v>328621.05055552087</v>
      </c>
      <c r="K1469" s="4">
        <f t="shared" si="311"/>
        <v>38.892478131634817</v>
      </c>
      <c r="L1469" s="33">
        <f t="shared" si="312"/>
        <v>14166.325157765237</v>
      </c>
      <c r="M1469" s="15">
        <f t="shared" si="303"/>
        <v>19.70876642474531</v>
      </c>
      <c r="N1469" s="6"/>
      <c r="O1469" s="7">
        <f t="shared" si="304"/>
        <v>23.164274166851865</v>
      </c>
      <c r="P1469" s="7"/>
      <c r="Q1469" s="46">
        <f t="shared" si="305"/>
        <v>2.3914247386812436E-2</v>
      </c>
      <c r="R1469" s="22">
        <f t="shared" si="315"/>
        <v>0.99299722717856842</v>
      </c>
      <c r="S1469" s="22">
        <f t="shared" si="316"/>
        <v>21.76376983248166</v>
      </c>
      <c r="T1469" s="39">
        <f t="shared" si="306"/>
        <v>6.9544877641060321E-2</v>
      </c>
      <c r="U1469" s="39">
        <f t="shared" si="307"/>
        <v>5.5295238713414685E-2</v>
      </c>
      <c r="V1469" s="39">
        <f t="shared" si="308"/>
        <v>1.4249638927645636E-2</v>
      </c>
      <c r="Y1469" s="37"/>
      <c r="Z1469" s="37"/>
    </row>
    <row r="1470" spans="1:26" ht="13.15" x14ac:dyDescent="0.4">
      <c r="A1470" s="1">
        <v>1992.1</v>
      </c>
      <c r="B1470" s="11">
        <v>412.5</v>
      </c>
      <c r="C1470" s="4">
        <v>12.386699999999999</v>
      </c>
      <c r="D1470" s="11">
        <v>18.39</v>
      </c>
      <c r="E1470" s="11">
        <v>141.80000000000001</v>
      </c>
      <c r="F1470" s="4">
        <f t="shared" si="313"/>
        <v>1992.791666666556</v>
      </c>
      <c r="G1470" s="22">
        <v>6.59</v>
      </c>
      <c r="H1470" s="4">
        <f t="shared" si="309"/>
        <v>886.1739245416079</v>
      </c>
      <c r="I1470" s="4">
        <f t="shared" si="310"/>
        <v>26.610352851198869</v>
      </c>
      <c r="J1470" s="33">
        <f t="shared" si="314"/>
        <v>323590.64807804947</v>
      </c>
      <c r="K1470" s="4">
        <f t="shared" si="311"/>
        <v>39.507244781382234</v>
      </c>
      <c r="L1470" s="33">
        <f t="shared" si="312"/>
        <v>14426.259437952316</v>
      </c>
      <c r="M1470" s="15">
        <f t="shared" si="303"/>
        <v>19.370271076906981</v>
      </c>
      <c r="N1470" s="6"/>
      <c r="O1470" s="7">
        <f t="shared" si="304"/>
        <v>22.763052023573344</v>
      </c>
      <c r="P1470" s="7"/>
      <c r="Q1470" s="46">
        <f t="shared" si="305"/>
        <v>2.314994189653171E-2</v>
      </c>
      <c r="R1470" s="22">
        <f t="shared" si="315"/>
        <v>0.98539668996090102</v>
      </c>
      <c r="S1470" s="22">
        <f t="shared" si="316"/>
        <v>21.535159418551128</v>
      </c>
      <c r="T1470" s="39">
        <f t="shared" si="306"/>
        <v>6.9546367268539466E-2</v>
      </c>
      <c r="U1470" s="39">
        <f t="shared" si="307"/>
        <v>5.5969470126490783E-2</v>
      </c>
      <c r="V1470" s="39">
        <f t="shared" si="308"/>
        <v>1.3576897142048683E-2</v>
      </c>
      <c r="Y1470" s="37"/>
      <c r="Z1470" s="37"/>
    </row>
    <row r="1471" spans="1:26" ht="13.15" x14ac:dyDescent="0.4">
      <c r="A1471" s="1">
        <v>1992.11</v>
      </c>
      <c r="B1471" s="11">
        <v>422.84</v>
      </c>
      <c r="C1471" s="4">
        <v>12.3833</v>
      </c>
      <c r="D1471" s="11">
        <v>18.739999999999998</v>
      </c>
      <c r="E1471" s="11">
        <v>142</v>
      </c>
      <c r="F1471" s="4">
        <f t="shared" si="313"/>
        <v>1992.8749999998893</v>
      </c>
      <c r="G1471" s="22">
        <v>6.87</v>
      </c>
      <c r="H1471" s="4">
        <f t="shared" si="309"/>
        <v>907.10793211267605</v>
      </c>
      <c r="I1471" s="4">
        <f t="shared" si="310"/>
        <v>26.565579547183102</v>
      </c>
      <c r="J1471" s="33">
        <f t="shared" si="314"/>
        <v>332043.18013134156</v>
      </c>
      <c r="K1471" s="4">
        <f t="shared" si="311"/>
        <v>40.20244690140845</v>
      </c>
      <c r="L1471" s="33">
        <f t="shared" si="312"/>
        <v>14715.942663090864</v>
      </c>
      <c r="M1471" s="15">
        <f t="shared" si="303"/>
        <v>19.833656038801244</v>
      </c>
      <c r="N1471" s="6"/>
      <c r="O1471" s="7">
        <f t="shared" si="304"/>
        <v>23.303331550784868</v>
      </c>
      <c r="P1471" s="7"/>
      <c r="Q1471" s="46">
        <f t="shared" si="305"/>
        <v>1.950157027850364E-2</v>
      </c>
      <c r="R1471" s="22">
        <f t="shared" si="315"/>
        <v>1.0129335817200111</v>
      </c>
      <c r="S1471" s="22">
        <f t="shared" si="316"/>
        <v>21.190786534441987</v>
      </c>
      <c r="T1471" s="39">
        <f t="shared" si="306"/>
        <v>7.3658714499208244E-2</v>
      </c>
      <c r="U1471" s="39">
        <f t="shared" si="307"/>
        <v>5.7069939844241357E-2</v>
      </c>
      <c r="V1471" s="39">
        <f t="shared" si="308"/>
        <v>1.6588774654966887E-2</v>
      </c>
      <c r="Y1471" s="37"/>
      <c r="Z1471" s="37"/>
    </row>
    <row r="1472" spans="1:26" ht="13.15" x14ac:dyDescent="0.4">
      <c r="A1472" s="1">
        <v>1992.12</v>
      </c>
      <c r="B1472" s="11">
        <v>435.64</v>
      </c>
      <c r="C1472" s="4">
        <v>12.39</v>
      </c>
      <c r="D1472" s="11">
        <v>19.09</v>
      </c>
      <c r="E1472" s="11">
        <v>141.9</v>
      </c>
      <c r="F1472" s="4">
        <f t="shared" si="313"/>
        <v>1992.9583333332225</v>
      </c>
      <c r="G1472" s="22">
        <v>6.77</v>
      </c>
      <c r="H1472" s="4">
        <f t="shared" si="309"/>
        <v>935.22605750528544</v>
      </c>
      <c r="I1472" s="4">
        <f t="shared" si="310"/>
        <v>26.598684355179707</v>
      </c>
      <c r="J1472" s="33">
        <f t="shared" si="314"/>
        <v>343147.06762164849</v>
      </c>
      <c r="K1472" s="4">
        <f t="shared" si="311"/>
        <v>40.982153699788583</v>
      </c>
      <c r="L1472" s="33">
        <f t="shared" si="312"/>
        <v>15036.905520377535</v>
      </c>
      <c r="M1472" s="15">
        <f t="shared" si="303"/>
        <v>20.448606721242978</v>
      </c>
      <c r="N1472" s="6"/>
      <c r="O1472" s="7">
        <f t="shared" si="304"/>
        <v>24.02018632473111</v>
      </c>
      <c r="P1472" s="7"/>
      <c r="Q1472" s="46">
        <f t="shared" si="305"/>
        <v>1.9336711772753874E-2</v>
      </c>
      <c r="R1472" s="22">
        <f t="shared" si="315"/>
        <v>1.0179889555372019</v>
      </c>
      <c r="S1472" s="22">
        <f t="shared" si="316"/>
        <v>21.479986054539136</v>
      </c>
      <c r="T1472" s="39">
        <f t="shared" si="306"/>
        <v>6.9257000163746918E-2</v>
      </c>
      <c r="U1472" s="39">
        <f t="shared" si="307"/>
        <v>5.6398787313599597E-2</v>
      </c>
      <c r="V1472" s="39">
        <f t="shared" si="308"/>
        <v>1.2858212850147321E-2</v>
      </c>
      <c r="Y1472" s="37"/>
      <c r="Z1472" s="37"/>
    </row>
    <row r="1473" spans="1:26" ht="13.15" x14ac:dyDescent="0.4">
      <c r="A1473" s="1">
        <v>1993.01</v>
      </c>
      <c r="B1473" s="11">
        <v>435.23</v>
      </c>
      <c r="C1473" s="4">
        <v>12.4133</v>
      </c>
      <c r="D1473" s="11">
        <v>19.34</v>
      </c>
      <c r="E1473" s="11">
        <v>142.6</v>
      </c>
      <c r="F1473" s="4">
        <f t="shared" si="313"/>
        <v>1993.0416666665558</v>
      </c>
      <c r="G1473" s="22">
        <v>6.6</v>
      </c>
      <c r="H1473" s="4">
        <f t="shared" si="309"/>
        <v>929.75932447405341</v>
      </c>
      <c r="I1473" s="4">
        <f t="shared" si="310"/>
        <v>26.517890362552599</v>
      </c>
      <c r="J1473" s="33">
        <f t="shared" si="314"/>
        <v>341952.06379658362</v>
      </c>
      <c r="K1473" s="4">
        <f t="shared" si="311"/>
        <v>41.31504109396915</v>
      </c>
      <c r="L1473" s="33">
        <f t="shared" si="312"/>
        <v>15195.075968627914</v>
      </c>
      <c r="M1473" s="15">
        <f t="shared" ref="M1473:M1536" si="317">H1473/AVERAGE(K1353:K1472)</f>
        <v>20.323410802995721</v>
      </c>
      <c r="N1473" s="6"/>
      <c r="O1473" s="7">
        <f t="shared" ref="O1473:O1536" si="318">J1473/AVERAGE(L1353:L1472)</f>
        <v>23.867950224169547</v>
      </c>
      <c r="P1473" s="7"/>
      <c r="Q1473" s="46">
        <f t="shared" ref="Q1473:Q1536" si="319">1/M1473-(G1473/100-(((E1473/E1353)^(1/10))-1))</f>
        <v>2.163634959938595E-2</v>
      </c>
      <c r="R1473" s="22">
        <f t="shared" si="315"/>
        <v>1.0305714011765221</v>
      </c>
      <c r="S1473" s="22">
        <f t="shared" si="316"/>
        <v>21.759050055303792</v>
      </c>
      <c r="T1473" s="39">
        <f t="shared" si="306"/>
        <v>6.892055442254974E-2</v>
      </c>
      <c r="U1473" s="39">
        <f t="shared" si="307"/>
        <v>5.4752609652403361E-2</v>
      </c>
      <c r="V1473" s="39">
        <f t="shared" si="308"/>
        <v>1.4167944770146379E-2</v>
      </c>
      <c r="Y1473" s="37"/>
      <c r="Z1473" s="37"/>
    </row>
    <row r="1474" spans="1:26" ht="13.15" x14ac:dyDescent="0.4">
      <c r="A1474" s="1">
        <v>1993.02</v>
      </c>
      <c r="B1474" s="11">
        <v>441.7</v>
      </c>
      <c r="C1474" s="4">
        <v>12.4467</v>
      </c>
      <c r="D1474" s="11">
        <v>19.59</v>
      </c>
      <c r="E1474" s="11">
        <v>143.1</v>
      </c>
      <c r="F1474" s="4">
        <f t="shared" si="313"/>
        <v>1993.124999999889</v>
      </c>
      <c r="G1474" s="22">
        <v>6.26</v>
      </c>
      <c r="H1474" s="4">
        <f t="shared" si="309"/>
        <v>940.2839224318659</v>
      </c>
      <c r="I1474" s="4">
        <f t="shared" si="310"/>
        <v>26.496336647798746</v>
      </c>
      <c r="J1474" s="33">
        <f t="shared" si="314"/>
        <v>346634.93992126948</v>
      </c>
      <c r="K1474" s="4">
        <f t="shared" si="311"/>
        <v>41.702879874213842</v>
      </c>
      <c r="L1474" s="33">
        <f t="shared" si="312"/>
        <v>15373.734374140071</v>
      </c>
      <c r="M1474" s="15">
        <f t="shared" si="317"/>
        <v>20.545336792900457</v>
      </c>
      <c r="N1474" s="6"/>
      <c r="O1474" s="7">
        <f t="shared" si="318"/>
        <v>24.122919609042572</v>
      </c>
      <c r="P1474" s="7"/>
      <c r="Q1474" s="46">
        <f t="shared" si="319"/>
        <v>2.4762232417321603E-2</v>
      </c>
      <c r="R1474" s="22">
        <f t="shared" si="315"/>
        <v>1.0261243281280923</v>
      </c>
      <c r="S1474" s="22">
        <f t="shared" si="316"/>
        <v>22.345903010180429</v>
      </c>
      <c r="T1474" s="39">
        <f t="shared" ref="T1474:T1537" si="320">(($J1594/$J1474)^(1/10)-1)</f>
        <v>5.9600835986601153E-2</v>
      </c>
      <c r="U1474" s="39">
        <f t="shared" ref="U1474:U1537" si="321">(($S1594/$S1474)^(1/10)-1)</f>
        <v>5.2780395368372313E-2</v>
      </c>
      <c r="V1474" s="39">
        <f t="shared" ref="V1474:V1537" si="322">T1474-U1474</f>
        <v>6.8204406182288402E-3</v>
      </c>
      <c r="Y1474" s="37"/>
      <c r="Z1474" s="37"/>
    </row>
    <row r="1475" spans="1:26" ht="13.15" x14ac:dyDescent="0.4">
      <c r="A1475" s="1">
        <v>1993.03</v>
      </c>
      <c r="B1475" s="11">
        <v>450.16</v>
      </c>
      <c r="C1475" s="4">
        <v>12.48</v>
      </c>
      <c r="D1475" s="11">
        <v>19.84</v>
      </c>
      <c r="E1475" s="11">
        <v>143.6</v>
      </c>
      <c r="F1475" s="4">
        <f t="shared" si="313"/>
        <v>1993.2083333332223</v>
      </c>
      <c r="G1475" s="22">
        <v>5.98</v>
      </c>
      <c r="H1475" s="4">
        <f t="shared" si="309"/>
        <v>954.95675933147652</v>
      </c>
      <c r="I1475" s="4">
        <f t="shared" si="310"/>
        <v>26.474720891364903</v>
      </c>
      <c r="J1475" s="33">
        <f t="shared" si="314"/>
        <v>352857.39366251795</v>
      </c>
      <c r="K1475" s="4">
        <f t="shared" si="311"/>
        <v>42.088017827298053</v>
      </c>
      <c r="L1475" s="33">
        <f t="shared" si="312"/>
        <v>15551.560978906067</v>
      </c>
      <c r="M1475" s="15">
        <f t="shared" si="317"/>
        <v>20.855200148690923</v>
      </c>
      <c r="N1475" s="6"/>
      <c r="O1475" s="7">
        <f t="shared" si="318"/>
        <v>24.480250697934402</v>
      </c>
      <c r="P1475" s="7"/>
      <c r="Q1475" s="46">
        <f t="shared" si="319"/>
        <v>2.7201413706418535E-2</v>
      </c>
      <c r="R1475" s="22">
        <f t="shared" si="315"/>
        <v>1.0057303710261363</v>
      </c>
      <c r="S1475" s="22">
        <f t="shared" si="316"/>
        <v>22.849836012483646</v>
      </c>
      <c r="T1475" s="39">
        <f t="shared" si="320"/>
        <v>5.8458949850014319E-2</v>
      </c>
      <c r="U1475" s="39">
        <f t="shared" si="321"/>
        <v>5.0921333723028761E-2</v>
      </c>
      <c r="V1475" s="39">
        <f t="shared" si="322"/>
        <v>7.5376161269855579E-3</v>
      </c>
      <c r="Y1475" s="37"/>
      <c r="Z1475" s="37"/>
    </row>
    <row r="1476" spans="1:26" ht="13.15" x14ac:dyDescent="0.4">
      <c r="A1476" s="1">
        <v>1993.04</v>
      </c>
      <c r="B1476" s="11">
        <v>443.08</v>
      </c>
      <c r="C1476" s="4">
        <v>12.4933</v>
      </c>
      <c r="D1476" s="11">
        <v>19.670000000000002</v>
      </c>
      <c r="E1476" s="11">
        <v>144</v>
      </c>
      <c r="F1476" s="4">
        <f t="shared" si="313"/>
        <v>1993.2916666665556</v>
      </c>
      <c r="G1476" s="22">
        <v>5.97</v>
      </c>
      <c r="H1476" s="4">
        <f t="shared" si="309"/>
        <v>937.32650916666671</v>
      </c>
      <c r="I1476" s="4">
        <f t="shared" si="310"/>
        <v>26.429315872916668</v>
      </c>
      <c r="J1476" s="33">
        <f t="shared" si="314"/>
        <v>347156.80483831762</v>
      </c>
      <c r="K1476" s="4">
        <f t="shared" si="311"/>
        <v>41.611475208333339</v>
      </c>
      <c r="L1476" s="33">
        <f t="shared" si="312"/>
        <v>15411.605920307187</v>
      </c>
      <c r="M1476" s="15">
        <f t="shared" si="317"/>
        <v>20.45736201664219</v>
      </c>
      <c r="N1476" s="6"/>
      <c r="O1476" s="7">
        <f t="shared" si="318"/>
        <v>24.007988301251114</v>
      </c>
      <c r="P1476" s="7"/>
      <c r="Q1476" s="46">
        <f t="shared" si="319"/>
        <v>2.778273053625141E-2</v>
      </c>
      <c r="R1476" s="22">
        <f t="shared" si="315"/>
        <v>0.99976214427287224</v>
      </c>
      <c r="S1476" s="22">
        <f t="shared" si="316"/>
        <v>22.916938567247321</v>
      </c>
      <c r="T1476" s="39">
        <f t="shared" si="320"/>
        <v>6.5890820412883855E-2</v>
      </c>
      <c r="U1476" s="39">
        <f t="shared" si="321"/>
        <v>4.9880332575390929E-2</v>
      </c>
      <c r="V1476" s="39">
        <f t="shared" si="322"/>
        <v>1.6010487837492926E-2</v>
      </c>
      <c r="Y1476" s="37"/>
      <c r="Z1476" s="37"/>
    </row>
    <row r="1477" spans="1:26" ht="13.15" x14ac:dyDescent="0.4">
      <c r="A1477" s="1">
        <v>1993.05</v>
      </c>
      <c r="B1477" s="11">
        <v>445.25</v>
      </c>
      <c r="C1477" s="4">
        <v>12.5067</v>
      </c>
      <c r="D1477" s="11">
        <v>19.5</v>
      </c>
      <c r="E1477" s="11">
        <v>144.19999999999999</v>
      </c>
      <c r="F1477" s="4">
        <f t="shared" si="313"/>
        <v>1993.3749999998888</v>
      </c>
      <c r="G1477" s="22">
        <v>6.04</v>
      </c>
      <c r="H1477" s="4">
        <f t="shared" si="309"/>
        <v>940.61069521497939</v>
      </c>
      <c r="I1477" s="4">
        <f t="shared" si="310"/>
        <v>26.420967505547857</v>
      </c>
      <c r="J1477" s="33">
        <f t="shared" si="314"/>
        <v>349188.62520336511</v>
      </c>
      <c r="K1477" s="4">
        <f t="shared" si="311"/>
        <v>41.194628987517341</v>
      </c>
      <c r="L1477" s="33">
        <f t="shared" si="312"/>
        <v>15292.932490658324</v>
      </c>
      <c r="M1477" s="15">
        <f t="shared" si="317"/>
        <v>20.517605633764873</v>
      </c>
      <c r="N1477" s="6"/>
      <c r="O1477" s="7">
        <f t="shared" si="318"/>
        <v>24.073856030062387</v>
      </c>
      <c r="P1477" s="7"/>
      <c r="Q1477" s="46">
        <f t="shared" si="319"/>
        <v>2.6453373546910561E-2</v>
      </c>
      <c r="R1477" s="22">
        <f t="shared" si="315"/>
        <v>1.011012320562737</v>
      </c>
      <c r="S1477" s="22">
        <f t="shared" si="316"/>
        <v>22.879710266790326</v>
      </c>
      <c r="T1477" s="39">
        <f t="shared" si="320"/>
        <v>7.0971797155078953E-2</v>
      </c>
      <c r="U1477" s="39">
        <f t="shared" si="321"/>
        <v>5.3926187685223281E-2</v>
      </c>
      <c r="V1477" s="39">
        <f t="shared" si="322"/>
        <v>1.7045609469855671E-2</v>
      </c>
      <c r="Y1477" s="37"/>
      <c r="Z1477" s="37"/>
    </row>
    <row r="1478" spans="1:26" ht="13.15" x14ac:dyDescent="0.4">
      <c r="A1478" s="1">
        <v>1993.06</v>
      </c>
      <c r="B1478" s="11">
        <v>448.06</v>
      </c>
      <c r="C1478" s="4">
        <v>12.52</v>
      </c>
      <c r="D1478" s="11">
        <v>19.329999999999998</v>
      </c>
      <c r="E1478" s="11">
        <v>144.4</v>
      </c>
      <c r="F1478" s="4">
        <f t="shared" si="313"/>
        <v>1993.4583333332221</v>
      </c>
      <c r="G1478" s="22">
        <v>5.96</v>
      </c>
      <c r="H1478" s="4">
        <f t="shared" si="309"/>
        <v>945.23594002770085</v>
      </c>
      <c r="I1478" s="4">
        <f t="shared" si="310"/>
        <v>26.412431301939058</v>
      </c>
      <c r="J1478" s="33">
        <f t="shared" si="314"/>
        <v>351722.78689646453</v>
      </c>
      <c r="K1478" s="4">
        <f t="shared" si="311"/>
        <v>40.778937465373964</v>
      </c>
      <c r="L1478" s="33">
        <f t="shared" si="312"/>
        <v>15173.863926056019</v>
      </c>
      <c r="M1478" s="15">
        <f t="shared" si="317"/>
        <v>20.608357012960198</v>
      </c>
      <c r="N1478" s="6"/>
      <c r="O1478" s="7">
        <f t="shared" si="318"/>
        <v>24.175761110239687</v>
      </c>
      <c r="P1478" s="7"/>
      <c r="Q1478" s="46">
        <f t="shared" si="319"/>
        <v>2.6869171617220369E-2</v>
      </c>
      <c r="R1478" s="22">
        <f t="shared" si="315"/>
        <v>1.0162531878887435</v>
      </c>
      <c r="S1478" s="22">
        <f t="shared" si="316"/>
        <v>23.099630647956758</v>
      </c>
      <c r="T1478" s="39">
        <f t="shared" si="320"/>
        <v>7.6033620472631291E-2</v>
      </c>
      <c r="U1478" s="39">
        <f t="shared" si="321"/>
        <v>5.5223289231552286E-2</v>
      </c>
      <c r="V1478" s="39">
        <f t="shared" si="322"/>
        <v>2.0810331241079005E-2</v>
      </c>
      <c r="Y1478" s="37"/>
      <c r="Z1478" s="37"/>
    </row>
    <row r="1479" spans="1:26" ht="13.15" x14ac:dyDescent="0.4">
      <c r="A1479" s="1">
        <v>1993.07</v>
      </c>
      <c r="B1479" s="11">
        <v>447.29</v>
      </c>
      <c r="C1479" s="4">
        <v>12.52</v>
      </c>
      <c r="D1479" s="11">
        <v>19.690000000000001</v>
      </c>
      <c r="E1479" s="11">
        <v>144.4</v>
      </c>
      <c r="F1479" s="4">
        <f t="shared" si="313"/>
        <v>1993.5416666665553</v>
      </c>
      <c r="G1479" s="22">
        <v>5.81</v>
      </c>
      <c r="H1479" s="4">
        <f t="shared" si="309"/>
        <v>943.61153331024934</v>
      </c>
      <c r="I1479" s="4">
        <f t="shared" si="310"/>
        <v>26.412431301939058</v>
      </c>
      <c r="J1479" s="33">
        <f t="shared" si="314"/>
        <v>351937.35093197698</v>
      </c>
      <c r="K1479" s="4">
        <f t="shared" si="311"/>
        <v>41.538400346260396</v>
      </c>
      <c r="L1479" s="33">
        <f t="shared" si="312"/>
        <v>15492.513670886065</v>
      </c>
      <c r="M1479" s="15">
        <f t="shared" si="317"/>
        <v>20.564596413297146</v>
      </c>
      <c r="N1479" s="6"/>
      <c r="O1479" s="7">
        <f t="shared" si="318"/>
        <v>24.120424250680486</v>
      </c>
      <c r="P1479" s="7"/>
      <c r="Q1479" s="46">
        <f t="shared" si="319"/>
        <v>2.8056084282618181E-2</v>
      </c>
      <c r="R1479" s="22">
        <f t="shared" si="315"/>
        <v>1.0146808528422979</v>
      </c>
      <c r="S1479" s="22">
        <f t="shared" si="316"/>
        <v>23.475073285038576</v>
      </c>
      <c r="T1479" s="39">
        <f t="shared" si="320"/>
        <v>7.6491577847394465E-2</v>
      </c>
      <c r="U1479" s="39">
        <f t="shared" si="321"/>
        <v>4.7973867483517729E-2</v>
      </c>
      <c r="V1479" s="39">
        <f t="shared" si="322"/>
        <v>2.8517710363876736E-2</v>
      </c>
      <c r="Y1479" s="37"/>
      <c r="Z1479" s="37"/>
    </row>
    <row r="1480" spans="1:26" ht="13.15" x14ac:dyDescent="0.4">
      <c r="A1480" s="1">
        <v>1993.08</v>
      </c>
      <c r="B1480" s="11">
        <v>454.13</v>
      </c>
      <c r="C1480" s="4">
        <v>12.52</v>
      </c>
      <c r="D1480" s="11">
        <v>20.05</v>
      </c>
      <c r="E1480" s="11">
        <v>144.80000000000001</v>
      </c>
      <c r="F1480" s="4">
        <f t="shared" si="313"/>
        <v>1993.6249999998886</v>
      </c>
      <c r="G1480" s="22">
        <v>5.68</v>
      </c>
      <c r="H1480" s="4">
        <f t="shared" si="309"/>
        <v>955.39480504143637</v>
      </c>
      <c r="I1480" s="4">
        <f t="shared" si="310"/>
        <v>26.339468784530386</v>
      </c>
      <c r="J1480" s="33">
        <f t="shared" si="314"/>
        <v>357150.78905823262</v>
      </c>
      <c r="K1480" s="4">
        <f t="shared" si="311"/>
        <v>42.18101830110497</v>
      </c>
      <c r="L1480" s="33">
        <f t="shared" si="312"/>
        <v>15768.333562234524</v>
      </c>
      <c r="M1480" s="15">
        <f t="shared" si="317"/>
        <v>20.812227546627387</v>
      </c>
      <c r="N1480" s="6"/>
      <c r="O1480" s="7">
        <f t="shared" si="318"/>
        <v>24.405153638797486</v>
      </c>
      <c r="P1480" s="7"/>
      <c r="Q1480" s="46">
        <f t="shared" si="319"/>
        <v>2.8753403914616525E-2</v>
      </c>
      <c r="R1480" s="22">
        <f t="shared" si="315"/>
        <v>1.0293065194781301</v>
      </c>
      <c r="S1480" s="22">
        <f t="shared" si="316"/>
        <v>23.753907084764691</v>
      </c>
      <c r="T1480" s="39">
        <f t="shared" si="320"/>
        <v>7.4323886325246002E-2</v>
      </c>
      <c r="U1480" s="39">
        <f t="shared" si="321"/>
        <v>4.2692712610931327E-2</v>
      </c>
      <c r="V1480" s="39">
        <f t="shared" si="322"/>
        <v>3.1631173714314675E-2</v>
      </c>
      <c r="Y1480" s="37"/>
      <c r="Z1480" s="37"/>
    </row>
    <row r="1481" spans="1:26" ht="13.15" x14ac:dyDescent="0.4">
      <c r="A1481" s="1">
        <v>1993.09</v>
      </c>
      <c r="B1481" s="11">
        <v>459.24</v>
      </c>
      <c r="C1481" s="4">
        <v>12.52</v>
      </c>
      <c r="D1481" s="11">
        <v>20.41</v>
      </c>
      <c r="E1481" s="11">
        <v>145.1</v>
      </c>
      <c r="F1481" s="4">
        <f t="shared" si="313"/>
        <v>1993.7083333332218</v>
      </c>
      <c r="G1481" s="22">
        <v>5.36</v>
      </c>
      <c r="H1481" s="4">
        <f t="shared" si="309"/>
        <v>964.14763583735362</v>
      </c>
      <c r="I1481" s="4">
        <f t="shared" si="310"/>
        <v>26.285010889042042</v>
      </c>
      <c r="J1481" s="33">
        <f t="shared" si="314"/>
        <v>361241.65261493536</v>
      </c>
      <c r="K1481" s="4">
        <f t="shared" si="311"/>
        <v>42.849606409372846</v>
      </c>
      <c r="L1481" s="33">
        <f t="shared" si="312"/>
        <v>16054.660155628495</v>
      </c>
      <c r="M1481" s="15">
        <f t="shared" si="317"/>
        <v>20.993501005229128</v>
      </c>
      <c r="N1481" s="6"/>
      <c r="O1481" s="7">
        <f t="shared" si="318"/>
        <v>24.610598936385458</v>
      </c>
      <c r="P1481" s="7"/>
      <c r="Q1481" s="46">
        <f t="shared" si="319"/>
        <v>3.1236860631154599E-2</v>
      </c>
      <c r="R1481" s="22">
        <f t="shared" si="315"/>
        <v>1.0067735459886391</v>
      </c>
      <c r="S1481" s="22">
        <f t="shared" si="316"/>
        <v>24.399499975201177</v>
      </c>
      <c r="T1481" s="39">
        <f t="shared" si="320"/>
        <v>7.6097963468301E-2</v>
      </c>
      <c r="U1481" s="39">
        <f t="shared" si="321"/>
        <v>4.144377535130328E-2</v>
      </c>
      <c r="V1481" s="39">
        <f t="shared" si="322"/>
        <v>3.465418811699772E-2</v>
      </c>
      <c r="Y1481" s="37"/>
      <c r="Z1481" s="37"/>
    </row>
    <row r="1482" spans="1:26" ht="13.15" x14ac:dyDescent="0.4">
      <c r="A1482" s="1">
        <v>1993.1</v>
      </c>
      <c r="B1482" s="11">
        <v>463.9</v>
      </c>
      <c r="C1482" s="4">
        <v>12.54</v>
      </c>
      <c r="D1482" s="11">
        <v>20.9</v>
      </c>
      <c r="E1482" s="11">
        <v>145.69999999999999</v>
      </c>
      <c r="F1482" s="4">
        <f t="shared" si="313"/>
        <v>1993.7916666665551</v>
      </c>
      <c r="G1482" s="22">
        <v>5.33</v>
      </c>
      <c r="H1482" s="4">
        <f t="shared" ref="H1482:H1545" si="323">B1482*$E$1838/E1482</f>
        <v>969.92033699382307</v>
      </c>
      <c r="I1482" s="4">
        <f t="shared" ref="I1482:I1545" si="324">C1482*$E$1838/E1482</f>
        <v>26.218583802333566</v>
      </c>
      <c r="J1482" s="33">
        <f t="shared" si="314"/>
        <v>364223.15708319738</v>
      </c>
      <c r="K1482" s="4">
        <f t="shared" ref="K1482:K1545" si="325">D1482*$E$1838/E1482</f>
        <v>43.697639670555944</v>
      </c>
      <c r="L1482" s="33">
        <f t="shared" ref="L1482:L1545" si="326">K1482*(J1482/H1482)</f>
        <v>16409.277825045971</v>
      </c>
      <c r="M1482" s="15">
        <f t="shared" si="317"/>
        <v>21.109178247475125</v>
      </c>
      <c r="N1482" s="6"/>
      <c r="O1482" s="7">
        <f t="shared" si="318"/>
        <v>24.73788934359802</v>
      </c>
      <c r="P1482" s="7"/>
      <c r="Q1482" s="46">
        <f t="shared" si="319"/>
        <v>3.1395305530902244E-2</v>
      </c>
      <c r="R1482" s="22">
        <f t="shared" si="315"/>
        <v>0.9749773690649266</v>
      </c>
      <c r="S1482" s="22">
        <f t="shared" si="316"/>
        <v>24.463612135323089</v>
      </c>
      <c r="T1482" s="39">
        <f t="shared" si="320"/>
        <v>7.7493239381001278E-2</v>
      </c>
      <c r="U1482" s="39">
        <f t="shared" si="321"/>
        <v>4.1485400178090881E-2</v>
      </c>
      <c r="V1482" s="39">
        <f t="shared" si="322"/>
        <v>3.6007839202910397E-2</v>
      </c>
      <c r="Y1482" s="37"/>
      <c r="Z1482" s="37"/>
    </row>
    <row r="1483" spans="1:26" ht="13.15" x14ac:dyDescent="0.4">
      <c r="A1483" s="1">
        <v>1993.11</v>
      </c>
      <c r="B1483" s="11">
        <v>462.89</v>
      </c>
      <c r="C1483" s="4">
        <v>12.56</v>
      </c>
      <c r="D1483" s="11">
        <v>21.39</v>
      </c>
      <c r="E1483" s="11">
        <v>145.80000000000001</v>
      </c>
      <c r="F1483" s="4">
        <f t="shared" ref="F1483:F1546" si="327">F1482+1/12</f>
        <v>1993.8749999998884</v>
      </c>
      <c r="G1483" s="22">
        <v>5.72</v>
      </c>
      <c r="H1483" s="4">
        <f t="shared" si="323"/>
        <v>967.14484094650197</v>
      </c>
      <c r="I1483" s="4">
        <f t="shared" si="324"/>
        <v>26.242388477366255</v>
      </c>
      <c r="J1483" s="33">
        <f t="shared" ref="J1483:J1546" si="328">J1482*((H1483+(I1483/12))/H1482)</f>
        <v>364002.11542345391</v>
      </c>
      <c r="K1483" s="4">
        <f t="shared" si="325"/>
        <v>44.691456172839509</v>
      </c>
      <c r="L1483" s="33">
        <f t="shared" si="326"/>
        <v>16820.422236185012</v>
      </c>
      <c r="M1483" s="15">
        <f t="shared" si="317"/>
        <v>21.03790118960638</v>
      </c>
      <c r="N1483" s="6"/>
      <c r="O1483" s="7">
        <f t="shared" si="318"/>
        <v>24.645407638434413</v>
      </c>
      <c r="P1483" s="7"/>
      <c r="Q1483" s="46">
        <f t="shared" si="319"/>
        <v>2.7521778620273878E-2</v>
      </c>
      <c r="R1483" s="22">
        <f t="shared" ref="R1483:R1546" si="329">((G1483/G1484+G1483/1200+((1+G1484/1200)^(-119))*(1-G1483/G1484)))</f>
        <v>1.0009977036045139</v>
      </c>
      <c r="S1483" s="22">
        <f t="shared" ref="S1483:S1546" si="330">S1482*R1482*E1482/E1483</f>
        <v>23.83510916583657</v>
      </c>
      <c r="T1483" s="39">
        <f t="shared" si="320"/>
        <v>7.9150376069161199E-2</v>
      </c>
      <c r="U1483" s="39">
        <f t="shared" si="321"/>
        <v>4.4771092884486663E-2</v>
      </c>
      <c r="V1483" s="39">
        <f t="shared" si="322"/>
        <v>3.4379283184674536E-2</v>
      </c>
      <c r="Y1483" s="37"/>
      <c r="Z1483" s="37"/>
    </row>
    <row r="1484" spans="1:26" ht="13.15" x14ac:dyDescent="0.4">
      <c r="A1484" s="1">
        <v>1993.12</v>
      </c>
      <c r="B1484" s="11">
        <v>465.95</v>
      </c>
      <c r="C1484" s="4">
        <v>12.58</v>
      </c>
      <c r="D1484" s="11">
        <v>21.89</v>
      </c>
      <c r="E1484" s="11">
        <v>145.80000000000001</v>
      </c>
      <c r="F1484" s="4">
        <f t="shared" si="327"/>
        <v>1993.9583333332216</v>
      </c>
      <c r="G1484" s="22">
        <v>5.77</v>
      </c>
      <c r="H1484" s="4">
        <f t="shared" si="323"/>
        <v>973.53828909465017</v>
      </c>
      <c r="I1484" s="4">
        <f t="shared" si="324"/>
        <v>26.284175720164608</v>
      </c>
      <c r="J1484" s="33">
        <f t="shared" si="328"/>
        <v>367232.77934835624</v>
      </c>
      <c r="K1484" s="4">
        <f t="shared" si="325"/>
        <v>45.736137242798357</v>
      </c>
      <c r="L1484" s="33">
        <f t="shared" si="326"/>
        <v>17252.335100194268</v>
      </c>
      <c r="M1484" s="15">
        <f t="shared" si="317"/>
        <v>21.164732079814648</v>
      </c>
      <c r="N1484" s="6"/>
      <c r="O1484" s="7">
        <f t="shared" si="318"/>
        <v>24.783708947329483</v>
      </c>
      <c r="P1484" s="7"/>
      <c r="Q1484" s="46">
        <f t="shared" si="319"/>
        <v>2.6634499475645633E-2</v>
      </c>
      <c r="R1484" s="22">
        <f t="shared" si="329"/>
        <v>1.0063172790165771</v>
      </c>
      <c r="S1484" s="22">
        <f t="shared" si="330"/>
        <v>23.858889540165308</v>
      </c>
      <c r="T1484" s="39">
        <f t="shared" si="320"/>
        <v>8.1575467808096214E-2</v>
      </c>
      <c r="U1484" s="39">
        <f t="shared" si="321"/>
        <v>4.5405950157139996E-2</v>
      </c>
      <c r="V1484" s="39">
        <f t="shared" si="322"/>
        <v>3.6169517650956218E-2</v>
      </c>
      <c r="Y1484" s="37"/>
      <c r="Z1484" s="37"/>
    </row>
    <row r="1485" spans="1:26" ht="13.15" x14ac:dyDescent="0.4">
      <c r="A1485" s="1">
        <v>1994.01</v>
      </c>
      <c r="B1485" s="11">
        <v>472.99</v>
      </c>
      <c r="C1485" s="4">
        <v>12.6233</v>
      </c>
      <c r="D1485" s="11">
        <v>22.156700000000001</v>
      </c>
      <c r="E1485" s="11">
        <v>146.19999999999999</v>
      </c>
      <c r="F1485" s="4">
        <f t="shared" si="327"/>
        <v>1994.0416666665549</v>
      </c>
      <c r="G1485" s="22">
        <v>5.75</v>
      </c>
      <c r="H1485" s="4">
        <f t="shared" si="323"/>
        <v>985.54357530779782</v>
      </c>
      <c r="I1485" s="4">
        <f t="shared" si="324"/>
        <v>26.302484649110813</v>
      </c>
      <c r="J1485" s="33">
        <f t="shared" si="328"/>
        <v>372588.15423169051</v>
      </c>
      <c r="K1485" s="4">
        <f t="shared" si="325"/>
        <v>46.166712478112181</v>
      </c>
      <c r="L1485" s="33">
        <f t="shared" si="326"/>
        <v>17453.485183334309</v>
      </c>
      <c r="M1485" s="15">
        <f t="shared" si="317"/>
        <v>21.411974913826544</v>
      </c>
      <c r="N1485" s="6"/>
      <c r="O1485" s="7">
        <f t="shared" si="318"/>
        <v>25.06113600519128</v>
      </c>
      <c r="P1485" s="7"/>
      <c r="Q1485" s="46">
        <f t="shared" si="319"/>
        <v>2.5960655912227612E-2</v>
      </c>
      <c r="R1485" s="22">
        <f t="shared" si="329"/>
        <v>0.98835683742500158</v>
      </c>
      <c r="S1485" s="22">
        <f t="shared" si="330"/>
        <v>23.943923027307019</v>
      </c>
      <c r="T1485" s="39">
        <f t="shared" si="320"/>
        <v>8.469888550467819E-2</v>
      </c>
      <c r="U1485" s="39">
        <f t="shared" si="321"/>
        <v>4.5906114053420266E-2</v>
      </c>
      <c r="V1485" s="39">
        <f t="shared" si="322"/>
        <v>3.8792771451257924E-2</v>
      </c>
      <c r="Y1485" s="37"/>
      <c r="Z1485" s="37"/>
    </row>
    <row r="1486" spans="1:26" ht="13.15" x14ac:dyDescent="0.4">
      <c r="A1486" s="1">
        <v>1994.02</v>
      </c>
      <c r="B1486" s="11">
        <v>471.58</v>
      </c>
      <c r="C1486" s="4">
        <v>12.666700000000001</v>
      </c>
      <c r="D1486" s="11">
        <v>22.433299999999999</v>
      </c>
      <c r="E1486" s="11">
        <v>146.69999999999999</v>
      </c>
      <c r="F1486" s="4">
        <f t="shared" si="327"/>
        <v>1994.1249999998881</v>
      </c>
      <c r="G1486" s="22">
        <v>5.97</v>
      </c>
      <c r="H1486" s="4">
        <f t="shared" si="323"/>
        <v>979.25660408997976</v>
      </c>
      <c r="I1486" s="4">
        <f t="shared" si="324"/>
        <v>26.302959470347655</v>
      </c>
      <c r="J1486" s="33">
        <f t="shared" si="328"/>
        <v>371040.00343113282</v>
      </c>
      <c r="K1486" s="4">
        <f t="shared" si="325"/>
        <v>46.583733781186098</v>
      </c>
      <c r="L1486" s="33">
        <f t="shared" si="326"/>
        <v>17650.561323575283</v>
      </c>
      <c r="M1486" s="15">
        <f t="shared" si="317"/>
        <v>21.263840187313022</v>
      </c>
      <c r="N1486" s="6"/>
      <c r="O1486" s="7">
        <f t="shared" si="318"/>
        <v>24.875326969291873</v>
      </c>
      <c r="P1486" s="7"/>
      <c r="Q1486" s="46">
        <f t="shared" si="319"/>
        <v>2.3932517058300316E-2</v>
      </c>
      <c r="R1486" s="22">
        <f t="shared" si="329"/>
        <v>0.96773502402725808</v>
      </c>
      <c r="S1486" s="22">
        <f t="shared" si="330"/>
        <v>23.584481756475945</v>
      </c>
      <c r="T1486" s="39">
        <f t="shared" si="320"/>
        <v>8.5740916893514818E-2</v>
      </c>
      <c r="U1486" s="39">
        <f t="shared" si="321"/>
        <v>4.7880387204005226E-2</v>
      </c>
      <c r="V1486" s="39">
        <f t="shared" si="322"/>
        <v>3.7860529689509592E-2</v>
      </c>
      <c r="Y1486" s="37"/>
      <c r="Z1486" s="37"/>
    </row>
    <row r="1487" spans="1:26" ht="13.15" x14ac:dyDescent="0.4">
      <c r="A1487" s="1">
        <v>1994.03</v>
      </c>
      <c r="B1487" s="11">
        <v>463.81</v>
      </c>
      <c r="C1487" s="4">
        <v>12.71</v>
      </c>
      <c r="D1487" s="11">
        <v>22.71</v>
      </c>
      <c r="E1487" s="11">
        <v>147.19999999999999</v>
      </c>
      <c r="F1487" s="4">
        <f t="shared" si="327"/>
        <v>1994.2083333332214</v>
      </c>
      <c r="G1487" s="22">
        <v>6.48</v>
      </c>
      <c r="H1487" s="4">
        <f t="shared" si="323"/>
        <v>959.85038376358705</v>
      </c>
      <c r="I1487" s="4">
        <f t="shared" si="324"/>
        <v>26.303224116847829</v>
      </c>
      <c r="J1487" s="33">
        <f t="shared" si="328"/>
        <v>364517.51654403965</v>
      </c>
      <c r="K1487" s="4">
        <f t="shared" si="325"/>
        <v>46.998129008152183</v>
      </c>
      <c r="L1487" s="33">
        <f t="shared" si="326"/>
        <v>17848.241307248965</v>
      </c>
      <c r="M1487" s="15">
        <f t="shared" si="317"/>
        <v>20.833375889460402</v>
      </c>
      <c r="N1487" s="6"/>
      <c r="O1487" s="7">
        <f t="shared" si="318"/>
        <v>24.359940418108913</v>
      </c>
      <c r="P1487" s="7"/>
      <c r="Q1487" s="46">
        <f t="shared" si="319"/>
        <v>1.9954678488364887E-2</v>
      </c>
      <c r="R1487" s="22">
        <f t="shared" si="329"/>
        <v>0.97038865435690924</v>
      </c>
      <c r="S1487" s="22">
        <f t="shared" si="330"/>
        <v>22.746003445159296</v>
      </c>
      <c r="T1487" s="39">
        <f t="shared" si="320"/>
        <v>8.5257985518339297E-2</v>
      </c>
      <c r="U1487" s="39">
        <f t="shared" si="321"/>
        <v>5.3500739833072242E-2</v>
      </c>
      <c r="V1487" s="39">
        <f t="shared" si="322"/>
        <v>3.1757245685267055E-2</v>
      </c>
      <c r="Y1487" s="37"/>
      <c r="Z1487" s="37"/>
    </row>
    <row r="1488" spans="1:26" ht="13.15" x14ac:dyDescent="0.4">
      <c r="A1488" s="1">
        <v>1994.04</v>
      </c>
      <c r="B1488" s="11">
        <v>447.23</v>
      </c>
      <c r="C1488" s="4">
        <v>12.753299999999999</v>
      </c>
      <c r="D1488" s="11">
        <v>23.54</v>
      </c>
      <c r="E1488" s="11">
        <v>147.4</v>
      </c>
      <c r="F1488" s="4">
        <f t="shared" si="327"/>
        <v>1994.2916666665546</v>
      </c>
      <c r="G1488" s="22">
        <v>6.97</v>
      </c>
      <c r="H1488" s="4">
        <f t="shared" si="323"/>
        <v>924.28241295793771</v>
      </c>
      <c r="I1488" s="4">
        <f t="shared" si="324"/>
        <v>26.357021883989145</v>
      </c>
      <c r="J1488" s="33">
        <f t="shared" si="328"/>
        <v>351844.17121963447</v>
      </c>
      <c r="K1488" s="4">
        <f t="shared" si="325"/>
        <v>48.649705970149249</v>
      </c>
      <c r="L1488" s="33">
        <f t="shared" si="326"/>
        <v>18519.35646202221</v>
      </c>
      <c r="M1488" s="15">
        <f t="shared" si="317"/>
        <v>20.055250085063843</v>
      </c>
      <c r="N1488" s="6"/>
      <c r="O1488" s="7">
        <f t="shared" si="318"/>
        <v>23.440099239459386</v>
      </c>
      <c r="P1488" s="7"/>
      <c r="Q1488" s="46">
        <f t="shared" si="319"/>
        <v>1.6553849274837051E-2</v>
      </c>
      <c r="R1488" s="22">
        <f t="shared" si="329"/>
        <v>0.99094149793811337</v>
      </c>
      <c r="S1488" s="22">
        <f t="shared" si="330"/>
        <v>22.042514606387069</v>
      </c>
      <c r="T1488" s="39">
        <f t="shared" si="320"/>
        <v>8.9808068518690387E-2</v>
      </c>
      <c r="U1488" s="39">
        <f t="shared" si="321"/>
        <v>5.232368303426016E-2</v>
      </c>
      <c r="V1488" s="39">
        <f t="shared" si="322"/>
        <v>3.7484385484430227E-2</v>
      </c>
      <c r="Y1488" s="37"/>
      <c r="Z1488" s="37"/>
    </row>
    <row r="1489" spans="1:26" ht="13.15" x14ac:dyDescent="0.4">
      <c r="A1489" s="1">
        <v>1994.05</v>
      </c>
      <c r="B1489" s="11">
        <v>450.9</v>
      </c>
      <c r="C1489" s="4">
        <v>12.7967</v>
      </c>
      <c r="D1489" s="11">
        <v>24.37</v>
      </c>
      <c r="E1489" s="11">
        <v>147.5</v>
      </c>
      <c r="F1489" s="4">
        <f t="shared" si="327"/>
        <v>1994.3749999998879</v>
      </c>
      <c r="G1489" s="22">
        <v>7.18</v>
      </c>
      <c r="H1489" s="4">
        <f t="shared" si="323"/>
        <v>931.23536338983047</v>
      </c>
      <c r="I1489" s="4">
        <f t="shared" si="324"/>
        <v>26.428785927457628</v>
      </c>
      <c r="J1489" s="33">
        <f t="shared" si="328"/>
        <v>355329.31410146639</v>
      </c>
      <c r="K1489" s="4">
        <f t="shared" si="325"/>
        <v>50.330906644067802</v>
      </c>
      <c r="L1489" s="33">
        <f t="shared" si="326"/>
        <v>19204.647116107204</v>
      </c>
      <c r="M1489" s="15">
        <f t="shared" si="317"/>
        <v>20.196492421281445</v>
      </c>
      <c r="N1489" s="6"/>
      <c r="O1489" s="7">
        <f t="shared" si="318"/>
        <v>23.593459579735001</v>
      </c>
      <c r="P1489" s="7"/>
      <c r="Q1489" s="46">
        <f t="shared" si="319"/>
        <v>1.3874324550450685E-2</v>
      </c>
      <c r="R1489" s="22">
        <f t="shared" si="329"/>
        <v>1.0116668390942878</v>
      </c>
      <c r="S1489" s="22">
        <f t="shared" si="330"/>
        <v>21.828033735635355</v>
      </c>
      <c r="T1489" s="39">
        <f t="shared" si="320"/>
        <v>8.5278123057876964E-2</v>
      </c>
      <c r="U1489" s="39">
        <f t="shared" si="321"/>
        <v>5.0008874729805752E-2</v>
      </c>
      <c r="V1489" s="39">
        <f t="shared" si="322"/>
        <v>3.5269248328071212E-2</v>
      </c>
      <c r="Y1489" s="37"/>
      <c r="Z1489" s="37"/>
    </row>
    <row r="1490" spans="1:26" ht="13.15" x14ac:dyDescent="0.4">
      <c r="A1490" s="1">
        <v>1994.06</v>
      </c>
      <c r="B1490" s="11">
        <v>454.83</v>
      </c>
      <c r="C1490" s="4">
        <v>12.84</v>
      </c>
      <c r="D1490" s="11">
        <v>25.2</v>
      </c>
      <c r="E1490" s="11">
        <v>148</v>
      </c>
      <c r="F1490" s="4">
        <f t="shared" si="327"/>
        <v>1994.4583333332212</v>
      </c>
      <c r="G1490" s="22">
        <v>7.1</v>
      </c>
      <c r="H1490" s="4">
        <f t="shared" si="323"/>
        <v>936.17843290540543</v>
      </c>
      <c r="I1490" s="4">
        <f t="shared" si="324"/>
        <v>26.428624054054055</v>
      </c>
      <c r="J1490" s="33">
        <f t="shared" si="328"/>
        <v>358055.78870909289</v>
      </c>
      <c r="K1490" s="4">
        <f t="shared" si="325"/>
        <v>51.869262162162165</v>
      </c>
      <c r="L1490" s="33">
        <f t="shared" si="326"/>
        <v>19838.194216452612</v>
      </c>
      <c r="M1490" s="15">
        <f t="shared" si="317"/>
        <v>20.290763690670303</v>
      </c>
      <c r="N1490" s="6"/>
      <c r="O1490" s="7">
        <f t="shared" si="318"/>
        <v>23.69008723443195</v>
      </c>
      <c r="P1490" s="7"/>
      <c r="Q1490" s="46">
        <f t="shared" si="319"/>
        <v>1.4494740216395317E-2</v>
      </c>
      <c r="R1490" s="22">
        <f t="shared" si="329"/>
        <v>0.99183211848935038</v>
      </c>
      <c r="S1490" s="22">
        <f t="shared" si="330"/>
        <v>22.008094183875812</v>
      </c>
      <c r="T1490" s="39">
        <f t="shared" si="320"/>
        <v>8.7165820727450827E-2</v>
      </c>
      <c r="U1490" s="39">
        <f t="shared" si="321"/>
        <v>4.9143494253137465E-2</v>
      </c>
      <c r="V1490" s="39">
        <f t="shared" si="322"/>
        <v>3.8022326474313362E-2</v>
      </c>
      <c r="Y1490" s="37"/>
      <c r="Z1490" s="37"/>
    </row>
    <row r="1491" spans="1:26" ht="13.15" x14ac:dyDescent="0.4">
      <c r="A1491" s="1">
        <v>1994.07</v>
      </c>
      <c r="B1491" s="11">
        <v>451.4</v>
      </c>
      <c r="C1491" s="4">
        <v>12.87</v>
      </c>
      <c r="D1491" s="11">
        <v>25.91</v>
      </c>
      <c r="E1491" s="11">
        <v>148.4</v>
      </c>
      <c r="F1491" s="4">
        <f t="shared" si="327"/>
        <v>1994.5416666665544</v>
      </c>
      <c r="G1491" s="22">
        <v>7.3</v>
      </c>
      <c r="H1491" s="4">
        <f t="shared" si="323"/>
        <v>926.61408760107815</v>
      </c>
      <c r="I1491" s="4">
        <f t="shared" si="324"/>
        <v>26.418970552560644</v>
      </c>
      <c r="J1491" s="33">
        <f t="shared" si="328"/>
        <v>355239.7866195424</v>
      </c>
      <c r="K1491" s="4">
        <f t="shared" si="325"/>
        <v>53.1869096361186</v>
      </c>
      <c r="L1491" s="33">
        <f t="shared" si="326"/>
        <v>20390.48044154263</v>
      </c>
      <c r="M1491" s="15">
        <f t="shared" si="317"/>
        <v>20.067951816142141</v>
      </c>
      <c r="N1491" s="6"/>
      <c r="O1491" s="7">
        <f t="shared" si="318"/>
        <v>23.415889076109892</v>
      </c>
      <c r="P1491" s="7"/>
      <c r="Q1491" s="46">
        <f t="shared" si="319"/>
        <v>1.2922687944643303E-2</v>
      </c>
      <c r="R1491" s="22">
        <f t="shared" si="329"/>
        <v>1.0103198282151835</v>
      </c>
      <c r="S1491" s="22">
        <f t="shared" si="330"/>
        <v>21.769498196694009</v>
      </c>
      <c r="T1491" s="39">
        <f t="shared" si="320"/>
        <v>8.5737172821608088E-2</v>
      </c>
      <c r="U1491" s="39">
        <f t="shared" si="321"/>
        <v>5.2774661185686522E-2</v>
      </c>
      <c r="V1491" s="39">
        <f t="shared" si="322"/>
        <v>3.2962511635921565E-2</v>
      </c>
      <c r="Y1491" s="37"/>
      <c r="Z1491" s="37"/>
    </row>
    <row r="1492" spans="1:26" ht="13.15" x14ac:dyDescent="0.4">
      <c r="A1492" s="1">
        <v>1994.08</v>
      </c>
      <c r="B1492" s="11">
        <v>464.24</v>
      </c>
      <c r="C1492" s="4">
        <v>12.9</v>
      </c>
      <c r="D1492" s="11">
        <v>26.62</v>
      </c>
      <c r="E1492" s="11">
        <v>149</v>
      </c>
      <c r="F1492" s="4">
        <f t="shared" si="327"/>
        <v>1994.6249999998877</v>
      </c>
      <c r="G1492" s="22">
        <v>7.24</v>
      </c>
      <c r="H1492" s="4">
        <f t="shared" si="323"/>
        <v>949.13400644295314</v>
      </c>
      <c r="I1492" s="4">
        <f t="shared" si="324"/>
        <v>26.373920134228189</v>
      </c>
      <c r="J1492" s="33">
        <f t="shared" si="328"/>
        <v>364715.92858806846</v>
      </c>
      <c r="K1492" s="4">
        <f t="shared" si="325"/>
        <v>54.424322013422824</v>
      </c>
      <c r="L1492" s="33">
        <f t="shared" si="326"/>
        <v>20913.187185538478</v>
      </c>
      <c r="M1492" s="15">
        <f t="shared" si="317"/>
        <v>20.535549404755631</v>
      </c>
      <c r="N1492" s="6"/>
      <c r="O1492" s="7">
        <f t="shared" si="318"/>
        <v>23.945020932611577</v>
      </c>
      <c r="P1492" s="7"/>
      <c r="Q1492" s="46">
        <f t="shared" si="319"/>
        <v>1.240874496644321E-2</v>
      </c>
      <c r="R1492" s="22">
        <f t="shared" si="329"/>
        <v>0.99064841438498441</v>
      </c>
      <c r="S1492" s="22">
        <f t="shared" si="330"/>
        <v>21.905588608568678</v>
      </c>
      <c r="T1492" s="39">
        <f t="shared" si="320"/>
        <v>8.1315070024978287E-2</v>
      </c>
      <c r="U1492" s="39">
        <f t="shared" si="321"/>
        <v>5.4303842134975744E-2</v>
      </c>
      <c r="V1492" s="39">
        <f t="shared" si="322"/>
        <v>2.7011227890002543E-2</v>
      </c>
      <c r="Y1492" s="37"/>
      <c r="Z1492" s="37"/>
    </row>
    <row r="1493" spans="1:26" ht="13.15" x14ac:dyDescent="0.4">
      <c r="A1493" s="1">
        <v>1994.09</v>
      </c>
      <c r="B1493" s="11">
        <v>466.96</v>
      </c>
      <c r="C1493" s="4">
        <v>12.92</v>
      </c>
      <c r="D1493" s="11">
        <v>27.33</v>
      </c>
      <c r="E1493" s="11">
        <v>149.4</v>
      </c>
      <c r="F1493" s="4">
        <f t="shared" si="327"/>
        <v>1994.7083333332209</v>
      </c>
      <c r="G1493" s="22">
        <v>7.46</v>
      </c>
      <c r="H1493" s="4">
        <f t="shared" si="323"/>
        <v>952.13894136546173</v>
      </c>
      <c r="I1493" s="4">
        <f t="shared" si="324"/>
        <v>26.344087550200804</v>
      </c>
      <c r="J1493" s="33">
        <f t="shared" si="328"/>
        <v>366714.19575990562</v>
      </c>
      <c r="K1493" s="4">
        <f t="shared" si="325"/>
        <v>55.726309036144578</v>
      </c>
      <c r="L1493" s="33">
        <f t="shared" si="326"/>
        <v>21462.863992886374</v>
      </c>
      <c r="M1493" s="15">
        <f t="shared" si="317"/>
        <v>20.576450100818853</v>
      </c>
      <c r="N1493" s="6"/>
      <c r="O1493" s="7">
        <f t="shared" si="318"/>
        <v>23.975369102753444</v>
      </c>
      <c r="P1493" s="7"/>
      <c r="Q1493" s="46">
        <f t="shared" si="319"/>
        <v>9.8951853180564778E-3</v>
      </c>
      <c r="R1493" s="22">
        <f t="shared" si="329"/>
        <v>0.98687330677053553</v>
      </c>
      <c r="S1493" s="22">
        <f t="shared" si="330"/>
        <v>21.642635586117823</v>
      </c>
      <c r="T1493" s="39">
        <f t="shared" si="320"/>
        <v>8.3467666640532956E-2</v>
      </c>
      <c r="U1493" s="39">
        <f t="shared" si="321"/>
        <v>5.7006347749036346E-2</v>
      </c>
      <c r="V1493" s="39">
        <f t="shared" si="322"/>
        <v>2.646131889149661E-2</v>
      </c>
      <c r="Y1493" s="37"/>
      <c r="Z1493" s="37"/>
    </row>
    <row r="1494" spans="1:26" ht="13.15" x14ac:dyDescent="0.4">
      <c r="A1494" s="1">
        <v>1994.1</v>
      </c>
      <c r="B1494" s="11">
        <v>463.81</v>
      </c>
      <c r="C1494" s="4">
        <v>13.013299999999999</v>
      </c>
      <c r="D1494" s="11">
        <v>28.42</v>
      </c>
      <c r="E1494" s="11">
        <v>149.5</v>
      </c>
      <c r="F1494" s="4">
        <f t="shared" si="327"/>
        <v>1994.7916666665542</v>
      </c>
      <c r="G1494" s="22">
        <v>7.74</v>
      </c>
      <c r="H1494" s="4">
        <f t="shared" si="323"/>
        <v>945.08345478260867</v>
      </c>
      <c r="I1494" s="4">
        <f t="shared" si="324"/>
        <v>26.516579034782609</v>
      </c>
      <c r="J1494" s="33">
        <f t="shared" si="328"/>
        <v>364847.85758053203</v>
      </c>
      <c r="K1494" s="4">
        <f t="shared" si="325"/>
        <v>57.910074782608703</v>
      </c>
      <c r="L1494" s="33">
        <f t="shared" si="326"/>
        <v>22356.085708455448</v>
      </c>
      <c r="M1494" s="15">
        <f t="shared" si="317"/>
        <v>20.395759282410243</v>
      </c>
      <c r="N1494" s="6"/>
      <c r="O1494" s="7">
        <f t="shared" si="318"/>
        <v>23.747831033857775</v>
      </c>
      <c r="P1494" s="7"/>
      <c r="Q1494" s="46">
        <f t="shared" si="319"/>
        <v>7.2995277900827285E-3</v>
      </c>
      <c r="R1494" s="22">
        <f t="shared" si="329"/>
        <v>0.99139596332361246</v>
      </c>
      <c r="S1494" s="22">
        <f t="shared" si="330"/>
        <v>21.344252699708385</v>
      </c>
      <c r="T1494" s="39">
        <f t="shared" si="320"/>
        <v>8.3563299276743441E-2</v>
      </c>
      <c r="U1494" s="39">
        <f t="shared" si="321"/>
        <v>5.8539710698669367E-2</v>
      </c>
      <c r="V1494" s="39">
        <f t="shared" si="322"/>
        <v>2.5023588578074074E-2</v>
      </c>
      <c r="Y1494" s="37"/>
      <c r="Z1494" s="37"/>
    </row>
    <row r="1495" spans="1:26" ht="13.15" x14ac:dyDescent="0.4">
      <c r="A1495" s="1">
        <v>1994.11</v>
      </c>
      <c r="B1495" s="11">
        <v>461.01</v>
      </c>
      <c r="C1495" s="4">
        <v>13.0967</v>
      </c>
      <c r="D1495" s="11">
        <v>29.51</v>
      </c>
      <c r="E1495" s="11">
        <v>149.69999999999999</v>
      </c>
      <c r="F1495" s="4">
        <f t="shared" si="327"/>
        <v>1994.8749999998875</v>
      </c>
      <c r="G1495" s="22">
        <v>7.96</v>
      </c>
      <c r="H1495" s="4">
        <f t="shared" si="323"/>
        <v>938.12301462925871</v>
      </c>
      <c r="I1495" s="4">
        <f t="shared" si="324"/>
        <v>26.650865893787579</v>
      </c>
      <c r="J1495" s="33">
        <f t="shared" si="328"/>
        <v>363018.16829893261</v>
      </c>
      <c r="K1495" s="4">
        <f t="shared" si="325"/>
        <v>60.050780160320649</v>
      </c>
      <c r="L1495" s="33">
        <f t="shared" si="326"/>
        <v>23237.383454809005</v>
      </c>
      <c r="M1495" s="15">
        <f t="shared" si="317"/>
        <v>20.209473020394036</v>
      </c>
      <c r="N1495" s="6"/>
      <c r="O1495" s="7">
        <f t="shared" si="318"/>
        <v>23.513754336451797</v>
      </c>
      <c r="P1495" s="7"/>
      <c r="Q1495" s="46">
        <f t="shared" si="319"/>
        <v>5.6899409769841577E-3</v>
      </c>
      <c r="R1495" s="22">
        <f t="shared" si="329"/>
        <v>1.0169643925831136</v>
      </c>
      <c r="S1495" s="22">
        <f t="shared" si="330"/>
        <v>21.132335283995836</v>
      </c>
      <c r="T1495" s="39">
        <f t="shared" si="320"/>
        <v>8.9119377079032613E-2</v>
      </c>
      <c r="U1495" s="39">
        <f t="shared" si="321"/>
        <v>5.9129573012722814E-2</v>
      </c>
      <c r="V1495" s="39">
        <f t="shared" si="322"/>
        <v>2.99898040663098E-2</v>
      </c>
      <c r="Y1495" s="37"/>
      <c r="Z1495" s="37"/>
    </row>
    <row r="1496" spans="1:26" ht="13.15" x14ac:dyDescent="0.4">
      <c r="A1496" s="1">
        <v>1994.12</v>
      </c>
      <c r="B1496" s="11">
        <v>455.19</v>
      </c>
      <c r="C1496" s="4">
        <v>13.17</v>
      </c>
      <c r="D1496" s="11">
        <v>30.6</v>
      </c>
      <c r="E1496" s="11">
        <v>149.69999999999999</v>
      </c>
      <c r="F1496" s="4">
        <f t="shared" si="327"/>
        <v>1994.9583333332207</v>
      </c>
      <c r="G1496" s="22">
        <v>7.81</v>
      </c>
      <c r="H1496" s="4">
        <f t="shared" si="323"/>
        <v>926.27972284569148</v>
      </c>
      <c r="I1496" s="4">
        <f t="shared" si="324"/>
        <v>26.800026252505013</v>
      </c>
      <c r="J1496" s="33">
        <f t="shared" si="328"/>
        <v>359299.47824927699</v>
      </c>
      <c r="K1496" s="4">
        <f t="shared" si="325"/>
        <v>62.268853707414848</v>
      </c>
      <c r="L1496" s="33">
        <f t="shared" si="326"/>
        <v>24153.790800386385</v>
      </c>
      <c r="M1496" s="15">
        <f t="shared" si="317"/>
        <v>19.91148410809032</v>
      </c>
      <c r="N1496" s="6"/>
      <c r="O1496" s="7">
        <f t="shared" si="318"/>
        <v>23.150110785223816</v>
      </c>
      <c r="P1496" s="7"/>
      <c r="Q1496" s="46">
        <f t="shared" si="319"/>
        <v>7.9304689773231143E-3</v>
      </c>
      <c r="R1496" s="22">
        <f t="shared" si="329"/>
        <v>1.0085772379629767</v>
      </c>
      <c r="S1496" s="22">
        <f t="shared" si="330"/>
        <v>21.490832515951524</v>
      </c>
      <c r="T1496" s="39">
        <f t="shared" si="320"/>
        <v>9.358123920192174E-2</v>
      </c>
      <c r="U1496" s="39">
        <f t="shared" si="321"/>
        <v>5.7764808949848812E-2</v>
      </c>
      <c r="V1496" s="39">
        <f t="shared" si="322"/>
        <v>3.5816430252072928E-2</v>
      </c>
      <c r="Y1496" s="37"/>
      <c r="Z1496" s="37"/>
    </row>
    <row r="1497" spans="1:26" ht="13.15" x14ac:dyDescent="0.4">
      <c r="A1497" s="1">
        <v>1995.01</v>
      </c>
      <c r="B1497" s="11">
        <v>465.25</v>
      </c>
      <c r="C1497" s="4">
        <v>13.18</v>
      </c>
      <c r="D1497" s="11">
        <v>31.25</v>
      </c>
      <c r="E1497" s="11">
        <v>150.30000000000001</v>
      </c>
      <c r="F1497" s="4">
        <f t="shared" si="327"/>
        <v>1995.041666666554</v>
      </c>
      <c r="G1497" s="22">
        <v>7.78</v>
      </c>
      <c r="H1497" s="4">
        <f t="shared" si="323"/>
        <v>942.97167165668657</v>
      </c>
      <c r="I1497" s="4">
        <f t="shared" si="324"/>
        <v>26.713308183632734</v>
      </c>
      <c r="J1497" s="33">
        <f t="shared" si="328"/>
        <v>366637.70247985411</v>
      </c>
      <c r="K1497" s="4">
        <f t="shared" si="325"/>
        <v>63.337699600798402</v>
      </c>
      <c r="L1497" s="33">
        <f t="shared" si="326"/>
        <v>24626.390548082625</v>
      </c>
      <c r="M1497" s="15">
        <f t="shared" si="317"/>
        <v>20.219119422457293</v>
      </c>
      <c r="N1497" s="6"/>
      <c r="O1497" s="7">
        <f t="shared" si="318"/>
        <v>23.488372636558672</v>
      </c>
      <c r="P1497" s="7"/>
      <c r="Q1497" s="46">
        <f t="shared" si="319"/>
        <v>7.684132200324531E-3</v>
      </c>
      <c r="R1497" s="22">
        <f t="shared" si="329"/>
        <v>1.0281526145343234</v>
      </c>
      <c r="S1497" s="22">
        <f t="shared" si="330"/>
        <v>21.588636897667055</v>
      </c>
      <c r="T1497" s="39">
        <f t="shared" si="320"/>
        <v>8.9664153638161048E-2</v>
      </c>
      <c r="U1497" s="39">
        <f t="shared" si="321"/>
        <v>5.751990297624876E-2</v>
      </c>
      <c r="V1497" s="39">
        <f t="shared" si="322"/>
        <v>3.2144250661912288E-2</v>
      </c>
      <c r="Y1497" s="37"/>
      <c r="Z1497" s="37"/>
    </row>
    <row r="1498" spans="1:26" ht="13.15" x14ac:dyDescent="0.4">
      <c r="A1498" s="1">
        <v>1995.02</v>
      </c>
      <c r="B1498" s="11">
        <v>481.92</v>
      </c>
      <c r="C1498" s="4">
        <v>13.18</v>
      </c>
      <c r="D1498" s="11">
        <v>31.9</v>
      </c>
      <c r="E1498" s="11">
        <v>150.9</v>
      </c>
      <c r="F1498" s="4">
        <f t="shared" si="327"/>
        <v>1995.1249999998872</v>
      </c>
      <c r="G1498" s="22">
        <v>7.47</v>
      </c>
      <c r="H1498" s="4">
        <f t="shared" si="323"/>
        <v>972.87480238568605</v>
      </c>
      <c r="I1498" s="4">
        <f t="shared" si="324"/>
        <v>26.607092246520875</v>
      </c>
      <c r="J1498" s="33">
        <f t="shared" si="328"/>
        <v>379126.46090776072</v>
      </c>
      <c r="K1498" s="4">
        <f t="shared" si="325"/>
        <v>64.398045725646128</v>
      </c>
      <c r="L1498" s="33">
        <f t="shared" si="326"/>
        <v>25095.729795313677</v>
      </c>
      <c r="M1498" s="15">
        <f t="shared" si="317"/>
        <v>20.802571764332676</v>
      </c>
      <c r="N1498" s="6"/>
      <c r="O1498" s="7">
        <f t="shared" si="318"/>
        <v>24.144282243906428</v>
      </c>
      <c r="P1498" s="7"/>
      <c r="Q1498" s="46">
        <f t="shared" si="319"/>
        <v>9.3198886486230981E-3</v>
      </c>
      <c r="R1498" s="22">
        <f t="shared" si="329"/>
        <v>1.0253227230664379</v>
      </c>
      <c r="S1498" s="22">
        <f t="shared" si="330"/>
        <v>22.108157353389348</v>
      </c>
      <c r="T1498" s="39">
        <f t="shared" si="320"/>
        <v>8.7208998858727238E-2</v>
      </c>
      <c r="U1498" s="39">
        <f t="shared" si="321"/>
        <v>5.5197207419650729E-2</v>
      </c>
      <c r="V1498" s="39">
        <f t="shared" si="322"/>
        <v>3.2011791439076509E-2</v>
      </c>
      <c r="Y1498" s="37"/>
      <c r="Z1498" s="37"/>
    </row>
    <row r="1499" spans="1:26" ht="13.15" x14ac:dyDescent="0.4">
      <c r="A1499" s="1">
        <v>1995.03</v>
      </c>
      <c r="B1499" s="11">
        <v>493.15</v>
      </c>
      <c r="C1499" s="4">
        <v>13.17</v>
      </c>
      <c r="D1499" s="11">
        <v>32.549999999999997</v>
      </c>
      <c r="E1499" s="11">
        <v>151.4</v>
      </c>
      <c r="F1499" s="4">
        <f t="shared" si="327"/>
        <v>1995.2083333332205</v>
      </c>
      <c r="G1499" s="22">
        <v>7.2</v>
      </c>
      <c r="H1499" s="4">
        <f t="shared" si="323"/>
        <v>992.25753863936598</v>
      </c>
      <c r="I1499" s="4">
        <f t="shared" si="324"/>
        <v>26.499101254953768</v>
      </c>
      <c r="J1499" s="33">
        <f t="shared" si="328"/>
        <v>387540.40829834872</v>
      </c>
      <c r="K1499" s="4">
        <f t="shared" si="325"/>
        <v>65.493222919418756</v>
      </c>
      <c r="L1499" s="33">
        <f t="shared" si="326"/>
        <v>25579.317226221734</v>
      </c>
      <c r="M1499" s="15">
        <f t="shared" si="317"/>
        <v>21.152737302036986</v>
      </c>
      <c r="N1499" s="6"/>
      <c r="O1499" s="7">
        <f t="shared" si="318"/>
        <v>24.527320822094769</v>
      </c>
      <c r="P1499" s="7"/>
      <c r="Q1499" s="46">
        <f t="shared" si="319"/>
        <v>1.1176616601861797E-2</v>
      </c>
      <c r="R1499" s="22">
        <f t="shared" si="329"/>
        <v>1.0159636566781896</v>
      </c>
      <c r="S1499" s="22">
        <f t="shared" si="330"/>
        <v>22.59313481785582</v>
      </c>
      <c r="T1499" s="39">
        <f t="shared" si="320"/>
        <v>8.3705001216804131E-2</v>
      </c>
      <c r="U1499" s="39">
        <f t="shared" si="321"/>
        <v>4.9657281417052834E-2</v>
      </c>
      <c r="V1499" s="39">
        <f t="shared" si="322"/>
        <v>3.4047719799751297E-2</v>
      </c>
      <c r="Y1499" s="37"/>
      <c r="Z1499" s="37"/>
    </row>
    <row r="1500" spans="1:26" ht="13.15" x14ac:dyDescent="0.4">
      <c r="A1500" s="1">
        <v>1995.04</v>
      </c>
      <c r="B1500" s="11">
        <v>507.91</v>
      </c>
      <c r="C1500" s="4">
        <v>13.2433</v>
      </c>
      <c r="D1500" s="11">
        <v>33.176699999999997</v>
      </c>
      <c r="E1500" s="11">
        <v>151.9</v>
      </c>
      <c r="F1500" s="4">
        <f t="shared" si="327"/>
        <v>1995.2916666665537</v>
      </c>
      <c r="G1500" s="22">
        <v>7.06</v>
      </c>
      <c r="H1500" s="4">
        <f t="shared" si="323"/>
        <v>1018.5919380513496</v>
      </c>
      <c r="I1500" s="4">
        <f t="shared" si="324"/>
        <v>26.558875811059906</v>
      </c>
      <c r="J1500" s="33">
        <f t="shared" si="328"/>
        <v>398690.09803873894</v>
      </c>
      <c r="K1500" s="4">
        <f t="shared" si="325"/>
        <v>66.534463096115857</v>
      </c>
      <c r="L1500" s="33">
        <f t="shared" si="326"/>
        <v>26042.451961177823</v>
      </c>
      <c r="M1500" s="15">
        <f t="shared" si="317"/>
        <v>21.642739261879651</v>
      </c>
      <c r="N1500" s="6"/>
      <c r="O1500" s="7">
        <f t="shared" si="318"/>
        <v>25.070444808546693</v>
      </c>
      <c r="P1500" s="7"/>
      <c r="Q1500" s="46">
        <f t="shared" si="319"/>
        <v>1.1362181625356543E-2</v>
      </c>
      <c r="R1500" s="22">
        <f t="shared" si="329"/>
        <v>1.0370731500299206</v>
      </c>
      <c r="S1500" s="22">
        <f t="shared" si="330"/>
        <v>22.878248223945615</v>
      </c>
      <c r="T1500" s="39">
        <f t="shared" si="320"/>
        <v>7.7283159829842463E-2</v>
      </c>
      <c r="U1500" s="39">
        <f t="shared" si="321"/>
        <v>4.9368146274700875E-2</v>
      </c>
      <c r="V1500" s="39">
        <f t="shared" si="322"/>
        <v>2.7915013555141588E-2</v>
      </c>
      <c r="Y1500" s="37"/>
      <c r="Z1500" s="37"/>
    </row>
    <row r="1501" spans="1:26" ht="13.15" x14ac:dyDescent="0.4">
      <c r="A1501" s="1">
        <v>1995.05</v>
      </c>
      <c r="B1501" s="11">
        <v>523.80999999999995</v>
      </c>
      <c r="C1501" s="4">
        <v>13.306699999999999</v>
      </c>
      <c r="D1501" s="11">
        <v>33.8033</v>
      </c>
      <c r="E1501" s="11">
        <v>152.19999999999999</v>
      </c>
      <c r="F1501" s="4">
        <f t="shared" si="327"/>
        <v>1995.374999999887</v>
      </c>
      <c r="G1501" s="22">
        <v>6.63</v>
      </c>
      <c r="H1501" s="4">
        <f t="shared" si="323"/>
        <v>1048.4081241130093</v>
      </c>
      <c r="I1501" s="4">
        <f t="shared" si="324"/>
        <v>26.633421250328517</v>
      </c>
      <c r="J1501" s="33">
        <f t="shared" si="328"/>
        <v>411229.26226245699</v>
      </c>
      <c r="K1501" s="4">
        <f t="shared" si="325"/>
        <v>67.65746041852826</v>
      </c>
      <c r="L1501" s="33">
        <f t="shared" si="326"/>
        <v>26538.069378279364</v>
      </c>
      <c r="M1501" s="15">
        <f t="shared" si="317"/>
        <v>22.195426698019951</v>
      </c>
      <c r="N1501" s="6"/>
      <c r="O1501" s="7">
        <f t="shared" si="318"/>
        <v>25.684217711127953</v>
      </c>
      <c r="P1501" s="7"/>
      <c r="Q1501" s="46">
        <f t="shared" si="319"/>
        <v>1.4329172732935457E-2</v>
      </c>
      <c r="R1501" s="22">
        <f t="shared" si="329"/>
        <v>1.0395819290594353</v>
      </c>
      <c r="S1501" s="22">
        <f t="shared" si="330"/>
        <v>23.679650033681522</v>
      </c>
      <c r="T1501" s="39">
        <f t="shared" si="320"/>
        <v>7.5490821436598354E-2</v>
      </c>
      <c r="U1501" s="39">
        <f t="shared" si="321"/>
        <v>4.792778951194876E-2</v>
      </c>
      <c r="V1501" s="39">
        <f t="shared" si="322"/>
        <v>2.7563031924649595E-2</v>
      </c>
      <c r="Y1501" s="37"/>
      <c r="Z1501" s="37"/>
    </row>
    <row r="1502" spans="1:26" ht="13.15" x14ac:dyDescent="0.4">
      <c r="A1502" s="1">
        <v>1995.06</v>
      </c>
      <c r="B1502" s="11">
        <v>539.35</v>
      </c>
      <c r="C1502" s="4">
        <v>13.36</v>
      </c>
      <c r="D1502" s="11">
        <v>34.43</v>
      </c>
      <c r="E1502" s="11">
        <v>152.5</v>
      </c>
      <c r="F1502" s="4">
        <f t="shared" si="327"/>
        <v>1995.4583333332203</v>
      </c>
      <c r="G1502" s="22">
        <v>6.17</v>
      </c>
      <c r="H1502" s="4">
        <f t="shared" si="323"/>
        <v>1077.3878763934426</v>
      </c>
      <c r="I1502" s="4">
        <f t="shared" si="324"/>
        <v>26.687497967213115</v>
      </c>
      <c r="J1502" s="33">
        <f t="shared" si="328"/>
        <v>423468.65504353156</v>
      </c>
      <c r="K1502" s="4">
        <f t="shared" si="325"/>
        <v>68.776239147540991</v>
      </c>
      <c r="L1502" s="33">
        <f t="shared" si="326"/>
        <v>27032.586990171119</v>
      </c>
      <c r="M1502" s="15">
        <f t="shared" si="317"/>
        <v>22.718356759520606</v>
      </c>
      <c r="N1502" s="6"/>
      <c r="O1502" s="7">
        <f t="shared" si="318"/>
        <v>26.261521783971137</v>
      </c>
      <c r="P1502" s="7"/>
      <c r="Q1502" s="46">
        <f t="shared" si="319"/>
        <v>1.7806905868943401E-2</v>
      </c>
      <c r="R1502" s="22">
        <f t="shared" si="329"/>
        <v>0.99703757516656621</v>
      </c>
      <c r="S1502" s="22">
        <f t="shared" si="330"/>
        <v>24.568509501608332</v>
      </c>
      <c r="T1502" s="39">
        <f t="shared" si="320"/>
        <v>7.460346255810002E-2</v>
      </c>
      <c r="U1502" s="39">
        <f t="shared" si="321"/>
        <v>4.5564377019249314E-2</v>
      </c>
      <c r="V1502" s="39">
        <f t="shared" si="322"/>
        <v>2.9039085538850706E-2</v>
      </c>
      <c r="Y1502" s="37"/>
      <c r="Z1502" s="37"/>
    </row>
    <row r="1503" spans="1:26" ht="13.15" x14ac:dyDescent="0.4">
      <c r="A1503" s="1">
        <v>1995.07</v>
      </c>
      <c r="B1503" s="11">
        <v>557.37</v>
      </c>
      <c r="C1503" s="4">
        <v>13.44</v>
      </c>
      <c r="D1503" s="11">
        <v>34.68</v>
      </c>
      <c r="E1503" s="11">
        <v>152.5</v>
      </c>
      <c r="F1503" s="4">
        <f t="shared" si="327"/>
        <v>1995.5416666665535</v>
      </c>
      <c r="G1503" s="22">
        <v>6.28</v>
      </c>
      <c r="H1503" s="4">
        <f t="shared" si="323"/>
        <v>1113.3840375737705</v>
      </c>
      <c r="I1503" s="4">
        <f t="shared" si="324"/>
        <v>26.847303344262297</v>
      </c>
      <c r="J1503" s="33">
        <f t="shared" si="328"/>
        <v>438496.35515947326</v>
      </c>
      <c r="K1503" s="4">
        <f t="shared" si="325"/>
        <v>69.275630950819675</v>
      </c>
      <c r="L1503" s="33">
        <f t="shared" si="326"/>
        <v>27283.588275168262</v>
      </c>
      <c r="M1503" s="15">
        <f t="shared" si="317"/>
        <v>23.376412691512122</v>
      </c>
      <c r="N1503" s="6"/>
      <c r="O1503" s="7">
        <f t="shared" si="318"/>
        <v>26.992759359536368</v>
      </c>
      <c r="P1503" s="7"/>
      <c r="Q1503" s="46">
        <f t="shared" si="319"/>
        <v>1.5275527417729695E-2</v>
      </c>
      <c r="R1503" s="22">
        <f t="shared" si="329"/>
        <v>0.98990604708569518</v>
      </c>
      <c r="S1503" s="22">
        <f t="shared" si="330"/>
        <v>24.495727138940314</v>
      </c>
      <c r="T1503" s="39">
        <f t="shared" si="320"/>
        <v>7.2289126458986441E-2</v>
      </c>
      <c r="U1503" s="39">
        <f t="shared" si="321"/>
        <v>4.4208894671601051E-2</v>
      </c>
      <c r="V1503" s="39">
        <f t="shared" si="322"/>
        <v>2.808023178738539E-2</v>
      </c>
      <c r="Y1503" s="37"/>
      <c r="Z1503" s="37"/>
    </row>
    <row r="1504" spans="1:26" ht="13.15" x14ac:dyDescent="0.4">
      <c r="A1504" s="1">
        <v>1995.08</v>
      </c>
      <c r="B1504" s="11">
        <v>559.11</v>
      </c>
      <c r="C1504" s="4">
        <v>13.51</v>
      </c>
      <c r="D1504" s="11">
        <v>34.93</v>
      </c>
      <c r="E1504" s="11">
        <v>152.9</v>
      </c>
      <c r="F1504" s="4">
        <f t="shared" si="327"/>
        <v>1995.6249999998868</v>
      </c>
      <c r="G1504" s="22">
        <v>6.49</v>
      </c>
      <c r="H1504" s="4">
        <f t="shared" si="323"/>
        <v>1113.9379999345979</v>
      </c>
      <c r="I1504" s="4">
        <f t="shared" si="324"/>
        <v>26.916532308698496</v>
      </c>
      <c r="J1504" s="33">
        <f t="shared" si="328"/>
        <v>439597.93126496428</v>
      </c>
      <c r="K1504" s="4">
        <f t="shared" si="325"/>
        <v>69.592485088293003</v>
      </c>
      <c r="L1504" s="33">
        <f t="shared" si="326"/>
        <v>27463.568419604733</v>
      </c>
      <c r="M1504" s="15">
        <f t="shared" si="317"/>
        <v>23.284070256230532</v>
      </c>
      <c r="N1504" s="6"/>
      <c r="O1504" s="7">
        <f t="shared" si="318"/>
        <v>26.857726122313153</v>
      </c>
      <c r="P1504" s="7"/>
      <c r="Q1504" s="46">
        <f t="shared" si="319"/>
        <v>1.3424483051002786E-2</v>
      </c>
      <c r="R1504" s="22">
        <f t="shared" si="329"/>
        <v>1.0268502039316021</v>
      </c>
      <c r="S1504" s="22">
        <f t="shared" si="330"/>
        <v>24.185032272375565</v>
      </c>
      <c r="T1504" s="39">
        <f t="shared" si="320"/>
        <v>7.1806056237028848E-2</v>
      </c>
      <c r="U1504" s="39">
        <f t="shared" si="321"/>
        <v>4.4697445527743351E-2</v>
      </c>
      <c r="V1504" s="39">
        <f t="shared" si="322"/>
        <v>2.7108610709285497E-2</v>
      </c>
      <c r="Y1504" s="37"/>
      <c r="Z1504" s="37"/>
    </row>
    <row r="1505" spans="1:26" ht="13.15" x14ac:dyDescent="0.4">
      <c r="A1505" s="1">
        <v>1995.09</v>
      </c>
      <c r="B1505" s="11">
        <v>578.77</v>
      </c>
      <c r="C1505" s="4">
        <v>13.58</v>
      </c>
      <c r="D1505" s="11">
        <v>35.18</v>
      </c>
      <c r="E1505" s="11">
        <v>153.19999999999999</v>
      </c>
      <c r="F1505" s="4">
        <f t="shared" si="327"/>
        <v>1995.70833333322</v>
      </c>
      <c r="G1505" s="22">
        <v>6.2</v>
      </c>
      <c r="H1505" s="4">
        <f t="shared" si="323"/>
        <v>1150.8493885770235</v>
      </c>
      <c r="I1505" s="4">
        <f t="shared" si="324"/>
        <v>27.00301449086162</v>
      </c>
      <c r="J1505" s="33">
        <f t="shared" si="328"/>
        <v>455052.45015561458</v>
      </c>
      <c r="K1505" s="4">
        <f t="shared" si="325"/>
        <v>69.953317362924281</v>
      </c>
      <c r="L1505" s="33">
        <f t="shared" si="326"/>
        <v>27659.94297644059</v>
      </c>
      <c r="M1505" s="15">
        <f t="shared" si="317"/>
        <v>23.946007075299857</v>
      </c>
      <c r="N1505" s="6"/>
      <c r="O1505" s="7">
        <f t="shared" si="318"/>
        <v>27.591422770766517</v>
      </c>
      <c r="P1505" s="7"/>
      <c r="Q1505" s="46">
        <f t="shared" si="319"/>
        <v>1.5053027578776038E-2</v>
      </c>
      <c r="R1505" s="22">
        <f t="shared" si="329"/>
        <v>1.0170817654715301</v>
      </c>
      <c r="S1505" s="22">
        <f t="shared" si="330"/>
        <v>24.785773978968862</v>
      </c>
      <c r="T1505" s="39">
        <f t="shared" si="320"/>
        <v>6.7111903472969248E-2</v>
      </c>
      <c r="U1505" s="39">
        <f t="shared" si="321"/>
        <v>4.1744359265578401E-2</v>
      </c>
      <c r="V1505" s="39">
        <f t="shared" si="322"/>
        <v>2.5367544207390846E-2</v>
      </c>
      <c r="Y1505" s="37"/>
      <c r="Z1505" s="37"/>
    </row>
    <row r="1506" spans="1:26" ht="13.15" x14ac:dyDescent="0.4">
      <c r="A1506" s="1">
        <v>1995.1</v>
      </c>
      <c r="B1506" s="11">
        <v>582.91999999999996</v>
      </c>
      <c r="C1506" s="4">
        <v>13.65</v>
      </c>
      <c r="D1506" s="11">
        <v>34.773299999999999</v>
      </c>
      <c r="E1506" s="11">
        <v>153.69999999999999</v>
      </c>
      <c r="F1506" s="4">
        <f t="shared" si="327"/>
        <v>1995.7916666665533</v>
      </c>
      <c r="G1506" s="22">
        <v>6.04</v>
      </c>
      <c r="H1506" s="4">
        <f t="shared" si="323"/>
        <v>1155.3307526350034</v>
      </c>
      <c r="I1506" s="4">
        <f t="shared" si="324"/>
        <v>27.053909238776846</v>
      </c>
      <c r="J1506" s="33">
        <f t="shared" si="328"/>
        <v>457715.84645417728</v>
      </c>
      <c r="K1506" s="4">
        <f t="shared" si="325"/>
        <v>68.91968513793104</v>
      </c>
      <c r="L1506" s="33">
        <f t="shared" si="326"/>
        <v>27304.416461101082</v>
      </c>
      <c r="M1506" s="15">
        <f t="shared" si="317"/>
        <v>23.926762764083268</v>
      </c>
      <c r="N1506" s="6"/>
      <c r="O1506" s="7">
        <f t="shared" si="318"/>
        <v>27.540347277091747</v>
      </c>
      <c r="P1506" s="7"/>
      <c r="Q1506" s="46">
        <f t="shared" si="319"/>
        <v>1.6642280544388349E-2</v>
      </c>
      <c r="R1506" s="22">
        <f t="shared" si="329"/>
        <v>1.0132655333157623</v>
      </c>
      <c r="S1506" s="22">
        <f t="shared" si="330"/>
        <v>25.127151083857772</v>
      </c>
      <c r="T1506" s="39">
        <f t="shared" si="320"/>
        <v>6.3445096153219804E-2</v>
      </c>
      <c r="U1506" s="39">
        <f t="shared" si="321"/>
        <v>3.8297024880978858E-2</v>
      </c>
      <c r="V1506" s="39">
        <f t="shared" si="322"/>
        <v>2.5148071272240946E-2</v>
      </c>
      <c r="Y1506" s="37"/>
      <c r="Z1506" s="37"/>
    </row>
    <row r="1507" spans="1:26" ht="13.15" x14ac:dyDescent="0.4">
      <c r="A1507" s="1">
        <v>1995.11</v>
      </c>
      <c r="B1507" s="11">
        <v>595.53</v>
      </c>
      <c r="C1507" s="4">
        <v>13.72</v>
      </c>
      <c r="D1507" s="11">
        <v>34.366700000000002</v>
      </c>
      <c r="E1507" s="11">
        <v>153.6</v>
      </c>
      <c r="F1507" s="4">
        <f t="shared" si="327"/>
        <v>1995.8749999998865</v>
      </c>
      <c r="G1507" s="22">
        <v>5.93</v>
      </c>
      <c r="H1507" s="4">
        <f t="shared" si="323"/>
        <v>1181.0918513671877</v>
      </c>
      <c r="I1507" s="4">
        <f t="shared" si="324"/>
        <v>27.210350781250003</v>
      </c>
      <c r="J1507" s="33">
        <f t="shared" si="328"/>
        <v>468820.15328943735</v>
      </c>
      <c r="K1507" s="4">
        <f t="shared" si="325"/>
        <v>68.158160509765636</v>
      </c>
      <c r="L1507" s="33">
        <f t="shared" si="326"/>
        <v>27054.559068480357</v>
      </c>
      <c r="M1507" s="15">
        <f t="shared" si="317"/>
        <v>24.347586881114815</v>
      </c>
      <c r="N1507" s="6"/>
      <c r="O1507" s="7">
        <f t="shared" si="318"/>
        <v>27.996651260629228</v>
      </c>
      <c r="P1507" s="7"/>
      <c r="Q1507" s="46">
        <f t="shared" si="319"/>
        <v>1.6667268345671435E-2</v>
      </c>
      <c r="R1507" s="22">
        <f t="shared" si="329"/>
        <v>1.0215700564770209</v>
      </c>
      <c r="S1507" s="22">
        <f t="shared" si="330"/>
        <v>25.477051974513593</v>
      </c>
      <c r="T1507" s="39">
        <f t="shared" si="320"/>
        <v>6.5889739042914952E-2</v>
      </c>
      <c r="U1507" s="39">
        <f t="shared" si="321"/>
        <v>3.7422133948774805E-2</v>
      </c>
      <c r="V1507" s="39">
        <f t="shared" si="322"/>
        <v>2.8467605094140147E-2</v>
      </c>
      <c r="Y1507" s="37"/>
      <c r="Z1507" s="37"/>
    </row>
    <row r="1508" spans="1:26" ht="13.15" x14ac:dyDescent="0.4">
      <c r="A1508" s="1">
        <v>1995.12</v>
      </c>
      <c r="B1508" s="11">
        <v>614.57000000000005</v>
      </c>
      <c r="C1508" s="4">
        <v>13.79</v>
      </c>
      <c r="D1508" s="11">
        <v>33.96</v>
      </c>
      <c r="E1508" s="11">
        <v>153.5</v>
      </c>
      <c r="F1508" s="4">
        <f t="shared" si="327"/>
        <v>1995.9583333332198</v>
      </c>
      <c r="G1508" s="22">
        <v>5.71</v>
      </c>
      <c r="H1508" s="4">
        <f t="shared" si="323"/>
        <v>1219.6471956351793</v>
      </c>
      <c r="I1508" s="4">
        <f t="shared" si="324"/>
        <v>27.366996156351792</v>
      </c>
      <c r="J1508" s="33">
        <f t="shared" si="328"/>
        <v>485029.48168793862</v>
      </c>
      <c r="K1508" s="4">
        <f t="shared" si="325"/>
        <v>67.395445211726397</v>
      </c>
      <c r="L1508" s="33">
        <f t="shared" si="326"/>
        <v>26801.830870563805</v>
      </c>
      <c r="M1508" s="15">
        <f t="shared" si="317"/>
        <v>25.027380664939098</v>
      </c>
      <c r="N1508" s="6"/>
      <c r="O1508" s="7">
        <f t="shared" si="318"/>
        <v>28.749997901545374</v>
      </c>
      <c r="P1508" s="7"/>
      <c r="Q1508" s="46">
        <f t="shared" si="319"/>
        <v>1.7399894631425307E-2</v>
      </c>
      <c r="R1508" s="22">
        <f t="shared" si="329"/>
        <v>1.0093056553879096</v>
      </c>
      <c r="S1508" s="22">
        <f t="shared" si="330"/>
        <v>26.04354885992753</v>
      </c>
      <c r="T1508" s="39">
        <f t="shared" si="320"/>
        <v>6.4962553366827214E-2</v>
      </c>
      <c r="U1508" s="39">
        <f t="shared" si="321"/>
        <v>3.6530696378202165E-2</v>
      </c>
      <c r="V1508" s="39">
        <f t="shared" si="322"/>
        <v>2.8431856988625048E-2</v>
      </c>
      <c r="Y1508" s="37"/>
      <c r="Z1508" s="37"/>
    </row>
    <row r="1509" spans="1:26" ht="13.15" x14ac:dyDescent="0.4">
      <c r="A1509" s="1">
        <v>1996.01</v>
      </c>
      <c r="B1509" s="11">
        <v>614.41999999999996</v>
      </c>
      <c r="C1509" s="4">
        <v>13.8933</v>
      </c>
      <c r="D1509" s="11">
        <v>33.986699999999999</v>
      </c>
      <c r="E1509" s="11">
        <v>154.4</v>
      </c>
      <c r="F1509" s="4">
        <f t="shared" si="327"/>
        <v>1996.0416666665531</v>
      </c>
      <c r="G1509" s="22">
        <v>5.65</v>
      </c>
      <c r="H1509" s="4">
        <f t="shared" si="323"/>
        <v>1212.2419053108808</v>
      </c>
      <c r="I1509" s="4">
        <f t="shared" si="324"/>
        <v>27.411282938471501</v>
      </c>
      <c r="J1509" s="33">
        <f t="shared" si="328"/>
        <v>482992.95497188368</v>
      </c>
      <c r="K1509" s="4">
        <f t="shared" si="325"/>
        <v>67.05527483354922</v>
      </c>
      <c r="L1509" s="33">
        <f t="shared" si="326"/>
        <v>26716.800661994919</v>
      </c>
      <c r="M1509" s="15">
        <f t="shared" si="317"/>
        <v>24.762465194644022</v>
      </c>
      <c r="N1509" s="6"/>
      <c r="O1509" s="7">
        <f t="shared" si="318"/>
        <v>28.419947350837234</v>
      </c>
      <c r="P1509" s="7"/>
      <c r="Q1509" s="46">
        <f t="shared" si="319"/>
        <v>1.8748642274762396E-2</v>
      </c>
      <c r="R1509" s="22">
        <f t="shared" si="329"/>
        <v>0.99266937736311789</v>
      </c>
      <c r="S1509" s="22">
        <f t="shared" si="330"/>
        <v>26.132680224299655</v>
      </c>
      <c r="T1509" s="39">
        <f t="shared" si="320"/>
        <v>6.6154687065707707E-2</v>
      </c>
      <c r="U1509" s="39">
        <f t="shared" si="321"/>
        <v>3.618809963758407E-2</v>
      </c>
      <c r="V1509" s="39">
        <f t="shared" si="322"/>
        <v>2.9966587428123637E-2</v>
      </c>
      <c r="Y1509" s="37"/>
      <c r="Z1509" s="37"/>
    </row>
    <row r="1510" spans="1:26" ht="13.15" x14ac:dyDescent="0.4">
      <c r="A1510" s="1">
        <v>1996.02</v>
      </c>
      <c r="B1510" s="11">
        <v>649.54</v>
      </c>
      <c r="C1510" s="4">
        <v>13.996700000000001</v>
      </c>
      <c r="D1510" s="11">
        <v>34.013300000000001</v>
      </c>
      <c r="E1510" s="11">
        <v>154.9</v>
      </c>
      <c r="F1510" s="4">
        <f t="shared" si="327"/>
        <v>1996.1249999998863</v>
      </c>
      <c r="G1510" s="22">
        <v>5.81</v>
      </c>
      <c r="H1510" s="4">
        <f t="shared" si="323"/>
        <v>1277.3965181407359</v>
      </c>
      <c r="I1510" s="4">
        <f t="shared" si="324"/>
        <v>27.526150576500967</v>
      </c>
      <c r="J1510" s="33">
        <f t="shared" si="328"/>
        <v>509866.41169575573</v>
      </c>
      <c r="K1510" s="4">
        <f t="shared" si="325"/>
        <v>66.891139868947704</v>
      </c>
      <c r="L1510" s="33">
        <f t="shared" si="326"/>
        <v>26699.262895173892</v>
      </c>
      <c r="M1510" s="15">
        <f t="shared" si="317"/>
        <v>25.976065550593379</v>
      </c>
      <c r="N1510" s="6"/>
      <c r="O1510" s="7">
        <f t="shared" si="318"/>
        <v>29.784395328216405</v>
      </c>
      <c r="P1510" s="7"/>
      <c r="Q1510" s="46">
        <f t="shared" si="319"/>
        <v>1.5880340213838703E-2</v>
      </c>
      <c r="R1510" s="22">
        <f t="shared" si="329"/>
        <v>0.97093668736869509</v>
      </c>
      <c r="S1510" s="22">
        <f t="shared" si="330"/>
        <v>25.857376379947866</v>
      </c>
      <c r="T1510" s="39">
        <f t="shared" si="320"/>
        <v>6.0167400392254766E-2</v>
      </c>
      <c r="U1510" s="39">
        <f t="shared" si="321"/>
        <v>3.6217308702400697E-2</v>
      </c>
      <c r="V1510" s="39">
        <f t="shared" si="322"/>
        <v>2.3950091689854069E-2</v>
      </c>
      <c r="Y1510" s="37"/>
      <c r="Z1510" s="37"/>
    </row>
    <row r="1511" spans="1:26" ht="13.15" x14ac:dyDescent="0.4">
      <c r="A1511" s="1">
        <v>1996.03</v>
      </c>
      <c r="B1511" s="11">
        <v>647.07000000000005</v>
      </c>
      <c r="C1511" s="4">
        <v>14.1</v>
      </c>
      <c r="D1511" s="11">
        <v>34.04</v>
      </c>
      <c r="E1511" s="11">
        <v>155.69999999999999</v>
      </c>
      <c r="F1511" s="4">
        <f t="shared" si="327"/>
        <v>1996.2083333332196</v>
      </c>
      <c r="G1511" s="22">
        <v>6.27</v>
      </c>
      <c r="H1511" s="4">
        <f t="shared" si="323"/>
        <v>1266.0005589595378</v>
      </c>
      <c r="I1511" s="4">
        <f t="shared" si="324"/>
        <v>27.586826589595379</v>
      </c>
      <c r="J1511" s="33">
        <f t="shared" si="328"/>
        <v>506235.36704668257</v>
      </c>
      <c r="K1511" s="4">
        <f t="shared" si="325"/>
        <v>66.599686319845858</v>
      </c>
      <c r="L1511" s="33">
        <f t="shared" si="326"/>
        <v>26631.202024926315</v>
      </c>
      <c r="M1511" s="15">
        <f t="shared" si="317"/>
        <v>25.6299303952161</v>
      </c>
      <c r="N1511" s="6"/>
      <c r="O1511" s="7">
        <f t="shared" si="318"/>
        <v>29.360970049382342</v>
      </c>
      <c r="P1511" s="7"/>
      <c r="Q1511" s="46">
        <f t="shared" si="319"/>
        <v>1.2808924489647433E-2</v>
      </c>
      <c r="R1511" s="22">
        <f t="shared" si="329"/>
        <v>0.9877236786783421</v>
      </c>
      <c r="S1511" s="22">
        <f t="shared" si="330"/>
        <v>24.976879218074121</v>
      </c>
      <c r="T1511" s="39">
        <f t="shared" si="320"/>
        <v>6.1906477646145541E-2</v>
      </c>
      <c r="U1511" s="39">
        <f t="shared" si="321"/>
        <v>3.8399782951773709E-2</v>
      </c>
      <c r="V1511" s="39">
        <f t="shared" si="322"/>
        <v>2.3506694694371832E-2</v>
      </c>
      <c r="Y1511" s="37"/>
      <c r="Z1511" s="37"/>
    </row>
    <row r="1512" spans="1:26" ht="13.15" x14ac:dyDescent="0.4">
      <c r="A1512" s="1">
        <v>1996.04</v>
      </c>
      <c r="B1512" s="11">
        <v>647.16999999999996</v>
      </c>
      <c r="C1512" s="4">
        <v>14.156700000000001</v>
      </c>
      <c r="D1512" s="11">
        <v>34.33</v>
      </c>
      <c r="E1512" s="11">
        <v>156.30000000000001</v>
      </c>
      <c r="F1512" s="4">
        <f t="shared" si="327"/>
        <v>1996.2916666665528</v>
      </c>
      <c r="G1512" s="22">
        <v>6.51</v>
      </c>
      <c r="H1512" s="4">
        <f t="shared" si="323"/>
        <v>1261.3355721689059</v>
      </c>
      <c r="I1512" s="4">
        <f t="shared" si="324"/>
        <v>27.591435472168904</v>
      </c>
      <c r="J1512" s="33">
        <f t="shared" si="328"/>
        <v>505289.39490384678</v>
      </c>
      <c r="K1512" s="4">
        <f t="shared" si="325"/>
        <v>66.909235892514388</v>
      </c>
      <c r="L1512" s="33">
        <f t="shared" si="326"/>
        <v>26803.75315148888</v>
      </c>
      <c r="M1512" s="15">
        <f t="shared" si="317"/>
        <v>25.424203848381513</v>
      </c>
      <c r="N1512" s="6"/>
      <c r="O1512" s="7">
        <f t="shared" si="318"/>
        <v>29.100029225042828</v>
      </c>
      <c r="P1512" s="7"/>
      <c r="Q1512" s="46">
        <f t="shared" si="319"/>
        <v>1.1314165557100131E-2</v>
      </c>
      <c r="R1512" s="22">
        <f t="shared" si="329"/>
        <v>0.98882322707635373</v>
      </c>
      <c r="S1512" s="22">
        <f t="shared" si="330"/>
        <v>24.575551549003521</v>
      </c>
      <c r="T1512" s="39">
        <f t="shared" si="320"/>
        <v>6.2051283649494859E-2</v>
      </c>
      <c r="U1512" s="39">
        <f t="shared" si="321"/>
        <v>3.7405899927943409E-2</v>
      </c>
      <c r="V1512" s="39">
        <f t="shared" si="322"/>
        <v>2.464538372155145E-2</v>
      </c>
      <c r="Y1512" s="37"/>
      <c r="Z1512" s="37"/>
    </row>
    <row r="1513" spans="1:26" ht="13.15" x14ac:dyDescent="0.4">
      <c r="A1513" s="1">
        <v>1996.05</v>
      </c>
      <c r="B1513" s="11">
        <v>661.23</v>
      </c>
      <c r="C1513" s="4">
        <v>14.2133</v>
      </c>
      <c r="D1513" s="11">
        <v>34.619999999999997</v>
      </c>
      <c r="E1513" s="11">
        <v>156.6</v>
      </c>
      <c r="F1513" s="4">
        <f t="shared" si="327"/>
        <v>1996.3749999998861</v>
      </c>
      <c r="G1513" s="22">
        <v>6.74</v>
      </c>
      <c r="H1513" s="4">
        <f t="shared" si="323"/>
        <v>1286.2696913793106</v>
      </c>
      <c r="I1513" s="4">
        <f t="shared" si="324"/>
        <v>27.648680496168584</v>
      </c>
      <c r="J1513" s="33">
        <f t="shared" si="328"/>
        <v>516200.97286278458</v>
      </c>
      <c r="K1513" s="4">
        <f t="shared" si="325"/>
        <v>67.345185057471269</v>
      </c>
      <c r="L1513" s="33">
        <f t="shared" si="326"/>
        <v>27026.719417615051</v>
      </c>
      <c r="M1513" s="15">
        <f t="shared" si="317"/>
        <v>25.81404382769902</v>
      </c>
      <c r="N1513" s="6"/>
      <c r="O1513" s="7">
        <f t="shared" si="318"/>
        <v>29.519946822343137</v>
      </c>
      <c r="P1513" s="7"/>
      <c r="Q1513" s="46">
        <f t="shared" si="319"/>
        <v>8.3329475039432346E-3</v>
      </c>
      <c r="R1513" s="22">
        <f t="shared" si="329"/>
        <v>0.99343767693066021</v>
      </c>
      <c r="S1513" s="22">
        <f t="shared" si="330"/>
        <v>24.254322787204366</v>
      </c>
      <c r="T1513" s="39">
        <f t="shared" si="320"/>
        <v>5.8425418169186116E-2</v>
      </c>
      <c r="U1513" s="39">
        <f t="shared" si="321"/>
        <v>3.7720411327503145E-2</v>
      </c>
      <c r="V1513" s="39">
        <f t="shared" si="322"/>
        <v>2.0705006841682971E-2</v>
      </c>
      <c r="Y1513" s="37"/>
      <c r="Z1513" s="37"/>
    </row>
    <row r="1514" spans="1:26" ht="13.15" x14ac:dyDescent="0.4">
      <c r="A1514" s="1">
        <v>1996.06</v>
      </c>
      <c r="B1514" s="11">
        <v>668.5</v>
      </c>
      <c r="C1514" s="4">
        <v>14.27</v>
      </c>
      <c r="D1514" s="11">
        <v>34.909999999999997</v>
      </c>
      <c r="E1514" s="11">
        <v>156.69999999999999</v>
      </c>
      <c r="F1514" s="4">
        <f t="shared" si="327"/>
        <v>1996.4583333332193</v>
      </c>
      <c r="G1514" s="22">
        <v>6.91</v>
      </c>
      <c r="H1514" s="4">
        <f t="shared" si="323"/>
        <v>1299.5819176770901</v>
      </c>
      <c r="I1514" s="4">
        <f t="shared" si="324"/>
        <v>27.741262476068925</v>
      </c>
      <c r="J1514" s="33">
        <f t="shared" si="328"/>
        <v>522471.13775108039</v>
      </c>
      <c r="K1514" s="4">
        <f t="shared" si="325"/>
        <v>67.865975686024257</v>
      </c>
      <c r="L1514" s="33">
        <f t="shared" si="326"/>
        <v>27284.169661765471</v>
      </c>
      <c r="M1514" s="15">
        <f t="shared" si="317"/>
        <v>25.966673558333831</v>
      </c>
      <c r="N1514" s="6"/>
      <c r="O1514" s="7">
        <f t="shared" si="318"/>
        <v>29.668053217608335</v>
      </c>
      <c r="P1514" s="7"/>
      <c r="Q1514" s="46">
        <f t="shared" si="319"/>
        <v>5.9017874206194615E-3</v>
      </c>
      <c r="R1514" s="22">
        <f t="shared" si="329"/>
        <v>1.0086290442912997</v>
      </c>
      <c r="S1514" s="22">
        <f t="shared" si="330"/>
        <v>24.079781468727699</v>
      </c>
      <c r="T1514" s="39">
        <f t="shared" si="320"/>
        <v>5.404594800314011E-2</v>
      </c>
      <c r="U1514" s="39">
        <f t="shared" si="321"/>
        <v>3.8706532113629066E-2</v>
      </c>
      <c r="V1514" s="39">
        <f t="shared" si="322"/>
        <v>1.5339415889511043E-2</v>
      </c>
      <c r="Y1514" s="37"/>
      <c r="Z1514" s="37"/>
    </row>
    <row r="1515" spans="1:26" ht="13.15" x14ac:dyDescent="0.4">
      <c r="A1515" s="1">
        <v>1996.07</v>
      </c>
      <c r="B1515" s="11">
        <v>644.07000000000005</v>
      </c>
      <c r="C1515" s="4">
        <v>14.4</v>
      </c>
      <c r="D1515" s="11">
        <v>35.273299999999999</v>
      </c>
      <c r="E1515" s="11">
        <v>157</v>
      </c>
      <c r="F1515" s="4">
        <f t="shared" si="327"/>
        <v>1996.5416666665526</v>
      </c>
      <c r="G1515" s="22">
        <v>6.87</v>
      </c>
      <c r="H1515" s="4">
        <f t="shared" si="323"/>
        <v>1249.6968154777071</v>
      </c>
      <c r="I1515" s="4">
        <f t="shared" si="324"/>
        <v>27.940494267515927</v>
      </c>
      <c r="J1515" s="33">
        <f t="shared" si="328"/>
        <v>503351.89849482803</v>
      </c>
      <c r="K1515" s="4">
        <f t="shared" si="325"/>
        <v>68.441210864331211</v>
      </c>
      <c r="L1515" s="33">
        <f t="shared" si="326"/>
        <v>27566.696975759802</v>
      </c>
      <c r="M1515" s="15">
        <f t="shared" si="317"/>
        <v>24.858411332348378</v>
      </c>
      <c r="N1515" s="6"/>
      <c r="O1515" s="7">
        <f t="shared" si="318"/>
        <v>28.379278236095772</v>
      </c>
      <c r="P1515" s="7"/>
      <c r="Q1515" s="46">
        <f t="shared" si="319"/>
        <v>8.2169824330316638E-3</v>
      </c>
      <c r="R1515" s="22">
        <f t="shared" si="329"/>
        <v>1.0224005244474197</v>
      </c>
      <c r="S1515" s="22">
        <f t="shared" si="330"/>
        <v>24.24115760591009</v>
      </c>
      <c r="T1515" s="39">
        <f t="shared" si="320"/>
        <v>5.8431084138947709E-2</v>
      </c>
      <c r="U1515" s="39">
        <f t="shared" si="321"/>
        <v>3.8308181626259152E-2</v>
      </c>
      <c r="V1515" s="39">
        <f t="shared" si="322"/>
        <v>2.0122902512688556E-2</v>
      </c>
      <c r="Y1515" s="37"/>
      <c r="Z1515" s="37"/>
    </row>
    <row r="1516" spans="1:26" ht="13.15" x14ac:dyDescent="0.4">
      <c r="A1516" s="1">
        <v>1996.08</v>
      </c>
      <c r="B1516" s="11">
        <v>662.68</v>
      </c>
      <c r="C1516" s="4">
        <v>14.53</v>
      </c>
      <c r="D1516" s="11">
        <v>35.636699999999998</v>
      </c>
      <c r="E1516" s="11">
        <v>157.30000000000001</v>
      </c>
      <c r="F1516" s="4">
        <f t="shared" si="327"/>
        <v>1996.6249999998859</v>
      </c>
      <c r="G1516" s="22">
        <v>6.64</v>
      </c>
      <c r="H1516" s="4">
        <f t="shared" si="323"/>
        <v>1283.3537553719007</v>
      </c>
      <c r="I1516" s="4">
        <f t="shared" si="324"/>
        <v>28.138966115702477</v>
      </c>
      <c r="J1516" s="33">
        <f t="shared" si="328"/>
        <v>517852.69677125628</v>
      </c>
      <c r="K1516" s="4">
        <f t="shared" si="325"/>
        <v>69.014445545454535</v>
      </c>
      <c r="L1516" s="33">
        <f t="shared" si="326"/>
        <v>27848.375081529892</v>
      </c>
      <c r="M1516" s="15">
        <f t="shared" si="317"/>
        <v>25.412529121454941</v>
      </c>
      <c r="N1516" s="6"/>
      <c r="O1516" s="7">
        <f t="shared" si="318"/>
        <v>28.988000554261916</v>
      </c>
      <c r="P1516" s="7"/>
      <c r="Q1516" s="46">
        <f t="shared" si="319"/>
        <v>9.6485459439073912E-3</v>
      </c>
      <c r="R1516" s="22">
        <f t="shared" si="329"/>
        <v>0.99187333063962624</v>
      </c>
      <c r="S1516" s="22">
        <f t="shared" si="330"/>
        <v>24.736904279534137</v>
      </c>
      <c r="T1516" s="39">
        <f t="shared" si="320"/>
        <v>5.7617269958821105E-2</v>
      </c>
      <c r="U1516" s="39">
        <f t="shared" si="321"/>
        <v>3.8132218214649516E-2</v>
      </c>
      <c r="V1516" s="39">
        <f t="shared" si="322"/>
        <v>1.9485051744171589E-2</v>
      </c>
      <c r="Y1516" s="37"/>
      <c r="Z1516" s="37"/>
    </row>
    <row r="1517" spans="1:26" ht="13.15" x14ac:dyDescent="0.4">
      <c r="A1517" s="1">
        <v>1996.09</v>
      </c>
      <c r="B1517" s="11">
        <v>674.88</v>
      </c>
      <c r="C1517" s="4">
        <v>14.66</v>
      </c>
      <c r="D1517" s="11">
        <v>36</v>
      </c>
      <c r="E1517" s="11">
        <v>157.80000000000001</v>
      </c>
      <c r="F1517" s="4">
        <f t="shared" si="327"/>
        <v>1996.7083333332191</v>
      </c>
      <c r="G1517" s="22">
        <v>6.83</v>
      </c>
      <c r="H1517" s="4">
        <f t="shared" si="323"/>
        <v>1302.8391604562737</v>
      </c>
      <c r="I1517" s="4">
        <f t="shared" si="324"/>
        <v>28.300767680608363</v>
      </c>
      <c r="J1517" s="33">
        <f t="shared" si="328"/>
        <v>526667.00220233086</v>
      </c>
      <c r="K1517" s="4">
        <f t="shared" si="325"/>
        <v>69.497110266159694</v>
      </c>
      <c r="L1517" s="33">
        <f t="shared" si="326"/>
        <v>28093.901255458619</v>
      </c>
      <c r="M1517" s="15">
        <f t="shared" si="317"/>
        <v>25.680115512876753</v>
      </c>
      <c r="N1517" s="6"/>
      <c r="O1517" s="7">
        <f t="shared" si="318"/>
        <v>29.268886878274611</v>
      </c>
      <c r="P1517" s="7"/>
      <c r="Q1517" s="46">
        <f t="shared" si="319"/>
        <v>7.1960872533973902E-3</v>
      </c>
      <c r="R1517" s="22">
        <f t="shared" si="329"/>
        <v>1.027548871340334</v>
      </c>
      <c r="S1517" s="22">
        <f t="shared" si="330"/>
        <v>24.458132051785139</v>
      </c>
      <c r="T1517" s="39">
        <f t="shared" si="320"/>
        <v>5.8998295684820956E-2</v>
      </c>
      <c r="U1517" s="39">
        <f t="shared" si="321"/>
        <v>4.1545970350526984E-2</v>
      </c>
      <c r="V1517" s="39">
        <f t="shared" si="322"/>
        <v>1.7452325334293972E-2</v>
      </c>
      <c r="Y1517" s="37"/>
      <c r="Z1517" s="37"/>
    </row>
    <row r="1518" spans="1:26" ht="13.15" x14ac:dyDescent="0.4">
      <c r="A1518" s="1">
        <v>1996.1</v>
      </c>
      <c r="B1518" s="11">
        <v>701.46</v>
      </c>
      <c r="C1518" s="4">
        <v>14.74</v>
      </c>
      <c r="D1518" s="11">
        <v>36.909999999999997</v>
      </c>
      <c r="E1518" s="11">
        <v>158.30000000000001</v>
      </c>
      <c r="F1518" s="4">
        <f t="shared" si="327"/>
        <v>1996.7916666665524</v>
      </c>
      <c r="G1518" s="22">
        <v>6.53</v>
      </c>
      <c r="H1518" s="4">
        <f t="shared" si="323"/>
        <v>1349.8740261528742</v>
      </c>
      <c r="I1518" s="4">
        <f t="shared" si="324"/>
        <v>28.365328237523688</v>
      </c>
      <c r="J1518" s="33">
        <f t="shared" si="328"/>
        <v>546636.18645585875</v>
      </c>
      <c r="K1518" s="4">
        <f t="shared" si="325"/>
        <v>71.028783259633599</v>
      </c>
      <c r="L1518" s="33">
        <f t="shared" si="326"/>
        <v>28763.353066583619</v>
      </c>
      <c r="M1518" s="15">
        <f t="shared" si="317"/>
        <v>26.483467720897195</v>
      </c>
      <c r="N1518" s="6"/>
      <c r="O1518" s="7">
        <f t="shared" si="318"/>
        <v>30.158081995656254</v>
      </c>
      <c r="P1518" s="7"/>
      <c r="Q1518" s="46">
        <f t="shared" si="319"/>
        <v>9.2487861991769477E-3</v>
      </c>
      <c r="R1518" s="22">
        <f t="shared" si="329"/>
        <v>1.0298410366578001</v>
      </c>
      <c r="S1518" s="22">
        <f t="shared" si="330"/>
        <v>25.052545296386334</v>
      </c>
      <c r="T1518" s="39">
        <f t="shared" si="320"/>
        <v>5.9396314599529543E-2</v>
      </c>
      <c r="U1518" s="39">
        <f t="shared" si="321"/>
        <v>3.9939223342557728E-2</v>
      </c>
      <c r="V1518" s="39">
        <f t="shared" si="322"/>
        <v>1.9457091256971815E-2</v>
      </c>
      <c r="Y1518" s="37"/>
      <c r="Z1518" s="37"/>
    </row>
    <row r="1519" spans="1:26" ht="13.15" x14ac:dyDescent="0.4">
      <c r="A1519" s="1">
        <v>1996.11</v>
      </c>
      <c r="B1519" s="11">
        <v>735.67</v>
      </c>
      <c r="C1519" s="4">
        <v>14.82</v>
      </c>
      <c r="D1519" s="11">
        <v>37.82</v>
      </c>
      <c r="E1519" s="11">
        <v>158.6</v>
      </c>
      <c r="F1519" s="4">
        <f t="shared" si="327"/>
        <v>1996.8749999998856</v>
      </c>
      <c r="G1519" s="22">
        <v>6.2</v>
      </c>
      <c r="H1519" s="4">
        <f t="shared" si="323"/>
        <v>1413.0291073770493</v>
      </c>
      <c r="I1519" s="4">
        <f t="shared" si="324"/>
        <v>28.465332786885245</v>
      </c>
      <c r="J1519" s="33">
        <f t="shared" si="328"/>
        <v>573171.65110548493</v>
      </c>
      <c r="K1519" s="4">
        <f t="shared" si="325"/>
        <v>72.642300000000006</v>
      </c>
      <c r="L1519" s="33">
        <f t="shared" si="326"/>
        <v>29466.13542051387</v>
      </c>
      <c r="M1519" s="15">
        <f t="shared" si="317"/>
        <v>27.585612049012795</v>
      </c>
      <c r="N1519" s="6"/>
      <c r="O1519" s="7">
        <f t="shared" si="318"/>
        <v>31.383404541507375</v>
      </c>
      <c r="P1519" s="7"/>
      <c r="Q1519" s="46">
        <f t="shared" si="319"/>
        <v>1.1142512391144305E-2</v>
      </c>
      <c r="R1519" s="22">
        <f t="shared" si="329"/>
        <v>0.99780588803794779</v>
      </c>
      <c r="S1519" s="22">
        <f t="shared" si="330"/>
        <v>25.751336937952779</v>
      </c>
      <c r="T1519" s="39">
        <f t="shared" si="320"/>
        <v>5.6637038066564394E-2</v>
      </c>
      <c r="U1519" s="39">
        <f t="shared" si="321"/>
        <v>3.8707979471459319E-2</v>
      </c>
      <c r="V1519" s="39">
        <f t="shared" si="322"/>
        <v>1.7929058595105074E-2</v>
      </c>
      <c r="Y1519" s="37"/>
      <c r="Z1519" s="37"/>
    </row>
    <row r="1520" spans="1:26" ht="13.15" x14ac:dyDescent="0.4">
      <c r="A1520" s="1">
        <v>1996.12</v>
      </c>
      <c r="B1520" s="11">
        <v>743.25</v>
      </c>
      <c r="C1520" s="4">
        <v>14.9</v>
      </c>
      <c r="D1520" s="11">
        <v>38.729999999999997</v>
      </c>
      <c r="E1520" s="11">
        <v>158.6</v>
      </c>
      <c r="F1520" s="4">
        <f t="shared" si="327"/>
        <v>1996.9583333332189</v>
      </c>
      <c r="G1520" s="22">
        <v>6.3</v>
      </c>
      <c r="H1520" s="4">
        <f t="shared" si="323"/>
        <v>1427.588299180328</v>
      </c>
      <c r="I1520" s="4">
        <f t="shared" si="324"/>
        <v>28.618991803278689</v>
      </c>
      <c r="J1520" s="33">
        <f t="shared" si="328"/>
        <v>580044.74535811937</v>
      </c>
      <c r="K1520" s="4">
        <f t="shared" si="325"/>
        <v>74.390171311475413</v>
      </c>
      <c r="L1520" s="33">
        <f t="shared" si="326"/>
        <v>30225.54051492763</v>
      </c>
      <c r="M1520" s="15">
        <f t="shared" si="317"/>
        <v>27.723946163893963</v>
      </c>
      <c r="N1520" s="6"/>
      <c r="O1520" s="7">
        <f t="shared" si="318"/>
        <v>31.510681258371889</v>
      </c>
      <c r="P1520" s="7"/>
      <c r="Q1520" s="46">
        <f t="shared" si="319"/>
        <v>9.8677573517688688E-3</v>
      </c>
      <c r="R1520" s="22">
        <f t="shared" si="329"/>
        <v>0.98489521843778038</v>
      </c>
      <c r="S1520" s="22">
        <f t="shared" si="330"/>
        <v>25.694835621538381</v>
      </c>
      <c r="T1520" s="39">
        <f t="shared" si="320"/>
        <v>5.746816547889666E-2</v>
      </c>
      <c r="U1520" s="39">
        <f t="shared" si="321"/>
        <v>3.9508489099098876E-2</v>
      </c>
      <c r="V1520" s="39">
        <f t="shared" si="322"/>
        <v>1.7959676379797784E-2</v>
      </c>
      <c r="Y1520" s="37"/>
      <c r="Z1520" s="37"/>
    </row>
    <row r="1521" spans="1:26" ht="13.15" x14ac:dyDescent="0.4">
      <c r="A1521" s="1">
        <v>1997.01</v>
      </c>
      <c r="B1521" s="11">
        <v>766.22</v>
      </c>
      <c r="C1521" s="4">
        <v>14.9533</v>
      </c>
      <c r="D1521" s="11">
        <v>39.2333</v>
      </c>
      <c r="E1521" s="11">
        <v>159.1</v>
      </c>
      <c r="F1521" s="4">
        <f t="shared" si="327"/>
        <v>1997.0416666665521</v>
      </c>
      <c r="G1521" s="22">
        <v>6.58</v>
      </c>
      <c r="H1521" s="4">
        <f t="shared" si="323"/>
        <v>1467.0825416719047</v>
      </c>
      <c r="I1521" s="4">
        <f t="shared" si="324"/>
        <v>28.631105126964176</v>
      </c>
      <c r="J1521" s="33">
        <f t="shared" si="328"/>
        <v>597061.11579907709</v>
      </c>
      <c r="K1521" s="4">
        <f t="shared" si="325"/>
        <v>75.120056226901326</v>
      </c>
      <c r="L1521" s="33">
        <f t="shared" si="326"/>
        <v>30571.739023361344</v>
      </c>
      <c r="M1521" s="15">
        <f t="shared" si="317"/>
        <v>28.332870129950361</v>
      </c>
      <c r="N1521" s="6"/>
      <c r="O1521" s="7">
        <f t="shared" si="318"/>
        <v>32.170588658522405</v>
      </c>
      <c r="P1521" s="7"/>
      <c r="Q1521" s="46">
        <f t="shared" si="319"/>
        <v>5.9642245539042807E-3</v>
      </c>
      <c r="R1521" s="22">
        <f t="shared" si="329"/>
        <v>1.0171977161380608</v>
      </c>
      <c r="S1521" s="22">
        <f t="shared" si="330"/>
        <v>25.22718987877176</v>
      </c>
      <c r="T1521" s="39">
        <f t="shared" si="320"/>
        <v>5.4822960083678485E-2</v>
      </c>
      <c r="U1521" s="39">
        <f t="shared" si="321"/>
        <v>3.9847663434690705E-2</v>
      </c>
      <c r="V1521" s="39">
        <f t="shared" si="322"/>
        <v>1.4975296648987779E-2</v>
      </c>
      <c r="Y1521" s="37"/>
      <c r="Z1521" s="37"/>
    </row>
    <row r="1522" spans="1:26" ht="13.15" x14ac:dyDescent="0.4">
      <c r="A1522" s="1">
        <v>1997.02</v>
      </c>
      <c r="B1522" s="11">
        <v>798.39</v>
      </c>
      <c r="C1522" s="4">
        <v>15.0067</v>
      </c>
      <c r="D1522" s="11">
        <v>39.736699999999999</v>
      </c>
      <c r="E1522" s="11">
        <v>159.6</v>
      </c>
      <c r="F1522" s="4">
        <f t="shared" si="327"/>
        <v>1997.1249999998854</v>
      </c>
      <c r="G1522" s="22">
        <v>6.42</v>
      </c>
      <c r="H1522" s="4">
        <f t="shared" si="323"/>
        <v>1523.8893941729325</v>
      </c>
      <c r="I1522" s="4">
        <f t="shared" si="324"/>
        <v>28.643333422932333</v>
      </c>
      <c r="J1522" s="33">
        <f t="shared" si="328"/>
        <v>621151.3175792913</v>
      </c>
      <c r="K1522" s="4">
        <f t="shared" si="325"/>
        <v>75.84555879887219</v>
      </c>
      <c r="L1522" s="33">
        <f t="shared" si="326"/>
        <v>30915.346586571755</v>
      </c>
      <c r="M1522" s="15">
        <f t="shared" si="317"/>
        <v>29.265634883575949</v>
      </c>
      <c r="N1522" s="6"/>
      <c r="O1522" s="7">
        <f t="shared" si="318"/>
        <v>33.194645513976027</v>
      </c>
      <c r="P1522" s="7"/>
      <c r="Q1522" s="46">
        <f t="shared" si="319"/>
        <v>6.3923569015587253E-3</v>
      </c>
      <c r="R1522" s="22">
        <f t="shared" si="329"/>
        <v>0.98581774150928392</v>
      </c>
      <c r="S1522" s="22">
        <f t="shared" si="330"/>
        <v>25.58064820016612</v>
      </c>
      <c r="T1522" s="39">
        <f t="shared" si="320"/>
        <v>5.1763652515825376E-2</v>
      </c>
      <c r="U1522" s="39">
        <f t="shared" si="321"/>
        <v>3.8585465380945649E-2</v>
      </c>
      <c r="V1522" s="39">
        <f t="shared" si="322"/>
        <v>1.3178187134879726E-2</v>
      </c>
      <c r="Y1522" s="37"/>
      <c r="Z1522" s="37"/>
    </row>
    <row r="1523" spans="1:26" ht="13.15" x14ac:dyDescent="0.4">
      <c r="A1523" s="1">
        <v>1997.03</v>
      </c>
      <c r="B1523" s="11">
        <v>792.16</v>
      </c>
      <c r="C1523" s="4">
        <v>15.06</v>
      </c>
      <c r="D1523" s="11">
        <v>40.24</v>
      </c>
      <c r="E1523" s="11">
        <v>160</v>
      </c>
      <c r="F1523" s="4">
        <f t="shared" si="327"/>
        <v>1997.2083333332187</v>
      </c>
      <c r="G1523" s="22">
        <v>6.69</v>
      </c>
      <c r="H1523" s="4">
        <f t="shared" si="323"/>
        <v>1508.218179</v>
      </c>
      <c r="I1523" s="4">
        <f t="shared" si="324"/>
        <v>28.673204625000004</v>
      </c>
      <c r="J1523" s="33">
        <f t="shared" si="328"/>
        <v>615737.54143411166</v>
      </c>
      <c r="K1523" s="4">
        <f t="shared" si="325"/>
        <v>76.614193500000013</v>
      </c>
      <c r="L1523" s="33">
        <f t="shared" si="326"/>
        <v>31278.1239488344</v>
      </c>
      <c r="M1523" s="15">
        <f t="shared" si="317"/>
        <v>28.802458591871648</v>
      </c>
      <c r="N1523" s="6"/>
      <c r="O1523" s="7">
        <f t="shared" si="318"/>
        <v>32.635485590380668</v>
      </c>
      <c r="P1523" s="7"/>
      <c r="Q1523" s="46">
        <f t="shared" si="319"/>
        <v>4.037985849536907E-3</v>
      </c>
      <c r="R1523" s="22">
        <f t="shared" si="329"/>
        <v>0.99123411896438607</v>
      </c>
      <c r="S1523" s="22">
        <f t="shared" si="330"/>
        <v>25.154812192943712</v>
      </c>
      <c r="T1523" s="39">
        <f t="shared" si="320"/>
        <v>4.9100954367880423E-2</v>
      </c>
      <c r="U1523" s="39">
        <f t="shared" si="321"/>
        <v>4.1108448696112854E-2</v>
      </c>
      <c r="V1523" s="39">
        <f t="shared" si="322"/>
        <v>7.9925056717675691E-3</v>
      </c>
      <c r="Y1523" s="37"/>
      <c r="Z1523" s="37"/>
    </row>
    <row r="1524" spans="1:26" ht="13.15" x14ac:dyDescent="0.4">
      <c r="A1524" s="1">
        <v>1997.04</v>
      </c>
      <c r="B1524" s="11">
        <v>763.93</v>
      </c>
      <c r="C1524" s="4">
        <v>15.093299999999999</v>
      </c>
      <c r="D1524" s="11">
        <v>40.343299999999999</v>
      </c>
      <c r="E1524" s="11">
        <v>160.19999999999999</v>
      </c>
      <c r="F1524" s="4">
        <f t="shared" si="327"/>
        <v>1997.2916666665519</v>
      </c>
      <c r="G1524" s="22">
        <v>6.89</v>
      </c>
      <c r="H1524" s="4">
        <f t="shared" si="323"/>
        <v>1452.6543818352061</v>
      </c>
      <c r="I1524" s="4">
        <f t="shared" si="324"/>
        <v>28.700729623595507</v>
      </c>
      <c r="J1524" s="33">
        <f t="shared" si="328"/>
        <v>594029.78063163604</v>
      </c>
      <c r="K1524" s="4">
        <f t="shared" si="325"/>
        <v>76.714975878277158</v>
      </c>
      <c r="L1524" s="33">
        <f t="shared" si="326"/>
        <v>31370.834564628018</v>
      </c>
      <c r="M1524" s="15">
        <f t="shared" si="317"/>
        <v>27.585160338136539</v>
      </c>
      <c r="N1524" s="6"/>
      <c r="O1524" s="7">
        <f t="shared" si="318"/>
        <v>31.225851487505814</v>
      </c>
      <c r="P1524" s="7"/>
      <c r="Q1524" s="46">
        <f t="shared" si="319"/>
        <v>3.1464929094217678E-3</v>
      </c>
      <c r="R1524" s="22">
        <f t="shared" si="329"/>
        <v>1.0187516359065731</v>
      </c>
      <c r="S1524" s="22">
        <f t="shared" si="330"/>
        <v>24.903179127877312</v>
      </c>
      <c r="T1524" s="39">
        <f t="shared" si="320"/>
        <v>5.6510735968787751E-2</v>
      </c>
      <c r="U1524" s="39">
        <f t="shared" si="321"/>
        <v>4.0802830040608917E-2</v>
      </c>
      <c r="V1524" s="39">
        <f t="shared" si="322"/>
        <v>1.5707905928178834E-2</v>
      </c>
      <c r="Y1524" s="37"/>
      <c r="Z1524" s="37"/>
    </row>
    <row r="1525" spans="1:26" ht="13.15" x14ac:dyDescent="0.4">
      <c r="A1525" s="1">
        <v>1997.05</v>
      </c>
      <c r="B1525" s="11">
        <v>833.09</v>
      </c>
      <c r="C1525" s="4">
        <v>15.1267</v>
      </c>
      <c r="D1525" s="11">
        <v>40.4467</v>
      </c>
      <c r="E1525" s="11">
        <v>160.1</v>
      </c>
      <c r="F1525" s="4">
        <f t="shared" si="327"/>
        <v>1997.3749999998852</v>
      </c>
      <c r="G1525" s="22">
        <v>6.71</v>
      </c>
      <c r="H1525" s="4">
        <f t="shared" si="323"/>
        <v>1585.1553629606499</v>
      </c>
      <c r="I1525" s="4">
        <f t="shared" si="324"/>
        <v>28.782207959400377</v>
      </c>
      <c r="J1525" s="33">
        <f t="shared" si="328"/>
        <v>649193.84475922154</v>
      </c>
      <c r="K1525" s="4">
        <f t="shared" si="325"/>
        <v>76.959636316677091</v>
      </c>
      <c r="L1525" s="33">
        <f t="shared" si="326"/>
        <v>31518.501819518668</v>
      </c>
      <c r="M1525" s="15">
        <f t="shared" si="317"/>
        <v>29.928362224688776</v>
      </c>
      <c r="N1525" s="6"/>
      <c r="O1525" s="7">
        <f t="shared" si="318"/>
        <v>33.842453512139905</v>
      </c>
      <c r="P1525" s="7"/>
      <c r="Q1525" s="46">
        <f t="shared" si="319"/>
        <v>1.6766740896874271E-3</v>
      </c>
      <c r="R1525" s="22">
        <f t="shared" si="329"/>
        <v>1.0216488236880017</v>
      </c>
      <c r="S1525" s="22">
        <f t="shared" si="330"/>
        <v>25.386000918320235</v>
      </c>
      <c r="T1525" s="39">
        <f t="shared" si="320"/>
        <v>5.0030348621763254E-2</v>
      </c>
      <c r="U1525" s="39">
        <f t="shared" si="321"/>
        <v>3.8087360566939399E-2</v>
      </c>
      <c r="V1525" s="39">
        <f t="shared" si="322"/>
        <v>1.1942988054823855E-2</v>
      </c>
      <c r="Y1525" s="37"/>
      <c r="Z1525" s="37"/>
    </row>
    <row r="1526" spans="1:26" ht="13.15" x14ac:dyDescent="0.4">
      <c r="A1526" s="1">
        <v>1997.06</v>
      </c>
      <c r="B1526" s="11">
        <v>876.29</v>
      </c>
      <c r="C1526" s="4">
        <v>15.16</v>
      </c>
      <c r="D1526" s="11">
        <v>40.549999999999997</v>
      </c>
      <c r="E1526" s="11">
        <v>160.30000000000001</v>
      </c>
      <c r="F1526" s="4">
        <f t="shared" si="327"/>
        <v>1997.4583333332184</v>
      </c>
      <c r="G1526" s="22">
        <v>6.49</v>
      </c>
      <c r="H1526" s="4">
        <f t="shared" si="323"/>
        <v>1665.2735271990018</v>
      </c>
      <c r="I1526" s="4">
        <f t="shared" si="324"/>
        <v>28.809579787897693</v>
      </c>
      <c r="J1526" s="33">
        <f t="shared" si="328"/>
        <v>682989.14572323812</v>
      </c>
      <c r="K1526" s="4">
        <f t="shared" si="325"/>
        <v>77.059924828446654</v>
      </c>
      <c r="L1526" s="33">
        <f t="shared" si="326"/>
        <v>31605.073502011095</v>
      </c>
      <c r="M1526" s="15">
        <f t="shared" si="317"/>
        <v>31.256560616381261</v>
      </c>
      <c r="N1526" s="6"/>
      <c r="O1526" s="7">
        <f t="shared" si="318"/>
        <v>35.305910855546202</v>
      </c>
      <c r="P1526" s="7"/>
      <c r="Q1526" s="46">
        <f t="shared" si="319"/>
        <v>2.2205915643268917E-3</v>
      </c>
      <c r="R1526" s="22">
        <f t="shared" si="329"/>
        <v>1.0253536053844921</v>
      </c>
      <c r="S1526" s="22">
        <f t="shared" si="330"/>
        <v>25.903219176623441</v>
      </c>
      <c r="T1526" s="39">
        <f t="shared" si="320"/>
        <v>4.4873943246061643E-2</v>
      </c>
      <c r="U1526" s="39">
        <f t="shared" si="321"/>
        <v>3.3362547263680487E-2</v>
      </c>
      <c r="V1526" s="39">
        <f t="shared" si="322"/>
        <v>1.1511395982381156E-2</v>
      </c>
      <c r="Y1526" s="37"/>
      <c r="Z1526" s="37"/>
    </row>
    <row r="1527" spans="1:26" ht="13.15" x14ac:dyDescent="0.4">
      <c r="A1527" s="1">
        <v>1997.07</v>
      </c>
      <c r="B1527" s="11">
        <v>925.29</v>
      </c>
      <c r="C1527" s="4">
        <v>15.216699999999999</v>
      </c>
      <c r="D1527" s="11">
        <v>40.58</v>
      </c>
      <c r="E1527" s="11">
        <v>160.5</v>
      </c>
      <c r="F1527" s="4">
        <f t="shared" si="327"/>
        <v>1997.5416666665517</v>
      </c>
      <c r="G1527" s="22">
        <v>6.22</v>
      </c>
      <c r="H1527" s="4">
        <f t="shared" si="323"/>
        <v>1756.2004199999999</v>
      </c>
      <c r="I1527" s="4">
        <f t="shared" si="324"/>
        <v>28.881296600000002</v>
      </c>
      <c r="J1527" s="33">
        <f t="shared" si="328"/>
        <v>721268.67206166941</v>
      </c>
      <c r="K1527" s="4">
        <f t="shared" si="325"/>
        <v>77.020840000000007</v>
      </c>
      <c r="L1527" s="33">
        <f t="shared" si="326"/>
        <v>31632.334416520818</v>
      </c>
      <c r="M1527" s="15">
        <f t="shared" si="317"/>
        <v>32.766637689669921</v>
      </c>
      <c r="N1527" s="6"/>
      <c r="O1527" s="7">
        <f t="shared" si="318"/>
        <v>36.970389812777491</v>
      </c>
      <c r="P1527" s="7"/>
      <c r="Q1527" s="46">
        <f t="shared" si="319"/>
        <v>3.301992473765742E-3</v>
      </c>
      <c r="R1527" s="22">
        <f t="shared" si="329"/>
        <v>0.99929471043035822</v>
      </c>
      <c r="S1527" s="22">
        <f t="shared" si="330"/>
        <v>26.526862651480588</v>
      </c>
      <c r="T1527" s="39">
        <f t="shared" si="320"/>
        <v>3.9815058756798916E-2</v>
      </c>
      <c r="U1527" s="39">
        <f t="shared" si="321"/>
        <v>3.2169479999760497E-2</v>
      </c>
      <c r="V1527" s="39">
        <f t="shared" si="322"/>
        <v>7.6455787570384182E-3</v>
      </c>
      <c r="Y1527" s="37"/>
      <c r="Z1527" s="37"/>
    </row>
    <row r="1528" spans="1:26" ht="13.15" x14ac:dyDescent="0.4">
      <c r="A1528" s="1">
        <v>1997.08</v>
      </c>
      <c r="B1528" s="11">
        <v>927.24</v>
      </c>
      <c r="C1528" s="4">
        <v>15.273300000000001</v>
      </c>
      <c r="D1528" s="11">
        <v>40.61</v>
      </c>
      <c r="E1528" s="11">
        <v>160.80000000000001</v>
      </c>
      <c r="F1528" s="4">
        <f t="shared" si="327"/>
        <v>1997.6249999998849</v>
      </c>
      <c r="G1528" s="22">
        <v>6.3</v>
      </c>
      <c r="H1528" s="4">
        <f t="shared" si="323"/>
        <v>1756.618121641791</v>
      </c>
      <c r="I1528" s="4">
        <f t="shared" si="324"/>
        <v>28.934639960820896</v>
      </c>
      <c r="J1528" s="33">
        <f t="shared" si="328"/>
        <v>722430.50560318877</v>
      </c>
      <c r="K1528" s="4">
        <f t="shared" si="325"/>
        <v>76.933978171641797</v>
      </c>
      <c r="L1528" s="33">
        <f t="shared" si="326"/>
        <v>31640.031526406863</v>
      </c>
      <c r="M1528" s="15">
        <f t="shared" si="317"/>
        <v>32.586283486713164</v>
      </c>
      <c r="N1528" s="6"/>
      <c r="O1528" s="7">
        <f t="shared" si="318"/>
        <v>36.726043656284553</v>
      </c>
      <c r="P1528" s="7"/>
      <c r="Q1528" s="46">
        <f t="shared" si="319"/>
        <v>2.3199860163869886E-3</v>
      </c>
      <c r="R1528" s="22">
        <f t="shared" si="329"/>
        <v>1.0119013978832225</v>
      </c>
      <c r="S1528" s="22">
        <f t="shared" si="330"/>
        <v>26.458698021616399</v>
      </c>
      <c r="T1528" s="39">
        <f t="shared" si="320"/>
        <v>3.5386838015265543E-2</v>
      </c>
      <c r="U1528" s="39">
        <f t="shared" si="321"/>
        <v>3.5713621066946422E-2</v>
      </c>
      <c r="V1528" s="39">
        <f t="shared" si="322"/>
        <v>-3.2678305168087896E-4</v>
      </c>
      <c r="Y1528" s="37"/>
      <c r="Z1528" s="37"/>
    </row>
    <row r="1529" spans="1:26" ht="13.15" x14ac:dyDescent="0.4">
      <c r="A1529" s="1">
        <v>1997.09</v>
      </c>
      <c r="B1529" s="11">
        <v>937.02</v>
      </c>
      <c r="C1529" s="4">
        <v>15.33</v>
      </c>
      <c r="D1529" s="11">
        <v>40.64</v>
      </c>
      <c r="E1529" s="11">
        <v>161.19999999999999</v>
      </c>
      <c r="F1529" s="4">
        <f t="shared" si="327"/>
        <v>1997.7083333332182</v>
      </c>
      <c r="G1529" s="22">
        <v>6.21</v>
      </c>
      <c r="H1529" s="4">
        <f t="shared" si="323"/>
        <v>1770.7411016129035</v>
      </c>
      <c r="I1529" s="4">
        <f t="shared" si="324"/>
        <v>28.969991129032262</v>
      </c>
      <c r="J1529" s="33">
        <f t="shared" si="328"/>
        <v>729231.60740529478</v>
      </c>
      <c r="K1529" s="4">
        <f t="shared" si="325"/>
        <v>76.799767741935497</v>
      </c>
      <c r="L1529" s="33">
        <f t="shared" si="326"/>
        <v>31627.897510139785</v>
      </c>
      <c r="M1529" s="15">
        <f t="shared" si="317"/>
        <v>32.666581341708614</v>
      </c>
      <c r="N1529" s="6"/>
      <c r="O1529" s="7">
        <f t="shared" si="318"/>
        <v>36.775406598013191</v>
      </c>
      <c r="P1529" s="7"/>
      <c r="Q1529" s="46">
        <f t="shared" si="319"/>
        <v>2.8604217209560398E-3</v>
      </c>
      <c r="R1529" s="22">
        <f t="shared" si="329"/>
        <v>1.0185855021571386</v>
      </c>
      <c r="S1529" s="22">
        <f t="shared" si="330"/>
        <v>26.707157798327454</v>
      </c>
      <c r="T1529" s="39">
        <f t="shared" si="320"/>
        <v>3.7270565491730023E-2</v>
      </c>
      <c r="U1529" s="39">
        <f t="shared" si="321"/>
        <v>3.6090559327574212E-2</v>
      </c>
      <c r="V1529" s="39">
        <f t="shared" si="322"/>
        <v>1.1800061641558113E-3</v>
      </c>
      <c r="Y1529" s="37"/>
      <c r="Z1529" s="37"/>
    </row>
    <row r="1530" spans="1:26" ht="13.15" x14ac:dyDescent="0.4">
      <c r="A1530" s="1">
        <v>1997.1</v>
      </c>
      <c r="B1530" s="11">
        <v>951.16</v>
      </c>
      <c r="C1530" s="4">
        <v>15.386699999999999</v>
      </c>
      <c r="D1530" s="11">
        <v>40.333300000000001</v>
      </c>
      <c r="E1530" s="11">
        <v>161.6</v>
      </c>
      <c r="F1530" s="4">
        <f t="shared" si="327"/>
        <v>1997.7916666665515</v>
      </c>
      <c r="G1530" s="22">
        <v>6.03</v>
      </c>
      <c r="H1530" s="4">
        <f t="shared" si="323"/>
        <v>1793.0131165841588</v>
      </c>
      <c r="I1530" s="4">
        <f t="shared" si="324"/>
        <v>29.005167291460396</v>
      </c>
      <c r="J1530" s="33">
        <f t="shared" si="328"/>
        <v>739399.14742107026</v>
      </c>
      <c r="K1530" s="4">
        <f t="shared" si="325"/>
        <v>76.031515134282188</v>
      </c>
      <c r="L1530" s="33">
        <f t="shared" si="326"/>
        <v>31353.723487823554</v>
      </c>
      <c r="M1530" s="15">
        <f t="shared" si="317"/>
        <v>32.901498179798118</v>
      </c>
      <c r="N1530" s="6"/>
      <c r="O1530" s="7">
        <f t="shared" si="318"/>
        <v>36.998076390873635</v>
      </c>
      <c r="P1530" s="7"/>
      <c r="Q1530" s="46">
        <f t="shared" si="319"/>
        <v>4.4287152217844829E-3</v>
      </c>
      <c r="R1530" s="22">
        <f t="shared" si="329"/>
        <v>1.0162760017275136</v>
      </c>
      <c r="S1530" s="22">
        <f t="shared" si="330"/>
        <v>27.136188282404262</v>
      </c>
      <c r="T1530" s="39">
        <f t="shared" si="320"/>
        <v>3.8672622302991844E-2</v>
      </c>
      <c r="U1530" s="39">
        <f t="shared" si="321"/>
        <v>3.4526324570650857E-2</v>
      </c>
      <c r="V1530" s="39">
        <f t="shared" si="322"/>
        <v>4.1462977323409866E-3</v>
      </c>
      <c r="Y1530" s="37"/>
      <c r="Z1530" s="37"/>
    </row>
    <row r="1531" spans="1:26" ht="13.15" x14ac:dyDescent="0.4">
      <c r="A1531" s="1">
        <v>1997.11</v>
      </c>
      <c r="B1531" s="11">
        <v>938.92</v>
      </c>
      <c r="C1531" s="4">
        <v>15.443300000000001</v>
      </c>
      <c r="D1531" s="11">
        <v>40.026699999999998</v>
      </c>
      <c r="E1531" s="11">
        <v>161.5</v>
      </c>
      <c r="F1531" s="4">
        <f t="shared" si="327"/>
        <v>1997.8749999998847</v>
      </c>
      <c r="G1531" s="22">
        <v>5.88</v>
      </c>
      <c r="H1531" s="4">
        <f t="shared" si="323"/>
        <v>1771.0356698452013</v>
      </c>
      <c r="I1531" s="4">
        <f t="shared" si="324"/>
        <v>29.129888765944276</v>
      </c>
      <c r="J1531" s="33">
        <f t="shared" si="328"/>
        <v>731337.17583197518</v>
      </c>
      <c r="K1531" s="4">
        <f t="shared" si="325"/>
        <v>75.500269933746125</v>
      </c>
      <c r="L1531" s="33">
        <f t="shared" si="326"/>
        <v>31177.324730406977</v>
      </c>
      <c r="M1531" s="15">
        <f t="shared" si="317"/>
        <v>32.336600532812675</v>
      </c>
      <c r="N1531" s="6"/>
      <c r="O1531" s="7">
        <f t="shared" si="318"/>
        <v>36.323017872736031</v>
      </c>
      <c r="P1531" s="7"/>
      <c r="Q1531" s="46">
        <f t="shared" si="319"/>
        <v>6.3059891455734818E-3</v>
      </c>
      <c r="R1531" s="22">
        <f t="shared" si="329"/>
        <v>1.0101670432369692</v>
      </c>
      <c r="S1531" s="22">
        <f t="shared" si="330"/>
        <v>27.594933002169142</v>
      </c>
      <c r="T1531" s="39">
        <f t="shared" si="320"/>
        <v>3.4091709184776997E-2</v>
      </c>
      <c r="U1531" s="39">
        <f t="shared" si="321"/>
        <v>3.5701372442022317E-2</v>
      </c>
      <c r="V1531" s="39">
        <f t="shared" si="322"/>
        <v>-1.6096632572453196E-3</v>
      </c>
      <c r="Y1531" s="37"/>
      <c r="Z1531" s="37"/>
    </row>
    <row r="1532" spans="1:26" ht="13.15" x14ac:dyDescent="0.4">
      <c r="A1532" s="1">
        <v>1997.12</v>
      </c>
      <c r="B1532" s="11">
        <v>962.37</v>
      </c>
      <c r="C1532" s="4">
        <v>15.5</v>
      </c>
      <c r="D1532" s="11">
        <v>39.72</v>
      </c>
      <c r="E1532" s="11">
        <v>161.30000000000001</v>
      </c>
      <c r="F1532" s="4">
        <f t="shared" si="327"/>
        <v>1997.958333333218</v>
      </c>
      <c r="G1532" s="22">
        <v>5.81</v>
      </c>
      <c r="H1532" s="4">
        <f t="shared" si="323"/>
        <v>1817.5189753874768</v>
      </c>
      <c r="I1532" s="4">
        <f t="shared" si="324"/>
        <v>29.273090514569123</v>
      </c>
      <c r="J1532" s="33">
        <f t="shared" si="328"/>
        <v>751539.48548608657</v>
      </c>
      <c r="K1532" s="4">
        <f t="shared" si="325"/>
        <v>75.014655176689402</v>
      </c>
      <c r="L1532" s="33">
        <f t="shared" si="326"/>
        <v>31018.369612007191</v>
      </c>
      <c r="M1532" s="15">
        <f t="shared" si="317"/>
        <v>33.030789042905418</v>
      </c>
      <c r="N1532" s="6"/>
      <c r="O1532" s="7">
        <f t="shared" si="318"/>
        <v>37.061292194911502</v>
      </c>
      <c r="P1532" s="7"/>
      <c r="Q1532" s="46">
        <f t="shared" si="319"/>
        <v>6.22791943366666E-3</v>
      </c>
      <c r="R1532" s="22">
        <f t="shared" si="329"/>
        <v>1.0254066973154938</v>
      </c>
      <c r="S1532" s="22">
        <f t="shared" si="330"/>
        <v>27.910055415241409</v>
      </c>
      <c r="T1532" s="39">
        <f t="shared" si="320"/>
        <v>3.2618370675246089E-2</v>
      </c>
      <c r="U1532" s="39">
        <f t="shared" si="321"/>
        <v>3.5371540550024783E-2</v>
      </c>
      <c r="V1532" s="39">
        <f t="shared" si="322"/>
        <v>-2.7531698747786937E-3</v>
      </c>
      <c r="Y1532" s="37"/>
      <c r="Z1532" s="37"/>
    </row>
    <row r="1533" spans="1:26" ht="13.15" x14ac:dyDescent="0.4">
      <c r="A1533" s="1">
        <v>1998.01</v>
      </c>
      <c r="B1533" s="11">
        <v>963.36</v>
      </c>
      <c r="C1533" s="4">
        <v>15.55</v>
      </c>
      <c r="D1533" s="11">
        <v>39.659999999999997</v>
      </c>
      <c r="E1533" s="11">
        <v>161.6</v>
      </c>
      <c r="F1533" s="4">
        <f t="shared" si="327"/>
        <v>1998.0416666665512</v>
      </c>
      <c r="G1533" s="22">
        <v>5.54</v>
      </c>
      <c r="H1533" s="4">
        <f t="shared" si="323"/>
        <v>1816.0110980198021</v>
      </c>
      <c r="I1533" s="4">
        <f t="shared" si="324"/>
        <v>29.313000928217825</v>
      </c>
      <c r="J1533" s="33">
        <f t="shared" si="328"/>
        <v>751926.05297987349</v>
      </c>
      <c r="K1533" s="4">
        <f t="shared" si="325"/>
        <v>74.762290470297032</v>
      </c>
      <c r="L1533" s="33">
        <f t="shared" si="326"/>
        <v>30955.600462113624</v>
      </c>
      <c r="M1533" s="15">
        <f t="shared" si="317"/>
        <v>32.859968415052229</v>
      </c>
      <c r="N1533" s="6"/>
      <c r="O1533" s="7">
        <f t="shared" si="318"/>
        <v>36.828633533555909</v>
      </c>
      <c r="P1533" s="7"/>
      <c r="Q1533" s="46">
        <f t="shared" si="319"/>
        <v>9.0089785032593343E-3</v>
      </c>
      <c r="R1533" s="22">
        <f t="shared" si="329"/>
        <v>1.002334764529083</v>
      </c>
      <c r="S1533" s="22">
        <f t="shared" si="330"/>
        <v>28.566028120708065</v>
      </c>
      <c r="T1533" s="39">
        <f t="shared" si="320"/>
        <v>2.4993227029100673E-2</v>
      </c>
      <c r="U1533" s="39">
        <f t="shared" si="321"/>
        <v>3.583519172047267E-2</v>
      </c>
      <c r="V1533" s="39">
        <f t="shared" si="322"/>
        <v>-1.0841964691371997E-2</v>
      </c>
      <c r="Y1533" s="37"/>
      <c r="Z1533" s="37"/>
    </row>
    <row r="1534" spans="1:26" ht="13.15" x14ac:dyDescent="0.4">
      <c r="A1534" s="1">
        <v>1998.02</v>
      </c>
      <c r="B1534" s="11">
        <v>1023.74</v>
      </c>
      <c r="C1534" s="4">
        <v>15.6</v>
      </c>
      <c r="D1534" s="11">
        <v>39.6</v>
      </c>
      <c r="E1534" s="11">
        <v>161.9</v>
      </c>
      <c r="F1534" s="4">
        <f t="shared" si="327"/>
        <v>1998.1249999998845</v>
      </c>
      <c r="G1534" s="22">
        <v>5.57</v>
      </c>
      <c r="H1534" s="4">
        <f t="shared" si="323"/>
        <v>1926.2562844966028</v>
      </c>
      <c r="I1534" s="4">
        <f t="shared" si="324"/>
        <v>29.352763434218655</v>
      </c>
      <c r="J1534" s="33">
        <f t="shared" si="328"/>
        <v>798586.2782299777</v>
      </c>
      <c r="K1534" s="4">
        <f t="shared" si="325"/>
        <v>74.510861025324289</v>
      </c>
      <c r="L1534" s="33">
        <f t="shared" si="326"/>
        <v>30890.672063128455</v>
      </c>
      <c r="M1534" s="15">
        <f t="shared" si="317"/>
        <v>34.709677782269971</v>
      </c>
      <c r="N1534" s="6"/>
      <c r="O1534" s="7">
        <f t="shared" si="318"/>
        <v>38.856044080604264</v>
      </c>
      <c r="P1534" s="7"/>
      <c r="Q1534" s="46">
        <f t="shared" si="319"/>
        <v>7.0112433373187774E-3</v>
      </c>
      <c r="R1534" s="22">
        <f t="shared" si="329"/>
        <v>0.99857857059389832</v>
      </c>
      <c r="S1534" s="22">
        <f t="shared" si="330"/>
        <v>28.579666757850617</v>
      </c>
      <c r="T1534" s="39">
        <f t="shared" si="320"/>
        <v>1.694227331025111E-2</v>
      </c>
      <c r="U1534" s="39">
        <f t="shared" si="321"/>
        <v>3.5807699768704015E-2</v>
      </c>
      <c r="V1534" s="39">
        <f t="shared" si="322"/>
        <v>-1.8865426458452905E-2</v>
      </c>
      <c r="Y1534" s="37"/>
      <c r="Z1534" s="37"/>
    </row>
    <row r="1535" spans="1:26" ht="13.15" x14ac:dyDescent="0.4">
      <c r="A1535" s="1">
        <v>1998.03</v>
      </c>
      <c r="B1535" s="11">
        <v>1076.83</v>
      </c>
      <c r="C1535" s="4">
        <v>15.64</v>
      </c>
      <c r="D1535" s="11">
        <v>39.54</v>
      </c>
      <c r="E1535" s="11">
        <v>162.19999999999999</v>
      </c>
      <c r="F1535" s="4">
        <f t="shared" si="327"/>
        <v>1998.2083333332178</v>
      </c>
      <c r="G1535" s="22">
        <v>5.65</v>
      </c>
      <c r="H1535" s="4">
        <f t="shared" si="323"/>
        <v>2022.4022569050558</v>
      </c>
      <c r="I1535" s="4">
        <f t="shared" si="324"/>
        <v>29.373597780517883</v>
      </c>
      <c r="J1535" s="33">
        <f t="shared" si="328"/>
        <v>839461.23046261503</v>
      </c>
      <c r="K1535" s="4">
        <f t="shared" si="325"/>
        <v>74.260361652281148</v>
      </c>
      <c r="L1535" s="33">
        <f t="shared" si="326"/>
        <v>30824.082773039197</v>
      </c>
      <c r="M1535" s="15">
        <f t="shared" si="317"/>
        <v>36.296927736425083</v>
      </c>
      <c r="N1535" s="6"/>
      <c r="O1535" s="7">
        <f t="shared" si="318"/>
        <v>40.583259011780534</v>
      </c>
      <c r="P1535" s="7"/>
      <c r="Q1535" s="46">
        <f t="shared" si="319"/>
        <v>4.6981217356415368E-3</v>
      </c>
      <c r="R1535" s="22">
        <f t="shared" si="329"/>
        <v>1.0054665629566322</v>
      </c>
      <c r="S1535" s="22">
        <f t="shared" si="330"/>
        <v>28.486257866442703</v>
      </c>
      <c r="T1535" s="39">
        <f t="shared" si="320"/>
        <v>8.3194071987044982E-3</v>
      </c>
      <c r="U1535" s="39">
        <f t="shared" si="321"/>
        <v>3.7544313327913637E-2</v>
      </c>
      <c r="V1535" s="39">
        <f t="shared" si="322"/>
        <v>-2.9224906129209138E-2</v>
      </c>
      <c r="Y1535" s="37"/>
      <c r="Z1535" s="37"/>
    </row>
    <row r="1536" spans="1:26" ht="13.15" x14ac:dyDescent="0.4">
      <c r="A1536" s="1">
        <v>1998.04</v>
      </c>
      <c r="B1536" s="11">
        <v>1112.2</v>
      </c>
      <c r="C1536" s="4">
        <v>15.75</v>
      </c>
      <c r="D1536" s="11">
        <v>39.35</v>
      </c>
      <c r="E1536" s="11">
        <v>162.5</v>
      </c>
      <c r="F1536" s="4">
        <f>F1535+1/12</f>
        <v>1998.291666666551</v>
      </c>
      <c r="G1536" s="22">
        <v>5.64</v>
      </c>
      <c r="H1536" s="4">
        <f t="shared" si="323"/>
        <v>2084.9746080000004</v>
      </c>
      <c r="I1536" s="4">
        <f t="shared" si="324"/>
        <v>29.525580000000001</v>
      </c>
      <c r="J1536" s="33">
        <f t="shared" si="328"/>
        <v>866455.13221144699</v>
      </c>
      <c r="K1536" s="4">
        <f t="shared" si="325"/>
        <v>73.767084000000011</v>
      </c>
      <c r="L1536" s="33">
        <f t="shared" si="326"/>
        <v>30655.466150440963</v>
      </c>
      <c r="M1536" s="15">
        <f t="shared" si="317"/>
        <v>37.276934043028753</v>
      </c>
      <c r="N1536" s="6"/>
      <c r="O1536" s="7">
        <f t="shared" si="318"/>
        <v>41.627397728141162</v>
      </c>
      <c r="P1536" s="7"/>
      <c r="Q1536" s="46">
        <f t="shared" si="319"/>
        <v>3.7338961830540827E-3</v>
      </c>
      <c r="R1536" s="22">
        <f t="shared" si="329"/>
        <v>1.0039421129909039</v>
      </c>
      <c r="S1536" s="22">
        <f t="shared" si="330"/>
        <v>28.589102287320525</v>
      </c>
      <c r="T1536" s="39">
        <f t="shared" si="320"/>
        <v>8.7101083986695915E-3</v>
      </c>
      <c r="U1536" s="39">
        <f t="shared" si="321"/>
        <v>3.5378628329629347E-2</v>
      </c>
      <c r="V1536" s="39">
        <f t="shared" si="322"/>
        <v>-2.6668519930959755E-2</v>
      </c>
      <c r="Y1536" s="37"/>
      <c r="Z1536" s="37"/>
    </row>
    <row r="1537" spans="1:26" ht="13.15" x14ac:dyDescent="0.4">
      <c r="A1537" s="1">
        <v>1998.05</v>
      </c>
      <c r="B1537" s="11">
        <v>1108.42</v>
      </c>
      <c r="C1537" s="4">
        <v>15.85</v>
      </c>
      <c r="D1537" s="11">
        <v>39.159999999999997</v>
      </c>
      <c r="E1537" s="11">
        <v>162.80000000000001</v>
      </c>
      <c r="F1537" s="4">
        <f t="shared" si="327"/>
        <v>1998.3749999998843</v>
      </c>
      <c r="G1537" s="22">
        <v>5.65</v>
      </c>
      <c r="H1537" s="4">
        <f t="shared" si="323"/>
        <v>2074.059435995086</v>
      </c>
      <c r="I1537" s="4">
        <f t="shared" si="324"/>
        <v>29.658290233415233</v>
      </c>
      <c r="J1537" s="33">
        <f t="shared" si="328"/>
        <v>862946.19643874723</v>
      </c>
      <c r="K1537" s="4">
        <f t="shared" si="325"/>
        <v>73.275624324324312</v>
      </c>
      <c r="L1537" s="33">
        <f t="shared" si="326"/>
        <v>30487.516512279944</v>
      </c>
      <c r="M1537" s="15">
        <f t="shared" ref="M1537:M1600" si="331">H1537/AVERAGE(K1417:K1536)</f>
        <v>36.956598518968995</v>
      </c>
      <c r="N1537" s="6"/>
      <c r="O1537" s="7">
        <f t="shared" ref="O1537:O1600" si="332">J1537/AVERAGE(L1417:L1536)</f>
        <v>41.218219323965265</v>
      </c>
      <c r="P1537" s="7"/>
      <c r="Q1537" s="46">
        <f t="shared" ref="Q1537:Q1600" si="333">1/M1537-(G1537/100-(((E1537/E1417)^(1/10))-1))</f>
        <v>3.7046597965648236E-3</v>
      </c>
      <c r="R1537" s="22">
        <f t="shared" si="329"/>
        <v>1.016154071685974</v>
      </c>
      <c r="S1537" s="22">
        <f t="shared" si="330"/>
        <v>28.648913457078731</v>
      </c>
      <c r="T1537" s="39">
        <f t="shared" si="320"/>
        <v>1.0828973340422543E-2</v>
      </c>
      <c r="U1537" s="39">
        <f t="shared" si="321"/>
        <v>3.2902816741121388E-2</v>
      </c>
      <c r="V1537" s="39">
        <f t="shared" si="322"/>
        <v>-2.2073843400698845E-2</v>
      </c>
      <c r="Y1537" s="37"/>
      <c r="Z1537" s="37"/>
    </row>
    <row r="1538" spans="1:26" ht="13.15" x14ac:dyDescent="0.4">
      <c r="A1538" s="1">
        <v>1998.06</v>
      </c>
      <c r="B1538" s="11">
        <v>1108.3900000000001</v>
      </c>
      <c r="C1538" s="4">
        <v>15.95</v>
      </c>
      <c r="D1538" s="11">
        <v>38.97</v>
      </c>
      <c r="E1538" s="11">
        <v>163</v>
      </c>
      <c r="F1538" s="4">
        <f t="shared" si="327"/>
        <v>1998.4583333332175</v>
      </c>
      <c r="G1538" s="22">
        <v>5.5</v>
      </c>
      <c r="H1538" s="4">
        <f t="shared" si="323"/>
        <v>2071.4585111042948</v>
      </c>
      <c r="I1538" s="4">
        <f t="shared" si="324"/>
        <v>29.808788650306749</v>
      </c>
      <c r="J1538" s="33">
        <f t="shared" si="328"/>
        <v>862897.57527849404</v>
      </c>
      <c r="K1538" s="4">
        <f t="shared" si="325"/>
        <v>72.830626564417173</v>
      </c>
      <c r="L1538" s="33">
        <f t="shared" si="326"/>
        <v>30338.706149101767</v>
      </c>
      <c r="M1538" s="15">
        <f t="shared" si="331"/>
        <v>36.802293460092017</v>
      </c>
      <c r="N1538" s="6"/>
      <c r="O1538" s="7">
        <f t="shared" si="332"/>
        <v>40.994341261980523</v>
      </c>
      <c r="P1538" s="7"/>
      <c r="Q1538" s="46">
        <f t="shared" si="333"/>
        <v>5.0062995590904012E-3</v>
      </c>
      <c r="R1538" s="22">
        <f t="shared" si="329"/>
        <v>1.0076410700343126</v>
      </c>
      <c r="S1538" s="22">
        <f t="shared" si="330"/>
        <v>29.075990169146962</v>
      </c>
      <c r="T1538" s="39">
        <f t="shared" ref="T1538:T1601" si="334">(($J1658/$J1538)^(1/10)-1)</f>
        <v>5.4499970153116806E-3</v>
      </c>
      <c r="U1538" s="39">
        <f t="shared" ref="U1538:U1601" si="335">(($S1658/$S1538)^(1/10)-1)</f>
        <v>2.8820559133440282E-2</v>
      </c>
      <c r="V1538" s="39">
        <f t="shared" ref="V1538:V1601" si="336">T1538-U1538</f>
        <v>-2.3370562118128602E-2</v>
      </c>
      <c r="Y1538" s="37"/>
      <c r="Z1538" s="37"/>
    </row>
    <row r="1539" spans="1:26" ht="13.15" x14ac:dyDescent="0.4">
      <c r="A1539" s="1">
        <v>1998.07</v>
      </c>
      <c r="B1539" s="11">
        <v>1156.58</v>
      </c>
      <c r="C1539" s="4">
        <v>16.0167</v>
      </c>
      <c r="D1539" s="11">
        <v>38.676699999999997</v>
      </c>
      <c r="E1539" s="11">
        <v>163.19999999999999</v>
      </c>
      <c r="F1539" s="4">
        <f t="shared" si="327"/>
        <v>1998.5416666665508</v>
      </c>
      <c r="G1539" s="22">
        <v>5.46</v>
      </c>
      <c r="H1539" s="4">
        <f t="shared" si="323"/>
        <v>2158.8713775735296</v>
      </c>
      <c r="I1539" s="4">
        <f t="shared" si="324"/>
        <v>29.89676044301471</v>
      </c>
      <c r="J1539" s="33">
        <f t="shared" si="328"/>
        <v>900348.56465779291</v>
      </c>
      <c r="K1539" s="4">
        <f t="shared" si="325"/>
        <v>72.193899781249996</v>
      </c>
      <c r="L1539" s="33">
        <f t="shared" si="326"/>
        <v>30108.173520811408</v>
      </c>
      <c r="M1539" s="15">
        <f t="shared" si="331"/>
        <v>38.25964508524855</v>
      </c>
      <c r="N1539" s="6"/>
      <c r="O1539" s="7">
        <f t="shared" si="332"/>
        <v>42.561024955704269</v>
      </c>
      <c r="P1539" s="7"/>
      <c r="Q1539" s="46">
        <f t="shared" si="333"/>
        <v>4.0612600659240931E-3</v>
      </c>
      <c r="R1539" s="22">
        <f t="shared" si="329"/>
        <v>1.0137733237817153</v>
      </c>
      <c r="S1539" s="22">
        <f t="shared" si="330"/>
        <v>29.262257236240583</v>
      </c>
      <c r="T1539" s="39">
        <f t="shared" si="334"/>
        <v>-5.592178187346919E-3</v>
      </c>
      <c r="U1539" s="39">
        <f t="shared" si="335"/>
        <v>2.8726945828110084E-2</v>
      </c>
      <c r="V1539" s="39">
        <f t="shared" si="336"/>
        <v>-3.4319124015457003E-2</v>
      </c>
      <c r="Y1539" s="37"/>
      <c r="Z1539" s="37"/>
    </row>
    <row r="1540" spans="1:26" ht="13.15" x14ac:dyDescent="0.4">
      <c r="A1540" s="1">
        <v>1998.08</v>
      </c>
      <c r="B1540" s="11">
        <v>1074.6199999999999</v>
      </c>
      <c r="C1540" s="4">
        <v>16.083300000000001</v>
      </c>
      <c r="D1540" s="11">
        <v>38.383299999999998</v>
      </c>
      <c r="E1540" s="11">
        <v>163.4</v>
      </c>
      <c r="F1540" s="4">
        <f t="shared" si="327"/>
        <v>1998.624999999884</v>
      </c>
      <c r="G1540" s="22">
        <v>5.34</v>
      </c>
      <c r="H1540" s="4">
        <f t="shared" si="323"/>
        <v>2003.429718359853</v>
      </c>
      <c r="I1540" s="4">
        <f t="shared" si="324"/>
        <v>29.984330451040396</v>
      </c>
      <c r="J1540" s="33">
        <f t="shared" si="328"/>
        <v>836564.32051467407</v>
      </c>
      <c r="K1540" s="4">
        <f t="shared" si="325"/>
        <v>71.55854526132191</v>
      </c>
      <c r="L1540" s="33">
        <f t="shared" si="326"/>
        <v>29880.422180501842</v>
      </c>
      <c r="M1540" s="15">
        <f t="shared" si="331"/>
        <v>35.423401024878316</v>
      </c>
      <c r="N1540" s="6"/>
      <c r="O1540" s="7">
        <f t="shared" si="332"/>
        <v>39.357953737660573</v>
      </c>
      <c r="P1540" s="7"/>
      <c r="Q1540" s="46">
        <f t="shared" si="333"/>
        <v>7.0457419884922441E-3</v>
      </c>
      <c r="R1540" s="22">
        <f t="shared" si="329"/>
        <v>1.0461845002815953</v>
      </c>
      <c r="S1540" s="22">
        <f t="shared" si="330"/>
        <v>29.628985748185016</v>
      </c>
      <c r="T1540" s="39">
        <f t="shared" si="334"/>
        <v>4.237767867738107E-3</v>
      </c>
      <c r="U1540" s="39">
        <f t="shared" si="335"/>
        <v>2.9206508183019952E-2</v>
      </c>
      <c r="V1540" s="39">
        <f t="shared" si="336"/>
        <v>-2.4968740315281845E-2</v>
      </c>
      <c r="Y1540" s="37"/>
      <c r="Z1540" s="37"/>
    </row>
    <row r="1541" spans="1:26" ht="13.15" x14ac:dyDescent="0.4">
      <c r="A1541" s="1">
        <v>1998.09</v>
      </c>
      <c r="B1541" s="11">
        <v>1020.64</v>
      </c>
      <c r="C1541" s="4">
        <v>16.14</v>
      </c>
      <c r="D1541" s="11">
        <v>38.090000000000003</v>
      </c>
      <c r="E1541" s="11">
        <v>163.6</v>
      </c>
      <c r="F1541" s="4">
        <f t="shared" si="327"/>
        <v>1998.7083333332173</v>
      </c>
      <c r="G1541" s="22">
        <v>4.8099999999999996</v>
      </c>
      <c r="H1541" s="4">
        <f t="shared" si="323"/>
        <v>1900.4678640586799</v>
      </c>
      <c r="I1541" s="4">
        <f t="shared" si="324"/>
        <v>30.053252200489002</v>
      </c>
      <c r="J1541" s="33">
        <f t="shared" si="328"/>
        <v>794616.70952369366</v>
      </c>
      <c r="K1541" s="4">
        <f t="shared" si="325"/>
        <v>70.924930378973116</v>
      </c>
      <c r="L1541" s="33">
        <f t="shared" si="326"/>
        <v>29654.873869099283</v>
      </c>
      <c r="M1541" s="15">
        <f t="shared" si="331"/>
        <v>33.532356980834891</v>
      </c>
      <c r="N1541" s="6"/>
      <c r="O1541" s="7">
        <f t="shared" si="332"/>
        <v>37.214834941350475</v>
      </c>
      <c r="P1541" s="7"/>
      <c r="Q1541" s="46">
        <f t="shared" si="333"/>
        <v>1.337257280766781E-2</v>
      </c>
      <c r="R1541" s="22">
        <f t="shared" si="329"/>
        <v>1.0263426633029713</v>
      </c>
      <c r="S1541" s="22">
        <f t="shared" si="330"/>
        <v>30.959491534330347</v>
      </c>
      <c r="T1541" s="39">
        <f t="shared" si="334"/>
        <v>4.5532489155912792E-3</v>
      </c>
      <c r="U1541" s="39">
        <f t="shared" si="335"/>
        <v>2.6851652004713733E-2</v>
      </c>
      <c r="V1541" s="39">
        <f t="shared" si="336"/>
        <v>-2.2298403089122454E-2</v>
      </c>
      <c r="Y1541" s="37"/>
      <c r="Z1541" s="37"/>
    </row>
    <row r="1542" spans="1:26" ht="13.15" x14ac:dyDescent="0.4">
      <c r="A1542" s="1">
        <v>1998.1</v>
      </c>
      <c r="B1542" s="11">
        <v>1032.47</v>
      </c>
      <c r="C1542" s="4">
        <v>16.166699999999999</v>
      </c>
      <c r="D1542" s="11">
        <v>37.963299999999997</v>
      </c>
      <c r="E1542" s="11">
        <v>164</v>
      </c>
      <c r="F1542" s="4">
        <f t="shared" si="327"/>
        <v>1998.7916666665506</v>
      </c>
      <c r="G1542" s="22">
        <v>4.53</v>
      </c>
      <c r="H1542" s="4">
        <f t="shared" si="323"/>
        <v>1917.8067294512198</v>
      </c>
      <c r="I1542" s="4">
        <f t="shared" si="324"/>
        <v>30.029546672560976</v>
      </c>
      <c r="J1542" s="33">
        <f t="shared" si="328"/>
        <v>802912.69324453559</v>
      </c>
      <c r="K1542" s="4">
        <f t="shared" si="325"/>
        <v>70.516598266463419</v>
      </c>
      <c r="L1542" s="33">
        <f t="shared" si="326"/>
        <v>29522.616102598891</v>
      </c>
      <c r="M1542" s="15">
        <f t="shared" si="331"/>
        <v>33.773102879048139</v>
      </c>
      <c r="N1542" s="6"/>
      <c r="O1542" s="7">
        <f t="shared" si="332"/>
        <v>37.440000309890856</v>
      </c>
      <c r="P1542" s="7"/>
      <c r="Q1542" s="46">
        <f t="shared" si="333"/>
        <v>1.586804179512976E-2</v>
      </c>
      <c r="R1542" s="22">
        <f t="shared" si="329"/>
        <v>0.9801733688787897</v>
      </c>
      <c r="S1542" s="22">
        <f t="shared" si="330"/>
        <v>31.697546881226376</v>
      </c>
      <c r="T1542" s="39">
        <f t="shared" si="334"/>
        <v>-1.7876654765095035E-2</v>
      </c>
      <c r="U1542" s="39">
        <f t="shared" si="335"/>
        <v>2.4774110136735361E-2</v>
      </c>
      <c r="V1542" s="39">
        <f t="shared" si="336"/>
        <v>-4.2650764901830396E-2</v>
      </c>
      <c r="Y1542" s="37"/>
      <c r="Z1542" s="37"/>
    </row>
    <row r="1543" spans="1:26" ht="13.15" x14ac:dyDescent="0.4">
      <c r="A1543" s="1">
        <v>1998.11</v>
      </c>
      <c r="B1543" s="11">
        <v>1144.43</v>
      </c>
      <c r="C1543" s="4">
        <v>16.183299999999999</v>
      </c>
      <c r="D1543" s="11">
        <v>37.8367</v>
      </c>
      <c r="E1543" s="11">
        <v>164</v>
      </c>
      <c r="F1543" s="4">
        <f t="shared" si="327"/>
        <v>1998.8749999998838</v>
      </c>
      <c r="G1543" s="22">
        <v>4.83</v>
      </c>
      <c r="H1543" s="4">
        <f t="shared" si="323"/>
        <v>2125.7717467682928</v>
      </c>
      <c r="I1543" s="4">
        <f t="shared" si="324"/>
        <v>30.060381071341464</v>
      </c>
      <c r="J1543" s="33">
        <f t="shared" si="328"/>
        <v>891028.49310768605</v>
      </c>
      <c r="K1543" s="4">
        <f t="shared" si="325"/>
        <v>70.281439538414645</v>
      </c>
      <c r="L1543" s="33">
        <f t="shared" si="326"/>
        <v>29458.837836449224</v>
      </c>
      <c r="M1543" s="15">
        <f t="shared" si="331"/>
        <v>37.36939188392094</v>
      </c>
      <c r="N1543" s="6"/>
      <c r="O1543" s="7">
        <f t="shared" si="332"/>
        <v>41.375577000544375</v>
      </c>
      <c r="P1543" s="7"/>
      <c r="Q1543" s="46">
        <f t="shared" si="333"/>
        <v>9.9327678693949539E-3</v>
      </c>
      <c r="R1543" s="22">
        <f t="shared" si="329"/>
        <v>1.0183036055450048</v>
      </c>
      <c r="S1543" s="22">
        <f t="shared" si="330"/>
        <v>31.069091311765035</v>
      </c>
      <c r="T1543" s="39">
        <f t="shared" si="334"/>
        <v>-3.4893972974395338E-2</v>
      </c>
      <c r="U1543" s="39">
        <f t="shared" si="335"/>
        <v>3.1517825110099373E-2</v>
      </c>
      <c r="V1543" s="39">
        <f t="shared" si="336"/>
        <v>-6.6411798084494711E-2</v>
      </c>
      <c r="Y1543" s="37"/>
      <c r="Z1543" s="37"/>
    </row>
    <row r="1544" spans="1:26" ht="13.15" x14ac:dyDescent="0.4">
      <c r="A1544" s="1">
        <v>1998.12</v>
      </c>
      <c r="B1544" s="11">
        <v>1190.05</v>
      </c>
      <c r="C1544" s="4">
        <v>16.2</v>
      </c>
      <c r="D1544" s="11">
        <v>37.71</v>
      </c>
      <c r="E1544" s="11">
        <v>163.9</v>
      </c>
      <c r="F1544" s="4">
        <f t="shared" si="327"/>
        <v>1998.9583333332171</v>
      </c>
      <c r="G1544" s="22">
        <v>4.6500000000000004</v>
      </c>
      <c r="H1544" s="4">
        <f t="shared" si="323"/>
        <v>2211.8593133007935</v>
      </c>
      <c r="I1544" s="4">
        <f t="shared" si="324"/>
        <v>30.109760829774252</v>
      </c>
      <c r="J1544" s="33">
        <f t="shared" si="328"/>
        <v>928164.27498914767</v>
      </c>
      <c r="K1544" s="4">
        <f t="shared" si="325"/>
        <v>70.088832153752293</v>
      </c>
      <c r="L1544" s="33">
        <f t="shared" si="326"/>
        <v>29411.43213296984</v>
      </c>
      <c r="M1544" s="15">
        <f t="shared" si="331"/>
        <v>38.820274780098146</v>
      </c>
      <c r="N1544" s="6"/>
      <c r="O1544" s="7">
        <f t="shared" si="332"/>
        <v>42.927339874933161</v>
      </c>
      <c r="P1544" s="7"/>
      <c r="Q1544" s="46">
        <f t="shared" si="333"/>
        <v>1.0498406616905272E-2</v>
      </c>
      <c r="R1544" s="22">
        <f t="shared" si="329"/>
        <v>0.99834006113103491</v>
      </c>
      <c r="S1544" s="22">
        <f t="shared" si="330"/>
        <v>31.657070795725929</v>
      </c>
      <c r="T1544" s="39">
        <f t="shared" si="334"/>
        <v>-3.8166768158641728E-2</v>
      </c>
      <c r="U1544" s="39">
        <f t="shared" si="335"/>
        <v>4.0594708274683811E-2</v>
      </c>
      <c r="V1544" s="39">
        <f t="shared" si="336"/>
        <v>-7.8761476433325539E-2</v>
      </c>
      <c r="Y1544" s="37"/>
      <c r="Z1544" s="37"/>
    </row>
    <row r="1545" spans="1:26" ht="13.15" x14ac:dyDescent="0.4">
      <c r="A1545" s="1">
        <v>1999.01</v>
      </c>
      <c r="B1545" s="11">
        <v>1248.77</v>
      </c>
      <c r="C1545" s="4">
        <v>16.283333330000001</v>
      </c>
      <c r="D1545" s="11">
        <v>37.933333330000004</v>
      </c>
      <c r="E1545" s="11">
        <v>164.3</v>
      </c>
      <c r="F1545" s="4">
        <f t="shared" si="327"/>
        <v>1999.0416666665503</v>
      </c>
      <c r="G1545" s="22">
        <v>4.72</v>
      </c>
      <c r="H1545" s="4">
        <f t="shared" si="323"/>
        <v>2315.347269202678</v>
      </c>
      <c r="I1545" s="4">
        <f t="shared" si="324"/>
        <v>30.190964996862874</v>
      </c>
      <c r="J1545" s="33">
        <f t="shared" si="328"/>
        <v>972646.76274485188</v>
      </c>
      <c r="K1545" s="4">
        <f t="shared" si="325"/>
        <v>70.3322787521885</v>
      </c>
      <c r="L1545" s="33">
        <f t="shared" si="326"/>
        <v>29545.660020296687</v>
      </c>
      <c r="M1545" s="15">
        <f t="shared" si="331"/>
        <v>40.576957677208114</v>
      </c>
      <c r="N1545" s="6"/>
      <c r="O1545" s="7">
        <f t="shared" si="332"/>
        <v>44.811053449635281</v>
      </c>
      <c r="P1545" s="7"/>
      <c r="Q1545" s="46">
        <f t="shared" si="333"/>
        <v>8.4223959044217381E-3</v>
      </c>
      <c r="R1545" s="22">
        <f t="shared" si="329"/>
        <v>0.98207602249948156</v>
      </c>
      <c r="S1545" s="22">
        <f t="shared" si="330"/>
        <v>31.527578543663534</v>
      </c>
      <c r="T1545" s="39">
        <f t="shared" si="334"/>
        <v>-4.4131510629577098E-2</v>
      </c>
      <c r="U1545" s="39">
        <f t="shared" si="335"/>
        <v>3.9864790661499283E-2</v>
      </c>
      <c r="V1545" s="39">
        <f t="shared" si="336"/>
        <v>-8.3996301291076381E-2</v>
      </c>
      <c r="Y1545" s="37"/>
      <c r="Z1545" s="37"/>
    </row>
    <row r="1546" spans="1:26" ht="13.15" x14ac:dyDescent="0.4">
      <c r="A1546" s="1">
        <v>1999.02</v>
      </c>
      <c r="B1546" s="11">
        <v>1246.58</v>
      </c>
      <c r="C1546" s="4">
        <v>16.366666670000001</v>
      </c>
      <c r="D1546" s="11">
        <v>38.15666667</v>
      </c>
      <c r="E1546" s="11">
        <v>164.5</v>
      </c>
      <c r="F1546" s="4">
        <f t="shared" si="327"/>
        <v>1999.1249999998836</v>
      </c>
      <c r="G1546" s="22">
        <v>5</v>
      </c>
      <c r="H1546" s="4">
        <f t="shared" ref="H1546:H1609" si="337">B1546*$E$1838/E1546</f>
        <v>2308.476710151976</v>
      </c>
      <c r="I1546" s="4">
        <f t="shared" ref="I1546:I1609" si="338">C1546*$E$1838/E1546</f>
        <v>30.308579337479824</v>
      </c>
      <c r="J1546" s="33">
        <f t="shared" si="328"/>
        <v>970821.55120511516</v>
      </c>
      <c r="K1546" s="4">
        <f t="shared" ref="K1546:K1609" si="339">D1546*$E$1838/E1546</f>
        <v>70.660347787327851</v>
      </c>
      <c r="L1546" s="33">
        <f t="shared" ref="L1546:L1609" si="340">K1546*(J1546/H1546)</f>
        <v>29715.95431130446</v>
      </c>
      <c r="M1546" s="15">
        <f t="shared" si="331"/>
        <v>40.400159229259948</v>
      </c>
      <c r="N1546" s="6"/>
      <c r="O1546" s="7">
        <f t="shared" si="332"/>
        <v>44.557734535378366</v>
      </c>
      <c r="P1546" s="7"/>
      <c r="Q1546" s="46">
        <f t="shared" si="333"/>
        <v>5.4309156548103081E-3</v>
      </c>
      <c r="R1546" s="22">
        <f t="shared" si="329"/>
        <v>0.98639993308584573</v>
      </c>
      <c r="S1546" s="22">
        <f t="shared" si="330"/>
        <v>30.924834583912087</v>
      </c>
      <c r="T1546" s="39">
        <f t="shared" si="334"/>
        <v>-5.1036317712708779E-2</v>
      </c>
      <c r="U1546" s="39">
        <f t="shared" si="335"/>
        <v>3.8396062874973103E-2</v>
      </c>
      <c r="V1546" s="39">
        <f t="shared" si="336"/>
        <v>-8.9432380587681881E-2</v>
      </c>
      <c r="Y1546" s="37"/>
      <c r="Z1546" s="37"/>
    </row>
    <row r="1547" spans="1:26" ht="13.15" x14ac:dyDescent="0.4">
      <c r="A1547" s="1">
        <v>1999.03</v>
      </c>
      <c r="B1547" s="11">
        <v>1281.6600000000001</v>
      </c>
      <c r="C1547" s="4">
        <v>16.45</v>
      </c>
      <c r="D1547" s="11">
        <v>38.380000000000003</v>
      </c>
      <c r="E1547" s="11">
        <v>165</v>
      </c>
      <c r="F1547" s="4">
        <f t="shared" ref="F1547:F1610" si="341">F1546+1/12</f>
        <v>1999.2083333332168</v>
      </c>
      <c r="G1547" s="22">
        <v>5.23</v>
      </c>
      <c r="H1547" s="4">
        <f t="shared" si="337"/>
        <v>2366.2472978181818</v>
      </c>
      <c r="I1547" s="4">
        <f t="shared" si="338"/>
        <v>30.370588181818185</v>
      </c>
      <c r="J1547" s="33">
        <f t="shared" ref="J1547:J1610" si="342">J1546*((H1547+(I1547/12))/H1546)</f>
        <v>996181.11684515863</v>
      </c>
      <c r="K1547" s="4">
        <f t="shared" si="339"/>
        <v>70.858551636363643</v>
      </c>
      <c r="L1547" s="33">
        <f t="shared" si="340"/>
        <v>29831.180862722711</v>
      </c>
      <c r="M1547" s="15">
        <f t="shared" si="331"/>
        <v>41.356103632712987</v>
      </c>
      <c r="N1547" s="6"/>
      <c r="O1547" s="7">
        <f t="shared" si="332"/>
        <v>45.551555032015024</v>
      </c>
      <c r="P1547" s="7"/>
      <c r="Q1547" s="46">
        <f t="shared" si="333"/>
        <v>2.2799872986621547E-3</v>
      </c>
      <c r="R1547" s="22">
        <f t="shared" ref="R1547:R1610" si="343">((G1547/G1548+G1547/1200+((1+G1548/1200)^(-119))*(1-G1547/G1548)))</f>
        <v>1.0082294761276307</v>
      </c>
      <c r="S1547" s="22">
        <f t="shared" ref="S1547:S1610" si="344">S1546*R1546*E1546/E1547</f>
        <v>30.41181762861245</v>
      </c>
      <c r="T1547" s="39">
        <f t="shared" si="334"/>
        <v>-5.9238835834665604E-2</v>
      </c>
      <c r="U1547" s="39">
        <f t="shared" si="335"/>
        <v>4.0577916699655603E-2</v>
      </c>
      <c r="V1547" s="39">
        <f t="shared" si="336"/>
        <v>-9.9816752534321207E-2</v>
      </c>
      <c r="Y1547" s="37"/>
      <c r="Z1547" s="37"/>
    </row>
    <row r="1548" spans="1:26" ht="13.15" x14ac:dyDescent="0.4">
      <c r="A1548" s="1">
        <v>1999.04</v>
      </c>
      <c r="B1548" s="11">
        <v>1334.76</v>
      </c>
      <c r="C1548" s="4">
        <f>C1547*2/3+C1550/3</f>
        <v>16.45</v>
      </c>
      <c r="D1548" s="11">
        <v>39.26</v>
      </c>
      <c r="E1548" s="11">
        <v>166.2</v>
      </c>
      <c r="F1548" s="4">
        <f t="shared" si="341"/>
        <v>1999.2916666665501</v>
      </c>
      <c r="G1548" s="22">
        <v>5.18</v>
      </c>
      <c r="H1548" s="4">
        <f t="shared" si="337"/>
        <v>2446.4897956678701</v>
      </c>
      <c r="I1548" s="4">
        <f t="shared" si="338"/>
        <v>30.151305956678705</v>
      </c>
      <c r="J1548" s="33">
        <f t="shared" si="342"/>
        <v>1031020.7021550079</v>
      </c>
      <c r="K1548" s="4">
        <f t="shared" si="339"/>
        <v>71.959894945848376</v>
      </c>
      <c r="L1548" s="33">
        <f t="shared" si="340"/>
        <v>30325.9558022458</v>
      </c>
      <c r="M1548" s="15">
        <f t="shared" si="331"/>
        <v>42.704509516892145</v>
      </c>
      <c r="N1548" s="6"/>
      <c r="O1548" s="7">
        <f t="shared" si="332"/>
        <v>46.97258125988067</v>
      </c>
      <c r="P1548" s="7"/>
      <c r="Q1548" s="46">
        <f t="shared" si="333"/>
        <v>2.09134319912848E-3</v>
      </c>
      <c r="R1548" s="22">
        <f t="shared" si="343"/>
        <v>0.97689662580156367</v>
      </c>
      <c r="S1548" s="22">
        <f t="shared" si="344"/>
        <v>30.440704017476065</v>
      </c>
      <c r="T1548" s="39">
        <f t="shared" si="334"/>
        <v>-5.1751402296685955E-2</v>
      </c>
      <c r="U1548" s="39">
        <f t="shared" si="335"/>
        <v>3.9478127632609272E-2</v>
      </c>
      <c r="V1548" s="39">
        <f t="shared" si="336"/>
        <v>-9.1229529929295228E-2</v>
      </c>
      <c r="Y1548" s="37"/>
      <c r="Z1548" s="37"/>
    </row>
    <row r="1549" spans="1:26" ht="13.15" x14ac:dyDescent="0.4">
      <c r="A1549" s="1">
        <v>1999.05</v>
      </c>
      <c r="B1549" s="11">
        <v>1332.07</v>
      </c>
      <c r="C1549" s="4">
        <f>C1547/3+C1550*2/3</f>
        <v>16.45</v>
      </c>
      <c r="D1549" s="11">
        <v>40.14</v>
      </c>
      <c r="E1549" s="11">
        <v>166.2</v>
      </c>
      <c r="F1549" s="4">
        <f t="shared" si="341"/>
        <v>1999.3749999998834</v>
      </c>
      <c r="G1549" s="22">
        <v>5.54</v>
      </c>
      <c r="H1549" s="4">
        <f t="shared" si="337"/>
        <v>2441.5592781588448</v>
      </c>
      <c r="I1549" s="4">
        <f t="shared" si="338"/>
        <v>30.151305956678705</v>
      </c>
      <c r="J1549" s="33">
        <f t="shared" si="342"/>
        <v>1030001.7263519226</v>
      </c>
      <c r="K1549" s="4">
        <f t="shared" si="339"/>
        <v>73.572852346570414</v>
      </c>
      <c r="L1549" s="33">
        <f t="shared" si="340"/>
        <v>31037.610107401397</v>
      </c>
      <c r="M1549" s="15">
        <f t="shared" si="331"/>
        <v>42.556676709518037</v>
      </c>
      <c r="N1549" s="6"/>
      <c r="O1549" s="7">
        <f t="shared" si="332"/>
        <v>46.746674800852098</v>
      </c>
      <c r="P1549" s="7"/>
      <c r="Q1549" s="46">
        <f t="shared" si="333"/>
        <v>-2.0114592557857053E-3</v>
      </c>
      <c r="R1549" s="22">
        <f t="shared" si="343"/>
        <v>0.97763854915039472</v>
      </c>
      <c r="S1549" s="22">
        <f t="shared" si="344"/>
        <v>29.737421041696468</v>
      </c>
      <c r="T1549" s="39">
        <f t="shared" si="334"/>
        <v>-4.5803686968186819E-2</v>
      </c>
      <c r="U1549" s="39">
        <f t="shared" si="335"/>
        <v>3.8657947073440502E-2</v>
      </c>
      <c r="V1549" s="39">
        <f t="shared" si="336"/>
        <v>-8.446163404162732E-2</v>
      </c>
      <c r="Y1549" s="37"/>
      <c r="Z1549" s="37"/>
    </row>
    <row r="1550" spans="1:26" ht="13.15" x14ac:dyDescent="0.4">
      <c r="A1550" s="1">
        <v>1999.06</v>
      </c>
      <c r="B1550" s="11">
        <v>1322.55</v>
      </c>
      <c r="C1550" s="4">
        <v>16.45</v>
      </c>
      <c r="D1550" s="11">
        <v>41.02</v>
      </c>
      <c r="E1550" s="11">
        <v>166.2</v>
      </c>
      <c r="F1550" s="4">
        <f t="shared" si="341"/>
        <v>1999.4583333332166</v>
      </c>
      <c r="G1550" s="22">
        <v>5.9</v>
      </c>
      <c r="H1550" s="4">
        <f t="shared" si="337"/>
        <v>2424.1100117328519</v>
      </c>
      <c r="I1550" s="4">
        <f t="shared" si="338"/>
        <v>30.151305956678705</v>
      </c>
      <c r="J1550" s="33">
        <f t="shared" si="342"/>
        <v>1023700.5141521161</v>
      </c>
      <c r="K1550" s="4">
        <f t="shared" si="339"/>
        <v>75.185809747292424</v>
      </c>
      <c r="L1550" s="33">
        <f t="shared" si="340"/>
        <v>31750.931980280377</v>
      </c>
      <c r="M1550" s="15">
        <f t="shared" si="331"/>
        <v>42.180675911746917</v>
      </c>
      <c r="N1550" s="6"/>
      <c r="O1550" s="7">
        <f t="shared" si="332"/>
        <v>46.271432553211717</v>
      </c>
      <c r="P1550" s="7"/>
      <c r="Q1550" s="46">
        <f t="shared" si="333"/>
        <v>-5.65123367409677E-3</v>
      </c>
      <c r="R1550" s="22">
        <f t="shared" si="343"/>
        <v>1.0132009123986316</v>
      </c>
      <c r="S1550" s="22">
        <f t="shared" si="344"/>
        <v>29.072449162678552</v>
      </c>
      <c r="T1550" s="39">
        <f t="shared" si="334"/>
        <v>-4.3336952718496136E-2</v>
      </c>
      <c r="U1550" s="39">
        <f t="shared" si="335"/>
        <v>3.6648666554767173E-2</v>
      </c>
      <c r="V1550" s="39">
        <f t="shared" si="336"/>
        <v>-7.9985619273263309E-2</v>
      </c>
      <c r="Y1550" s="37"/>
      <c r="Z1550" s="37"/>
    </row>
    <row r="1551" spans="1:26" ht="13.15" x14ac:dyDescent="0.4">
      <c r="A1551" s="1">
        <v>1999.07</v>
      </c>
      <c r="B1551" s="11">
        <v>1380.99</v>
      </c>
      <c r="C1551" s="4">
        <f>C1550*2/3+C1553/3</f>
        <v>16.513333333333335</v>
      </c>
      <c r="D1551" s="11">
        <v>42</v>
      </c>
      <c r="E1551" s="11">
        <v>166.7</v>
      </c>
      <c r="F1551" s="4">
        <f t="shared" si="341"/>
        <v>1999.5416666665499</v>
      </c>
      <c r="G1551" s="22">
        <v>5.79</v>
      </c>
      <c r="H1551" s="4">
        <f t="shared" si="337"/>
        <v>2523.6328896820637</v>
      </c>
      <c r="I1551" s="4">
        <f t="shared" si="338"/>
        <v>30.176605998800248</v>
      </c>
      <c r="J1551" s="33">
        <f t="shared" si="342"/>
        <v>1066790.9424236445</v>
      </c>
      <c r="K1551" s="4">
        <f t="shared" si="339"/>
        <v>76.751157768446319</v>
      </c>
      <c r="L1551" s="33">
        <f t="shared" si="340"/>
        <v>32444.275180698678</v>
      </c>
      <c r="M1551" s="15">
        <f t="shared" si="331"/>
        <v>43.828035992805418</v>
      </c>
      <c r="N1551" s="6"/>
      <c r="O1551" s="7">
        <f t="shared" si="332"/>
        <v>48.011997893801706</v>
      </c>
      <c r="P1551" s="7"/>
      <c r="Q1551" s="46">
        <f t="shared" si="333"/>
        <v>-5.3816357714892814E-3</v>
      </c>
      <c r="R1551" s="22">
        <f t="shared" si="343"/>
        <v>0.99360431801886107</v>
      </c>
      <c r="S1551" s="22">
        <f t="shared" si="344"/>
        <v>29.367880991442046</v>
      </c>
      <c r="T1551" s="39">
        <f t="shared" si="334"/>
        <v>-4.5916336862990903E-2</v>
      </c>
      <c r="U1551" s="39">
        <f t="shared" si="335"/>
        <v>3.7456967290067089E-2</v>
      </c>
      <c r="V1551" s="39">
        <f t="shared" si="336"/>
        <v>-8.3373304153057992E-2</v>
      </c>
      <c r="Y1551" s="37"/>
      <c r="Z1551" s="37"/>
    </row>
    <row r="1552" spans="1:26" ht="13.15" x14ac:dyDescent="0.4">
      <c r="A1552" s="1">
        <v>1999.08</v>
      </c>
      <c r="B1552" s="11">
        <v>1327.49</v>
      </c>
      <c r="C1552" s="4">
        <f>C1550/3+C1553*2/3</f>
        <v>16.576666666666668</v>
      </c>
      <c r="D1552" s="11">
        <v>42.98</v>
      </c>
      <c r="E1552" s="11">
        <v>167.1</v>
      </c>
      <c r="F1552" s="4">
        <f t="shared" si="341"/>
        <v>1999.6249999998831</v>
      </c>
      <c r="G1552" s="22">
        <v>5.94</v>
      </c>
      <c r="H1552" s="4">
        <f t="shared" si="337"/>
        <v>2420.0595524236987</v>
      </c>
      <c r="I1552" s="4">
        <f t="shared" si="338"/>
        <v>30.21982878515859</v>
      </c>
      <c r="J1552" s="33">
        <f t="shared" si="342"/>
        <v>1024072.9312044051</v>
      </c>
      <c r="K1552" s="4">
        <f t="shared" si="339"/>
        <v>78.354006104129269</v>
      </c>
      <c r="L1552" s="33">
        <f t="shared" si="340"/>
        <v>33156.29841517852</v>
      </c>
      <c r="M1552" s="15">
        <f t="shared" si="331"/>
        <v>41.930712159940455</v>
      </c>
      <c r="N1552" s="6"/>
      <c r="O1552" s="7">
        <f t="shared" si="332"/>
        <v>45.873455189594452</v>
      </c>
      <c r="P1552" s="7"/>
      <c r="Q1552" s="46">
        <f t="shared" si="333"/>
        <v>-5.7678415593804648E-3</v>
      </c>
      <c r="R1552" s="22">
        <f t="shared" si="343"/>
        <v>1.0064474367630161</v>
      </c>
      <c r="S1552" s="22">
        <f t="shared" si="344"/>
        <v>29.110202847430358</v>
      </c>
      <c r="T1552" s="39">
        <f t="shared" si="334"/>
        <v>-3.4720920127680577E-2</v>
      </c>
      <c r="U1552" s="39">
        <f t="shared" si="335"/>
        <v>3.8187504413065954E-2</v>
      </c>
      <c r="V1552" s="39">
        <f t="shared" si="336"/>
        <v>-7.290842454074653E-2</v>
      </c>
      <c r="Y1552" s="37"/>
      <c r="Z1552" s="37"/>
    </row>
    <row r="1553" spans="1:26" ht="13.15" x14ac:dyDescent="0.4">
      <c r="A1553" s="1">
        <v>1999.09</v>
      </c>
      <c r="B1553" s="11">
        <v>1318.17</v>
      </c>
      <c r="C1553" s="4">
        <v>16.64</v>
      </c>
      <c r="D1553" s="11">
        <v>43.96</v>
      </c>
      <c r="E1553" s="11">
        <v>167.9</v>
      </c>
      <c r="F1553" s="4">
        <f t="shared" si="341"/>
        <v>1999.7083333332164</v>
      </c>
      <c r="G1553" s="22">
        <v>5.92</v>
      </c>
      <c r="H1553" s="4">
        <f t="shared" si="337"/>
        <v>2391.6188739130439</v>
      </c>
      <c r="I1553" s="4">
        <f t="shared" si="338"/>
        <v>30.190747826086955</v>
      </c>
      <c r="J1553" s="33">
        <f t="shared" si="342"/>
        <v>1013102.5944016875</v>
      </c>
      <c r="K1553" s="4">
        <f t="shared" si="339"/>
        <v>79.758730434782606</v>
      </c>
      <c r="L1553" s="33">
        <f t="shared" si="340"/>
        <v>33786.226397124934</v>
      </c>
      <c r="M1553" s="15">
        <f t="shared" si="331"/>
        <v>41.323451334715038</v>
      </c>
      <c r="N1553" s="6"/>
      <c r="O1553" s="7">
        <f t="shared" si="332"/>
        <v>45.151839247065354</v>
      </c>
      <c r="P1553" s="7"/>
      <c r="Q1553" s="46">
        <f t="shared" si="333"/>
        <v>-5.0555837075532857E-3</v>
      </c>
      <c r="R1553" s="22">
        <f t="shared" si="343"/>
        <v>0.990828492437972</v>
      </c>
      <c r="S1553" s="22">
        <f t="shared" si="344"/>
        <v>29.158292188753521</v>
      </c>
      <c r="T1553" s="39">
        <f t="shared" si="334"/>
        <v>-3.0274958780496797E-2</v>
      </c>
      <c r="U1553" s="39">
        <f t="shared" si="335"/>
        <v>3.990330227619121E-2</v>
      </c>
      <c r="V1553" s="39">
        <f t="shared" si="336"/>
        <v>-7.0178261056688007E-2</v>
      </c>
      <c r="Y1553" s="37"/>
      <c r="Z1553" s="37"/>
    </row>
    <row r="1554" spans="1:26" ht="13.15" x14ac:dyDescent="0.4">
      <c r="A1554" s="1">
        <v>1999.1</v>
      </c>
      <c r="B1554" s="11">
        <v>1300.01</v>
      </c>
      <c r="C1554" s="4">
        <f>C1553*2/3+C1556/3</f>
        <v>16.656666666666666</v>
      </c>
      <c r="D1554" s="11">
        <f>(2*D1553+D1556)/3</f>
        <v>45.363333333333337</v>
      </c>
      <c r="E1554" s="11">
        <v>168.2</v>
      </c>
      <c r="F1554" s="4">
        <f t="shared" si="341"/>
        <v>1999.7916666665496</v>
      </c>
      <c r="G1554" s="22">
        <v>6.11</v>
      </c>
      <c r="H1554" s="4">
        <f t="shared" si="337"/>
        <v>2354.463414328181</v>
      </c>
      <c r="I1554" s="4">
        <f t="shared" si="338"/>
        <v>30.167085077288945</v>
      </c>
      <c r="J1554" s="33">
        <f t="shared" si="342"/>
        <v>998428.25385159301</v>
      </c>
      <c r="K1554" s="4">
        <f t="shared" si="339"/>
        <v>82.158067003567197</v>
      </c>
      <c r="L1554" s="33">
        <f t="shared" si="340"/>
        <v>34839.757916391231</v>
      </c>
      <c r="M1554" s="15">
        <f t="shared" si="331"/>
        <v>40.552854399539875</v>
      </c>
      <c r="N1554" s="6"/>
      <c r="O1554" s="7">
        <f t="shared" si="332"/>
        <v>44.256041105624938</v>
      </c>
      <c r="P1554" s="7"/>
      <c r="Q1554" s="46">
        <f t="shared" si="333"/>
        <v>-6.8050214315522051E-3</v>
      </c>
      <c r="R1554" s="22">
        <f t="shared" si="343"/>
        <v>1.0110518898476173</v>
      </c>
      <c r="S1554" s="22">
        <f t="shared" si="344"/>
        <v>28.839337202700428</v>
      </c>
      <c r="T1554" s="39">
        <f t="shared" si="334"/>
        <v>-2.6647623354783989E-2</v>
      </c>
      <c r="U1554" s="39">
        <f t="shared" si="335"/>
        <v>4.1329379205632177E-2</v>
      </c>
      <c r="V1554" s="39">
        <f t="shared" si="336"/>
        <v>-6.7977002560416167E-2</v>
      </c>
      <c r="Y1554" s="37"/>
      <c r="Z1554" s="37"/>
    </row>
    <row r="1555" spans="1:26" ht="13.15" x14ac:dyDescent="0.4">
      <c r="A1555" s="1">
        <v>1999.11</v>
      </c>
      <c r="B1555" s="11">
        <v>1391</v>
      </c>
      <c r="C1555" s="4">
        <f>C1553/3+C1556*2/3</f>
        <v>16.673333333333332</v>
      </c>
      <c r="D1555" s="11">
        <f>(D1553+2*D1556)/3</f>
        <v>46.766666666666673</v>
      </c>
      <c r="E1555" s="11">
        <v>168.3</v>
      </c>
      <c r="F1555" s="4">
        <f t="shared" si="341"/>
        <v>1999.8749999998829</v>
      </c>
      <c r="G1555" s="22">
        <v>6.03</v>
      </c>
      <c r="H1555" s="4">
        <f t="shared" si="337"/>
        <v>2517.7595900178253</v>
      </c>
      <c r="I1555" s="4">
        <f t="shared" si="338"/>
        <v>30.179327748068918</v>
      </c>
      <c r="J1555" s="33">
        <f t="shared" si="342"/>
        <v>1068741.7298106942</v>
      </c>
      <c r="K1555" s="4">
        <f t="shared" si="339"/>
        <v>84.649333927510412</v>
      </c>
      <c r="L1555" s="33">
        <f t="shared" si="340"/>
        <v>35932.054802885315</v>
      </c>
      <c r="M1555" s="15">
        <f t="shared" si="331"/>
        <v>43.208290714613923</v>
      </c>
      <c r="N1555" s="6"/>
      <c r="O1555" s="7">
        <f t="shared" si="332"/>
        <v>47.094097588396977</v>
      </c>
      <c r="P1555" s="7"/>
      <c r="Q1555" s="46">
        <f t="shared" si="333"/>
        <v>-7.704917120284472E-3</v>
      </c>
      <c r="R1555" s="22">
        <f t="shared" si="343"/>
        <v>0.98660661022704421</v>
      </c>
      <c r="S1555" s="22">
        <f t="shared" si="344"/>
        <v>29.140741326446619</v>
      </c>
      <c r="T1555" s="39">
        <f t="shared" si="334"/>
        <v>-3.1315639368536319E-2</v>
      </c>
      <c r="U1555" s="39">
        <f t="shared" si="335"/>
        <v>4.0379893697501723E-2</v>
      </c>
      <c r="V1555" s="39">
        <f t="shared" si="336"/>
        <v>-7.1695533066038042E-2</v>
      </c>
      <c r="Y1555" s="37"/>
      <c r="Z1555" s="37"/>
    </row>
    <row r="1556" spans="1:26" ht="13.15" x14ac:dyDescent="0.4">
      <c r="A1556" s="1">
        <v>1999.12</v>
      </c>
      <c r="B1556" s="11">
        <v>1428.68</v>
      </c>
      <c r="C1556" s="4">
        <v>16.690000000000001</v>
      </c>
      <c r="D1556" s="11">
        <v>48.17</v>
      </c>
      <c r="E1556" s="11">
        <v>168.3</v>
      </c>
      <c r="F1556" s="4">
        <f t="shared" si="341"/>
        <v>1999.9583333332162</v>
      </c>
      <c r="G1556" s="22">
        <v>6.28</v>
      </c>
      <c r="H1556" s="4">
        <f t="shared" si="337"/>
        <v>2585.9617333333335</v>
      </c>
      <c r="I1556" s="4">
        <f t="shared" si="338"/>
        <v>30.209495008912658</v>
      </c>
      <c r="J1556" s="33">
        <f t="shared" si="342"/>
        <v>1098760.8743123563</v>
      </c>
      <c r="K1556" s="4">
        <f t="shared" si="339"/>
        <v>87.189417290552583</v>
      </c>
      <c r="L1556" s="33">
        <f t="shared" si="340"/>
        <v>37046.302401955792</v>
      </c>
      <c r="M1556" s="15">
        <f t="shared" si="331"/>
        <v>44.197939761040573</v>
      </c>
      <c r="N1556" s="6"/>
      <c r="O1556" s="7">
        <f t="shared" si="332"/>
        <v>48.110968682995235</v>
      </c>
      <c r="P1556" s="7"/>
      <c r="Q1556" s="46">
        <f t="shared" si="333"/>
        <v>-1.0886526695300779E-2</v>
      </c>
      <c r="R1556" s="22">
        <f t="shared" si="343"/>
        <v>0.97770689842364</v>
      </c>
      <c r="S1556" s="22">
        <f t="shared" si="344"/>
        <v>28.750448019588639</v>
      </c>
      <c r="T1556" s="39">
        <f t="shared" si="334"/>
        <v>-3.1699264549284401E-2</v>
      </c>
      <c r="U1556" s="39">
        <f t="shared" si="335"/>
        <v>4.0604818376882568E-2</v>
      </c>
      <c r="V1556" s="39">
        <f t="shared" si="336"/>
        <v>-7.2304082926166968E-2</v>
      </c>
      <c r="Y1556" s="37"/>
      <c r="Z1556" s="37"/>
    </row>
    <row r="1557" spans="1:26" ht="13.15" x14ac:dyDescent="0.4">
      <c r="A1557" s="1">
        <v>2000.01</v>
      </c>
      <c r="B1557" s="11">
        <v>1425.59</v>
      </c>
      <c r="C1557" s="4">
        <f>C1556*2/3+C1559/3</f>
        <v>16.713333333333335</v>
      </c>
      <c r="D1557" s="11">
        <f>(2*D1556+D1559)/3</f>
        <v>49.096666666666671</v>
      </c>
      <c r="E1557" s="11">
        <v>168.8</v>
      </c>
      <c r="F1557" s="4">
        <f t="shared" si="341"/>
        <v>2000.0416666665494</v>
      </c>
      <c r="G1557" s="22">
        <v>6.66</v>
      </c>
      <c r="H1557" s="4">
        <f t="shared" si="337"/>
        <v>2572.7254508886253</v>
      </c>
      <c r="I1557" s="4">
        <f t="shared" si="338"/>
        <v>30.162120971563983</v>
      </c>
      <c r="J1557" s="33">
        <f t="shared" si="342"/>
        <v>1094204.827490173</v>
      </c>
      <c r="K1557" s="4">
        <f t="shared" si="339"/>
        <v>88.603486196682468</v>
      </c>
      <c r="L1557" s="33">
        <f t="shared" si="340"/>
        <v>37683.913102885497</v>
      </c>
      <c r="M1557" s="15">
        <f t="shared" si="331"/>
        <v>43.772578146938002</v>
      </c>
      <c r="N1557" s="6"/>
      <c r="O1557" s="7">
        <f t="shared" si="332"/>
        <v>47.587687272921571</v>
      </c>
      <c r="P1557" s="7"/>
      <c r="Q1557" s="46">
        <f t="shared" si="333"/>
        <v>-1.5216742165251387E-2</v>
      </c>
      <c r="R1557" s="22">
        <f t="shared" si="343"/>
        <v>1.0157545650431981</v>
      </c>
      <c r="S1557" s="22">
        <f t="shared" si="344"/>
        <v>28.026248590901467</v>
      </c>
      <c r="T1557" s="39">
        <f t="shared" si="334"/>
        <v>-3.0322393887708188E-2</v>
      </c>
      <c r="U1557" s="39">
        <f t="shared" si="335"/>
        <v>4.200688755726012E-2</v>
      </c>
      <c r="V1557" s="39">
        <f t="shared" si="336"/>
        <v>-7.2329281444968307E-2</v>
      </c>
      <c r="Y1557" s="37"/>
      <c r="Z1557" s="37"/>
    </row>
    <row r="1558" spans="1:26" ht="13.15" x14ac:dyDescent="0.4">
      <c r="A1558" s="1">
        <v>2000.02</v>
      </c>
      <c r="B1558" s="11">
        <v>1388.87</v>
      </c>
      <c r="C1558" s="4">
        <f>C1556/3+C1559*2/3</f>
        <v>16.736666666666668</v>
      </c>
      <c r="D1558" s="11">
        <f>(D1556+2*D1559)/3</f>
        <v>50.023333333333333</v>
      </c>
      <c r="E1558" s="11">
        <v>169.8</v>
      </c>
      <c r="F1558" s="4">
        <f t="shared" si="341"/>
        <v>2000.1249999998827</v>
      </c>
      <c r="G1558" s="22">
        <v>6.52</v>
      </c>
      <c r="H1558" s="4">
        <f t="shared" si="337"/>
        <v>2491.6965796819786</v>
      </c>
      <c r="I1558" s="4">
        <f t="shared" si="338"/>
        <v>30.026348822143703</v>
      </c>
      <c r="J1558" s="33">
        <f t="shared" si="342"/>
        <v>1060806.6787067668</v>
      </c>
      <c r="K1558" s="4">
        <f t="shared" si="339"/>
        <v>89.744157891637215</v>
      </c>
      <c r="L1558" s="33">
        <f t="shared" si="340"/>
        <v>38207.38160603572</v>
      </c>
      <c r="M1558" s="15">
        <f t="shared" si="331"/>
        <v>42.185635887917321</v>
      </c>
      <c r="N1558" s="6"/>
      <c r="O1558" s="7">
        <f t="shared" si="332"/>
        <v>45.807695321871797</v>
      </c>
      <c r="P1558" s="7"/>
      <c r="Q1558" s="46">
        <f t="shared" si="333"/>
        <v>-1.2833071579527889E-2</v>
      </c>
      <c r="R1558" s="22">
        <f t="shared" si="343"/>
        <v>1.0246055812918504</v>
      </c>
      <c r="S1558" s="22">
        <f t="shared" si="344"/>
        <v>28.300135118343523</v>
      </c>
      <c r="T1558" s="39">
        <f t="shared" si="334"/>
        <v>-3.0194094269185734E-2</v>
      </c>
      <c r="U1558" s="39">
        <f t="shared" si="335"/>
        <v>4.1635084203392791E-2</v>
      </c>
      <c r="V1558" s="39">
        <f t="shared" si="336"/>
        <v>-7.1829178472578525E-2</v>
      </c>
      <c r="Y1558" s="37"/>
      <c r="Z1558" s="37"/>
    </row>
    <row r="1559" spans="1:26" ht="13.15" x14ac:dyDescent="0.4">
      <c r="A1559" s="1">
        <v>2000.03</v>
      </c>
      <c r="B1559" s="11">
        <v>1442.21</v>
      </c>
      <c r="C1559" s="16">
        <v>16.760000000000002</v>
      </c>
      <c r="D1559" s="11">
        <v>50.95</v>
      </c>
      <c r="E1559" s="11">
        <v>171.2</v>
      </c>
      <c r="F1559" s="4">
        <f t="shared" si="341"/>
        <v>2000.2083333332159</v>
      </c>
      <c r="G1559" s="22">
        <v>6.26</v>
      </c>
      <c r="H1559" s="4">
        <f t="shared" si="337"/>
        <v>2566.2324187500003</v>
      </c>
      <c r="I1559" s="4">
        <f t="shared" si="338"/>
        <v>29.82232500000001</v>
      </c>
      <c r="J1559" s="33">
        <f t="shared" si="342"/>
        <v>1093597.359032972</v>
      </c>
      <c r="K1559" s="4">
        <f t="shared" si="339"/>
        <v>90.659156250000024</v>
      </c>
      <c r="L1559" s="33">
        <f t="shared" si="340"/>
        <v>38634.308070759413</v>
      </c>
      <c r="M1559" s="15">
        <f t="shared" si="331"/>
        <v>43.220748439965874</v>
      </c>
      <c r="N1559" s="6"/>
      <c r="O1559" s="7">
        <f t="shared" si="332"/>
        <v>46.876009335888178</v>
      </c>
      <c r="P1559" s="7"/>
      <c r="Q1559" s="46">
        <f t="shared" si="333"/>
        <v>-1.0517110844577907E-2</v>
      </c>
      <c r="R1559" s="22">
        <f t="shared" si="343"/>
        <v>1.025368573243759</v>
      </c>
      <c r="S1559" s="22">
        <f t="shared" si="344"/>
        <v>28.759355675396574</v>
      </c>
      <c r="T1559" s="39">
        <f t="shared" si="334"/>
        <v>-2.7943646299565028E-2</v>
      </c>
      <c r="U1559" s="39">
        <f t="shared" si="335"/>
        <v>3.9509100222647753E-2</v>
      </c>
      <c r="V1559" s="39">
        <f t="shared" si="336"/>
        <v>-6.7452746522212781E-2</v>
      </c>
      <c r="Y1559" s="37"/>
      <c r="Z1559" s="37"/>
    </row>
    <row r="1560" spans="1:26" ht="13.15" x14ac:dyDescent="0.4">
      <c r="A1560" s="1">
        <v>2000.04</v>
      </c>
      <c r="B1560" s="11">
        <v>1461.36</v>
      </c>
      <c r="C1560" s="4">
        <f>C1559*2/3+C1562/3</f>
        <v>16.740000000000002</v>
      </c>
      <c r="D1560" s="11">
        <f>(2*D1559+D1562)/3</f>
        <v>51.273333333333333</v>
      </c>
      <c r="E1560" s="11">
        <v>171.3</v>
      </c>
      <c r="F1560" s="4">
        <f t="shared" si="341"/>
        <v>2000.2916666665492</v>
      </c>
      <c r="G1560" s="22">
        <v>5.99</v>
      </c>
      <c r="H1560" s="4">
        <f t="shared" si="337"/>
        <v>2598.7894654991242</v>
      </c>
      <c r="I1560" s="4">
        <f t="shared" si="338"/>
        <v>29.769348861646236</v>
      </c>
      <c r="J1560" s="33">
        <f t="shared" si="342"/>
        <v>1108528.693195872</v>
      </c>
      <c r="K1560" s="4">
        <f t="shared" si="339"/>
        <v>91.181227437244601</v>
      </c>
      <c r="L1560" s="33">
        <f t="shared" si="340"/>
        <v>38893.880492004944</v>
      </c>
      <c r="M1560" s="15">
        <f t="shared" si="331"/>
        <v>43.528574288507741</v>
      </c>
      <c r="N1560" s="6"/>
      <c r="O1560" s="7">
        <f t="shared" si="332"/>
        <v>47.155406855244721</v>
      </c>
      <c r="P1560" s="7"/>
      <c r="Q1560" s="46">
        <f t="shared" si="333"/>
        <v>-8.0804165599423078E-3</v>
      </c>
      <c r="R1560" s="22">
        <f t="shared" si="343"/>
        <v>0.97207430184040122</v>
      </c>
      <c r="S1560" s="22">
        <f t="shared" si="344"/>
        <v>29.471724703823998</v>
      </c>
      <c r="T1560" s="39">
        <f t="shared" si="334"/>
        <v>-2.5532618944741348E-2</v>
      </c>
      <c r="U1560" s="39">
        <f t="shared" si="335"/>
        <v>3.6084676941174454E-2</v>
      </c>
      <c r="V1560" s="39">
        <f t="shared" si="336"/>
        <v>-6.1617295885915802E-2</v>
      </c>
      <c r="Y1560" s="37"/>
      <c r="Z1560" s="37"/>
    </row>
    <row r="1561" spans="1:26" ht="13.15" x14ac:dyDescent="0.4">
      <c r="A1561" s="1">
        <v>2000.05</v>
      </c>
      <c r="B1561" s="11">
        <v>1418.48</v>
      </c>
      <c r="C1561" s="4">
        <f>C1559/3+C1562*2/3</f>
        <v>16.72</v>
      </c>
      <c r="D1561" s="11">
        <f>(D1559+2*D1562)/3</f>
        <v>51.596666666666671</v>
      </c>
      <c r="E1561" s="11">
        <v>171.5</v>
      </c>
      <c r="F1561" s="4">
        <f t="shared" si="341"/>
        <v>2000.3749999998824</v>
      </c>
      <c r="G1561" s="22">
        <v>6.44</v>
      </c>
      <c r="H1561" s="4">
        <f t="shared" si="337"/>
        <v>2519.5926759183676</v>
      </c>
      <c r="I1561" s="4">
        <f t="shared" si="338"/>
        <v>29.699107172011662</v>
      </c>
      <c r="J1561" s="33">
        <f t="shared" si="342"/>
        <v>1075802.5379032614</v>
      </c>
      <c r="K1561" s="4">
        <f t="shared" si="339"/>
        <v>91.649218483965029</v>
      </c>
      <c r="L1561" s="33">
        <f t="shared" si="340"/>
        <v>39131.905241771907</v>
      </c>
      <c r="M1561" s="15">
        <f t="shared" si="331"/>
        <v>41.966050503324325</v>
      </c>
      <c r="N1561" s="6"/>
      <c r="O1561" s="7">
        <f t="shared" si="332"/>
        <v>45.413038105009917</v>
      </c>
      <c r="P1561" s="7"/>
      <c r="Q1561" s="46">
        <f t="shared" si="333"/>
        <v>-1.1844161384851976E-2</v>
      </c>
      <c r="R1561" s="22">
        <f t="shared" si="343"/>
        <v>1.0306182214763959</v>
      </c>
      <c r="S1561" s="22">
        <f t="shared" si="344"/>
        <v>28.615296645571608</v>
      </c>
      <c r="T1561" s="39">
        <f t="shared" si="334"/>
        <v>-2.8590545078801655E-2</v>
      </c>
      <c r="U1561" s="39">
        <f t="shared" si="335"/>
        <v>4.3079974604339544E-2</v>
      </c>
      <c r="V1561" s="39">
        <f t="shared" si="336"/>
        <v>-7.1670519683141198E-2</v>
      </c>
      <c r="Y1561" s="37"/>
      <c r="Z1561" s="37"/>
    </row>
    <row r="1562" spans="1:26" ht="13.15" x14ac:dyDescent="0.4">
      <c r="A1562" s="1">
        <v>2000.06</v>
      </c>
      <c r="B1562" s="11">
        <v>1461.96</v>
      </c>
      <c r="C1562" s="4">
        <v>16.7</v>
      </c>
      <c r="D1562" s="11">
        <v>51.92</v>
      </c>
      <c r="E1562" s="11">
        <v>172.4</v>
      </c>
      <c r="F1562" s="4">
        <f t="shared" si="341"/>
        <v>2000.4583333332157</v>
      </c>
      <c r="G1562" s="22">
        <v>6.1</v>
      </c>
      <c r="H1562" s="4">
        <f t="shared" si="337"/>
        <v>2583.2680559164737</v>
      </c>
      <c r="I1562" s="4">
        <f t="shared" si="338"/>
        <v>29.508725638051043</v>
      </c>
      <c r="J1562" s="33">
        <f t="shared" si="342"/>
        <v>1104040.2763195683</v>
      </c>
      <c r="K1562" s="4">
        <f t="shared" si="339"/>
        <v>91.742097911832957</v>
      </c>
      <c r="L1562" s="33">
        <f t="shared" si="340"/>
        <v>39208.850547560796</v>
      </c>
      <c r="M1562" s="15">
        <f t="shared" si="331"/>
        <v>42.781971567071466</v>
      </c>
      <c r="N1562" s="6"/>
      <c r="O1562" s="7">
        <f t="shared" si="332"/>
        <v>46.245587485836147</v>
      </c>
      <c r="P1562" s="7"/>
      <c r="Q1562" s="46">
        <f t="shared" si="333"/>
        <v>-8.916024776085104E-3</v>
      </c>
      <c r="R1562" s="22">
        <f t="shared" si="343"/>
        <v>1.008805131658411</v>
      </c>
      <c r="S1562" s="22">
        <f t="shared" si="344"/>
        <v>29.337488470435968</v>
      </c>
      <c r="T1562" s="39">
        <f t="shared" si="334"/>
        <v>-3.4498868432314311E-2</v>
      </c>
      <c r="U1562" s="39">
        <f t="shared" si="335"/>
        <v>4.280322546387505E-2</v>
      </c>
      <c r="V1562" s="39">
        <f t="shared" si="336"/>
        <v>-7.7302093896189361E-2</v>
      </c>
      <c r="Y1562" s="37"/>
      <c r="Z1562" s="37"/>
    </row>
    <row r="1563" spans="1:26" ht="13.15" x14ac:dyDescent="0.4">
      <c r="A1563" s="1">
        <v>2000.07</v>
      </c>
      <c r="B1563" s="11">
        <v>1473</v>
      </c>
      <c r="C1563" s="4">
        <f>C1562*2/3+C1565/3</f>
        <v>16.583333333333332</v>
      </c>
      <c r="D1563" s="11">
        <f>(2*D1562+D1565)/3</f>
        <v>52.513333333333343</v>
      </c>
      <c r="E1563" s="11">
        <v>172.8</v>
      </c>
      <c r="F1563" s="4">
        <f t="shared" si="341"/>
        <v>2000.541666666549</v>
      </c>
      <c r="G1563" s="22">
        <v>6.05</v>
      </c>
      <c r="H1563" s="4">
        <f t="shared" si="337"/>
        <v>2596.7506770833334</v>
      </c>
      <c r="I1563" s="4">
        <f t="shared" si="338"/>
        <v>29.234746817129629</v>
      </c>
      <c r="J1563" s="33">
        <f t="shared" si="342"/>
        <v>1110843.6940244515</v>
      </c>
      <c r="K1563" s="4">
        <f t="shared" si="339"/>
        <v>92.575718865740754</v>
      </c>
      <c r="L1563" s="33">
        <f t="shared" si="340"/>
        <v>39602.243846257552</v>
      </c>
      <c r="M1563" s="15">
        <f t="shared" si="331"/>
        <v>42.758093618269591</v>
      </c>
      <c r="N1563" s="6"/>
      <c r="O1563" s="7">
        <f t="shared" si="332"/>
        <v>46.170728131840356</v>
      </c>
      <c r="P1563" s="7"/>
      <c r="Q1563" s="46">
        <f t="shared" si="333"/>
        <v>-8.5597583707810489E-3</v>
      </c>
      <c r="R1563" s="22">
        <f t="shared" si="343"/>
        <v>1.0215803230975278</v>
      </c>
      <c r="S1563" s="22">
        <f t="shared" si="344"/>
        <v>29.52730010200327</v>
      </c>
      <c r="T1563" s="39">
        <f t="shared" si="334"/>
        <v>-3.5265021397115182E-2</v>
      </c>
      <c r="U1563" s="39">
        <f t="shared" si="335"/>
        <v>4.4065954567946708E-2</v>
      </c>
      <c r="V1563" s="39">
        <f t="shared" si="336"/>
        <v>-7.933097596506189E-2</v>
      </c>
      <c r="Y1563" s="37"/>
      <c r="Z1563" s="37"/>
    </row>
    <row r="1564" spans="1:26" ht="13.15" x14ac:dyDescent="0.4">
      <c r="A1564" s="1">
        <v>2000.08</v>
      </c>
      <c r="B1564" s="11">
        <v>1485.46</v>
      </c>
      <c r="C1564" s="4">
        <f>C1562/3+C1565*2/3</f>
        <v>16.466666666666669</v>
      </c>
      <c r="D1564" s="11">
        <f>(D1562+2*D1565)/3</f>
        <v>53.106666666666662</v>
      </c>
      <c r="E1564" s="11">
        <v>172.8</v>
      </c>
      <c r="F1564" s="4">
        <f t="shared" si="341"/>
        <v>2000.6249999998822</v>
      </c>
      <c r="G1564" s="22">
        <v>5.83</v>
      </c>
      <c r="H1564" s="4">
        <f t="shared" si="337"/>
        <v>2618.7164024305557</v>
      </c>
      <c r="I1564" s="4">
        <f t="shared" si="338"/>
        <v>29.029075231481482</v>
      </c>
      <c r="J1564" s="33">
        <f t="shared" si="342"/>
        <v>1121275.0835898966</v>
      </c>
      <c r="K1564" s="4">
        <f t="shared" si="339"/>
        <v>93.62170578703703</v>
      </c>
      <c r="L1564" s="33">
        <f t="shared" si="340"/>
        <v>40086.695101751262</v>
      </c>
      <c r="M1564" s="15">
        <f t="shared" si="331"/>
        <v>42.869565494419497</v>
      </c>
      <c r="N1564" s="6"/>
      <c r="O1564" s="7">
        <f t="shared" si="332"/>
        <v>46.242113523646928</v>
      </c>
      <c r="P1564" s="7"/>
      <c r="Q1564" s="46">
        <f t="shared" si="333"/>
        <v>-7.3623325775988568E-3</v>
      </c>
      <c r="R1564" s="22">
        <f t="shared" si="343"/>
        <v>1.0071166550043771</v>
      </c>
      <c r="S1564" s="22">
        <f t="shared" si="344"/>
        <v>30.164508778402165</v>
      </c>
      <c r="T1564" s="39">
        <f t="shared" si="334"/>
        <v>-3.5469471616875858E-2</v>
      </c>
      <c r="U1564" s="39">
        <f t="shared" si="335"/>
        <v>4.472352262242163E-2</v>
      </c>
      <c r="V1564" s="39">
        <f t="shared" si="336"/>
        <v>-8.0192994239297488E-2</v>
      </c>
      <c r="Y1564" s="37"/>
      <c r="Z1564" s="37"/>
    </row>
    <row r="1565" spans="1:26" ht="13.15" x14ac:dyDescent="0.4">
      <c r="A1565" s="1">
        <v>2000.09</v>
      </c>
      <c r="B1565" s="11">
        <v>1468.05</v>
      </c>
      <c r="C1565" s="4">
        <v>16.350000000000001</v>
      </c>
      <c r="D1565" s="11">
        <v>53.7</v>
      </c>
      <c r="E1565" s="11">
        <v>173.7</v>
      </c>
      <c r="F1565" s="4">
        <f t="shared" si="341"/>
        <v>2000.7083333332155</v>
      </c>
      <c r="G1565" s="22">
        <v>5.8</v>
      </c>
      <c r="H1565" s="4">
        <f t="shared" si="337"/>
        <v>2574.6148730569948</v>
      </c>
      <c r="I1565" s="4">
        <f t="shared" si="338"/>
        <v>28.674059585492234</v>
      </c>
      <c r="J1565" s="33">
        <f t="shared" si="342"/>
        <v>1103414.9389742024</v>
      </c>
      <c r="K1565" s="4">
        <f t="shared" si="339"/>
        <v>94.17718652849743</v>
      </c>
      <c r="L1565" s="33">
        <f t="shared" si="340"/>
        <v>40361.964662589613</v>
      </c>
      <c r="M1565" s="15">
        <f t="shared" si="331"/>
        <v>41.89800792488473</v>
      </c>
      <c r="N1565" s="6"/>
      <c r="O1565" s="7">
        <f t="shared" si="332"/>
        <v>45.147501501622976</v>
      </c>
      <c r="P1565" s="7"/>
      <c r="Q1565" s="46">
        <f t="shared" si="333"/>
        <v>-6.8429212984665692E-3</v>
      </c>
      <c r="R1565" s="22">
        <f t="shared" si="343"/>
        <v>1.0093622130195519</v>
      </c>
      <c r="S1565" s="22">
        <f t="shared" si="344"/>
        <v>30.221774107279153</v>
      </c>
      <c r="T1565" s="39">
        <f t="shared" si="334"/>
        <v>-3.0766711712898687E-2</v>
      </c>
      <c r="U1565" s="39">
        <f t="shared" si="335"/>
        <v>4.5152595927564709E-2</v>
      </c>
      <c r="V1565" s="39">
        <f t="shared" si="336"/>
        <v>-7.5919307640463396E-2</v>
      </c>
      <c r="Y1565" s="37"/>
      <c r="Z1565" s="37"/>
    </row>
    <row r="1566" spans="1:26" ht="13.15" x14ac:dyDescent="0.4">
      <c r="A1566" s="1">
        <v>2000.1</v>
      </c>
      <c r="B1566" s="11">
        <v>1390.14</v>
      </c>
      <c r="C1566" s="4">
        <f>C1565*2/3+C1568/3</f>
        <v>16.323333333333334</v>
      </c>
      <c r="D1566" s="11">
        <f>(2*D1565+D1568)/3</f>
        <v>52.466666666666669</v>
      </c>
      <c r="E1566" s="11">
        <v>174</v>
      </c>
      <c r="F1566" s="4">
        <f t="shared" si="341"/>
        <v>2000.7916666665487</v>
      </c>
      <c r="G1566" s="22">
        <v>5.74</v>
      </c>
      <c r="H1566" s="4">
        <f t="shared" si="337"/>
        <v>2433.7756210344828</v>
      </c>
      <c r="I1566" s="4">
        <f t="shared" si="338"/>
        <v>28.577935114942534</v>
      </c>
      <c r="J1566" s="33">
        <f t="shared" si="342"/>
        <v>1044075.4394772208</v>
      </c>
      <c r="K1566" s="4">
        <f t="shared" si="339"/>
        <v>91.8555643678161</v>
      </c>
      <c r="L1566" s="33">
        <f t="shared" si="340"/>
        <v>39405.497329696904</v>
      </c>
      <c r="M1566" s="15">
        <f t="shared" si="331"/>
        <v>39.369699044201369</v>
      </c>
      <c r="N1566" s="6"/>
      <c r="O1566" s="7">
        <f t="shared" si="332"/>
        <v>42.382640229890015</v>
      </c>
      <c r="P1566" s="7"/>
      <c r="Q1566" s="46">
        <f t="shared" si="333"/>
        <v>-5.1502496321646704E-3</v>
      </c>
      <c r="R1566" s="22">
        <f t="shared" si="343"/>
        <v>1.0062943229539354</v>
      </c>
      <c r="S1566" s="22">
        <f t="shared" si="344"/>
        <v>30.452122454999756</v>
      </c>
      <c r="T1566" s="39">
        <f t="shared" si="334"/>
        <v>-2.1143194194269355E-2</v>
      </c>
      <c r="U1566" s="39">
        <f t="shared" si="335"/>
        <v>4.5459424163707851E-2</v>
      </c>
      <c r="V1566" s="39">
        <f t="shared" si="336"/>
        <v>-6.6602618357977206E-2</v>
      </c>
      <c r="Y1566" s="37"/>
      <c r="Z1566" s="37"/>
    </row>
    <row r="1567" spans="1:26" ht="13.15" x14ac:dyDescent="0.4">
      <c r="A1567" s="1">
        <v>2000.11</v>
      </c>
      <c r="B1567" s="11">
        <v>1378.04</v>
      </c>
      <c r="C1567" s="4">
        <f>C1565/3+C1568*2/3</f>
        <v>16.296666666666667</v>
      </c>
      <c r="D1567" s="11">
        <f>(D1565+2*D1568)/3</f>
        <v>51.233333333333327</v>
      </c>
      <c r="E1567" s="11">
        <v>174.1</v>
      </c>
      <c r="F1567" s="4">
        <f t="shared" si="341"/>
        <v>2000.874999999882</v>
      </c>
      <c r="G1567" s="22">
        <v>5.72</v>
      </c>
      <c r="H1567" s="4">
        <f t="shared" si="337"/>
        <v>2411.2058998276857</v>
      </c>
      <c r="I1567" s="4">
        <f t="shared" si="338"/>
        <v>28.514860827110859</v>
      </c>
      <c r="J1567" s="33">
        <f t="shared" si="342"/>
        <v>1035412.5540199485</v>
      </c>
      <c r="K1567" s="4">
        <f t="shared" si="339"/>
        <v>89.644796668581279</v>
      </c>
      <c r="L1567" s="33">
        <f t="shared" si="340"/>
        <v>38494.990361398814</v>
      </c>
      <c r="M1567" s="15">
        <f t="shared" si="331"/>
        <v>38.782142456784769</v>
      </c>
      <c r="N1567" s="6"/>
      <c r="O1567" s="7">
        <f t="shared" si="332"/>
        <v>41.713360280388045</v>
      </c>
      <c r="P1567" s="7"/>
      <c r="Q1567" s="46">
        <f t="shared" si="333"/>
        <v>-4.7369133566431965E-3</v>
      </c>
      <c r="R1567" s="22">
        <f t="shared" si="343"/>
        <v>1.0418281855632676</v>
      </c>
      <c r="S1567" s="22">
        <f t="shared" si="344"/>
        <v>30.626196685901153</v>
      </c>
      <c r="T1567" s="39">
        <f t="shared" si="334"/>
        <v>-1.795437761898977E-2</v>
      </c>
      <c r="U1567" s="39">
        <f t="shared" si="335"/>
        <v>4.3035104829429294E-2</v>
      </c>
      <c r="V1567" s="39">
        <f t="shared" si="336"/>
        <v>-6.0989482448419063E-2</v>
      </c>
      <c r="Y1567" s="37"/>
      <c r="Z1567" s="37"/>
    </row>
    <row r="1568" spans="1:26" ht="13.15" x14ac:dyDescent="0.4">
      <c r="A1568" s="1">
        <v>2000.12</v>
      </c>
      <c r="B1568" s="11">
        <v>1330.93</v>
      </c>
      <c r="C1568" s="16">
        <v>16.27</v>
      </c>
      <c r="D1568" s="11">
        <v>50</v>
      </c>
      <c r="E1568" s="11">
        <v>174</v>
      </c>
      <c r="F1568" s="4">
        <f t="shared" si="341"/>
        <v>2000.9583333332153</v>
      </c>
      <c r="G1568" s="22">
        <v>5.24</v>
      </c>
      <c r="H1568" s="4">
        <f t="shared" si="337"/>
        <v>2330.1142239655178</v>
      </c>
      <c r="I1568" s="4">
        <f t="shared" si="338"/>
        <v>28.484562241379312</v>
      </c>
      <c r="J1568" s="33">
        <f t="shared" si="342"/>
        <v>1001609.7309422279</v>
      </c>
      <c r="K1568" s="4">
        <f t="shared" si="339"/>
        <v>87.53706896551725</v>
      </c>
      <c r="L1568" s="33">
        <f t="shared" si="340"/>
        <v>37628.189722308001</v>
      </c>
      <c r="M1568" s="15">
        <f t="shared" si="331"/>
        <v>37.274238004497207</v>
      </c>
      <c r="N1568" s="6"/>
      <c r="O1568" s="7">
        <f t="shared" si="332"/>
        <v>40.059879473596069</v>
      </c>
      <c r="P1568" s="7"/>
      <c r="Q1568" s="46">
        <f t="shared" si="333"/>
        <v>1.0472183525711276E-3</v>
      </c>
      <c r="R1568" s="22">
        <f t="shared" si="343"/>
        <v>1.010566145799292</v>
      </c>
      <c r="S1568" s="22">
        <f t="shared" si="344"/>
        <v>31.925572415311777</v>
      </c>
      <c r="T1568" s="39">
        <f t="shared" si="334"/>
        <v>-1.1258910007135969E-2</v>
      </c>
      <c r="U1568" s="39">
        <f t="shared" si="335"/>
        <v>3.4031954457221625E-2</v>
      </c>
      <c r="V1568" s="39">
        <f t="shared" si="336"/>
        <v>-4.5290864464357594E-2</v>
      </c>
      <c r="Y1568" s="37"/>
      <c r="Z1568" s="37"/>
    </row>
    <row r="1569" spans="1:26" ht="13.15" x14ac:dyDescent="0.4">
      <c r="A1569" s="1">
        <v>2001.01</v>
      </c>
      <c r="B1569" s="11">
        <v>1335.63</v>
      </c>
      <c r="C1569" s="4">
        <f>C1568*2/3+C1571/3</f>
        <v>16.169999999999998</v>
      </c>
      <c r="D1569" s="11">
        <f>(2*D1568+D1571)/3</f>
        <v>48.48</v>
      </c>
      <c r="E1569" s="11">
        <v>175.1</v>
      </c>
      <c r="F1569" s="4">
        <f t="shared" si="341"/>
        <v>2001.0416666665485</v>
      </c>
      <c r="G1569" s="22">
        <v>5.16</v>
      </c>
      <c r="H1569" s="4">
        <f t="shared" si="337"/>
        <v>2323.6529484294692</v>
      </c>
      <c r="I1569" s="4">
        <f t="shared" si="338"/>
        <v>28.131644374643059</v>
      </c>
      <c r="J1569" s="33">
        <f t="shared" si="342"/>
        <v>999840.03269623371</v>
      </c>
      <c r="K1569" s="4">
        <f t="shared" si="339"/>
        <v>84.342740833809259</v>
      </c>
      <c r="L1569" s="33">
        <f t="shared" si="340"/>
        <v>36291.671185218518</v>
      </c>
      <c r="M1569" s="15">
        <f t="shared" si="331"/>
        <v>36.978867997029816</v>
      </c>
      <c r="N1569" s="6"/>
      <c r="O1569" s="7">
        <f t="shared" si="332"/>
        <v>39.712809789447149</v>
      </c>
      <c r="P1569" s="7"/>
      <c r="Q1569" s="46">
        <f t="shared" si="333"/>
        <v>2.096483874217174E-3</v>
      </c>
      <c r="R1569" s="22">
        <f t="shared" si="343"/>
        <v>1.0089623559485503</v>
      </c>
      <c r="S1569" s="22">
        <f t="shared" si="344"/>
        <v>32.060223096875731</v>
      </c>
      <c r="T1569" s="39">
        <f t="shared" si="334"/>
        <v>-8.1823413419261914E-3</v>
      </c>
      <c r="U1569" s="39">
        <f t="shared" si="335"/>
        <v>3.2518510247690147E-2</v>
      </c>
      <c r="V1569" s="39">
        <f t="shared" si="336"/>
        <v>-4.0700851589616338E-2</v>
      </c>
      <c r="Y1569" s="37"/>
      <c r="Z1569" s="37"/>
    </row>
    <row r="1570" spans="1:26" ht="13.15" x14ac:dyDescent="0.4">
      <c r="A1570" s="1">
        <v>2001.02</v>
      </c>
      <c r="B1570" s="11">
        <v>1305.75</v>
      </c>
      <c r="C1570" s="4">
        <f>C1568/3+C1571*2/3</f>
        <v>16.07</v>
      </c>
      <c r="D1570" s="11">
        <f>(D1568+2*D1571)/3</f>
        <v>46.96</v>
      </c>
      <c r="E1570" s="11">
        <v>175.8</v>
      </c>
      <c r="F1570" s="4">
        <f t="shared" si="341"/>
        <v>2001.1249999998818</v>
      </c>
      <c r="G1570" s="22">
        <v>5.0999999999999996</v>
      </c>
      <c r="H1570" s="4">
        <f t="shared" si="337"/>
        <v>2262.6240998293515</v>
      </c>
      <c r="I1570" s="4">
        <f t="shared" si="338"/>
        <v>27.846348293515359</v>
      </c>
      <c r="J1570" s="33">
        <f t="shared" si="342"/>
        <v>974578.54594807676</v>
      </c>
      <c r="K1570" s="4">
        <f t="shared" si="339"/>
        <v>81.373025255972692</v>
      </c>
      <c r="L1570" s="33">
        <f t="shared" si="340"/>
        <v>35049.748051098359</v>
      </c>
      <c r="M1570" s="15">
        <f t="shared" si="331"/>
        <v>35.834662651431287</v>
      </c>
      <c r="N1570" s="6"/>
      <c r="O1570" s="7">
        <f t="shared" si="332"/>
        <v>38.458570743648075</v>
      </c>
      <c r="P1570" s="7"/>
      <c r="Q1570" s="46">
        <f t="shared" si="333"/>
        <v>3.8171588679032989E-3</v>
      </c>
      <c r="R1570" s="22">
        <f t="shared" si="343"/>
        <v>1.0207257495686799</v>
      </c>
      <c r="S1570" s="22">
        <f t="shared" si="344"/>
        <v>32.21875680166827</v>
      </c>
      <c r="T1570" s="39">
        <f t="shared" si="334"/>
        <v>-3.04056232005534E-3</v>
      </c>
      <c r="U1570" s="39">
        <f t="shared" si="335"/>
        <v>3.0151305495649705E-2</v>
      </c>
      <c r="V1570" s="39">
        <f t="shared" si="336"/>
        <v>-3.3191867815705045E-2</v>
      </c>
      <c r="Y1570" s="37"/>
      <c r="Z1570" s="37"/>
    </row>
    <row r="1571" spans="1:26" ht="13.15" x14ac:dyDescent="0.4">
      <c r="A1571" s="1">
        <v>2001.03</v>
      </c>
      <c r="B1571" s="11">
        <v>1185.8499999999999</v>
      </c>
      <c r="C1571" s="4">
        <v>15.97</v>
      </c>
      <c r="D1571" s="11">
        <v>45.44</v>
      </c>
      <c r="E1571" s="11">
        <v>176.2</v>
      </c>
      <c r="F1571" s="4">
        <f t="shared" si="341"/>
        <v>2001.208333333215</v>
      </c>
      <c r="G1571" s="22">
        <v>4.8899999999999997</v>
      </c>
      <c r="H1571" s="4">
        <f t="shared" si="337"/>
        <v>2050.1946631668561</v>
      </c>
      <c r="I1571" s="4">
        <f t="shared" si="338"/>
        <v>27.610244778660618</v>
      </c>
      <c r="J1571" s="33">
        <f t="shared" si="342"/>
        <v>884070.00375124835</v>
      </c>
      <c r="K1571" s="4">
        <f t="shared" si="339"/>
        <v>78.560395913734396</v>
      </c>
      <c r="L1571" s="33">
        <f t="shared" si="340"/>
        <v>33876.241489612279</v>
      </c>
      <c r="M1571" s="15">
        <f t="shared" si="331"/>
        <v>32.325837236178749</v>
      </c>
      <c r="N1571" s="6"/>
      <c r="O1571" s="7">
        <f t="shared" si="332"/>
        <v>34.675224630315945</v>
      </c>
      <c r="P1571" s="7"/>
      <c r="Q1571" s="46">
        <f t="shared" si="333"/>
        <v>9.0273687409000471E-3</v>
      </c>
      <c r="R1571" s="22">
        <f t="shared" si="343"/>
        <v>0.98468394676896842</v>
      </c>
      <c r="S1571" s="22">
        <f t="shared" si="344"/>
        <v>32.811857445494709</v>
      </c>
      <c r="T1571" s="39">
        <f t="shared" si="334"/>
        <v>4.6247634573561847E-3</v>
      </c>
      <c r="U1571" s="39">
        <f t="shared" si="335"/>
        <v>2.9037043477599056E-2</v>
      </c>
      <c r="V1571" s="39">
        <f t="shared" si="336"/>
        <v>-2.4412280020242871E-2</v>
      </c>
      <c r="Y1571" s="37"/>
      <c r="Z1571" s="37"/>
    </row>
    <row r="1572" spans="1:26" ht="13.15" x14ac:dyDescent="0.4">
      <c r="A1572" s="1">
        <v>2001.04</v>
      </c>
      <c r="B1572" s="11">
        <v>1189.8399999999999</v>
      </c>
      <c r="C1572" s="4">
        <f>C1571*2/3+C1574/3</f>
        <v>15.876666666666665</v>
      </c>
      <c r="D1572" s="11">
        <f>(2*D1571+D1574)/3</f>
        <v>42.556666666666665</v>
      </c>
      <c r="E1572" s="11">
        <v>176.9</v>
      </c>
      <c r="F1572" s="4">
        <f t="shared" si="341"/>
        <v>2001.2916666665483</v>
      </c>
      <c r="G1572" s="22">
        <v>5.14</v>
      </c>
      <c r="H1572" s="4">
        <f t="shared" si="337"/>
        <v>2048.9529076314302</v>
      </c>
      <c r="I1572" s="4">
        <f t="shared" si="338"/>
        <v>27.340266195590729</v>
      </c>
      <c r="J1572" s="33">
        <f t="shared" si="342"/>
        <v>884516.99884173577</v>
      </c>
      <c r="K1572" s="4">
        <f t="shared" si="339"/>
        <v>73.284312097230071</v>
      </c>
      <c r="L1572" s="33">
        <f t="shared" si="340"/>
        <v>31636.266288499406</v>
      </c>
      <c r="M1572" s="15">
        <f t="shared" si="331"/>
        <v>32.173901168360693</v>
      </c>
      <c r="N1572" s="6"/>
      <c r="O1572" s="7">
        <f t="shared" si="332"/>
        <v>34.496099624617528</v>
      </c>
      <c r="P1572" s="7"/>
      <c r="Q1572" s="46">
        <f t="shared" si="333"/>
        <v>6.9286425381250294E-3</v>
      </c>
      <c r="R1572" s="22">
        <f t="shared" si="343"/>
        <v>0.98511167417526413</v>
      </c>
      <c r="S1572" s="22">
        <f t="shared" si="344"/>
        <v>32.18146012968986</v>
      </c>
      <c r="T1572" s="39">
        <f t="shared" si="334"/>
        <v>6.1390162450452035E-3</v>
      </c>
      <c r="U1572" s="39">
        <f t="shared" si="335"/>
        <v>3.0234437620741295E-2</v>
      </c>
      <c r="V1572" s="39">
        <f t="shared" si="336"/>
        <v>-2.4095421375696091E-2</v>
      </c>
      <c r="Y1572" s="37"/>
      <c r="Z1572" s="37"/>
    </row>
    <row r="1573" spans="1:26" ht="13.15" x14ac:dyDescent="0.4">
      <c r="A1573" s="1">
        <v>2001.05</v>
      </c>
      <c r="B1573" s="11">
        <v>1270.3699999999999</v>
      </c>
      <c r="C1573" s="4">
        <f>C1571/3+C1574*2/3</f>
        <v>15.783333333333331</v>
      </c>
      <c r="D1573" s="11">
        <f>(D1571+2*D1574)/3</f>
        <v>39.673333333333332</v>
      </c>
      <c r="E1573" s="11">
        <v>177.7</v>
      </c>
      <c r="F1573" s="4">
        <f t="shared" si="341"/>
        <v>2001.3749999998815</v>
      </c>
      <c r="G1573" s="22">
        <v>5.39</v>
      </c>
      <c r="H1573" s="4">
        <f t="shared" si="337"/>
        <v>2177.7802066966797</v>
      </c>
      <c r="I1573" s="4">
        <f t="shared" si="338"/>
        <v>27.057180922903768</v>
      </c>
      <c r="J1573" s="33">
        <f t="shared" si="342"/>
        <v>941104.10416034085</v>
      </c>
      <c r="K1573" s="4">
        <f t="shared" si="339"/>
        <v>68.011524254361291</v>
      </c>
      <c r="L1573" s="33">
        <f t="shared" si="340"/>
        <v>29390.442804632716</v>
      </c>
      <c r="M1573" s="15">
        <f t="shared" si="331"/>
        <v>34.074643217140036</v>
      </c>
      <c r="N1573" s="6"/>
      <c r="O1573" s="7">
        <f t="shared" si="332"/>
        <v>36.517428561211965</v>
      </c>
      <c r="P1573" s="7"/>
      <c r="Q1573" s="46">
        <f t="shared" si="333"/>
        <v>2.8549355130883386E-3</v>
      </c>
      <c r="R1573" s="22">
        <f t="shared" si="343"/>
        <v>1.0129694813165779</v>
      </c>
      <c r="S1573" s="22">
        <f t="shared" si="344"/>
        <v>31.559609130183045</v>
      </c>
      <c r="T1573" s="39">
        <f t="shared" si="334"/>
        <v>1.0869349603437328E-4</v>
      </c>
      <c r="U1573" s="39">
        <f t="shared" si="335"/>
        <v>3.456839659122668E-2</v>
      </c>
      <c r="V1573" s="39">
        <f t="shared" si="336"/>
        <v>-3.4459703095192307E-2</v>
      </c>
      <c r="Y1573" s="37"/>
      <c r="Z1573" s="37"/>
    </row>
    <row r="1574" spans="1:26" ht="13.15" x14ac:dyDescent="0.4">
      <c r="A1574" s="1">
        <v>2001.06</v>
      </c>
      <c r="B1574" s="11">
        <v>1238.71</v>
      </c>
      <c r="C1574" s="4">
        <v>15.69</v>
      </c>
      <c r="D1574" s="11">
        <v>36.79</v>
      </c>
      <c r="E1574" s="11">
        <v>178</v>
      </c>
      <c r="F1574" s="4">
        <f t="shared" si="341"/>
        <v>2001.4583333332148</v>
      </c>
      <c r="G1574" s="22">
        <v>5.28</v>
      </c>
      <c r="H1574" s="4">
        <f t="shared" si="337"/>
        <v>2119.9269021910113</v>
      </c>
      <c r="I1574" s="4">
        <f t="shared" si="338"/>
        <v>26.85184837078652</v>
      </c>
      <c r="J1574" s="33">
        <f t="shared" si="342"/>
        <v>917070.40380967793</v>
      </c>
      <c r="K1574" s="4">
        <f t="shared" si="339"/>
        <v>62.962364662921345</v>
      </c>
      <c r="L1574" s="33">
        <f t="shared" si="340"/>
        <v>27237.222720538342</v>
      </c>
      <c r="M1574" s="15">
        <f t="shared" si="331"/>
        <v>33.068534411112772</v>
      </c>
      <c r="N1574" s="6"/>
      <c r="O1574" s="7">
        <f t="shared" si="332"/>
        <v>35.426859322674495</v>
      </c>
      <c r="P1574" s="7"/>
      <c r="Q1574" s="46">
        <f t="shared" si="333"/>
        <v>4.7185158539475337E-3</v>
      </c>
      <c r="R1574" s="22">
        <f t="shared" si="343"/>
        <v>1.00748845990805</v>
      </c>
      <c r="S1574" s="22">
        <f t="shared" si="344"/>
        <v>31.915040687406314</v>
      </c>
      <c r="T1574" s="39">
        <f t="shared" si="334"/>
        <v>-9.2617412017770295E-4</v>
      </c>
      <c r="U1574" s="39">
        <f t="shared" si="335"/>
        <v>3.5285994928146991E-2</v>
      </c>
      <c r="V1574" s="39">
        <f t="shared" si="336"/>
        <v>-3.6212169048324694E-2</v>
      </c>
      <c r="Y1574" s="37"/>
      <c r="Z1574" s="37"/>
    </row>
    <row r="1575" spans="1:26" ht="13.15" x14ac:dyDescent="0.4">
      <c r="A1575" s="1">
        <v>2001.07</v>
      </c>
      <c r="B1575" s="11">
        <v>1204.45</v>
      </c>
      <c r="C1575" s="4">
        <f>C1574*2/3+C1577/3</f>
        <v>15.706666666666667</v>
      </c>
      <c r="D1575" s="11">
        <f>(2*D1574+D1577)/3</f>
        <v>33.963333333333331</v>
      </c>
      <c r="E1575" s="11">
        <v>177.5</v>
      </c>
      <c r="F1575" s="4">
        <f t="shared" si="341"/>
        <v>2001.5416666665481</v>
      </c>
      <c r="G1575" s="22">
        <v>5.24</v>
      </c>
      <c r="H1575" s="4">
        <f t="shared" si="337"/>
        <v>2067.1008397183105</v>
      </c>
      <c r="I1575" s="4">
        <f t="shared" si="338"/>
        <v>26.956091042253526</v>
      </c>
      <c r="J1575" s="33">
        <f t="shared" si="342"/>
        <v>895189.8542394056</v>
      </c>
      <c r="K1575" s="4">
        <f t="shared" si="339"/>
        <v>58.288542366197184</v>
      </c>
      <c r="L1575" s="33">
        <f t="shared" si="340"/>
        <v>25242.750978580269</v>
      </c>
      <c r="M1575" s="15">
        <f t="shared" si="331"/>
        <v>32.163038687444356</v>
      </c>
      <c r="N1575" s="6"/>
      <c r="O1575" s="7">
        <f t="shared" si="332"/>
        <v>34.448593957650353</v>
      </c>
      <c r="P1575" s="7"/>
      <c r="Q1575" s="46">
        <f t="shared" si="333"/>
        <v>5.5300455517572171E-3</v>
      </c>
      <c r="R1575" s="22">
        <f t="shared" si="343"/>
        <v>1.0254723068263334</v>
      </c>
      <c r="S1575" s="22">
        <f t="shared" si="344"/>
        <v>32.244609937071992</v>
      </c>
      <c r="T1575" s="39">
        <f t="shared" si="334"/>
        <v>4.4659785179836931E-3</v>
      </c>
      <c r="U1575" s="39">
        <f t="shared" si="335"/>
        <v>3.4389590017319671E-2</v>
      </c>
      <c r="V1575" s="39">
        <f t="shared" si="336"/>
        <v>-2.9923611499335978E-2</v>
      </c>
      <c r="Y1575" s="37"/>
      <c r="Z1575" s="37"/>
    </row>
    <row r="1576" spans="1:26" ht="13.15" x14ac:dyDescent="0.4">
      <c r="A1576" s="1">
        <v>2001.08</v>
      </c>
      <c r="B1576" s="11">
        <v>1178.5</v>
      </c>
      <c r="C1576" s="4">
        <f>C1574/3+C1577*2/3</f>
        <v>15.723333333333333</v>
      </c>
      <c r="D1576" s="11">
        <f>(D1574+2*D1577)/3</f>
        <v>31.136666666666667</v>
      </c>
      <c r="E1576" s="11">
        <v>177.5</v>
      </c>
      <c r="F1576" s="4">
        <f t="shared" si="341"/>
        <v>2001.6249999998813</v>
      </c>
      <c r="G1576" s="22">
        <v>4.97</v>
      </c>
      <c r="H1576" s="4">
        <f t="shared" si="337"/>
        <v>2022.5649380281693</v>
      </c>
      <c r="I1576" s="4">
        <f t="shared" si="338"/>
        <v>26.984694704225351</v>
      </c>
      <c r="J1576" s="33">
        <f t="shared" si="342"/>
        <v>876876.74091414455</v>
      </c>
      <c r="K1576" s="4">
        <f t="shared" si="339"/>
        <v>53.43736129577465</v>
      </c>
      <c r="L1576" s="33">
        <f t="shared" si="340"/>
        <v>23167.601857952268</v>
      </c>
      <c r="M1576" s="15">
        <f t="shared" si="331"/>
        <v>31.404318760780143</v>
      </c>
      <c r="N1576" s="6"/>
      <c r="O1576" s="7">
        <f t="shared" si="332"/>
        <v>33.63139016318307</v>
      </c>
      <c r="P1576" s="7"/>
      <c r="Q1576" s="46">
        <f t="shared" si="333"/>
        <v>8.6801283126884538E-3</v>
      </c>
      <c r="R1576" s="22">
        <f t="shared" si="343"/>
        <v>1.0231098784795749</v>
      </c>
      <c r="S1576" s="22">
        <f t="shared" si="344"/>
        <v>33.065954534884526</v>
      </c>
      <c r="T1576" s="39">
        <f t="shared" si="334"/>
        <v>-4.721467214606756E-3</v>
      </c>
      <c r="U1576" s="39">
        <f t="shared" si="335"/>
        <v>3.7976183851412326E-2</v>
      </c>
      <c r="V1576" s="39">
        <f t="shared" si="336"/>
        <v>-4.2697651066019082E-2</v>
      </c>
      <c r="Y1576" s="37"/>
      <c r="Z1576" s="37"/>
    </row>
    <row r="1577" spans="1:26" ht="13.15" x14ac:dyDescent="0.4">
      <c r="A1577" s="1">
        <v>2001.09</v>
      </c>
      <c r="B1577" s="11">
        <v>1044.6400000000001</v>
      </c>
      <c r="C1577" s="4">
        <v>15.74</v>
      </c>
      <c r="D1577" s="11">
        <v>28.31</v>
      </c>
      <c r="E1577" s="11">
        <v>178.3</v>
      </c>
      <c r="F1577" s="4">
        <f t="shared" si="341"/>
        <v>2001.7083333332146</v>
      </c>
      <c r="G1577" s="22">
        <v>4.7300000000000004</v>
      </c>
      <c r="H1577" s="4">
        <f t="shared" si="337"/>
        <v>1784.7876531688169</v>
      </c>
      <c r="I1577" s="4">
        <f t="shared" si="338"/>
        <v>26.892094559730793</v>
      </c>
      <c r="J1577" s="33">
        <f t="shared" si="342"/>
        <v>774760.72029031185</v>
      </c>
      <c r="K1577" s="4">
        <f t="shared" si="339"/>
        <v>48.368182781828381</v>
      </c>
      <c r="L1577" s="33">
        <f t="shared" si="340"/>
        <v>20996.205383116408</v>
      </c>
      <c r="M1577" s="15">
        <f t="shared" si="331"/>
        <v>27.667392586862498</v>
      </c>
      <c r="N1577" s="6"/>
      <c r="O1577" s="7">
        <f t="shared" si="332"/>
        <v>29.631910124299587</v>
      </c>
      <c r="P1577" s="7"/>
      <c r="Q1577" s="46">
        <f t="shared" si="333"/>
        <v>1.5392721950809533E-2</v>
      </c>
      <c r="R1577" s="22">
        <f t="shared" si="343"/>
        <v>1.0166806203414818</v>
      </c>
      <c r="S1577" s="22">
        <f t="shared" si="344"/>
        <v>33.678315136648578</v>
      </c>
      <c r="T1577" s="39">
        <f t="shared" si="334"/>
        <v>6.7289873996549954E-3</v>
      </c>
      <c r="U1577" s="39">
        <f t="shared" si="335"/>
        <v>3.9053959337747912E-2</v>
      </c>
      <c r="V1577" s="39">
        <f t="shared" si="336"/>
        <v>-3.2324971938092917E-2</v>
      </c>
      <c r="Y1577" s="37"/>
      <c r="Z1577" s="37"/>
    </row>
    <row r="1578" spans="1:26" ht="13.15" x14ac:dyDescent="0.4">
      <c r="A1578" s="1">
        <v>2001.1</v>
      </c>
      <c r="B1578" s="11">
        <v>1076.5899999999999</v>
      </c>
      <c r="C1578" s="4">
        <f>C1577*2/3+C1580/3</f>
        <v>15.740000000000002</v>
      </c>
      <c r="D1578" s="11">
        <f>(2*D1577+D1580)/3</f>
        <v>27.103333333333335</v>
      </c>
      <c r="E1578" s="11">
        <v>177.7</v>
      </c>
      <c r="F1578" s="4">
        <f t="shared" si="341"/>
        <v>2001.7916666665478</v>
      </c>
      <c r="G1578" s="22">
        <v>4.57</v>
      </c>
      <c r="H1578" s="4">
        <f t="shared" si="337"/>
        <v>1845.5854536297131</v>
      </c>
      <c r="I1578" s="4">
        <f t="shared" si="338"/>
        <v>26.982895104108053</v>
      </c>
      <c r="J1578" s="33">
        <f t="shared" si="342"/>
        <v>802128.6006434497</v>
      </c>
      <c r="K1578" s="4">
        <f t="shared" si="339"/>
        <v>46.46292250984807</v>
      </c>
      <c r="L1578" s="33">
        <f t="shared" si="340"/>
        <v>20193.72169483242</v>
      </c>
      <c r="M1578" s="15">
        <f t="shared" si="331"/>
        <v>28.577373113360096</v>
      </c>
      <c r="N1578" s="6"/>
      <c r="O1578" s="7">
        <f t="shared" si="332"/>
        <v>30.61021049571962</v>
      </c>
      <c r="P1578" s="7"/>
      <c r="Q1578" s="46">
        <f t="shared" si="333"/>
        <v>1.5346369150707029E-2</v>
      </c>
      <c r="R1578" s="22">
        <f t="shared" si="343"/>
        <v>0.99746228642444223</v>
      </c>
      <c r="S1578" s="22">
        <f t="shared" si="344"/>
        <v>34.35570120979331</v>
      </c>
      <c r="T1578" s="39">
        <f t="shared" si="334"/>
        <v>6.4392071284105068E-3</v>
      </c>
      <c r="U1578" s="39">
        <f t="shared" si="335"/>
        <v>3.5790086566631629E-2</v>
      </c>
      <c r="V1578" s="39">
        <f t="shared" si="336"/>
        <v>-2.9350879438221122E-2</v>
      </c>
      <c r="Y1578" s="37"/>
      <c r="Z1578" s="37"/>
    </row>
    <row r="1579" spans="1:26" ht="13.15" x14ac:dyDescent="0.4">
      <c r="A1579" s="1">
        <v>2001.11</v>
      </c>
      <c r="B1579" s="11">
        <v>1129.68</v>
      </c>
      <c r="C1579" s="4">
        <f>C1577/3+C1580*2/3</f>
        <v>15.740000000000002</v>
      </c>
      <c r="D1579" s="11">
        <f>(D1577+2*D1580)/3</f>
        <v>25.896666666666665</v>
      </c>
      <c r="E1579" s="11">
        <v>177.4</v>
      </c>
      <c r="F1579" s="4">
        <f t="shared" si="341"/>
        <v>2001.8749999998811</v>
      </c>
      <c r="G1579" s="22">
        <v>4.6500000000000004</v>
      </c>
      <c r="H1579" s="4">
        <f t="shared" si="337"/>
        <v>1939.8719770011278</v>
      </c>
      <c r="I1579" s="4">
        <f t="shared" si="338"/>
        <v>27.028525704622325</v>
      </c>
      <c r="J1579" s="33">
        <f t="shared" si="342"/>
        <v>844086.35070277622</v>
      </c>
      <c r="K1579" s="4">
        <f t="shared" si="339"/>
        <v>44.469423167981965</v>
      </c>
      <c r="L1579" s="33">
        <f t="shared" si="340"/>
        <v>19349.747594038039</v>
      </c>
      <c r="M1579" s="15">
        <f t="shared" si="331"/>
        <v>30.005103811056824</v>
      </c>
      <c r="N1579" s="6"/>
      <c r="O1579" s="7">
        <f t="shared" si="332"/>
        <v>32.143096534852354</v>
      </c>
      <c r="P1579" s="7"/>
      <c r="Q1579" s="46">
        <f t="shared" si="333"/>
        <v>1.2409781134990854E-2</v>
      </c>
      <c r="R1579" s="22">
        <f t="shared" si="343"/>
        <v>0.96966877558180731</v>
      </c>
      <c r="S1579" s="22">
        <f t="shared" si="344"/>
        <v>34.326467548102443</v>
      </c>
      <c r="T1579" s="39">
        <f t="shared" si="334"/>
        <v>3.1638813101841912E-3</v>
      </c>
      <c r="U1579" s="39">
        <f t="shared" si="335"/>
        <v>3.7444765406320579E-2</v>
      </c>
      <c r="V1579" s="39">
        <f t="shared" si="336"/>
        <v>-3.4280884096136388E-2</v>
      </c>
      <c r="Y1579" s="37"/>
      <c r="Z1579" s="37"/>
    </row>
    <row r="1580" spans="1:26" ht="13.15" x14ac:dyDescent="0.4">
      <c r="A1580" s="1">
        <v>2001.12</v>
      </c>
      <c r="B1580" s="11">
        <v>1144.93</v>
      </c>
      <c r="C1580" s="4">
        <v>15.74</v>
      </c>
      <c r="D1580" s="11">
        <v>24.69</v>
      </c>
      <c r="E1580" s="11">
        <v>176.7</v>
      </c>
      <c r="F1580" s="4">
        <f t="shared" si="341"/>
        <v>2001.9583333332143</v>
      </c>
      <c r="G1580" s="22">
        <v>5.09</v>
      </c>
      <c r="H1580" s="4">
        <f t="shared" si="337"/>
        <v>1973.8476568760616</v>
      </c>
      <c r="I1580" s="4">
        <f t="shared" si="338"/>
        <v>27.135599660441432</v>
      </c>
      <c r="J1580" s="33">
        <f t="shared" si="342"/>
        <v>859853.95827785088</v>
      </c>
      <c r="K1580" s="4">
        <f t="shared" si="339"/>
        <v>42.565308488964355</v>
      </c>
      <c r="L1580" s="33">
        <f t="shared" si="340"/>
        <v>18542.438603128696</v>
      </c>
      <c r="M1580" s="15">
        <f t="shared" si="331"/>
        <v>30.499953255020461</v>
      </c>
      <c r="N1580" s="6"/>
      <c r="O1580" s="7">
        <f t="shared" si="332"/>
        <v>32.6779626749301</v>
      </c>
      <c r="P1580" s="7"/>
      <c r="Q1580" s="46">
        <f t="shared" si="333"/>
        <v>6.9892836391996088E-3</v>
      </c>
      <c r="R1580" s="22">
        <f t="shared" si="343"/>
        <v>1.008137626359966</v>
      </c>
      <c r="S1580" s="22">
        <f t="shared" si="344"/>
        <v>33.417164043949072</v>
      </c>
      <c r="T1580" s="39">
        <f t="shared" si="334"/>
        <v>3.1054556620517815E-3</v>
      </c>
      <c r="U1580" s="39">
        <f t="shared" si="335"/>
        <v>4.0944894595170922E-2</v>
      </c>
      <c r="V1580" s="39">
        <f t="shared" si="336"/>
        <v>-3.7839438933119141E-2</v>
      </c>
      <c r="Y1580" s="37"/>
      <c r="Z1580" s="37"/>
    </row>
    <row r="1581" spans="1:26" ht="13.15" x14ac:dyDescent="0.4">
      <c r="A1581" s="1">
        <v>2002.01</v>
      </c>
      <c r="B1581" s="11">
        <v>1140.21</v>
      </c>
      <c r="C1581" s="4">
        <f>C1580*2/3+C1583/3</f>
        <v>15.736666666666668</v>
      </c>
      <c r="D1581" s="11">
        <f>(2*D1580+D1583)/3</f>
        <v>24.693333333333332</v>
      </c>
      <c r="E1581" s="11">
        <v>177.1</v>
      </c>
      <c r="F1581" s="4">
        <f t="shared" si="341"/>
        <v>2002.0416666665476</v>
      </c>
      <c r="G1581" s="22">
        <v>5.04</v>
      </c>
      <c r="H1581" s="4">
        <f t="shared" si="337"/>
        <v>1961.2706498588373</v>
      </c>
      <c r="I1581" s="4">
        <f t="shared" si="338"/>
        <v>27.068577244494637</v>
      </c>
      <c r="J1581" s="33">
        <f t="shared" si="342"/>
        <v>855357.76326397527</v>
      </c>
      <c r="K1581" s="4">
        <f t="shared" si="339"/>
        <v>42.474903670242803</v>
      </c>
      <c r="L1581" s="33">
        <f t="shared" si="340"/>
        <v>18524.337067322474</v>
      </c>
      <c r="M1581" s="15">
        <f t="shared" si="331"/>
        <v>30.277204433096003</v>
      </c>
      <c r="N1581" s="6"/>
      <c r="O1581" s="7">
        <f t="shared" si="332"/>
        <v>32.445677897691276</v>
      </c>
      <c r="P1581" s="7"/>
      <c r="Q1581" s="46">
        <f t="shared" si="333"/>
        <v>7.813726902738842E-3</v>
      </c>
      <c r="R1581" s="22">
        <f t="shared" si="343"/>
        <v>1.0143899309217241</v>
      </c>
      <c r="S1581" s="22">
        <f t="shared" si="344"/>
        <v>33.61300986765773</v>
      </c>
      <c r="T1581" s="39">
        <f t="shared" si="334"/>
        <v>7.8905068108026111E-3</v>
      </c>
      <c r="U1581" s="39">
        <f t="shared" si="335"/>
        <v>4.0145010048437957E-2</v>
      </c>
      <c r="V1581" s="39">
        <f t="shared" si="336"/>
        <v>-3.2254503237635346E-2</v>
      </c>
      <c r="Y1581" s="37"/>
      <c r="Z1581" s="37"/>
    </row>
    <row r="1582" spans="1:26" ht="13.15" x14ac:dyDescent="0.4">
      <c r="A1582" s="1">
        <v>2002.02</v>
      </c>
      <c r="B1582" s="11">
        <v>1100.67</v>
      </c>
      <c r="C1582" s="4">
        <f>C1580/3+C1583*2/3</f>
        <v>15.733333333333334</v>
      </c>
      <c r="D1582" s="11">
        <f>(D1580+2*D1583)/3</f>
        <v>24.696666666666669</v>
      </c>
      <c r="E1582" s="11">
        <v>177.8</v>
      </c>
      <c r="F1582" s="4">
        <f t="shared" si="341"/>
        <v>2002.1249999998809</v>
      </c>
      <c r="G1582" s="22">
        <v>4.91</v>
      </c>
      <c r="H1582" s="4">
        <f t="shared" si="337"/>
        <v>1885.8042825084367</v>
      </c>
      <c r="I1582" s="4">
        <f t="shared" si="338"/>
        <v>26.956296962879644</v>
      </c>
      <c r="J1582" s="33">
        <f t="shared" si="342"/>
        <v>823424.73894629639</v>
      </c>
      <c r="K1582" s="4">
        <f t="shared" si="339"/>
        <v>42.313390719910018</v>
      </c>
      <c r="L1582" s="33">
        <f t="shared" si="340"/>
        <v>18475.87951233676</v>
      </c>
      <c r="M1582" s="15">
        <f t="shared" si="331"/>
        <v>29.085704152008429</v>
      </c>
      <c r="N1582" s="6"/>
      <c r="O1582" s="7">
        <f t="shared" si="332"/>
        <v>31.176385637974686</v>
      </c>
      <c r="P1582" s="7"/>
      <c r="Q1582" s="46">
        <f t="shared" si="333"/>
        <v>1.0500638782444595E-2</v>
      </c>
      <c r="R1582" s="22">
        <f t="shared" si="343"/>
        <v>0.97557538102605568</v>
      </c>
      <c r="S1582" s="22">
        <f t="shared" si="344"/>
        <v>33.962459786237453</v>
      </c>
      <c r="T1582" s="39">
        <f t="shared" si="334"/>
        <v>1.5422889034006682E-2</v>
      </c>
      <c r="U1582" s="39">
        <f t="shared" si="335"/>
        <v>3.8783770458147959E-2</v>
      </c>
      <c r="V1582" s="39">
        <f t="shared" si="336"/>
        <v>-2.3360881424141278E-2</v>
      </c>
      <c r="Y1582" s="37"/>
      <c r="Z1582" s="37"/>
    </row>
    <row r="1583" spans="1:26" ht="13.15" x14ac:dyDescent="0.4">
      <c r="A1583" s="1">
        <v>2002.03</v>
      </c>
      <c r="B1583" s="11">
        <v>1153.79</v>
      </c>
      <c r="C1583" s="4">
        <v>15.73</v>
      </c>
      <c r="D1583" s="11">
        <v>24.7</v>
      </c>
      <c r="E1583" s="11">
        <v>178.8</v>
      </c>
      <c r="F1583" s="4">
        <f t="shared" si="341"/>
        <v>2002.2083333332141</v>
      </c>
      <c r="G1583" s="22">
        <v>5.28</v>
      </c>
      <c r="H1583" s="4">
        <f t="shared" si="337"/>
        <v>1965.7600330536911</v>
      </c>
      <c r="I1583" s="4">
        <f t="shared" si="338"/>
        <v>26.799855536912752</v>
      </c>
      <c r="J1583" s="33">
        <f t="shared" si="342"/>
        <v>859312.08719967236</v>
      </c>
      <c r="K1583" s="4">
        <f t="shared" si="339"/>
        <v>42.082417785234895</v>
      </c>
      <c r="L1583" s="33">
        <f t="shared" si="340"/>
        <v>18395.902680584775</v>
      </c>
      <c r="M1583" s="15">
        <f t="shared" si="331"/>
        <v>30.292130640918678</v>
      </c>
      <c r="N1583" s="6"/>
      <c r="O1583" s="7">
        <f t="shared" si="332"/>
        <v>32.475809252847995</v>
      </c>
      <c r="P1583" s="7"/>
      <c r="Q1583" s="46">
        <f t="shared" si="333"/>
        <v>5.4898769415986301E-3</v>
      </c>
      <c r="R1583" s="22">
        <f t="shared" si="343"/>
        <v>1.0098121952753996</v>
      </c>
      <c r="S1583" s="22">
        <f t="shared" si="344"/>
        <v>32.947632377824029</v>
      </c>
      <c r="T1583" s="39">
        <f t="shared" si="334"/>
        <v>1.3213994035882193E-2</v>
      </c>
      <c r="U1583" s="39">
        <f t="shared" si="335"/>
        <v>3.9453964822458554E-2</v>
      </c>
      <c r="V1583" s="39">
        <f t="shared" si="336"/>
        <v>-2.6239970786576361E-2</v>
      </c>
      <c r="Y1583" s="37"/>
      <c r="Z1583" s="37"/>
    </row>
    <row r="1584" spans="1:26" ht="13.15" x14ac:dyDescent="0.4">
      <c r="A1584" s="1">
        <v>2002.04</v>
      </c>
      <c r="B1584" s="11">
        <v>1111.93</v>
      </c>
      <c r="C1584" s="4">
        <f>C1583*2/3+C1586/3</f>
        <v>15.833333333333332</v>
      </c>
      <c r="D1584" s="11">
        <f>(2*D1583+D1586)/3</f>
        <v>25.38</v>
      </c>
      <c r="E1584" s="11">
        <v>179.8</v>
      </c>
      <c r="F1584" s="4">
        <f t="shared" si="341"/>
        <v>2002.2916666665474</v>
      </c>
      <c r="G1584" s="22">
        <v>5.21</v>
      </c>
      <c r="H1584" s="4">
        <f t="shared" si="337"/>
        <v>1883.9050276418243</v>
      </c>
      <c r="I1584" s="4">
        <f t="shared" si="338"/>
        <v>26.825875973303667</v>
      </c>
      <c r="J1584" s="33">
        <f t="shared" si="342"/>
        <v>824507.2223594489</v>
      </c>
      <c r="K1584" s="4">
        <f t="shared" si="339"/>
        <v>43.000467296996661</v>
      </c>
      <c r="L1584" s="33">
        <f t="shared" si="340"/>
        <v>18819.523983958352</v>
      </c>
      <c r="M1584" s="15">
        <f t="shared" si="331"/>
        <v>29.005883253118689</v>
      </c>
      <c r="N1584" s="6"/>
      <c r="O1584" s="7">
        <f t="shared" si="332"/>
        <v>31.104690399704147</v>
      </c>
      <c r="P1584" s="7"/>
      <c r="Q1584" s="46">
        <f t="shared" si="333"/>
        <v>8.0785808107927126E-3</v>
      </c>
      <c r="R1584" s="22">
        <f t="shared" si="343"/>
        <v>1.0082163411245575</v>
      </c>
      <c r="S1584" s="22">
        <f t="shared" si="344"/>
        <v>33.085876926180333</v>
      </c>
      <c r="T1584" s="39">
        <f t="shared" si="334"/>
        <v>1.7068177540057849E-2</v>
      </c>
      <c r="U1584" s="39">
        <f t="shared" si="335"/>
        <v>4.000361897021687E-2</v>
      </c>
      <c r="V1584" s="39">
        <f t="shared" si="336"/>
        <v>-2.293544143015902E-2</v>
      </c>
      <c r="Y1584" s="37"/>
      <c r="Z1584" s="37"/>
    </row>
    <row r="1585" spans="1:26" ht="13.15" x14ac:dyDescent="0.4">
      <c r="A1585" s="1">
        <v>2002.05</v>
      </c>
      <c r="B1585" s="11">
        <v>1079.25</v>
      </c>
      <c r="C1585" s="4">
        <f>C1583/3+C1586*2/3</f>
        <v>15.936666666666667</v>
      </c>
      <c r="D1585" s="11">
        <f>(D1583+2*D1586)/3</f>
        <v>26.06</v>
      </c>
      <c r="E1585" s="11">
        <v>179.8</v>
      </c>
      <c r="F1585" s="4">
        <f t="shared" si="341"/>
        <v>2002.3749999998806</v>
      </c>
      <c r="G1585" s="22">
        <v>5.16</v>
      </c>
      <c r="H1585" s="4">
        <f t="shared" si="337"/>
        <v>1828.5364196329256</v>
      </c>
      <c r="I1585" s="4">
        <f t="shared" si="338"/>
        <v>27.000950111234705</v>
      </c>
      <c r="J1585" s="33">
        <f t="shared" si="342"/>
        <v>801259.44180720497</v>
      </c>
      <c r="K1585" s="4">
        <f t="shared" si="339"/>
        <v>44.152568075639593</v>
      </c>
      <c r="L1585" s="33">
        <f t="shared" si="340"/>
        <v>19347.529352324073</v>
      </c>
      <c r="M1585" s="15">
        <f t="shared" si="331"/>
        <v>28.128107508688345</v>
      </c>
      <c r="N1585" s="6"/>
      <c r="O1585" s="7">
        <f t="shared" si="332"/>
        <v>30.171984137541525</v>
      </c>
      <c r="P1585" s="7"/>
      <c r="Q1585" s="46">
        <f t="shared" si="333"/>
        <v>9.5075054739182582E-3</v>
      </c>
      <c r="R1585" s="22">
        <f t="shared" si="343"/>
        <v>1.0223118312731163</v>
      </c>
      <c r="S1585" s="22">
        <f t="shared" si="344"/>
        <v>33.357721777410958</v>
      </c>
      <c r="T1585" s="39">
        <f t="shared" si="334"/>
        <v>1.6905259625435543E-2</v>
      </c>
      <c r="U1585" s="39">
        <f t="shared" si="335"/>
        <v>4.1783162308777655E-2</v>
      </c>
      <c r="V1585" s="39">
        <f t="shared" si="336"/>
        <v>-2.4877902683342112E-2</v>
      </c>
      <c r="Y1585" s="37"/>
      <c r="Z1585" s="37"/>
    </row>
    <row r="1586" spans="1:26" ht="13.15" x14ac:dyDescent="0.4">
      <c r="A1586" s="1">
        <v>2002.06</v>
      </c>
      <c r="B1586" s="11">
        <v>1014.02</v>
      </c>
      <c r="C1586" s="4">
        <v>16.04</v>
      </c>
      <c r="D1586" s="11">
        <v>26.74</v>
      </c>
      <c r="E1586" s="11">
        <v>179.9</v>
      </c>
      <c r="F1586" s="4">
        <f t="shared" si="341"/>
        <v>2002.4583333332139</v>
      </c>
      <c r="G1586" s="22">
        <v>4.93</v>
      </c>
      <c r="H1586" s="4">
        <f t="shared" si="337"/>
        <v>1717.0644723735411</v>
      </c>
      <c r="I1586" s="4">
        <f t="shared" si="338"/>
        <v>27.160918065591996</v>
      </c>
      <c r="J1586" s="33">
        <f t="shared" si="342"/>
        <v>753404.57230902696</v>
      </c>
      <c r="K1586" s="4">
        <f t="shared" si="339"/>
        <v>45.279485603112839</v>
      </c>
      <c r="L1586" s="33">
        <f t="shared" si="340"/>
        <v>19867.495970043368</v>
      </c>
      <c r="M1586" s="15">
        <f t="shared" si="331"/>
        <v>26.387672541183363</v>
      </c>
      <c r="N1586" s="6"/>
      <c r="O1586" s="7">
        <f t="shared" si="332"/>
        <v>28.315227417431348</v>
      </c>
      <c r="P1586" s="7"/>
      <c r="Q1586" s="46">
        <f t="shared" si="333"/>
        <v>1.3843029904263129E-2</v>
      </c>
      <c r="R1586" s="22">
        <f t="shared" si="343"/>
        <v>1.0263194975144518</v>
      </c>
      <c r="S1586" s="22">
        <f t="shared" si="344"/>
        <v>34.083037554186035</v>
      </c>
      <c r="T1586" s="39">
        <f t="shared" si="334"/>
        <v>2.2153703784095979E-2</v>
      </c>
      <c r="U1586" s="39">
        <f t="shared" si="335"/>
        <v>4.1551593814674881E-2</v>
      </c>
      <c r="V1586" s="39">
        <f t="shared" si="336"/>
        <v>-1.9397890030578901E-2</v>
      </c>
      <c r="Y1586" s="37"/>
      <c r="Z1586" s="37"/>
    </row>
    <row r="1587" spans="1:26" ht="13.15" x14ac:dyDescent="0.4">
      <c r="A1587" s="1">
        <v>2002.07</v>
      </c>
      <c r="B1587" s="11">
        <v>903.59</v>
      </c>
      <c r="C1587" s="4">
        <f>C1586*2/3+C1589/3</f>
        <v>15.96</v>
      </c>
      <c r="D1587" s="11">
        <f>(2*D1586+D1589)/3</f>
        <v>27.84</v>
      </c>
      <c r="E1587" s="11">
        <v>180.1</v>
      </c>
      <c r="F1587" s="4">
        <f t="shared" si="341"/>
        <v>2002.5416666665471</v>
      </c>
      <c r="G1587" s="22">
        <v>4.6500000000000004</v>
      </c>
      <c r="H1587" s="4">
        <f t="shared" si="337"/>
        <v>1528.3715608550806</v>
      </c>
      <c r="I1587" s="4">
        <f t="shared" si="338"/>
        <v>26.995440533037204</v>
      </c>
      <c r="J1587" s="33">
        <f t="shared" si="342"/>
        <v>671597.95960873878</v>
      </c>
      <c r="K1587" s="4">
        <f t="shared" si="339"/>
        <v>47.089791004997231</v>
      </c>
      <c r="L1587" s="33">
        <f t="shared" si="340"/>
        <v>20692.224565906319</v>
      </c>
      <c r="M1587" s="15">
        <f t="shared" si="331"/>
        <v>23.463120467431445</v>
      </c>
      <c r="N1587" s="6"/>
      <c r="O1587" s="7">
        <f t="shared" si="332"/>
        <v>25.189619576345269</v>
      </c>
      <c r="P1587" s="7"/>
      <c r="Q1587" s="46">
        <f t="shared" si="333"/>
        <v>2.12613970435735E-2</v>
      </c>
      <c r="R1587" s="22">
        <f t="shared" si="343"/>
        <v>1.0353744093209243</v>
      </c>
      <c r="S1587" s="22">
        <f t="shared" si="344"/>
        <v>34.941240794838841</v>
      </c>
      <c r="T1587" s="39">
        <f t="shared" si="334"/>
        <v>3.7123546768372817E-2</v>
      </c>
      <c r="U1587" s="39">
        <f t="shared" si="335"/>
        <v>4.0130129867655073E-2</v>
      </c>
      <c r="V1587" s="39">
        <f t="shared" si="336"/>
        <v>-3.0065830992822562E-3</v>
      </c>
      <c r="Y1587" s="37"/>
      <c r="Z1587" s="37"/>
    </row>
    <row r="1588" spans="1:26" ht="13.15" x14ac:dyDescent="0.4">
      <c r="A1588" s="1">
        <v>2002.08</v>
      </c>
      <c r="B1588" s="11">
        <v>912.55</v>
      </c>
      <c r="C1588" s="4">
        <f>C1586/3+C1589*2/3</f>
        <v>15.879999999999999</v>
      </c>
      <c r="D1588" s="11">
        <f>(D1586+2*D1589)/3</f>
        <v>28.939999999999998</v>
      </c>
      <c r="E1588" s="11">
        <v>180.7</v>
      </c>
      <c r="F1588" s="4">
        <f t="shared" si="341"/>
        <v>2002.6249999998804</v>
      </c>
      <c r="G1588" s="22">
        <v>4.26</v>
      </c>
      <c r="H1588" s="4">
        <f t="shared" si="337"/>
        <v>1538.401737410072</v>
      </c>
      <c r="I1588" s="4">
        <f t="shared" si="338"/>
        <v>26.770938129496407</v>
      </c>
      <c r="J1588" s="33">
        <f t="shared" si="342"/>
        <v>676985.73437402933</v>
      </c>
      <c r="K1588" s="4">
        <f t="shared" si="339"/>
        <v>48.787843165467635</v>
      </c>
      <c r="L1588" s="33">
        <f t="shared" si="340"/>
        <v>21469.472525104829</v>
      </c>
      <c r="M1588" s="15">
        <f t="shared" si="331"/>
        <v>23.588713528842373</v>
      </c>
      <c r="N1588" s="6"/>
      <c r="O1588" s="7">
        <f t="shared" si="332"/>
        <v>25.335997073986565</v>
      </c>
      <c r="P1588" s="7"/>
      <c r="Q1588" s="46">
        <f t="shared" si="333"/>
        <v>2.4983992645496854E-2</v>
      </c>
      <c r="R1588" s="22">
        <f t="shared" si="343"/>
        <v>1.0356261870042687</v>
      </c>
      <c r="S1588" s="22">
        <f t="shared" si="344"/>
        <v>36.057142808280304</v>
      </c>
      <c r="T1588" s="39">
        <f t="shared" si="334"/>
        <v>3.9179176192104093E-2</v>
      </c>
      <c r="U1588" s="39">
        <f t="shared" si="335"/>
        <v>3.4995989194479771E-2</v>
      </c>
      <c r="V1588" s="39">
        <f t="shared" si="336"/>
        <v>4.1831869976243219E-3</v>
      </c>
      <c r="Y1588" s="37"/>
      <c r="Z1588" s="37"/>
    </row>
    <row r="1589" spans="1:26" ht="13.15" x14ac:dyDescent="0.4">
      <c r="A1589" s="1">
        <v>2002.09</v>
      </c>
      <c r="B1589" s="11">
        <v>867.81</v>
      </c>
      <c r="C1589" s="4">
        <v>15.8</v>
      </c>
      <c r="D1589" s="11">
        <v>30.04</v>
      </c>
      <c r="E1589" s="11">
        <v>181</v>
      </c>
      <c r="F1589" s="4">
        <f t="shared" si="341"/>
        <v>2002.7083333332137</v>
      </c>
      <c r="G1589" s="22">
        <v>3.87</v>
      </c>
      <c r="H1589" s="4">
        <f t="shared" si="337"/>
        <v>1460.5529971823205</v>
      </c>
      <c r="I1589" s="4">
        <f t="shared" si="338"/>
        <v>26.59192375690608</v>
      </c>
      <c r="J1589" s="33">
        <f t="shared" si="342"/>
        <v>643702.95183291286</v>
      </c>
      <c r="K1589" s="4">
        <f t="shared" si="339"/>
        <v>50.558315801104975</v>
      </c>
      <c r="L1589" s="33">
        <f t="shared" si="340"/>
        <v>22282.33907544359</v>
      </c>
      <c r="M1589" s="15">
        <f t="shared" si="331"/>
        <v>22.365036801224331</v>
      </c>
      <c r="N1589" s="6"/>
      <c r="O1589" s="7">
        <f t="shared" si="332"/>
        <v>24.033754017347931</v>
      </c>
      <c r="P1589" s="7"/>
      <c r="Q1589" s="46">
        <f t="shared" si="333"/>
        <v>3.1082925210663762E-2</v>
      </c>
      <c r="R1589" s="22">
        <f t="shared" si="343"/>
        <v>0.99748650991017018</v>
      </c>
      <c r="S1589" s="22">
        <f t="shared" si="344"/>
        <v>37.279828965027377</v>
      </c>
      <c r="T1589" s="39">
        <f t="shared" si="334"/>
        <v>4.7080767227534182E-2</v>
      </c>
      <c r="U1589" s="39">
        <f t="shared" si="335"/>
        <v>3.0859464967863071E-2</v>
      </c>
      <c r="V1589" s="39">
        <f t="shared" si="336"/>
        <v>1.6221302259671111E-2</v>
      </c>
      <c r="Y1589" s="37"/>
      <c r="Z1589" s="37"/>
    </row>
    <row r="1590" spans="1:26" ht="13.15" x14ac:dyDescent="0.4">
      <c r="A1590" s="1">
        <v>2002.1</v>
      </c>
      <c r="B1590" s="11">
        <v>854.63</v>
      </c>
      <c r="C1590" s="4">
        <f>C1589*2/3+C1592/3</f>
        <v>15.89</v>
      </c>
      <c r="D1590" s="11">
        <f>(2*D1589+D1592)/3</f>
        <v>29.223333333333333</v>
      </c>
      <c r="E1590" s="11">
        <v>181.3</v>
      </c>
      <c r="F1590" s="4">
        <f t="shared" si="341"/>
        <v>2002.7916666665469</v>
      </c>
      <c r="G1590" s="22">
        <v>3.94</v>
      </c>
      <c r="H1590" s="4">
        <f t="shared" si="337"/>
        <v>1435.9905254826256</v>
      </c>
      <c r="I1590" s="4">
        <f t="shared" si="338"/>
        <v>26.699144015444016</v>
      </c>
      <c r="J1590" s="33">
        <f t="shared" si="342"/>
        <v>633858.22698282811</v>
      </c>
      <c r="K1590" s="4">
        <f t="shared" si="339"/>
        <v>49.102453447324876</v>
      </c>
      <c r="L1590" s="33">
        <f t="shared" si="340"/>
        <v>21674.233590202595</v>
      </c>
      <c r="M1590" s="15">
        <f t="shared" si="331"/>
        <v>21.956233863659083</v>
      </c>
      <c r="N1590" s="6"/>
      <c r="O1590" s="7">
        <f t="shared" si="332"/>
        <v>23.606572751994392</v>
      </c>
      <c r="P1590" s="7"/>
      <c r="Q1590" s="46">
        <f t="shared" si="333"/>
        <v>3.1023120090339092E-2</v>
      </c>
      <c r="R1590" s="22">
        <f t="shared" si="343"/>
        <v>0.99431179749023912</v>
      </c>
      <c r="S1590" s="22">
        <f t="shared" si="344"/>
        <v>37.124594008116681</v>
      </c>
      <c r="T1590" s="39">
        <f t="shared" si="334"/>
        <v>4.851198970971593E-2</v>
      </c>
      <c r="U1590" s="39">
        <f t="shared" si="335"/>
        <v>3.1196084467564056E-2</v>
      </c>
      <c r="V1590" s="39">
        <f t="shared" si="336"/>
        <v>1.7315905242151874E-2</v>
      </c>
      <c r="Y1590" s="37"/>
      <c r="Z1590" s="37"/>
    </row>
    <row r="1591" spans="1:26" ht="13.15" x14ac:dyDescent="0.4">
      <c r="A1591" s="1">
        <v>2002.11</v>
      </c>
      <c r="B1591" s="11">
        <v>909.93</v>
      </c>
      <c r="C1591" s="4">
        <f>C1589/3+C1592*2/3</f>
        <v>15.98</v>
      </c>
      <c r="D1591" s="11">
        <f>(D1589+2*D1592)/3</f>
        <v>28.406666666666666</v>
      </c>
      <c r="E1591" s="11">
        <v>181.3</v>
      </c>
      <c r="F1591" s="4">
        <f t="shared" si="341"/>
        <v>2002.8749999998802</v>
      </c>
      <c r="G1591" s="22">
        <v>4.05</v>
      </c>
      <c r="H1591" s="4">
        <f t="shared" si="337"/>
        <v>1528.9082513513513</v>
      </c>
      <c r="I1591" s="4">
        <f t="shared" si="338"/>
        <v>26.850366354109212</v>
      </c>
      <c r="J1591" s="33">
        <f t="shared" si="342"/>
        <v>675860.55293021561</v>
      </c>
      <c r="K1591" s="4">
        <f t="shared" si="339"/>
        <v>47.730250744622168</v>
      </c>
      <c r="L1591" s="33">
        <f t="shared" si="340"/>
        <v>21099.365270117105</v>
      </c>
      <c r="M1591" s="15">
        <f t="shared" si="331"/>
        <v>23.348396502725134</v>
      </c>
      <c r="N1591" s="6"/>
      <c r="O1591" s="7">
        <f t="shared" si="332"/>
        <v>25.114358041300331</v>
      </c>
      <c r="P1591" s="7"/>
      <c r="Q1591" s="46">
        <f t="shared" si="333"/>
        <v>2.7063021565630264E-2</v>
      </c>
      <c r="R1591" s="22">
        <f t="shared" si="343"/>
        <v>1.0050077075830828</v>
      </c>
      <c r="S1591" s="22">
        <f t="shared" si="344"/>
        <v>36.913421799305858</v>
      </c>
      <c r="T1591" s="39">
        <f t="shared" si="334"/>
        <v>3.9308477859257618E-2</v>
      </c>
      <c r="U1591" s="39">
        <f t="shared" si="335"/>
        <v>3.3363706824877992E-2</v>
      </c>
      <c r="V1591" s="39">
        <f t="shared" si="336"/>
        <v>5.9447710343796256E-3</v>
      </c>
      <c r="Y1591" s="37"/>
      <c r="Z1591" s="37"/>
    </row>
    <row r="1592" spans="1:26" ht="13.15" x14ac:dyDescent="0.4">
      <c r="A1592" s="1">
        <v>2002.12</v>
      </c>
      <c r="B1592" s="11">
        <v>899.18</v>
      </c>
      <c r="C1592" s="4">
        <v>16.07</v>
      </c>
      <c r="D1592" s="11">
        <v>27.59</v>
      </c>
      <c r="E1592" s="11">
        <v>180.9</v>
      </c>
      <c r="F1592" s="4">
        <f t="shared" si="341"/>
        <v>2002.9583333332134</v>
      </c>
      <c r="G1592" s="22">
        <v>4.03</v>
      </c>
      <c r="H1592" s="4">
        <f t="shared" si="337"/>
        <v>1514.1863140961857</v>
      </c>
      <c r="I1592" s="4">
        <f t="shared" si="338"/>
        <v>27.061293698175788</v>
      </c>
      <c r="J1592" s="33">
        <f t="shared" si="342"/>
        <v>670349.53666362271</v>
      </c>
      <c r="K1592" s="4">
        <f t="shared" si="339"/>
        <v>46.460553399668328</v>
      </c>
      <c r="L1592" s="33">
        <f t="shared" si="340"/>
        <v>20568.67781372957</v>
      </c>
      <c r="M1592" s="15">
        <f t="shared" si="331"/>
        <v>23.101442537685635</v>
      </c>
      <c r="N1592" s="6"/>
      <c r="O1592" s="7">
        <f t="shared" si="332"/>
        <v>24.860432504266157</v>
      </c>
      <c r="P1592" s="7"/>
      <c r="Q1592" s="46">
        <f t="shared" si="333"/>
        <v>2.7566733863023954E-2</v>
      </c>
      <c r="R1592" s="22">
        <f t="shared" si="343"/>
        <v>1.0017271449982252</v>
      </c>
      <c r="S1592" s="22">
        <f t="shared" si="344"/>
        <v>37.180303876894627</v>
      </c>
      <c r="T1592" s="39">
        <f t="shared" si="334"/>
        <v>4.2685327215542523E-2</v>
      </c>
      <c r="U1592" s="39">
        <f t="shared" si="335"/>
        <v>3.2380151210893438E-2</v>
      </c>
      <c r="V1592" s="39">
        <f t="shared" si="336"/>
        <v>1.0305176004649086E-2</v>
      </c>
      <c r="Y1592" s="37"/>
      <c r="Z1592" s="37"/>
    </row>
    <row r="1593" spans="1:26" ht="13.15" x14ac:dyDescent="0.4">
      <c r="A1593" s="1">
        <v>2003.01</v>
      </c>
      <c r="B1593" s="11">
        <v>895.84</v>
      </c>
      <c r="C1593" s="4">
        <f>C1592*2/3+C1595/3</f>
        <v>16.119999999999997</v>
      </c>
      <c r="D1593" s="11">
        <f>(2*D1592+D1595)/3</f>
        <v>28.5</v>
      </c>
      <c r="E1593" s="11">
        <v>181.7</v>
      </c>
      <c r="F1593" s="4">
        <f t="shared" si="341"/>
        <v>2003.0416666665467</v>
      </c>
      <c r="G1593" s="22">
        <v>4.05</v>
      </c>
      <c r="H1593" s="4">
        <f t="shared" si="337"/>
        <v>1501.9198864061641</v>
      </c>
      <c r="I1593" s="4">
        <f t="shared" si="338"/>
        <v>27.025974023115023</v>
      </c>
      <c r="J1593" s="33">
        <f t="shared" si="342"/>
        <v>665916.09500213584</v>
      </c>
      <c r="K1593" s="4">
        <f t="shared" si="339"/>
        <v>47.78165382498625</v>
      </c>
      <c r="L1593" s="33">
        <f t="shared" si="340"/>
        <v>21185.266015762718</v>
      </c>
      <c r="M1593" s="15">
        <f t="shared" si="331"/>
        <v>22.898348576613216</v>
      </c>
      <c r="N1593" s="6"/>
      <c r="O1593" s="7">
        <f t="shared" si="332"/>
        <v>24.653867027835656</v>
      </c>
      <c r="P1593" s="7"/>
      <c r="Q1593" s="46">
        <f t="shared" si="333"/>
        <v>2.7698583136729488E-2</v>
      </c>
      <c r="R1593" s="22">
        <f t="shared" si="343"/>
        <v>1.0156947309972999</v>
      </c>
      <c r="S1593" s="22">
        <f t="shared" si="344"/>
        <v>37.08053717768712</v>
      </c>
      <c r="T1593" s="39">
        <f t="shared" si="334"/>
        <v>4.7440395385840217E-2</v>
      </c>
      <c r="U1593" s="39">
        <f t="shared" si="335"/>
        <v>3.0718331825776879E-2</v>
      </c>
      <c r="V1593" s="39">
        <f t="shared" si="336"/>
        <v>1.6722063560063338E-2</v>
      </c>
      <c r="Y1593" s="37"/>
      <c r="Z1593" s="37"/>
    </row>
    <row r="1594" spans="1:26" ht="13.15" x14ac:dyDescent="0.4">
      <c r="A1594" s="1">
        <v>2003.02</v>
      </c>
      <c r="B1594" s="11">
        <v>837.03</v>
      </c>
      <c r="C1594" s="4">
        <f>C1592/3+C1595*2/3</f>
        <v>16.169999999999998</v>
      </c>
      <c r="D1594" s="11">
        <f>(D1592+2*D1595)/3</f>
        <v>29.41</v>
      </c>
      <c r="E1594" s="11">
        <v>183.1</v>
      </c>
      <c r="F1594" s="4">
        <f t="shared" si="341"/>
        <v>2003.1249999998799</v>
      </c>
      <c r="G1594" s="22">
        <v>3.9</v>
      </c>
      <c r="H1594" s="4">
        <f t="shared" si="337"/>
        <v>1392.5920910431457</v>
      </c>
      <c r="I1594" s="4">
        <f t="shared" si="338"/>
        <v>26.902517367558708</v>
      </c>
      <c r="J1594" s="33">
        <f t="shared" si="342"/>
        <v>618436.70705375075</v>
      </c>
      <c r="K1594" s="4">
        <f t="shared" si="339"/>
        <v>48.930305243036592</v>
      </c>
      <c r="L1594" s="33">
        <f t="shared" si="340"/>
        <v>21729.476308436748</v>
      </c>
      <c r="M1594" s="15">
        <f t="shared" si="331"/>
        <v>21.214102123415284</v>
      </c>
      <c r="N1594" s="6"/>
      <c r="O1594" s="7">
        <f t="shared" si="332"/>
        <v>22.853826114365571</v>
      </c>
      <c r="P1594" s="7"/>
      <c r="Q1594" s="46">
        <f t="shared" si="333"/>
        <v>3.3093626579452119E-2</v>
      </c>
      <c r="R1594" s="22">
        <f t="shared" si="343"/>
        <v>1.0106729743502778</v>
      </c>
      <c r="S1594" s="22">
        <f t="shared" si="344"/>
        <v>37.374535132192285</v>
      </c>
      <c r="T1594" s="39">
        <f t="shared" si="334"/>
        <v>5.6792613215519427E-2</v>
      </c>
      <c r="U1594" s="39">
        <f t="shared" si="335"/>
        <v>2.8579602659118741E-2</v>
      </c>
      <c r="V1594" s="39">
        <f t="shared" si="336"/>
        <v>2.8213010556400686E-2</v>
      </c>
      <c r="Y1594" s="37"/>
      <c r="Z1594" s="37"/>
    </row>
    <row r="1595" spans="1:26" ht="13.15" x14ac:dyDescent="0.4">
      <c r="A1595" s="1">
        <v>2003.03</v>
      </c>
      <c r="B1595" s="11">
        <v>846.63</v>
      </c>
      <c r="C1595" s="4">
        <v>16.22</v>
      </c>
      <c r="D1595" s="11">
        <v>30.32</v>
      </c>
      <c r="E1595" s="11">
        <v>184.2</v>
      </c>
      <c r="F1595" s="4">
        <f t="shared" si="341"/>
        <v>2003.2083333332132</v>
      </c>
      <c r="G1595" s="22">
        <v>3.81</v>
      </c>
      <c r="H1595" s="4">
        <f t="shared" si="337"/>
        <v>1400.1522815960914</v>
      </c>
      <c r="I1595" s="4">
        <f t="shared" si="338"/>
        <v>26.824551465798045</v>
      </c>
      <c r="J1595" s="33">
        <f t="shared" si="342"/>
        <v>622786.82507870428</v>
      </c>
      <c r="K1595" s="4">
        <f t="shared" si="339"/>
        <v>50.143057980456035</v>
      </c>
      <c r="L1595" s="33">
        <f t="shared" si="340"/>
        <v>22303.599608313332</v>
      </c>
      <c r="M1595" s="15">
        <f t="shared" si="331"/>
        <v>21.309719026990994</v>
      </c>
      <c r="N1595" s="6"/>
      <c r="O1595" s="7">
        <f t="shared" si="332"/>
        <v>22.969623651201289</v>
      </c>
      <c r="P1595" s="7"/>
      <c r="Q1595" s="46">
        <f t="shared" si="333"/>
        <v>3.4038561227224651E-2</v>
      </c>
      <c r="R1595" s="22">
        <f t="shared" si="343"/>
        <v>0.99088969647979586</v>
      </c>
      <c r="S1595" s="22">
        <f t="shared" si="344"/>
        <v>37.54785834246389</v>
      </c>
      <c r="T1595" s="39">
        <f t="shared" si="334"/>
        <v>5.8617724612823663E-2</v>
      </c>
      <c r="U1595" s="39">
        <f t="shared" si="335"/>
        <v>2.8189574612293988E-2</v>
      </c>
      <c r="V1595" s="39">
        <f t="shared" si="336"/>
        <v>3.0428150000529675E-2</v>
      </c>
      <c r="Y1595" s="37"/>
      <c r="Z1595" s="37"/>
    </row>
    <row r="1596" spans="1:26" ht="13.15" x14ac:dyDescent="0.4">
      <c r="A1596" s="1">
        <v>2003.04</v>
      </c>
      <c r="B1596" s="11">
        <v>890.03</v>
      </c>
      <c r="C1596" s="4">
        <f>C1595*2/3+C1598/3</f>
        <v>16.203333333333333</v>
      </c>
      <c r="D1596" s="11">
        <f>(2*D1595+D1598)/3</f>
        <v>31.73</v>
      </c>
      <c r="E1596" s="11">
        <v>183.8</v>
      </c>
      <c r="F1596" s="4">
        <f t="shared" si="341"/>
        <v>2003.2916666665465</v>
      </c>
      <c r="G1596" s="22">
        <v>3.96</v>
      </c>
      <c r="H1596" s="4">
        <f t="shared" si="337"/>
        <v>1475.1302985310119</v>
      </c>
      <c r="I1596" s="4">
        <f t="shared" si="338"/>
        <v>26.855305930359087</v>
      </c>
      <c r="J1596" s="33">
        <f t="shared" si="342"/>
        <v>657132.43351198942</v>
      </c>
      <c r="K1596" s="4">
        <f t="shared" si="339"/>
        <v>52.589108650707288</v>
      </c>
      <c r="L1596" s="33">
        <f t="shared" si="340"/>
        <v>23427.089104114944</v>
      </c>
      <c r="M1596" s="15">
        <f t="shared" si="331"/>
        <v>22.4279395777309</v>
      </c>
      <c r="N1596" s="6"/>
      <c r="O1596" s="7">
        <f t="shared" si="332"/>
        <v>24.186166302446413</v>
      </c>
      <c r="P1596" s="7"/>
      <c r="Q1596" s="46">
        <f t="shared" si="333"/>
        <v>2.9690936600992923E-2</v>
      </c>
      <c r="R1596" s="22">
        <f t="shared" si="343"/>
        <v>1.0358298898509803</v>
      </c>
      <c r="S1596" s="22">
        <f t="shared" si="344"/>
        <v>37.286756110851371</v>
      </c>
      <c r="T1596" s="39">
        <f t="shared" si="334"/>
        <v>5.4582850447928655E-2</v>
      </c>
      <c r="U1596" s="39">
        <f t="shared" si="335"/>
        <v>3.1035894362941185E-2</v>
      </c>
      <c r="V1596" s="39">
        <f t="shared" si="336"/>
        <v>2.3546956084987469E-2</v>
      </c>
      <c r="Y1596" s="37"/>
      <c r="Z1596" s="37"/>
    </row>
    <row r="1597" spans="1:26" ht="13.15" x14ac:dyDescent="0.4">
      <c r="A1597" s="1">
        <v>2003.05</v>
      </c>
      <c r="B1597" s="11">
        <v>935.96</v>
      </c>
      <c r="C1597" s="4">
        <f>C1595/3+C1598*2/3</f>
        <v>16.186666666666667</v>
      </c>
      <c r="D1597" s="11">
        <f>(D1595+2*D1598)/3</f>
        <v>33.139999999999993</v>
      </c>
      <c r="E1597" s="11">
        <v>183.5</v>
      </c>
      <c r="F1597" s="4">
        <f t="shared" si="341"/>
        <v>2003.3749999998797</v>
      </c>
      <c r="G1597" s="22">
        <v>3.57</v>
      </c>
      <c r="H1597" s="4">
        <f t="shared" si="337"/>
        <v>1553.7905113896459</v>
      </c>
      <c r="I1597" s="4">
        <f t="shared" si="338"/>
        <v>26.871542670299732</v>
      </c>
      <c r="J1597" s="33">
        <f t="shared" si="342"/>
        <v>693171.07407698582</v>
      </c>
      <c r="K1597" s="4">
        <f t="shared" si="339"/>
        <v>55.015831389645768</v>
      </c>
      <c r="L1597" s="33">
        <f t="shared" si="340"/>
        <v>24543.452065164438</v>
      </c>
      <c r="M1597" s="15">
        <f t="shared" si="331"/>
        <v>23.591080453481482</v>
      </c>
      <c r="N1597" s="6"/>
      <c r="O1597" s="7">
        <f t="shared" si="332"/>
        <v>25.450023010176377</v>
      </c>
      <c r="P1597" s="7"/>
      <c r="Q1597" s="46">
        <f t="shared" si="333"/>
        <v>3.1083031209145143E-2</v>
      </c>
      <c r="R1597" s="22">
        <f t="shared" si="343"/>
        <v>1.0232207089359318</v>
      </c>
      <c r="S1597" s="22">
        <f t="shared" si="344"/>
        <v>38.685879913582632</v>
      </c>
      <c r="T1597" s="39">
        <f t="shared" si="334"/>
        <v>5.3484219096966434E-2</v>
      </c>
      <c r="U1597" s="39">
        <f t="shared" si="335"/>
        <v>2.5629169711678612E-2</v>
      </c>
      <c r="V1597" s="39">
        <f t="shared" si="336"/>
        <v>2.7855049385287822E-2</v>
      </c>
      <c r="Y1597" s="37"/>
      <c r="Z1597" s="37"/>
    </row>
    <row r="1598" spans="1:26" ht="13.15" x14ac:dyDescent="0.4">
      <c r="A1598" s="1">
        <v>2003.06</v>
      </c>
      <c r="B1598" s="11">
        <v>988</v>
      </c>
      <c r="C1598" s="4">
        <v>16.170000000000002</v>
      </c>
      <c r="D1598" s="11">
        <v>34.549999999999997</v>
      </c>
      <c r="E1598" s="11">
        <v>183.7</v>
      </c>
      <c r="F1598" s="4">
        <f t="shared" si="341"/>
        <v>2003.458333333213</v>
      </c>
      <c r="G1598" s="22">
        <v>3.33</v>
      </c>
      <c r="H1598" s="4">
        <f t="shared" si="337"/>
        <v>1638.3965813826892</v>
      </c>
      <c r="I1598" s="4">
        <f t="shared" si="338"/>
        <v>26.814648502994018</v>
      </c>
      <c r="J1598" s="33">
        <f t="shared" si="342"/>
        <v>731912.08079222986</v>
      </c>
      <c r="K1598" s="4">
        <f t="shared" si="339"/>
        <v>57.294131464344041</v>
      </c>
      <c r="L1598" s="33">
        <f t="shared" si="340"/>
        <v>25594.698776691846</v>
      </c>
      <c r="M1598" s="15">
        <f t="shared" si="331"/>
        <v>24.832223259531062</v>
      </c>
      <c r="N1598" s="6"/>
      <c r="O1598" s="7">
        <f t="shared" si="332"/>
        <v>26.796570516909888</v>
      </c>
      <c r="P1598" s="7"/>
      <c r="Q1598" s="46">
        <f t="shared" si="333"/>
        <v>3.1333994639806288E-2</v>
      </c>
      <c r="R1598" s="22">
        <f t="shared" si="343"/>
        <v>0.94958828459829892</v>
      </c>
      <c r="S1598" s="22">
        <f t="shared" si="344"/>
        <v>39.541096907599318</v>
      </c>
      <c r="T1598" s="39">
        <f t="shared" si="334"/>
        <v>4.6344699938422496E-2</v>
      </c>
      <c r="U1598" s="39">
        <f t="shared" si="335"/>
        <v>1.9908768324140791E-2</v>
      </c>
      <c r="V1598" s="39">
        <f t="shared" si="336"/>
        <v>2.6435931614281705E-2</v>
      </c>
      <c r="Y1598" s="37"/>
      <c r="Z1598" s="37"/>
    </row>
    <row r="1599" spans="1:26" ht="13.15" x14ac:dyDescent="0.4">
      <c r="A1599" s="1">
        <v>2003.07</v>
      </c>
      <c r="B1599" s="11">
        <v>992.54</v>
      </c>
      <c r="C1599" s="4">
        <f>C1598*2/3+C1601/3</f>
        <v>16.310000000000002</v>
      </c>
      <c r="D1599" s="11">
        <f>(2*D1598+D1601)/3</f>
        <v>35.893333333333331</v>
      </c>
      <c r="E1599" s="11">
        <v>183.9</v>
      </c>
      <c r="F1599" s="4">
        <f t="shared" si="341"/>
        <v>2003.5416666665462</v>
      </c>
      <c r="G1599" s="22">
        <v>3.98</v>
      </c>
      <c r="H1599" s="4">
        <f t="shared" si="337"/>
        <v>1644.1352238172922</v>
      </c>
      <c r="I1599" s="4">
        <f t="shared" si="338"/>
        <v>27.017395269168031</v>
      </c>
      <c r="J1599" s="33">
        <f t="shared" si="342"/>
        <v>735481.45157671417</v>
      </c>
      <c r="K1599" s="4">
        <f t="shared" si="339"/>
        <v>59.45704317563893</v>
      </c>
      <c r="L1599" s="33">
        <f t="shared" si="340"/>
        <v>26597.29673557424</v>
      </c>
      <c r="M1599" s="15">
        <f t="shared" si="331"/>
        <v>24.867329101268783</v>
      </c>
      <c r="N1599" s="6"/>
      <c r="O1599" s="7">
        <f t="shared" si="332"/>
        <v>26.841910907521104</v>
      </c>
      <c r="P1599" s="7"/>
      <c r="Q1599" s="46">
        <f t="shared" si="333"/>
        <v>2.4888615211161626E-2</v>
      </c>
      <c r="R1599" s="22">
        <f t="shared" si="343"/>
        <v>0.96568817971770871</v>
      </c>
      <c r="S1599" s="22">
        <f t="shared" si="344"/>
        <v>37.506927405499859</v>
      </c>
      <c r="T1599" s="39">
        <f t="shared" si="334"/>
        <v>4.9151232024463143E-2</v>
      </c>
      <c r="U1599" s="39">
        <f t="shared" si="335"/>
        <v>2.2932504535952747E-2</v>
      </c>
      <c r="V1599" s="39">
        <f t="shared" si="336"/>
        <v>2.6218727488510396E-2</v>
      </c>
      <c r="Y1599" s="37"/>
      <c r="Z1599" s="37"/>
    </row>
    <row r="1600" spans="1:26" ht="13.15" x14ac:dyDescent="0.4">
      <c r="A1600" s="1">
        <v>2003.08</v>
      </c>
      <c r="B1600" s="11">
        <v>989.53</v>
      </c>
      <c r="C1600" s="4">
        <f>C1598/3+C1601*2/3</f>
        <v>16.450000000000003</v>
      </c>
      <c r="D1600" s="11">
        <f>(D1598+2*D1601)/3</f>
        <v>37.236666666666665</v>
      </c>
      <c r="E1600" s="11">
        <v>184.6</v>
      </c>
      <c r="F1600" s="4">
        <f t="shared" si="341"/>
        <v>2003.6249999998795</v>
      </c>
      <c r="G1600" s="22">
        <v>4.45</v>
      </c>
      <c r="H1600" s="4">
        <f t="shared" si="337"/>
        <v>1632.9335556338028</v>
      </c>
      <c r="I1600" s="4">
        <f t="shared" si="338"/>
        <v>27.145975352112686</v>
      </c>
      <c r="J1600" s="33">
        <f t="shared" si="342"/>
        <v>731482.48666957486</v>
      </c>
      <c r="K1600" s="4">
        <f t="shared" si="339"/>
        <v>61.448366901408448</v>
      </c>
      <c r="L1600" s="33">
        <f t="shared" si="340"/>
        <v>27526.168512949989</v>
      </c>
      <c r="M1600" s="15">
        <f t="shared" si="331"/>
        <v>24.642251409932165</v>
      </c>
      <c r="N1600" s="6"/>
      <c r="O1600" s="7">
        <f t="shared" si="332"/>
        <v>26.606108883763643</v>
      </c>
      <c r="P1600" s="7"/>
      <c r="Q1600" s="46">
        <f t="shared" si="333"/>
        <v>2.0661744197436174E-2</v>
      </c>
      <c r="R1600" s="22">
        <f t="shared" si="343"/>
        <v>1.0182397843694471</v>
      </c>
      <c r="S1600" s="22">
        <f t="shared" si="344"/>
        <v>36.082650854337139</v>
      </c>
      <c r="T1600" s="39">
        <f t="shared" si="334"/>
        <v>4.9863920737950096E-2</v>
      </c>
      <c r="U1600" s="39">
        <f t="shared" si="335"/>
        <v>2.5566053596593363E-2</v>
      </c>
      <c r="V1600" s="39">
        <f t="shared" si="336"/>
        <v>2.4297867141356733E-2</v>
      </c>
      <c r="Y1600" s="37"/>
      <c r="Z1600" s="37"/>
    </row>
    <row r="1601" spans="1:26" ht="13.15" x14ac:dyDescent="0.4">
      <c r="A1601" s="1">
        <v>2003.09</v>
      </c>
      <c r="B1601" s="11">
        <v>1019.44</v>
      </c>
      <c r="C1601" s="4">
        <v>16.59</v>
      </c>
      <c r="D1601" s="11">
        <v>38.58</v>
      </c>
      <c r="E1601" s="11">
        <v>185.2</v>
      </c>
      <c r="F1601" s="4">
        <f t="shared" si="341"/>
        <v>2003.7083333332127</v>
      </c>
      <c r="G1601" s="22">
        <v>4.2699999999999996</v>
      </c>
      <c r="H1601" s="4">
        <f t="shared" si="337"/>
        <v>1676.8411866090717</v>
      </c>
      <c r="I1601" s="4">
        <f t="shared" si="338"/>
        <v>27.28831052915767</v>
      </c>
      <c r="J1601" s="33">
        <f t="shared" si="342"/>
        <v>752169.83985463518</v>
      </c>
      <c r="K1601" s="4">
        <f t="shared" si="339"/>
        <v>63.458892116630679</v>
      </c>
      <c r="L1601" s="33">
        <f t="shared" si="340"/>
        <v>28465.346093533532</v>
      </c>
      <c r="M1601" s="15">
        <f t="shared" ref="M1601:M1664" si="345">H1601/AVERAGE(K1481:K1600)</f>
        <v>25.243686752606258</v>
      </c>
      <c r="N1601" s="6"/>
      <c r="O1601" s="7">
        <f t="shared" ref="O1601:O1664" si="346">J1601/AVERAGE(L1481:L1600)</f>
        <v>27.261410549557151</v>
      </c>
      <c r="P1601" s="7"/>
      <c r="Q1601" s="46">
        <f t="shared" ref="Q1601:Q1664" si="347">1/M1601-(G1601/100-(((E1601/E1481)^(1/10))-1))</f>
        <v>2.1615329750958152E-2</v>
      </c>
      <c r="R1601" s="22">
        <f t="shared" si="343"/>
        <v>1.0019452235199675</v>
      </c>
      <c r="S1601" s="22">
        <f t="shared" si="344"/>
        <v>36.621759986223132</v>
      </c>
      <c r="T1601" s="39">
        <f t="shared" si="334"/>
        <v>4.8061961055922531E-2</v>
      </c>
      <c r="U1601" s="39">
        <f t="shared" si="335"/>
        <v>2.3540634193147669E-2</v>
      </c>
      <c r="V1601" s="39">
        <f t="shared" si="336"/>
        <v>2.4521326862774862E-2</v>
      </c>
      <c r="Y1601" s="37"/>
      <c r="Z1601" s="37"/>
    </row>
    <row r="1602" spans="1:26" ht="13.15" x14ac:dyDescent="0.4">
      <c r="A1602" s="1">
        <v>2003.1</v>
      </c>
      <c r="B1602" s="11">
        <v>1038.73</v>
      </c>
      <c r="C1602" s="4">
        <f>C1601*2/3+C1604/3</f>
        <v>16.856666666666669</v>
      </c>
      <c r="D1602" s="11">
        <f>(2*D1601+D1604)/3</f>
        <v>41.966666666666669</v>
      </c>
      <c r="E1602" s="11">
        <v>185</v>
      </c>
      <c r="F1602" s="4">
        <f t="shared" si="341"/>
        <v>2003.791666666546</v>
      </c>
      <c r="G1602" s="22">
        <v>4.29</v>
      </c>
      <c r="H1602" s="4">
        <f t="shared" si="337"/>
        <v>1710.4177360540543</v>
      </c>
      <c r="I1602" s="4">
        <f t="shared" si="338"/>
        <v>27.756916270270278</v>
      </c>
      <c r="J1602" s="33">
        <f t="shared" si="342"/>
        <v>768268.61790627008</v>
      </c>
      <c r="K1602" s="4">
        <f t="shared" si="339"/>
        <v>69.104128108108114</v>
      </c>
      <c r="L1602" s="33">
        <f t="shared" si="340"/>
        <v>31039.512672333651</v>
      </c>
      <c r="M1602" s="15">
        <f t="shared" si="345"/>
        <v>25.682756070579689</v>
      </c>
      <c r="N1602" s="6"/>
      <c r="O1602" s="7">
        <f t="shared" si="346"/>
        <v>27.740905417972648</v>
      </c>
      <c r="P1602" s="7"/>
      <c r="Q1602" s="46">
        <f t="shared" si="347"/>
        <v>2.0204667534416569E-2</v>
      </c>
      <c r="R1602" s="22">
        <f t="shared" si="343"/>
        <v>1.0027688186955976</v>
      </c>
      <c r="S1602" s="22">
        <f t="shared" si="344"/>
        <v>36.732665600491032</v>
      </c>
      <c r="T1602" s="39">
        <f t="shared" ref="T1602:T1665" si="348">(($J1722/$J1602)^(1/10)-1)</f>
        <v>4.8309882762154199E-2</v>
      </c>
      <c r="U1602" s="39">
        <f t="shared" ref="U1602:U1665" si="349">(($S1722/$S1602)^(1/10)-1)</f>
        <v>2.5415094467890587E-2</v>
      </c>
      <c r="V1602" s="39">
        <f t="shared" ref="V1602:V1665" si="350">T1602-U1602</f>
        <v>2.2894788294263613E-2</v>
      </c>
      <c r="Y1602" s="37"/>
      <c r="Z1602" s="37"/>
    </row>
    <row r="1603" spans="1:26" ht="13.15" x14ac:dyDescent="0.4">
      <c r="A1603" s="1">
        <v>2003.11</v>
      </c>
      <c r="B1603" s="11">
        <v>1049.9000000000001</v>
      </c>
      <c r="C1603" s="4">
        <f>C1601/3+C1604*2/3</f>
        <v>17.123333333333335</v>
      </c>
      <c r="D1603" s="11">
        <f>(D1601+2*D1604)/3</f>
        <v>45.353333333333332</v>
      </c>
      <c r="E1603" s="11">
        <v>184.5</v>
      </c>
      <c r="F1603" s="4">
        <f t="shared" si="341"/>
        <v>2003.8749999998793</v>
      </c>
      <c r="G1603" s="22">
        <v>4.3</v>
      </c>
      <c r="H1603" s="4">
        <f t="shared" si="337"/>
        <v>1733.4958650406506</v>
      </c>
      <c r="I1603" s="4">
        <f t="shared" si="338"/>
        <v>28.272433116531168</v>
      </c>
      <c r="J1603" s="33">
        <f t="shared" si="342"/>
        <v>779692.88604933489</v>
      </c>
      <c r="K1603" s="4">
        <f t="shared" si="339"/>
        <v>74.883146775067758</v>
      </c>
      <c r="L1603" s="33">
        <f t="shared" si="340"/>
        <v>33680.989959638217</v>
      </c>
      <c r="M1603" s="15">
        <f t="shared" si="345"/>
        <v>25.946798218420128</v>
      </c>
      <c r="N1603" s="6"/>
      <c r="O1603" s="7">
        <f t="shared" si="346"/>
        <v>28.030020810958018</v>
      </c>
      <c r="P1603" s="7"/>
      <c r="Q1603" s="46">
        <f t="shared" si="347"/>
        <v>1.9361050279535406E-2</v>
      </c>
      <c r="R1603" s="22">
        <f t="shared" si="343"/>
        <v>1.0060052418393521</v>
      </c>
      <c r="S1603" s="22">
        <f t="shared" si="344"/>
        <v>36.934193837250888</v>
      </c>
      <c r="T1603" s="39">
        <f t="shared" si="348"/>
        <v>5.0951445981842758E-2</v>
      </c>
      <c r="U1603" s="39">
        <f t="shared" si="349"/>
        <v>2.4395523633293781E-2</v>
      </c>
      <c r="V1603" s="39">
        <f t="shared" si="350"/>
        <v>2.6555922348548977E-2</v>
      </c>
      <c r="Y1603" s="37"/>
      <c r="Z1603" s="37"/>
    </row>
    <row r="1604" spans="1:26" ht="13.15" x14ac:dyDescent="0.4">
      <c r="A1604" s="1">
        <v>2003.12</v>
      </c>
      <c r="B1604" s="11">
        <v>1080.6400000000001</v>
      </c>
      <c r="C1604" s="4">
        <v>17.39</v>
      </c>
      <c r="D1604" s="11">
        <v>48.74</v>
      </c>
      <c r="E1604" s="11">
        <v>184.3</v>
      </c>
      <c r="F1604" s="4">
        <f t="shared" si="341"/>
        <v>2003.9583333332125</v>
      </c>
      <c r="G1604" s="22">
        <v>4.2699999999999996</v>
      </c>
      <c r="H1604" s="4">
        <f t="shared" si="337"/>
        <v>1786.1871001627785</v>
      </c>
      <c r="I1604" s="4">
        <f t="shared" si="338"/>
        <v>28.743886652197506</v>
      </c>
      <c r="J1604" s="33">
        <f t="shared" si="342"/>
        <v>804469.75402062328</v>
      </c>
      <c r="K1604" s="4">
        <f t="shared" si="339"/>
        <v>80.562221703743901</v>
      </c>
      <c r="L1604" s="33">
        <f t="shared" si="340"/>
        <v>36283.920464692375</v>
      </c>
      <c r="M1604" s="15">
        <f t="shared" si="345"/>
        <v>26.635170511081544</v>
      </c>
      <c r="N1604" s="6"/>
      <c r="O1604" s="7">
        <f t="shared" si="346"/>
        <v>28.775402120617308</v>
      </c>
      <c r="P1604" s="7"/>
      <c r="Q1604" s="46">
        <f t="shared" si="347"/>
        <v>1.8553955987951544E-2</v>
      </c>
      <c r="R1604" s="22">
        <f t="shared" si="343"/>
        <v>1.0133000624235571</v>
      </c>
      <c r="S1604" s="22">
        <f t="shared" si="344"/>
        <v>37.196313810768032</v>
      </c>
      <c r="T1604" s="39">
        <f t="shared" si="348"/>
        <v>4.9262203353877876E-2</v>
      </c>
      <c r="U1604" s="39">
        <f t="shared" si="349"/>
        <v>2.2317682409381812E-2</v>
      </c>
      <c r="V1604" s="39">
        <f t="shared" si="350"/>
        <v>2.6944520944496064E-2</v>
      </c>
      <c r="Y1604" s="37"/>
      <c r="Z1604" s="37"/>
    </row>
    <row r="1605" spans="1:26" ht="13.15" x14ac:dyDescent="0.4">
      <c r="A1605" s="1">
        <v>2004.01</v>
      </c>
      <c r="B1605" s="11">
        <v>1132.52</v>
      </c>
      <c r="C1605" s="4">
        <f>C1604*2/3+C1607/3</f>
        <v>17.600000000000001</v>
      </c>
      <c r="D1605" s="11">
        <f>(2*D1604+D1607)/3</f>
        <v>49.826666666666675</v>
      </c>
      <c r="E1605" s="11">
        <v>185.2</v>
      </c>
      <c r="F1605" s="4">
        <f t="shared" si="341"/>
        <v>2004.0416666665458</v>
      </c>
      <c r="G1605" s="22">
        <v>4.1500000000000004</v>
      </c>
      <c r="H1605" s="4">
        <f t="shared" si="337"/>
        <v>1862.8425220302379</v>
      </c>
      <c r="I1605" s="4">
        <f t="shared" si="338"/>
        <v>28.949624190064803</v>
      </c>
      <c r="J1605" s="33">
        <f t="shared" si="342"/>
        <v>840080.65192480315</v>
      </c>
      <c r="K1605" s="4">
        <f t="shared" si="339"/>
        <v>81.958140604751634</v>
      </c>
      <c r="L1605" s="33">
        <f t="shared" si="340"/>
        <v>36960.423318416622</v>
      </c>
      <c r="M1605" s="15">
        <f t="shared" si="345"/>
        <v>27.658540355736584</v>
      </c>
      <c r="N1605" s="6"/>
      <c r="O1605" s="7">
        <f t="shared" si="346"/>
        <v>29.879678114425005</v>
      </c>
      <c r="P1605" s="7"/>
      <c r="Q1605" s="46">
        <f t="shared" si="347"/>
        <v>1.8583060527543389E-2</v>
      </c>
      <c r="R1605" s="22">
        <f t="shared" si="343"/>
        <v>1.0091595293478566</v>
      </c>
      <c r="S1605" s="22">
        <f t="shared" si="344"/>
        <v>37.507863367739567</v>
      </c>
      <c r="T1605" s="39">
        <f t="shared" si="348"/>
        <v>4.534764793574686E-2</v>
      </c>
      <c r="U1605" s="39">
        <f t="shared" si="349"/>
        <v>2.1683578182034369E-2</v>
      </c>
      <c r="V1605" s="39">
        <f t="shared" si="350"/>
        <v>2.3664069753712491E-2</v>
      </c>
      <c r="Y1605" s="37"/>
      <c r="Z1605" s="37"/>
    </row>
    <row r="1606" spans="1:26" ht="13.15" x14ac:dyDescent="0.4">
      <c r="A1606" s="1">
        <v>2004.02</v>
      </c>
      <c r="B1606" s="11">
        <v>1143.3599999999999</v>
      </c>
      <c r="C1606" s="4">
        <f>C1604/3+C1607*2/3</f>
        <v>17.810000000000002</v>
      </c>
      <c r="D1606" s="11">
        <f>(D1604+2*D1607)/3</f>
        <v>50.913333333333334</v>
      </c>
      <c r="E1606" s="11">
        <v>186.2</v>
      </c>
      <c r="F1606" s="4">
        <f t="shared" si="341"/>
        <v>2004.124999999879</v>
      </c>
      <c r="G1606" s="22">
        <v>4.08</v>
      </c>
      <c r="H1606" s="4">
        <f t="shared" si="337"/>
        <v>1870.5725748657358</v>
      </c>
      <c r="I1606" s="4">
        <f t="shared" si="338"/>
        <v>29.137714769065528</v>
      </c>
      <c r="J1606" s="33">
        <f t="shared" si="342"/>
        <v>844661.66378853843</v>
      </c>
      <c r="K1606" s="4">
        <f t="shared" si="339"/>
        <v>83.295799248120304</v>
      </c>
      <c r="L1606" s="33">
        <f t="shared" si="340"/>
        <v>37612.423770600501</v>
      </c>
      <c r="M1606" s="15">
        <f t="shared" si="345"/>
        <v>27.650862036740225</v>
      </c>
      <c r="N1606" s="6"/>
      <c r="O1606" s="7">
        <f t="shared" si="346"/>
        <v>29.86991210154326</v>
      </c>
      <c r="P1606" s="7"/>
      <c r="Q1606" s="46">
        <f t="shared" si="347"/>
        <v>1.9494926722588679E-2</v>
      </c>
      <c r="R1606" s="22">
        <f t="shared" si="343"/>
        <v>1.0240001099502261</v>
      </c>
      <c r="S1606" s="22">
        <f t="shared" si="344"/>
        <v>37.648134081683594</v>
      </c>
      <c r="T1606" s="39">
        <f t="shared" si="348"/>
        <v>4.4259838515704475E-2</v>
      </c>
      <c r="U1606" s="39">
        <f t="shared" si="349"/>
        <v>2.2488257235787845E-2</v>
      </c>
      <c r="V1606" s="39">
        <f t="shared" si="350"/>
        <v>2.177158127991663E-2</v>
      </c>
      <c r="Y1606" s="37"/>
      <c r="Z1606" s="37"/>
    </row>
    <row r="1607" spans="1:26" ht="13.15" x14ac:dyDescent="0.4">
      <c r="A1607" s="1">
        <v>2004.03</v>
      </c>
      <c r="B1607" s="11">
        <v>1123.98</v>
      </c>
      <c r="C1607" s="4">
        <v>18.02</v>
      </c>
      <c r="D1607" s="11">
        <v>52</v>
      </c>
      <c r="E1607" s="11">
        <v>187.4</v>
      </c>
      <c r="F1607" s="4">
        <f t="shared" si="341"/>
        <v>2004.2083333332123</v>
      </c>
      <c r="G1607" s="22">
        <v>3.83</v>
      </c>
      <c r="H1607" s="4">
        <f t="shared" si="337"/>
        <v>1827.0912669156885</v>
      </c>
      <c r="I1607" s="4">
        <f t="shared" si="338"/>
        <v>29.292500426894346</v>
      </c>
      <c r="J1607" s="33">
        <f t="shared" si="342"/>
        <v>826129.83025426103</v>
      </c>
      <c r="K1607" s="4">
        <f t="shared" si="339"/>
        <v>84.528858057630742</v>
      </c>
      <c r="L1607" s="33">
        <f t="shared" si="340"/>
        <v>38220.209588446036</v>
      </c>
      <c r="M1607" s="15">
        <f t="shared" si="345"/>
        <v>26.886530384035865</v>
      </c>
      <c r="N1607" s="6"/>
      <c r="O1607" s="7">
        <f t="shared" si="346"/>
        <v>29.043714557354306</v>
      </c>
      <c r="P1607" s="7"/>
      <c r="Q1607" s="46">
        <f t="shared" si="347"/>
        <v>2.3332519821487513E-2</v>
      </c>
      <c r="R1607" s="22">
        <f t="shared" si="343"/>
        <v>0.96136718753835781</v>
      </c>
      <c r="S1607" s="22">
        <f t="shared" si="344"/>
        <v>38.304830941055897</v>
      </c>
      <c r="T1607" s="39">
        <f t="shared" si="348"/>
        <v>4.8722280256294548E-2</v>
      </c>
      <c r="U1607" s="39">
        <f t="shared" si="349"/>
        <v>2.0208304528105625E-2</v>
      </c>
      <c r="V1607" s="39">
        <f t="shared" si="350"/>
        <v>2.8513975728188923E-2</v>
      </c>
      <c r="Y1607" s="37"/>
      <c r="Z1607" s="37"/>
    </row>
    <row r="1608" spans="1:26" ht="13.15" x14ac:dyDescent="0.4">
      <c r="A1608" s="1">
        <v>2004.04</v>
      </c>
      <c r="B1608" s="11">
        <v>1133.3599999999999</v>
      </c>
      <c r="C1608" s="4">
        <f>C1607*2/3+C1610/3</f>
        <v>18.213333333333335</v>
      </c>
      <c r="D1608" s="11">
        <f>(2*D1607+D1610)/3</f>
        <v>53.383333333333333</v>
      </c>
      <c r="E1608" s="11">
        <v>188</v>
      </c>
      <c r="F1608" s="4">
        <f t="shared" si="341"/>
        <v>2004.2916666665456</v>
      </c>
      <c r="G1608" s="22">
        <v>4.3499999999999996</v>
      </c>
      <c r="H1608" s="4">
        <f t="shared" si="337"/>
        <v>1836.4591672340425</v>
      </c>
      <c r="I1608" s="4">
        <f t="shared" si="338"/>
        <v>29.512284680851067</v>
      </c>
      <c r="J1608" s="33">
        <f t="shared" si="342"/>
        <v>831477.59273585409</v>
      </c>
      <c r="K1608" s="4">
        <f t="shared" si="339"/>
        <v>86.500592819148935</v>
      </c>
      <c r="L1608" s="33">
        <f t="shared" si="340"/>
        <v>39164.11863151662</v>
      </c>
      <c r="M1608" s="15">
        <f t="shared" si="345"/>
        <v>26.900577508444893</v>
      </c>
      <c r="N1608" s="6"/>
      <c r="O1608" s="7">
        <f t="shared" si="346"/>
        <v>29.058291817756977</v>
      </c>
      <c r="P1608" s="7"/>
      <c r="Q1608" s="46">
        <f t="shared" si="347"/>
        <v>1.8301491150888104E-2</v>
      </c>
      <c r="R1608" s="22">
        <f t="shared" si="343"/>
        <v>0.97436889454975573</v>
      </c>
      <c r="S1608" s="22">
        <f t="shared" si="344"/>
        <v>36.707480970964106</v>
      </c>
      <c r="T1608" s="39">
        <f t="shared" si="348"/>
        <v>4.7913877518050985E-2</v>
      </c>
      <c r="U1608" s="39">
        <f t="shared" si="349"/>
        <v>2.4546717452787581E-2</v>
      </c>
      <c r="V1608" s="39">
        <f t="shared" si="350"/>
        <v>2.3367160065263404E-2</v>
      </c>
      <c r="Y1608" s="37"/>
      <c r="Z1608" s="37"/>
    </row>
    <row r="1609" spans="1:26" ht="13.15" x14ac:dyDescent="0.4">
      <c r="A1609" s="1">
        <v>2004.05</v>
      </c>
      <c r="B1609" s="11">
        <v>1102.78</v>
      </c>
      <c r="C1609" s="4">
        <f>C1607/3+C1610*2/3</f>
        <v>18.406666666666666</v>
      </c>
      <c r="D1609" s="11">
        <f>(D1607+2*D1610)/3</f>
        <v>54.766666666666673</v>
      </c>
      <c r="E1609" s="11">
        <v>189.1</v>
      </c>
      <c r="F1609" s="4">
        <f t="shared" si="341"/>
        <v>2004.3749999998788</v>
      </c>
      <c r="G1609" s="22">
        <v>4.72</v>
      </c>
      <c r="H1609" s="4">
        <f t="shared" si="337"/>
        <v>1776.5138478053939</v>
      </c>
      <c r="I1609" s="4">
        <f t="shared" si="338"/>
        <v>29.652059545214172</v>
      </c>
      <c r="J1609" s="33">
        <f t="shared" si="342"/>
        <v>805455.4488791168</v>
      </c>
      <c r="K1609" s="4">
        <f t="shared" si="339"/>
        <v>88.225885245901651</v>
      </c>
      <c r="L1609" s="33">
        <f t="shared" si="340"/>
        <v>40000.825263074206</v>
      </c>
      <c r="M1609" s="15">
        <f t="shared" si="345"/>
        <v>25.902814292943763</v>
      </c>
      <c r="N1609" s="6"/>
      <c r="O1609" s="7">
        <f t="shared" si="346"/>
        <v>27.980644843237368</v>
      </c>
      <c r="P1609" s="7"/>
      <c r="Q1609" s="46">
        <f t="shared" si="347"/>
        <v>1.6561827151167774E-2</v>
      </c>
      <c r="R1609" s="22">
        <f t="shared" si="343"/>
        <v>1.003142991174462</v>
      </c>
      <c r="S1609" s="22">
        <f t="shared" si="344"/>
        <v>35.558572179864008</v>
      </c>
      <c r="T1609" s="39">
        <f t="shared" si="348"/>
        <v>5.2485493028402885E-2</v>
      </c>
      <c r="U1609" s="39">
        <f t="shared" si="349"/>
        <v>2.9021302805778193E-2</v>
      </c>
      <c r="V1609" s="39">
        <f t="shared" si="350"/>
        <v>2.3464190222624692E-2</v>
      </c>
      <c r="Y1609" s="37"/>
      <c r="Z1609" s="37"/>
    </row>
    <row r="1610" spans="1:26" ht="13.15" x14ac:dyDescent="0.4">
      <c r="A1610" s="1">
        <v>2004.06</v>
      </c>
      <c r="B1610" s="11">
        <v>1132.76</v>
      </c>
      <c r="C1610" s="4">
        <v>18.600000000000001</v>
      </c>
      <c r="D1610" s="11">
        <v>56.15</v>
      </c>
      <c r="E1610" s="11">
        <v>189.7</v>
      </c>
      <c r="F1610" s="4">
        <f t="shared" si="341"/>
        <v>2004.4583333332121</v>
      </c>
      <c r="G1610" s="22">
        <v>4.7300000000000004</v>
      </c>
      <c r="H1610" s="4">
        <f t="shared" ref="H1610:H1673" si="351">B1610*$E$1838/E1610</f>
        <v>1819.0381973642598</v>
      </c>
      <c r="I1610" s="4">
        <f t="shared" ref="I1610:I1673" si="352">C1610*$E$1838/E1610</f>
        <v>29.868736953083822</v>
      </c>
      <c r="J1610" s="33">
        <f t="shared" si="342"/>
        <v>825864.12578558584</v>
      </c>
      <c r="K1610" s="4">
        <f t="shared" ref="K1610:K1673" si="353">D1610*$E$1838/E1610</f>
        <v>90.168256984712713</v>
      </c>
      <c r="L1610" s="33">
        <f t="shared" ref="L1610:L1673" si="354">K1610*(J1610/H1610)</f>
        <v>40937.418926216182</v>
      </c>
      <c r="M1610" s="15">
        <f t="shared" si="345"/>
        <v>26.401285366474923</v>
      </c>
      <c r="N1610" s="6"/>
      <c r="O1610" s="7">
        <f t="shared" si="346"/>
        <v>28.517933395288214</v>
      </c>
      <c r="P1610" s="7"/>
      <c r="Q1610" s="46">
        <f t="shared" si="347"/>
        <v>1.5710763876718437E-2</v>
      </c>
      <c r="R1610" s="22">
        <f t="shared" si="343"/>
        <v>1.0223131387990259</v>
      </c>
      <c r="S1610" s="22">
        <f t="shared" si="344"/>
        <v>35.557511164384714</v>
      </c>
      <c r="T1610" s="39">
        <f t="shared" si="348"/>
        <v>5.2969389762604902E-2</v>
      </c>
      <c r="U1610" s="39">
        <f t="shared" si="349"/>
        <v>2.8692954784053093E-2</v>
      </c>
      <c r="V1610" s="39">
        <f t="shared" si="350"/>
        <v>2.4276434978551809E-2</v>
      </c>
      <c r="Y1610" s="37"/>
      <c r="Z1610" s="37"/>
    </row>
    <row r="1611" spans="1:26" ht="13.15" x14ac:dyDescent="0.4">
      <c r="A1611" s="1">
        <v>2004.07</v>
      </c>
      <c r="B1611" s="11">
        <v>1105.8499999999999</v>
      </c>
      <c r="C1611" s="4">
        <f>C1610*2/3+C1613/3</f>
        <v>18.786666666666669</v>
      </c>
      <c r="D1611" s="11">
        <f>(2*D1610+D1613)/3</f>
        <v>56.69</v>
      </c>
      <c r="E1611" s="11">
        <v>189.4</v>
      </c>
      <c r="F1611" s="4">
        <f t="shared" ref="F1611:F1674" si="355">F1610+1/12</f>
        <v>2004.5416666665453</v>
      </c>
      <c r="G1611" s="22">
        <v>4.5</v>
      </c>
      <c r="H1611" s="4">
        <f t="shared" si="351"/>
        <v>1778.6376961457233</v>
      </c>
      <c r="I1611" s="4">
        <f t="shared" si="352"/>
        <v>30.216280253431897</v>
      </c>
      <c r="J1611" s="33">
        <f t="shared" ref="J1611:J1674" si="356">J1610*((H1611+(I1611/12))/H1610)</f>
        <v>808665.04799318674</v>
      </c>
      <c r="K1611" s="4">
        <f t="shared" si="353"/>
        <v>91.17960934530096</v>
      </c>
      <c r="L1611" s="33">
        <f t="shared" si="354"/>
        <v>41455.18973706539</v>
      </c>
      <c r="M1611" s="15">
        <f t="shared" si="345"/>
        <v>25.695888646268568</v>
      </c>
      <c r="N1611" s="6"/>
      <c r="O1611" s="7">
        <f t="shared" si="346"/>
        <v>27.755514536330796</v>
      </c>
      <c r="P1611" s="7"/>
      <c r="Q1611" s="46">
        <f t="shared" si="347"/>
        <v>1.8611708650646722E-2</v>
      </c>
      <c r="R1611" s="22">
        <f t="shared" ref="R1611:R1674" si="357">((G1611/G1612+G1611/1200+((1+G1612/1200)^(-119))*(1-G1611/G1612)))</f>
        <v>1.0215024325059134</v>
      </c>
      <c r="S1611" s="22">
        <f t="shared" ref="S1611:S1674" si="358">S1610*R1610*E1610/E1611</f>
        <v>36.408488846628138</v>
      </c>
      <c r="T1611" s="39">
        <f t="shared" si="348"/>
        <v>5.6798486103663004E-2</v>
      </c>
      <c r="U1611" s="39">
        <f t="shared" si="349"/>
        <v>2.7062114127473391E-2</v>
      </c>
      <c r="V1611" s="39">
        <f t="shared" si="350"/>
        <v>2.9736371976189613E-2</v>
      </c>
      <c r="Y1611" s="37"/>
      <c r="Z1611" s="37"/>
    </row>
    <row r="1612" spans="1:26" ht="13.15" x14ac:dyDescent="0.4">
      <c r="A1612" s="1">
        <v>2004.08</v>
      </c>
      <c r="B1612" s="11">
        <v>1088.94</v>
      </c>
      <c r="C1612" s="4">
        <f>C1610/3+C1613*2/3</f>
        <v>18.973333333333333</v>
      </c>
      <c r="D1612" s="11">
        <f>(D1610+2*D1613)/3</f>
        <v>57.23</v>
      </c>
      <c r="E1612" s="11">
        <v>189.5</v>
      </c>
      <c r="F1612" s="4">
        <f t="shared" si="355"/>
        <v>2004.6249999998786</v>
      </c>
      <c r="G1612" s="22">
        <v>4.28</v>
      </c>
      <c r="H1612" s="4">
        <f t="shared" si="351"/>
        <v>1750.5155844854883</v>
      </c>
      <c r="I1612" s="4">
        <f t="shared" si="352"/>
        <v>30.500409287598941</v>
      </c>
      <c r="J1612" s="33">
        <f t="shared" si="356"/>
        <v>797034.80747716944</v>
      </c>
      <c r="K1612" s="4">
        <f t="shared" si="353"/>
        <v>91.999565540897095</v>
      </c>
      <c r="L1612" s="33">
        <f t="shared" si="354"/>
        <v>41888.719334323658</v>
      </c>
      <c r="M1612" s="15">
        <f t="shared" si="345"/>
        <v>25.174462226477779</v>
      </c>
      <c r="N1612" s="6"/>
      <c r="O1612" s="7">
        <f t="shared" si="346"/>
        <v>27.192500070259694</v>
      </c>
      <c r="P1612" s="7"/>
      <c r="Q1612" s="46">
        <f t="shared" si="347"/>
        <v>2.1258461039960007E-2</v>
      </c>
      <c r="R1612" s="22">
        <f t="shared" si="357"/>
        <v>1.0157551489126513</v>
      </c>
      <c r="S1612" s="22">
        <f t="shared" si="358"/>
        <v>37.171733873243511</v>
      </c>
      <c r="T1612" s="39">
        <f t="shared" si="348"/>
        <v>5.8056338623077242E-2</v>
      </c>
      <c r="U1612" s="39">
        <f t="shared" si="349"/>
        <v>2.6398072139799389E-2</v>
      </c>
      <c r="V1612" s="39">
        <f t="shared" si="350"/>
        <v>3.1658266483277853E-2</v>
      </c>
      <c r="Y1612" s="37"/>
      <c r="Z1612" s="37"/>
    </row>
    <row r="1613" spans="1:26" ht="13.15" x14ac:dyDescent="0.4">
      <c r="A1613" s="1">
        <v>2004.09</v>
      </c>
      <c r="B1613" s="11">
        <v>1117.6600000000001</v>
      </c>
      <c r="C1613" s="4">
        <v>19.16</v>
      </c>
      <c r="D1613" s="11">
        <v>57.77</v>
      </c>
      <c r="E1613" s="11">
        <v>189.9</v>
      </c>
      <c r="F1613" s="4">
        <f t="shared" si="355"/>
        <v>2004.7083333332118</v>
      </c>
      <c r="G1613" s="22">
        <v>4.13</v>
      </c>
      <c r="H1613" s="4">
        <f t="shared" si="351"/>
        <v>1792.8996742496054</v>
      </c>
      <c r="I1613" s="4">
        <f t="shared" si="352"/>
        <v>30.735606319115323</v>
      </c>
      <c r="J1613" s="33">
        <f t="shared" si="356"/>
        <v>817499.0871527323</v>
      </c>
      <c r="K1613" s="4">
        <f t="shared" si="353"/>
        <v>92.672023854660367</v>
      </c>
      <c r="L1613" s="33">
        <f t="shared" si="354"/>
        <v>42255.178019087507</v>
      </c>
      <c r="M1613" s="15">
        <f t="shared" si="345"/>
        <v>25.668406776357703</v>
      </c>
      <c r="N1613" s="6"/>
      <c r="O1613" s="7">
        <f t="shared" si="346"/>
        <v>27.725340561354184</v>
      </c>
      <c r="P1613" s="7"/>
      <c r="Q1613" s="46">
        <f t="shared" si="347"/>
        <v>2.1935435271590684E-2</v>
      </c>
      <c r="R1613" s="22">
        <f t="shared" si="357"/>
        <v>1.005882764876544</v>
      </c>
      <c r="S1613" s="22">
        <f t="shared" si="358"/>
        <v>37.677848996082801</v>
      </c>
      <c r="T1613" s="39">
        <f t="shared" si="348"/>
        <v>5.7161161741678956E-2</v>
      </c>
      <c r="U1613" s="39">
        <f t="shared" si="349"/>
        <v>2.4149939721528568E-2</v>
      </c>
      <c r="V1613" s="39">
        <f t="shared" si="350"/>
        <v>3.3011222020150388E-2</v>
      </c>
      <c r="Y1613" s="37"/>
      <c r="Z1613" s="37"/>
    </row>
    <row r="1614" spans="1:26" ht="13.15" x14ac:dyDescent="0.4">
      <c r="A1614" s="1">
        <v>2004.1</v>
      </c>
      <c r="B1614" s="11">
        <v>1117.21</v>
      </c>
      <c r="C1614" s="4">
        <f>C1613*2/3+C1616/3</f>
        <v>19.253333333333334</v>
      </c>
      <c r="D1614" s="11">
        <f>(2*D1613+D1616)/3</f>
        <v>58.03</v>
      </c>
      <c r="E1614" s="11">
        <v>190.9</v>
      </c>
      <c r="F1614" s="4">
        <f t="shared" si="355"/>
        <v>2004.7916666665451</v>
      </c>
      <c r="G1614" s="22">
        <v>4.0999999999999996</v>
      </c>
      <c r="H1614" s="4">
        <f t="shared" si="351"/>
        <v>1782.7897595075958</v>
      </c>
      <c r="I1614" s="4">
        <f t="shared" si="352"/>
        <v>30.723539444735465</v>
      </c>
      <c r="J1614" s="33">
        <f t="shared" si="356"/>
        <v>814056.72650427406</v>
      </c>
      <c r="K1614" s="4">
        <f t="shared" si="353"/>
        <v>92.601471293871143</v>
      </c>
      <c r="L1614" s="33">
        <f t="shared" si="354"/>
        <v>42283.645723760994</v>
      </c>
      <c r="M1614" s="15">
        <f t="shared" si="345"/>
        <v>25.411655665489342</v>
      </c>
      <c r="N1614" s="6"/>
      <c r="O1614" s="7">
        <f t="shared" si="346"/>
        <v>27.447302225242812</v>
      </c>
      <c r="P1614" s="7"/>
      <c r="Q1614" s="46">
        <f t="shared" si="347"/>
        <v>2.3098591273938755E-2</v>
      </c>
      <c r="R1614" s="22">
        <f t="shared" si="357"/>
        <v>0.99612392858819443</v>
      </c>
      <c r="S1614" s="22">
        <f t="shared" si="358"/>
        <v>37.700968284107141</v>
      </c>
      <c r="T1614" s="39">
        <f t="shared" si="348"/>
        <v>5.5041188283035725E-2</v>
      </c>
      <c r="U1614" s="39">
        <f t="shared" si="349"/>
        <v>2.6625031104431818E-2</v>
      </c>
      <c r="V1614" s="39">
        <f t="shared" si="350"/>
        <v>2.8416157178603907E-2</v>
      </c>
      <c r="Y1614" s="37"/>
      <c r="Z1614" s="37"/>
    </row>
    <row r="1615" spans="1:26" ht="13.15" x14ac:dyDescent="0.4">
      <c r="A1615" s="1">
        <v>2004.11</v>
      </c>
      <c r="B1615" s="11">
        <v>1168.94</v>
      </c>
      <c r="C1615" s="4">
        <f>C1613/3+C1616*2/3</f>
        <v>19.346666666666668</v>
      </c>
      <c r="D1615" s="11">
        <f>(D1613+2*D1616)/3</f>
        <v>58.29</v>
      </c>
      <c r="E1615" s="11">
        <v>191</v>
      </c>
      <c r="F1615" s="4">
        <f t="shared" si="355"/>
        <v>2004.8749999998784</v>
      </c>
      <c r="G1615" s="22">
        <v>4.1900000000000004</v>
      </c>
      <c r="H1615" s="4">
        <f t="shared" si="351"/>
        <v>1864.3613783246076</v>
      </c>
      <c r="I1615" s="4">
        <f t="shared" si="352"/>
        <v>30.85631267015707</v>
      </c>
      <c r="J1615" s="33">
        <f t="shared" si="356"/>
        <v>852478.05859436386</v>
      </c>
      <c r="K1615" s="4">
        <f t="shared" si="353"/>
        <v>92.967667068062838</v>
      </c>
      <c r="L1615" s="33">
        <f t="shared" si="354"/>
        <v>42509.406843349927</v>
      </c>
      <c r="M1615" s="15">
        <f t="shared" si="345"/>
        <v>26.465310814818054</v>
      </c>
      <c r="N1615" s="6"/>
      <c r="O1615" s="7">
        <f t="shared" si="346"/>
        <v>28.582705258099526</v>
      </c>
      <c r="P1615" s="7"/>
      <c r="Q1615" s="46">
        <f t="shared" si="347"/>
        <v>2.0548552436493506E-2</v>
      </c>
      <c r="R1615" s="22">
        <f t="shared" si="357"/>
        <v>1.0002564602904038</v>
      </c>
      <c r="S1615" s="22">
        <f t="shared" si="358"/>
        <v>37.535174420608257</v>
      </c>
      <c r="T1615" s="39">
        <f t="shared" si="348"/>
        <v>5.660356170077252E-2</v>
      </c>
      <c r="U1615" s="39">
        <f t="shared" si="349"/>
        <v>2.7558012304415236E-2</v>
      </c>
      <c r="V1615" s="39">
        <f t="shared" si="350"/>
        <v>2.9045549396357284E-2</v>
      </c>
      <c r="Y1615" s="37"/>
      <c r="Z1615" s="37"/>
    </row>
    <row r="1616" spans="1:26" ht="13.15" x14ac:dyDescent="0.4">
      <c r="A1616" s="1">
        <v>2004.12</v>
      </c>
      <c r="B1616" s="11">
        <v>1199.21</v>
      </c>
      <c r="C1616" s="4">
        <v>19.440000000000001</v>
      </c>
      <c r="D1616" s="11">
        <v>58.55</v>
      </c>
      <c r="E1616" s="11">
        <v>190.3</v>
      </c>
      <c r="F1616" s="4">
        <f t="shared" si="355"/>
        <v>2004.9583333332116</v>
      </c>
      <c r="G1616" s="22">
        <v>4.2300000000000004</v>
      </c>
      <c r="H1616" s="4">
        <f t="shared" si="351"/>
        <v>1919.6749505517605</v>
      </c>
      <c r="I1616" s="4">
        <f t="shared" si="352"/>
        <v>31.119221019442989</v>
      </c>
      <c r="J1616" s="33">
        <f t="shared" si="356"/>
        <v>878955.92477775295</v>
      </c>
      <c r="K1616" s="4">
        <f t="shared" si="353"/>
        <v>93.725843142406717</v>
      </c>
      <c r="L1616" s="33">
        <f t="shared" si="354"/>
        <v>42913.976197444506</v>
      </c>
      <c r="M1616" s="15">
        <f t="shared" si="345"/>
        <v>27.14480869474124</v>
      </c>
      <c r="N1616" s="6"/>
      <c r="O1616" s="7">
        <f t="shared" si="346"/>
        <v>29.312639184857204</v>
      </c>
      <c r="P1616" s="7"/>
      <c r="Q1616" s="46">
        <f t="shared" si="347"/>
        <v>1.8826546160026013E-2</v>
      </c>
      <c r="R1616" s="22">
        <f t="shared" si="357"/>
        <v>1.0043341768892575</v>
      </c>
      <c r="S1616" s="22">
        <f t="shared" si="358"/>
        <v>37.682905591944504</v>
      </c>
      <c r="T1616" s="39">
        <f t="shared" si="348"/>
        <v>5.464333817142597E-2</v>
      </c>
      <c r="U1616" s="39">
        <f t="shared" si="349"/>
        <v>2.902830085357011E-2</v>
      </c>
      <c r="V1616" s="39">
        <f t="shared" si="350"/>
        <v>2.561503731785586E-2</v>
      </c>
      <c r="Y1616" s="37"/>
      <c r="Z1616" s="37"/>
    </row>
    <row r="1617" spans="1:26" ht="13.15" x14ac:dyDescent="0.4">
      <c r="A1617" s="1">
        <v>2005.01</v>
      </c>
      <c r="B1617" s="11">
        <v>1181.4100000000001</v>
      </c>
      <c r="C1617" s="4">
        <f>C1616*2/3+C1619/3</f>
        <v>19.703333333333333</v>
      </c>
      <c r="D1617" s="11">
        <f>(2*D1616+D1619)/3</f>
        <v>59.106666666666662</v>
      </c>
      <c r="E1617" s="11">
        <v>190.7</v>
      </c>
      <c r="F1617" s="4">
        <f t="shared" si="355"/>
        <v>2005.0416666665449</v>
      </c>
      <c r="G1617" s="22">
        <v>4.22</v>
      </c>
      <c r="H1617" s="4">
        <f t="shared" si="351"/>
        <v>1887.2141944939701</v>
      </c>
      <c r="I1617" s="4">
        <f t="shared" si="352"/>
        <v>31.47460267435763</v>
      </c>
      <c r="J1617" s="33">
        <f t="shared" si="356"/>
        <v>865294.14583413478</v>
      </c>
      <c r="K1617" s="4">
        <f t="shared" si="353"/>
        <v>94.418483272155214</v>
      </c>
      <c r="L1617" s="33">
        <f t="shared" si="354"/>
        <v>43291.196660292568</v>
      </c>
      <c r="M1617" s="15">
        <f t="shared" si="345"/>
        <v>26.587250697970394</v>
      </c>
      <c r="N1617" s="6"/>
      <c r="O1617" s="7">
        <f t="shared" si="346"/>
        <v>28.707356524065645</v>
      </c>
      <c r="P1617" s="7"/>
      <c r="Q1617" s="46">
        <f t="shared" si="347"/>
        <v>1.9504478510848432E-2</v>
      </c>
      <c r="R1617" s="22">
        <f t="shared" si="357"/>
        <v>1.0075719517031356</v>
      </c>
      <c r="S1617" s="22">
        <f t="shared" si="358"/>
        <v>37.766846163516355</v>
      </c>
      <c r="T1617" s="39">
        <f t="shared" si="348"/>
        <v>5.5618116303462584E-2</v>
      </c>
      <c r="U1617" s="39">
        <f t="shared" si="349"/>
        <v>3.2499554491798088E-2</v>
      </c>
      <c r="V1617" s="39">
        <f t="shared" si="350"/>
        <v>2.3118561811664495E-2</v>
      </c>
      <c r="Y1617" s="37"/>
      <c r="Z1617" s="37"/>
    </row>
    <row r="1618" spans="1:26" ht="13.15" x14ac:dyDescent="0.4">
      <c r="A1618" s="1">
        <v>2005.02</v>
      </c>
      <c r="B1618" s="11">
        <v>1199.6300000000001</v>
      </c>
      <c r="C1618" s="4">
        <f>C1616/3+C1619*2/3</f>
        <v>19.966666666666669</v>
      </c>
      <c r="D1618" s="11">
        <f>(D1616+2*D1619)/3</f>
        <v>59.663333333333334</v>
      </c>
      <c r="E1618" s="11">
        <v>191.8</v>
      </c>
      <c r="F1618" s="4">
        <f t="shared" si="355"/>
        <v>2005.1249999998781</v>
      </c>
      <c r="G1618" s="22">
        <v>4.17</v>
      </c>
      <c r="H1618" s="4">
        <f t="shared" si="351"/>
        <v>1905.3289221584987</v>
      </c>
      <c r="I1618" s="4">
        <f t="shared" si="352"/>
        <v>31.712334202294059</v>
      </c>
      <c r="J1618" s="33">
        <f t="shared" si="356"/>
        <v>874811.49471194856</v>
      </c>
      <c r="K1618" s="4">
        <f t="shared" si="353"/>
        <v>94.761113503649639</v>
      </c>
      <c r="L1618" s="33">
        <f t="shared" si="354"/>
        <v>43508.556648992235</v>
      </c>
      <c r="M1618" s="15">
        <f t="shared" si="345"/>
        <v>26.744863128101194</v>
      </c>
      <c r="N1618" s="6"/>
      <c r="O1618" s="7">
        <f t="shared" si="346"/>
        <v>28.874110081209508</v>
      </c>
      <c r="P1618" s="7"/>
      <c r="Q1618" s="46">
        <f t="shared" si="347"/>
        <v>1.9963856578660857E-2</v>
      </c>
      <c r="R1618" s="22">
        <f t="shared" si="357"/>
        <v>0.97711593128835439</v>
      </c>
      <c r="S1618" s="22">
        <f t="shared" si="358"/>
        <v>37.834576648445463</v>
      </c>
      <c r="T1618" s="39">
        <f t="shared" si="348"/>
        <v>5.6951922024699675E-2</v>
      </c>
      <c r="U1618" s="39">
        <f t="shared" si="349"/>
        <v>3.1098001625380567E-2</v>
      </c>
      <c r="V1618" s="39">
        <f t="shared" si="350"/>
        <v>2.5853920399319108E-2</v>
      </c>
      <c r="Y1618" s="37"/>
      <c r="Z1618" s="37"/>
    </row>
    <row r="1619" spans="1:26" ht="13.15" x14ac:dyDescent="0.4">
      <c r="A1619" s="1">
        <v>2005.03</v>
      </c>
      <c r="B1619" s="11">
        <v>1194.9000000000001</v>
      </c>
      <c r="C1619" s="4">
        <v>20.23</v>
      </c>
      <c r="D1619" s="11">
        <v>60.22</v>
      </c>
      <c r="E1619" s="11">
        <v>193.3</v>
      </c>
      <c r="F1619" s="4">
        <f t="shared" si="355"/>
        <v>2005.2083333332114</v>
      </c>
      <c r="G1619" s="22">
        <v>4.5</v>
      </c>
      <c r="H1619" s="4">
        <f t="shared" si="351"/>
        <v>1883.0894573202277</v>
      </c>
      <c r="I1619" s="4">
        <f t="shared" si="352"/>
        <v>31.881245059493018</v>
      </c>
      <c r="J1619" s="33">
        <f t="shared" si="356"/>
        <v>865820.3090043877</v>
      </c>
      <c r="K1619" s="4">
        <f t="shared" si="353"/>
        <v>94.903043869632683</v>
      </c>
      <c r="L1619" s="33">
        <f t="shared" si="354"/>
        <v>43635.198768302129</v>
      </c>
      <c r="M1619" s="15">
        <f t="shared" si="345"/>
        <v>26.33914213105793</v>
      </c>
      <c r="N1619" s="6"/>
      <c r="O1619" s="7">
        <f t="shared" si="346"/>
        <v>28.433346549933539</v>
      </c>
      <c r="P1619" s="7"/>
      <c r="Q1619" s="46">
        <f t="shared" si="347"/>
        <v>1.7699015247125013E-2</v>
      </c>
      <c r="R1619" s="22">
        <f t="shared" si="357"/>
        <v>1.0166250288760423</v>
      </c>
      <c r="S1619" s="22">
        <f t="shared" si="358"/>
        <v>36.681891490201565</v>
      </c>
      <c r="T1619" s="39">
        <f t="shared" si="348"/>
        <v>5.7477220687164765E-2</v>
      </c>
      <c r="U1619" s="39">
        <f t="shared" si="349"/>
        <v>3.3293118542925937E-2</v>
      </c>
      <c r="V1619" s="39">
        <f t="shared" si="350"/>
        <v>2.4184102144238828E-2</v>
      </c>
      <c r="Y1619" s="37"/>
      <c r="Z1619" s="37"/>
    </row>
    <row r="1620" spans="1:26" ht="13.15" x14ac:dyDescent="0.4">
      <c r="A1620" s="1">
        <v>2005.04</v>
      </c>
      <c r="B1620" s="11">
        <v>1164.43</v>
      </c>
      <c r="C1620" s="4">
        <f>C1619*2/3+C1622/3</f>
        <v>20.463333333333331</v>
      </c>
      <c r="D1620" s="11">
        <f>(2*D1619+D1622)/3</f>
        <v>61.233333333333327</v>
      </c>
      <c r="E1620" s="11">
        <v>194.6</v>
      </c>
      <c r="F1620" s="4">
        <f t="shared" si="355"/>
        <v>2005.2916666665446</v>
      </c>
      <c r="G1620" s="22">
        <v>4.34</v>
      </c>
      <c r="H1620" s="4">
        <f t="shared" si="351"/>
        <v>1822.8116468139776</v>
      </c>
      <c r="I1620" s="4">
        <f t="shared" si="352"/>
        <v>32.033529136690646</v>
      </c>
      <c r="J1620" s="33">
        <f t="shared" si="356"/>
        <v>839332.7308474225</v>
      </c>
      <c r="K1620" s="4">
        <f t="shared" si="353"/>
        <v>95.855339671120234</v>
      </c>
      <c r="L1620" s="33">
        <f t="shared" si="354"/>
        <v>44137.595978768288</v>
      </c>
      <c r="M1620" s="15">
        <f t="shared" si="345"/>
        <v>25.408922569114477</v>
      </c>
      <c r="N1620" s="6"/>
      <c r="O1620" s="7">
        <f t="shared" si="346"/>
        <v>27.427971644284654</v>
      </c>
      <c r="P1620" s="7"/>
      <c r="Q1620" s="46">
        <f t="shared" si="347"/>
        <v>2.1038014357879511E-2</v>
      </c>
      <c r="R1620" s="22">
        <f t="shared" si="357"/>
        <v>1.0198604266323901</v>
      </c>
      <c r="S1620" s="22">
        <f t="shared" si="358"/>
        <v>37.04260644820792</v>
      </c>
      <c r="T1620" s="39">
        <f t="shared" si="348"/>
        <v>6.1481775762652902E-2</v>
      </c>
      <c r="U1620" s="39">
        <f t="shared" si="349"/>
        <v>3.3173380546325903E-2</v>
      </c>
      <c r="V1620" s="39">
        <f t="shared" si="350"/>
        <v>2.8308395216326998E-2</v>
      </c>
      <c r="Y1620" s="37"/>
      <c r="Z1620" s="37"/>
    </row>
    <row r="1621" spans="1:26" ht="13.15" x14ac:dyDescent="0.4">
      <c r="A1621" s="1">
        <v>2005.05</v>
      </c>
      <c r="B1621" s="11">
        <v>1178.28</v>
      </c>
      <c r="C1621" s="4">
        <f>C1619/3+C1622*2/3</f>
        <v>20.696666666666665</v>
      </c>
      <c r="D1621" s="11">
        <f>(D1619+2*D1622)/3</f>
        <v>62.24666666666667</v>
      </c>
      <c r="E1621" s="11">
        <v>194.4</v>
      </c>
      <c r="F1621" s="4">
        <f t="shared" si="355"/>
        <v>2005.3749999998779</v>
      </c>
      <c r="G1621" s="22">
        <v>4.1399999999999997</v>
      </c>
      <c r="H1621" s="4">
        <f t="shared" si="351"/>
        <v>1846.3902166666667</v>
      </c>
      <c r="I1621" s="4">
        <f t="shared" si="352"/>
        <v>32.432123816872426</v>
      </c>
      <c r="J1621" s="33">
        <f t="shared" si="356"/>
        <v>851434.20645335771</v>
      </c>
      <c r="K1621" s="4">
        <f t="shared" si="353"/>
        <v>97.541871502057617</v>
      </c>
      <c r="L1621" s="33">
        <f t="shared" si="354"/>
        <v>44979.920933649053</v>
      </c>
      <c r="M1621" s="15">
        <f t="shared" si="345"/>
        <v>25.650230187182981</v>
      </c>
      <c r="N1621" s="6"/>
      <c r="O1621" s="7">
        <f t="shared" si="346"/>
        <v>27.686995391999133</v>
      </c>
      <c r="P1621" s="7"/>
      <c r="Q1621" s="46">
        <f t="shared" si="347"/>
        <v>2.2360152666665606E-2</v>
      </c>
      <c r="R1621" s="22">
        <f t="shared" si="357"/>
        <v>1.0148949310235778</v>
      </c>
      <c r="S1621" s="22">
        <f t="shared" si="358"/>
        <v>37.817154967713208</v>
      </c>
      <c r="T1621" s="39">
        <f t="shared" si="348"/>
        <v>6.0458400466879558E-2</v>
      </c>
      <c r="U1621" s="39">
        <f t="shared" si="349"/>
        <v>2.8273076400222363E-2</v>
      </c>
      <c r="V1621" s="39">
        <f t="shared" si="350"/>
        <v>3.2185324066657195E-2</v>
      </c>
      <c r="Y1621" s="37"/>
      <c r="Z1621" s="37"/>
    </row>
    <row r="1622" spans="1:26" ht="13.15" x14ac:dyDescent="0.4">
      <c r="A1622" s="1">
        <v>2005.06</v>
      </c>
      <c r="B1622" s="11">
        <v>1202.25</v>
      </c>
      <c r="C1622" s="4">
        <v>20.93</v>
      </c>
      <c r="D1622" s="11">
        <v>63.26</v>
      </c>
      <c r="E1622" s="11">
        <v>194.5</v>
      </c>
      <c r="F1622" s="4">
        <f t="shared" si="355"/>
        <v>2005.4583333332112</v>
      </c>
      <c r="G1622" s="22">
        <v>4</v>
      </c>
      <c r="H1622" s="4">
        <f t="shared" si="351"/>
        <v>1882.9831118251927</v>
      </c>
      <c r="I1622" s="4">
        <f t="shared" si="352"/>
        <v>32.780899588688946</v>
      </c>
      <c r="J1622" s="33">
        <f t="shared" si="356"/>
        <v>869568.15268959117</v>
      </c>
      <c r="K1622" s="4">
        <f t="shared" si="353"/>
        <v>99.07882025706941</v>
      </c>
      <c r="L1622" s="33">
        <f t="shared" si="354"/>
        <v>45754.943929418623</v>
      </c>
      <c r="M1622" s="15">
        <f t="shared" si="345"/>
        <v>26.068394871883999</v>
      </c>
      <c r="N1622" s="6"/>
      <c r="O1622" s="7">
        <f t="shared" si="346"/>
        <v>28.136067840768266</v>
      </c>
      <c r="P1622" s="7"/>
      <c r="Q1622" s="46">
        <f t="shared" si="347"/>
        <v>2.2985694371145317E-2</v>
      </c>
      <c r="R1622" s="22">
        <f t="shared" si="357"/>
        <v>0.98874108437880004</v>
      </c>
      <c r="S1622" s="22">
        <f t="shared" si="358"/>
        <v>38.360706009003827</v>
      </c>
      <c r="T1622" s="39">
        <f t="shared" si="348"/>
        <v>5.739561952077854E-2</v>
      </c>
      <c r="U1622" s="39">
        <f t="shared" si="349"/>
        <v>2.5178020891750252E-2</v>
      </c>
      <c r="V1622" s="39">
        <f t="shared" si="350"/>
        <v>3.2217598629028288E-2</v>
      </c>
      <c r="Y1622" s="37"/>
      <c r="Z1622" s="37"/>
    </row>
    <row r="1623" spans="1:26" ht="13.15" x14ac:dyDescent="0.4">
      <c r="A1623" s="1">
        <v>2005.07</v>
      </c>
      <c r="B1623" s="11">
        <v>1222.24</v>
      </c>
      <c r="C1623" s="4">
        <f>C1622*2/3+C1625/3</f>
        <v>21.11</v>
      </c>
      <c r="D1623" s="11">
        <f>(2*D1622+D1625)/3</f>
        <v>64.33</v>
      </c>
      <c r="E1623" s="11">
        <v>195.4</v>
      </c>
      <c r="F1623" s="4">
        <f t="shared" si="355"/>
        <v>2005.5416666665444</v>
      </c>
      <c r="G1623" s="22">
        <v>4.18</v>
      </c>
      <c r="H1623" s="4">
        <f t="shared" si="351"/>
        <v>1905.4746620266119</v>
      </c>
      <c r="I1623" s="4">
        <f t="shared" si="352"/>
        <v>32.910533213920168</v>
      </c>
      <c r="J1623" s="33">
        <f t="shared" si="356"/>
        <v>881221.34539192799</v>
      </c>
      <c r="K1623" s="4">
        <f t="shared" si="353"/>
        <v>100.2906016888434</v>
      </c>
      <c r="L1623" s="33">
        <f t="shared" si="354"/>
        <v>46381.209213462767</v>
      </c>
      <c r="M1623" s="15">
        <f t="shared" si="345"/>
        <v>26.287871091254758</v>
      </c>
      <c r="N1623" s="6"/>
      <c r="O1623" s="7">
        <f t="shared" si="346"/>
        <v>28.36990506263929</v>
      </c>
      <c r="P1623" s="7"/>
      <c r="Q1623" s="46">
        <f t="shared" si="347"/>
        <v>2.133855847262453E-2</v>
      </c>
      <c r="R1623" s="22">
        <f t="shared" si="357"/>
        <v>0.9970219160367334</v>
      </c>
      <c r="S1623" s="22">
        <f t="shared" si="358"/>
        <v>37.754108383126542</v>
      </c>
      <c r="T1623" s="39">
        <f t="shared" si="348"/>
        <v>5.5898816439845511E-2</v>
      </c>
      <c r="U1623" s="39">
        <f t="shared" si="349"/>
        <v>2.7370579299674125E-2</v>
      </c>
      <c r="V1623" s="39">
        <f t="shared" si="350"/>
        <v>2.8528237140171386E-2</v>
      </c>
      <c r="Y1623" s="37"/>
      <c r="Z1623" s="37"/>
    </row>
    <row r="1624" spans="1:26" ht="13.15" x14ac:dyDescent="0.4">
      <c r="A1624" s="1">
        <v>2005.08</v>
      </c>
      <c r="B1624" s="11">
        <v>1224.27</v>
      </c>
      <c r="C1624" s="4">
        <f>C1622/3+C1625*2/3</f>
        <v>21.29</v>
      </c>
      <c r="D1624" s="11">
        <f>(D1622+2*D1625)/3</f>
        <v>65.399999999999991</v>
      </c>
      <c r="E1624" s="11">
        <v>196.4</v>
      </c>
      <c r="F1624" s="4">
        <f t="shared" si="355"/>
        <v>2005.6249999998777</v>
      </c>
      <c r="G1624" s="22">
        <v>4.26</v>
      </c>
      <c r="H1624" s="4">
        <f t="shared" si="351"/>
        <v>1898.9213127800406</v>
      </c>
      <c r="I1624" s="4">
        <f t="shared" si="352"/>
        <v>33.022155855397145</v>
      </c>
      <c r="J1624" s="33">
        <f t="shared" si="356"/>
        <v>879463.27135972283</v>
      </c>
      <c r="K1624" s="4">
        <f t="shared" si="353"/>
        <v>101.43959572301425</v>
      </c>
      <c r="L1624" s="33">
        <f t="shared" si="354"/>
        <v>46980.566334979922</v>
      </c>
      <c r="M1624" s="15">
        <f t="shared" si="345"/>
        <v>26.104381410936156</v>
      </c>
      <c r="N1624" s="6"/>
      <c r="O1624" s="7">
        <f t="shared" si="346"/>
        <v>28.168980742317448</v>
      </c>
      <c r="P1624" s="7"/>
      <c r="Q1624" s="46">
        <f t="shared" si="347"/>
        <v>2.1060729884604688E-2</v>
      </c>
      <c r="R1624" s="22">
        <f t="shared" si="357"/>
        <v>1.0084095692450887</v>
      </c>
      <c r="S1624" s="22">
        <f t="shared" si="358"/>
        <v>37.450015263136507</v>
      </c>
      <c r="T1624" s="39">
        <f t="shared" si="348"/>
        <v>5.3671331073348982E-2</v>
      </c>
      <c r="U1624" s="39">
        <f t="shared" si="349"/>
        <v>2.9910745051840548E-2</v>
      </c>
      <c r="V1624" s="39">
        <f t="shared" si="350"/>
        <v>2.3760586021508434E-2</v>
      </c>
      <c r="Y1624" s="37"/>
      <c r="Z1624" s="37"/>
    </row>
    <row r="1625" spans="1:26" ht="13.15" x14ac:dyDescent="0.4">
      <c r="A1625" s="1">
        <v>2005.09</v>
      </c>
      <c r="B1625" s="11">
        <v>1225.92</v>
      </c>
      <c r="C1625" s="4">
        <v>21.47</v>
      </c>
      <c r="D1625" s="11">
        <v>66.47</v>
      </c>
      <c r="E1625" s="11">
        <v>198.8</v>
      </c>
      <c r="F1625" s="4">
        <f t="shared" si="355"/>
        <v>2005.7083333332109</v>
      </c>
      <c r="G1625" s="22">
        <v>4.2</v>
      </c>
      <c r="H1625" s="4">
        <f t="shared" si="351"/>
        <v>1878.5250688128774</v>
      </c>
      <c r="I1625" s="4">
        <f t="shared" si="352"/>
        <v>32.899319064386319</v>
      </c>
      <c r="J1625" s="33">
        <f t="shared" si="356"/>
        <v>871286.7333918286</v>
      </c>
      <c r="K1625" s="4">
        <f t="shared" si="353"/>
        <v>101.85457560362173</v>
      </c>
      <c r="L1625" s="33">
        <f t="shared" si="354"/>
        <v>47241.605625615732</v>
      </c>
      <c r="M1625" s="15">
        <f t="shared" si="345"/>
        <v>25.730122990164482</v>
      </c>
      <c r="N1625" s="6"/>
      <c r="O1625" s="7">
        <f t="shared" si="346"/>
        <v>27.762463408465592</v>
      </c>
      <c r="P1625" s="7"/>
      <c r="Q1625" s="46">
        <f t="shared" si="347"/>
        <v>2.3262867961467378E-2</v>
      </c>
      <c r="R1625" s="22">
        <f t="shared" si="357"/>
        <v>0.98269385516983099</v>
      </c>
      <c r="S1625" s="22">
        <f t="shared" si="358"/>
        <v>37.309038824996478</v>
      </c>
      <c r="T1625" s="39">
        <f t="shared" si="348"/>
        <v>4.9968023993407273E-2</v>
      </c>
      <c r="U1625" s="39">
        <f t="shared" si="349"/>
        <v>3.0645968380443867E-2</v>
      </c>
      <c r="V1625" s="39">
        <f t="shared" si="350"/>
        <v>1.9322055612963407E-2</v>
      </c>
      <c r="Y1625" s="37"/>
      <c r="Z1625" s="37"/>
    </row>
    <row r="1626" spans="1:26" ht="13.15" x14ac:dyDescent="0.4">
      <c r="A1626" s="1">
        <v>2005.1</v>
      </c>
      <c r="B1626" s="11">
        <v>1191.96</v>
      </c>
      <c r="C1626" s="4">
        <f>C1625*2/3+C1628/3</f>
        <v>21.72</v>
      </c>
      <c r="D1626" s="11">
        <f>(2*D1625+D1628)/3</f>
        <v>67.589999999999989</v>
      </c>
      <c r="E1626" s="11">
        <v>199.2</v>
      </c>
      <c r="F1626" s="4">
        <f t="shared" si="355"/>
        <v>2005.7916666665442</v>
      </c>
      <c r="G1626" s="22">
        <v>4.46</v>
      </c>
      <c r="H1626" s="4">
        <f t="shared" si="351"/>
        <v>1822.8191909638558</v>
      </c>
      <c r="I1626" s="4">
        <f t="shared" si="352"/>
        <v>33.215571686746991</v>
      </c>
      <c r="J1626" s="33">
        <f t="shared" si="356"/>
        <v>846733.37366926961</v>
      </c>
      <c r="K1626" s="4">
        <f t="shared" si="353"/>
        <v>103.36282183734939</v>
      </c>
      <c r="L1626" s="33">
        <f t="shared" si="354"/>
        <v>48013.950741892273</v>
      </c>
      <c r="M1626" s="15">
        <f t="shared" si="345"/>
        <v>24.876538723647972</v>
      </c>
      <c r="N1626" s="6"/>
      <c r="O1626" s="7">
        <f t="shared" si="346"/>
        <v>26.840542701863491</v>
      </c>
      <c r="P1626" s="7"/>
      <c r="Q1626" s="46">
        <f t="shared" si="347"/>
        <v>2.1868312584124631E-2</v>
      </c>
      <c r="R1626" s="22">
        <f t="shared" si="357"/>
        <v>0.99733837244767443</v>
      </c>
      <c r="S1626" s="22">
        <f t="shared" si="358"/>
        <v>36.589741984380517</v>
      </c>
      <c r="T1626" s="39">
        <f t="shared" si="348"/>
        <v>5.7482359500422575E-2</v>
      </c>
      <c r="U1626" s="39">
        <f t="shared" si="349"/>
        <v>3.3807301290092795E-2</v>
      </c>
      <c r="V1626" s="39">
        <f t="shared" si="350"/>
        <v>2.367505821032978E-2</v>
      </c>
      <c r="Y1626" s="37"/>
      <c r="Z1626" s="37"/>
    </row>
    <row r="1627" spans="1:26" ht="13.15" x14ac:dyDescent="0.4">
      <c r="A1627" s="1">
        <v>2005.11</v>
      </c>
      <c r="B1627" s="11">
        <v>1237.3699999999999</v>
      </c>
      <c r="C1627" s="4">
        <f>C1625/3+C1628*2/3</f>
        <v>21.97</v>
      </c>
      <c r="D1627" s="11">
        <f>(D1625+2*D1628)/3</f>
        <v>68.709999999999994</v>
      </c>
      <c r="E1627" s="11">
        <v>197.6</v>
      </c>
      <c r="F1627" s="4">
        <f t="shared" si="355"/>
        <v>2005.8749999998774</v>
      </c>
      <c r="G1627" s="22">
        <v>4.54</v>
      </c>
      <c r="H1627" s="4">
        <f t="shared" si="351"/>
        <v>1907.5849480263159</v>
      </c>
      <c r="I1627" s="4">
        <f t="shared" si="352"/>
        <v>33.869934868421055</v>
      </c>
      <c r="J1627" s="33">
        <f t="shared" si="356"/>
        <v>887419.74353425635</v>
      </c>
      <c r="K1627" s="4">
        <f t="shared" si="353"/>
        <v>105.92640986842106</v>
      </c>
      <c r="L1627" s="33">
        <f t="shared" si="354"/>
        <v>49277.58922411142</v>
      </c>
      <c r="M1627" s="15">
        <f t="shared" si="345"/>
        <v>25.931783309069033</v>
      </c>
      <c r="N1627" s="6"/>
      <c r="O1627" s="7">
        <f t="shared" si="346"/>
        <v>27.977205472367253</v>
      </c>
      <c r="P1627" s="7"/>
      <c r="Q1627" s="46">
        <f t="shared" si="347"/>
        <v>1.8671943606583932E-2</v>
      </c>
      <c r="R1627" s="22">
        <f t="shared" si="357"/>
        <v>1.0093824010189034</v>
      </c>
      <c r="S1627" s="22">
        <f t="shared" si="358"/>
        <v>36.787838364480244</v>
      </c>
      <c r="T1627" s="39">
        <f t="shared" si="348"/>
        <v>5.5801809035166627E-2</v>
      </c>
      <c r="U1627" s="39">
        <f t="shared" si="349"/>
        <v>3.1892122594934902E-2</v>
      </c>
      <c r="V1627" s="39">
        <f t="shared" si="350"/>
        <v>2.3909686440231726E-2</v>
      </c>
      <c r="Y1627" s="37"/>
      <c r="Z1627" s="37"/>
    </row>
    <row r="1628" spans="1:26" ht="13.15" x14ac:dyDescent="0.4">
      <c r="A1628" s="1">
        <v>2005.12</v>
      </c>
      <c r="B1628" s="11">
        <v>1262.07</v>
      </c>
      <c r="C1628" s="4">
        <v>22.22</v>
      </c>
      <c r="D1628" s="11">
        <v>69.83</v>
      </c>
      <c r="E1628" s="11">
        <v>196.8</v>
      </c>
      <c r="F1628" s="4">
        <f t="shared" si="355"/>
        <v>2005.9583333332107</v>
      </c>
      <c r="G1628" s="22">
        <v>4.47</v>
      </c>
      <c r="H1628" s="4">
        <f t="shared" si="351"/>
        <v>1953.572774542683</v>
      </c>
      <c r="I1628" s="4">
        <f t="shared" si="352"/>
        <v>34.39459542682927</v>
      </c>
      <c r="J1628" s="33">
        <f t="shared" si="356"/>
        <v>910146.93174087454</v>
      </c>
      <c r="K1628" s="4">
        <f t="shared" si="353"/>
        <v>108.09066600609756</v>
      </c>
      <c r="L1628" s="33">
        <f t="shared" si="354"/>
        <v>50358.189516798011</v>
      </c>
      <c r="M1628" s="15">
        <f t="shared" si="345"/>
        <v>26.443803114292415</v>
      </c>
      <c r="N1628" s="6"/>
      <c r="O1628" s="7">
        <f t="shared" si="346"/>
        <v>28.527159043907691</v>
      </c>
      <c r="P1628" s="7"/>
      <c r="Q1628" s="46">
        <f t="shared" si="347"/>
        <v>1.8276088055812573E-2</v>
      </c>
      <c r="R1628" s="22">
        <f t="shared" si="357"/>
        <v>1.0077335841687871</v>
      </c>
      <c r="S1628" s="22">
        <f t="shared" si="358"/>
        <v>37.283943757352425</v>
      </c>
      <c r="T1628" s="39">
        <f t="shared" si="348"/>
        <v>5.2329286893485483E-2</v>
      </c>
      <c r="U1628" s="39">
        <f t="shared" si="349"/>
        <v>3.124029164453046E-2</v>
      </c>
      <c r="V1628" s="39">
        <f t="shared" si="350"/>
        <v>2.1088995248955023E-2</v>
      </c>
      <c r="Y1628" s="37"/>
      <c r="Z1628" s="37"/>
    </row>
    <row r="1629" spans="1:26" ht="13.15" x14ac:dyDescent="0.4">
      <c r="A1629" s="1">
        <v>2006.01</v>
      </c>
      <c r="B1629" s="11">
        <v>1278.73</v>
      </c>
      <c r="C1629" s="4">
        <f>C1628*2/3+C1631/3</f>
        <v>22.406666666666666</v>
      </c>
      <c r="D1629" s="11">
        <f>(2*D1628+D1631)/3</f>
        <v>70.776666666666657</v>
      </c>
      <c r="E1629" s="11">
        <v>198.3</v>
      </c>
      <c r="F1629" s="4">
        <f t="shared" si="355"/>
        <v>2006.041666666544</v>
      </c>
      <c r="G1629" s="22">
        <v>4.42</v>
      </c>
      <c r="H1629" s="4">
        <f t="shared" si="351"/>
        <v>1964.3885081694405</v>
      </c>
      <c r="I1629" s="4">
        <f t="shared" si="352"/>
        <v>34.421182349974785</v>
      </c>
      <c r="J1629" s="33">
        <f t="shared" si="356"/>
        <v>916522.22596885415</v>
      </c>
      <c r="K1629" s="4">
        <f t="shared" si="353"/>
        <v>108.72730806858294</v>
      </c>
      <c r="L1629" s="33">
        <f t="shared" si="354"/>
        <v>50728.760629678603</v>
      </c>
      <c r="M1629" s="15">
        <f t="shared" si="345"/>
        <v>26.468702626685729</v>
      </c>
      <c r="N1629" s="6"/>
      <c r="O1629" s="7">
        <f t="shared" si="346"/>
        <v>28.551311891344518</v>
      </c>
      <c r="P1629" s="7"/>
      <c r="Q1629" s="46">
        <f t="shared" si="347"/>
        <v>1.8919623016402383E-2</v>
      </c>
      <c r="R1629" s="22">
        <f t="shared" si="357"/>
        <v>0.99174056426319435</v>
      </c>
      <c r="S1629" s="22">
        <f t="shared" si="358"/>
        <v>37.288074390470527</v>
      </c>
      <c r="T1629" s="39">
        <f t="shared" si="348"/>
        <v>4.4469015754845964E-2</v>
      </c>
      <c r="U1629" s="39">
        <f t="shared" si="349"/>
        <v>3.2624382721495815E-2</v>
      </c>
      <c r="V1629" s="39">
        <f t="shared" si="350"/>
        <v>1.1844633033350149E-2</v>
      </c>
      <c r="Y1629" s="37"/>
      <c r="Z1629" s="37"/>
    </row>
    <row r="1630" spans="1:26" ht="13.15" x14ac:dyDescent="0.4">
      <c r="A1630" s="1">
        <v>2006.02</v>
      </c>
      <c r="B1630" s="11">
        <v>1276.6500000000001</v>
      </c>
      <c r="C1630" s="4">
        <f>C1628/3+C1631*2/3</f>
        <v>22.593333333333334</v>
      </c>
      <c r="D1630" s="11">
        <f>(D1628+2*D1631)/3</f>
        <v>71.723333333333343</v>
      </c>
      <c r="E1630" s="11">
        <v>198.7</v>
      </c>
      <c r="F1630" s="4">
        <f t="shared" si="355"/>
        <v>2006.1249999998772</v>
      </c>
      <c r="G1630" s="22">
        <v>4.57</v>
      </c>
      <c r="H1630" s="4">
        <f t="shared" si="351"/>
        <v>1957.2451577755412</v>
      </c>
      <c r="I1630" s="4">
        <f t="shared" si="352"/>
        <v>34.638070156014095</v>
      </c>
      <c r="J1630" s="33">
        <f t="shared" si="356"/>
        <v>914536.11546977924</v>
      </c>
      <c r="K1630" s="4">
        <f t="shared" si="353"/>
        <v>109.9597750880725</v>
      </c>
      <c r="L1630" s="33">
        <f t="shared" si="354"/>
        <v>51379.452986496544</v>
      </c>
      <c r="M1630" s="15">
        <f t="shared" si="345"/>
        <v>26.249624763583302</v>
      </c>
      <c r="N1630" s="6"/>
      <c r="O1630" s="7">
        <f t="shared" si="346"/>
        <v>28.312953220671481</v>
      </c>
      <c r="P1630" s="7"/>
      <c r="Q1630" s="46">
        <f t="shared" si="347"/>
        <v>1.7610058371500766E-2</v>
      </c>
      <c r="R1630" s="22">
        <f t="shared" si="357"/>
        <v>0.99194775004269375</v>
      </c>
      <c r="S1630" s="22">
        <f t="shared" si="358"/>
        <v>36.905651857911145</v>
      </c>
      <c r="T1630" s="39">
        <f t="shared" si="348"/>
        <v>4.4034553541299815E-2</v>
      </c>
      <c r="U1630" s="39">
        <f t="shared" si="349"/>
        <v>3.6654461497916957E-2</v>
      </c>
      <c r="V1630" s="39">
        <f t="shared" si="350"/>
        <v>7.3800920433828576E-3</v>
      </c>
      <c r="Y1630" s="37"/>
      <c r="Z1630" s="37"/>
    </row>
    <row r="1631" spans="1:26" ht="13.15" x14ac:dyDescent="0.4">
      <c r="A1631" s="1">
        <v>2006.03</v>
      </c>
      <c r="B1631" s="11">
        <v>1293.74</v>
      </c>
      <c r="C1631" s="4">
        <v>22.78</v>
      </c>
      <c r="D1631" s="11">
        <v>72.67</v>
      </c>
      <c r="E1631" s="11">
        <v>199.8</v>
      </c>
      <c r="F1631" s="4">
        <f t="shared" si="355"/>
        <v>2006.2083333332105</v>
      </c>
      <c r="G1631" s="22">
        <v>4.72</v>
      </c>
      <c r="H1631" s="4">
        <f t="shared" si="351"/>
        <v>1972.5261384384385</v>
      </c>
      <c r="I1631" s="4">
        <f t="shared" si="352"/>
        <v>34.731975075075077</v>
      </c>
      <c r="J1631" s="33">
        <f t="shared" si="356"/>
        <v>923028.65361399692</v>
      </c>
      <c r="K1631" s="4">
        <f t="shared" si="353"/>
        <v>110.7977448948949</v>
      </c>
      <c r="L1631" s="33">
        <f t="shared" si="354"/>
        <v>51846.964813740909</v>
      </c>
      <c r="M1631" s="15">
        <f t="shared" si="345"/>
        <v>26.327837778667689</v>
      </c>
      <c r="N1631" s="6"/>
      <c r="O1631" s="7">
        <f t="shared" si="346"/>
        <v>28.395073733976677</v>
      </c>
      <c r="P1631" s="7"/>
      <c r="Q1631" s="46">
        <f t="shared" si="347"/>
        <v>1.6034756518481297E-2</v>
      </c>
      <c r="R1631" s="22">
        <f t="shared" si="357"/>
        <v>0.98284699774077244</v>
      </c>
      <c r="S1631" s="22">
        <f t="shared" si="358"/>
        <v>36.406930145351232</v>
      </c>
      <c r="T1631" s="39">
        <f t="shared" si="348"/>
        <v>4.9073877031978519E-2</v>
      </c>
      <c r="U1631" s="39">
        <f t="shared" si="349"/>
        <v>3.6739079420016418E-2</v>
      </c>
      <c r="V1631" s="39">
        <f t="shared" si="350"/>
        <v>1.2334797611962101E-2</v>
      </c>
      <c r="Y1631" s="37"/>
      <c r="Z1631" s="37"/>
    </row>
    <row r="1632" spans="1:26" ht="13.15" x14ac:dyDescent="0.4">
      <c r="A1632" s="1">
        <v>2006.04</v>
      </c>
      <c r="B1632" s="11">
        <v>1302.17</v>
      </c>
      <c r="C1632" s="4">
        <f>C1631*2/3+C1634/3</f>
        <v>23</v>
      </c>
      <c r="D1632" s="11">
        <f>(2*D1631+D1634)/3</f>
        <v>73.276666666666657</v>
      </c>
      <c r="E1632" s="11">
        <v>201.5</v>
      </c>
      <c r="F1632" s="4">
        <f t="shared" si="355"/>
        <v>2006.2916666665437</v>
      </c>
      <c r="G1632" s="22">
        <v>4.99</v>
      </c>
      <c r="H1632" s="4">
        <f t="shared" si="351"/>
        <v>1968.6290070967743</v>
      </c>
      <c r="I1632" s="4">
        <f t="shared" si="352"/>
        <v>34.771548387096779</v>
      </c>
      <c r="J1632" s="33">
        <f t="shared" si="356"/>
        <v>922560.94408510544</v>
      </c>
      <c r="K1632" s="4">
        <f t="shared" si="353"/>
        <v>110.78013741935483</v>
      </c>
      <c r="L1632" s="33">
        <f t="shared" si="354"/>
        <v>51915.027054385806</v>
      </c>
      <c r="M1632" s="15">
        <f t="shared" si="345"/>
        <v>26.147280943874524</v>
      </c>
      <c r="N1632" s="6"/>
      <c r="O1632" s="7">
        <f t="shared" si="346"/>
        <v>28.198403856607406</v>
      </c>
      <c r="P1632" s="7"/>
      <c r="Q1632" s="46">
        <f t="shared" si="347"/>
        <v>1.407146870183025E-2</v>
      </c>
      <c r="R1632" s="22">
        <f t="shared" si="357"/>
        <v>0.9948378771081009</v>
      </c>
      <c r="S1632" s="22">
        <f t="shared" si="358"/>
        <v>35.480555382954016</v>
      </c>
      <c r="T1632" s="39">
        <f t="shared" si="348"/>
        <v>5.1563544330344158E-2</v>
      </c>
      <c r="U1632" s="39">
        <f t="shared" si="349"/>
        <v>3.9837100654124269E-2</v>
      </c>
      <c r="V1632" s="39">
        <f t="shared" si="350"/>
        <v>1.1726443676219889E-2</v>
      </c>
      <c r="Y1632" s="37"/>
      <c r="Z1632" s="37"/>
    </row>
    <row r="1633" spans="1:26" ht="13.15" x14ac:dyDescent="0.4">
      <c r="A1633" s="1">
        <v>2006.05</v>
      </c>
      <c r="B1633" s="11">
        <v>1290.01</v>
      </c>
      <c r="C1633" s="4">
        <f>C1631/3+C1634*2/3</f>
        <v>23.22</v>
      </c>
      <c r="D1633" s="11">
        <f>(D1631+2*D1634)/3</f>
        <v>73.883333333333326</v>
      </c>
      <c r="E1633" s="11">
        <v>202.5</v>
      </c>
      <c r="F1633" s="4">
        <f t="shared" si="355"/>
        <v>2006.374999999877</v>
      </c>
      <c r="G1633" s="26">
        <v>5.1100000000000003</v>
      </c>
      <c r="H1633" s="4">
        <f t="shared" si="351"/>
        <v>1940.6145989629629</v>
      </c>
      <c r="I1633" s="4">
        <f t="shared" si="352"/>
        <v>34.930792000000004</v>
      </c>
      <c r="J1633" s="33">
        <f t="shared" si="356"/>
        <v>910796.65701256448</v>
      </c>
      <c r="K1633" s="4">
        <f t="shared" si="353"/>
        <v>111.14570839506172</v>
      </c>
      <c r="L1633" s="33">
        <f t="shared" si="354"/>
        <v>52164.473925740858</v>
      </c>
      <c r="M1633" s="15">
        <f t="shared" si="345"/>
        <v>25.650640708757336</v>
      </c>
      <c r="N1633" s="6"/>
      <c r="O1633" s="7">
        <f t="shared" si="346"/>
        <v>27.661895284857231</v>
      </c>
      <c r="P1633" s="7"/>
      <c r="Q1633" s="46">
        <f t="shared" si="347"/>
        <v>1.3923101060018123E-2</v>
      </c>
      <c r="R1633" s="22">
        <f t="shared" si="357"/>
        <v>1.0042583333333333</v>
      </c>
      <c r="S1633" s="22">
        <f t="shared" si="358"/>
        <v>35.123092245691687</v>
      </c>
      <c r="T1633" s="39">
        <f t="shared" si="348"/>
        <v>5.2168960402368514E-2</v>
      </c>
      <c r="U1633" s="39">
        <f t="shared" si="349"/>
        <v>4.0627215816082529E-2</v>
      </c>
      <c r="V1633" s="39">
        <f t="shared" si="350"/>
        <v>1.1541744586285985E-2</v>
      </c>
      <c r="Y1633" s="37"/>
      <c r="Z1633" s="37"/>
    </row>
    <row r="1634" spans="1:26" ht="13.15" x14ac:dyDescent="0.4">
      <c r="A1634" s="1">
        <v>2006.06</v>
      </c>
      <c r="B1634" s="11">
        <v>1253.17</v>
      </c>
      <c r="C1634" s="4">
        <v>23.44</v>
      </c>
      <c r="D1634" s="11">
        <v>74.489999999999995</v>
      </c>
      <c r="E1634" s="11">
        <v>202.9</v>
      </c>
      <c r="F1634" s="4">
        <f t="shared" si="355"/>
        <v>2006.4583333332102</v>
      </c>
      <c r="G1634" s="26">
        <v>5.1100000000000003</v>
      </c>
      <c r="H1634" s="4">
        <f t="shared" si="351"/>
        <v>1881.478185953672</v>
      </c>
      <c r="I1634" s="4">
        <f t="shared" si="352"/>
        <v>35.192231444061115</v>
      </c>
      <c r="J1634" s="33">
        <f t="shared" si="356"/>
        <v>884418.32988812681</v>
      </c>
      <c r="K1634" s="4">
        <f t="shared" si="353"/>
        <v>111.83742833908329</v>
      </c>
      <c r="L1634" s="33">
        <f t="shared" si="354"/>
        <v>52570.937217908628</v>
      </c>
      <c r="M1634" s="15">
        <f t="shared" si="345"/>
        <v>24.74958224164638</v>
      </c>
      <c r="N1634" s="6"/>
      <c r="O1634" s="7">
        <f t="shared" si="346"/>
        <v>26.690943997751617</v>
      </c>
      <c r="P1634" s="7"/>
      <c r="Q1634" s="46">
        <f t="shared" si="347"/>
        <v>1.5479427109228165E-2</v>
      </c>
      <c r="R1634" s="22">
        <f t="shared" si="357"/>
        <v>1.0058131617159785</v>
      </c>
      <c r="S1634" s="22">
        <f t="shared" si="358"/>
        <v>35.20312105093484</v>
      </c>
      <c r="T1634" s="39">
        <f t="shared" si="348"/>
        <v>5.6040329891981155E-2</v>
      </c>
      <c r="U1634" s="39">
        <f t="shared" si="349"/>
        <v>4.1809899439735343E-2</v>
      </c>
      <c r="V1634" s="39">
        <f t="shared" si="350"/>
        <v>1.4230430452245812E-2</v>
      </c>
      <c r="Y1634" s="37"/>
      <c r="Z1634" s="37"/>
    </row>
    <row r="1635" spans="1:26" ht="13.15" x14ac:dyDescent="0.4">
      <c r="A1635" s="1">
        <v>2006.07</v>
      </c>
      <c r="B1635" s="11">
        <v>1260.24</v>
      </c>
      <c r="C1635" s="4">
        <f>C1634*2/3+C1637/3</f>
        <v>23.66</v>
      </c>
      <c r="D1635" s="11">
        <f>(2*D1634+D1637)/3</f>
        <v>75.849999999999994</v>
      </c>
      <c r="E1635" s="11">
        <v>203.5</v>
      </c>
      <c r="F1635" s="4">
        <f t="shared" si="355"/>
        <v>2006.5416666665435</v>
      </c>
      <c r="G1635" s="26">
        <v>5.09</v>
      </c>
      <c r="H1635" s="4">
        <f t="shared" si="351"/>
        <v>1886.5142553316953</v>
      </c>
      <c r="I1635" s="4">
        <f t="shared" si="352"/>
        <v>35.417799213759217</v>
      </c>
      <c r="J1635" s="33">
        <f t="shared" si="356"/>
        <v>888173.0042838566</v>
      </c>
      <c r="K1635" s="4">
        <f t="shared" si="353"/>
        <v>113.54353636363636</v>
      </c>
      <c r="L1635" s="33">
        <f t="shared" si="354"/>
        <v>53456.422883681298</v>
      </c>
      <c r="M1635" s="15">
        <f t="shared" si="345"/>
        <v>24.696786766853304</v>
      </c>
      <c r="N1635" s="6"/>
      <c r="O1635" s="7">
        <f t="shared" si="346"/>
        <v>26.63487402222701</v>
      </c>
      <c r="P1635" s="7"/>
      <c r="Q1635" s="46">
        <f t="shared" si="347"/>
        <v>1.5872540365558525E-2</v>
      </c>
      <c r="R1635" s="22">
        <f t="shared" si="357"/>
        <v>1.020724969466718</v>
      </c>
      <c r="S1635" s="22">
        <f t="shared" si="358"/>
        <v>35.303366135199511</v>
      </c>
      <c r="T1635" s="39">
        <f t="shared" si="348"/>
        <v>5.9195500626261666E-2</v>
      </c>
      <c r="U1635" s="39">
        <f t="shared" si="349"/>
        <v>4.3158297370433418E-2</v>
      </c>
      <c r="V1635" s="39">
        <f t="shared" si="350"/>
        <v>1.6037203255828247E-2</v>
      </c>
      <c r="Y1635" s="37"/>
      <c r="Z1635" s="37"/>
    </row>
    <row r="1636" spans="1:26" ht="13.15" x14ac:dyDescent="0.4">
      <c r="A1636" s="1">
        <v>2006.08</v>
      </c>
      <c r="B1636" s="11">
        <v>1287.1500000000001</v>
      </c>
      <c r="C1636" s="4">
        <f>C1634/3+C1637*2/3</f>
        <v>23.88</v>
      </c>
      <c r="D1636" s="11">
        <f>(D1634+2*D1637)/3</f>
        <v>77.209999999999994</v>
      </c>
      <c r="E1636" s="11">
        <v>203.9</v>
      </c>
      <c r="F1636" s="4">
        <f t="shared" si="355"/>
        <v>2006.6249999998768</v>
      </c>
      <c r="G1636" s="26">
        <v>4.88</v>
      </c>
      <c r="H1636" s="4">
        <f t="shared" si="351"/>
        <v>1923.0172503678275</v>
      </c>
      <c r="I1636" s="4">
        <f t="shared" si="352"/>
        <v>35.677001078960274</v>
      </c>
      <c r="J1636" s="33">
        <f t="shared" si="356"/>
        <v>906758.38581676583</v>
      </c>
      <c r="K1636" s="4">
        <f t="shared" si="353"/>
        <v>115.35264879843061</v>
      </c>
      <c r="L1636" s="33">
        <f t="shared" si="354"/>
        <v>54392.118221584496</v>
      </c>
      <c r="M1636" s="15">
        <f t="shared" si="345"/>
        <v>25.051393562010958</v>
      </c>
      <c r="N1636" s="6"/>
      <c r="O1636" s="7">
        <f t="shared" si="346"/>
        <v>27.017418909973337</v>
      </c>
      <c r="P1636" s="7"/>
      <c r="Q1636" s="46">
        <f t="shared" si="347"/>
        <v>1.7404992388477425E-2</v>
      </c>
      <c r="R1636" s="22">
        <f t="shared" si="357"/>
        <v>1.0167179555100156</v>
      </c>
      <c r="S1636" s="22">
        <f t="shared" si="358"/>
        <v>35.964335751379402</v>
      </c>
      <c r="T1636" s="39">
        <f t="shared" si="348"/>
        <v>5.8168687407555542E-2</v>
      </c>
      <c r="U1636" s="39">
        <f t="shared" si="349"/>
        <v>4.0685207513848187E-2</v>
      </c>
      <c r="V1636" s="39">
        <f t="shared" si="350"/>
        <v>1.7483479893707354E-2</v>
      </c>
      <c r="Y1636" s="37"/>
      <c r="Z1636" s="37"/>
    </row>
    <row r="1637" spans="1:26" ht="13.15" x14ac:dyDescent="0.4">
      <c r="A1637" s="1">
        <v>2006.09</v>
      </c>
      <c r="B1637" s="11">
        <v>1317.74</v>
      </c>
      <c r="C1637" s="4">
        <v>24.1</v>
      </c>
      <c r="D1637" s="11">
        <v>78.569999999999993</v>
      </c>
      <c r="E1637" s="11">
        <v>202.9</v>
      </c>
      <c r="F1637" s="4">
        <f t="shared" si="355"/>
        <v>2006.70833333321</v>
      </c>
      <c r="G1637" s="26">
        <v>4.72</v>
      </c>
      <c r="H1637" s="4">
        <f t="shared" si="351"/>
        <v>1978.4219736816167</v>
      </c>
      <c r="I1637" s="4">
        <f t="shared" si="352"/>
        <v>36.183138984721538</v>
      </c>
      <c r="J1637" s="33">
        <f t="shared" si="356"/>
        <v>934305.10241198493</v>
      </c>
      <c r="K1637" s="4">
        <f t="shared" si="353"/>
        <v>117.96303859043863</v>
      </c>
      <c r="L1637" s="33">
        <f t="shared" si="354"/>
        <v>55707.766248660315</v>
      </c>
      <c r="M1637" s="15">
        <f t="shared" si="345"/>
        <v>25.644156440797389</v>
      </c>
      <c r="N1637" s="6"/>
      <c r="O1637" s="7">
        <f t="shared" si="346"/>
        <v>27.655917575274099</v>
      </c>
      <c r="P1637" s="7"/>
      <c r="Q1637" s="46">
        <f t="shared" si="347"/>
        <v>1.7252358568579693E-2</v>
      </c>
      <c r="R1637" s="22">
        <f t="shared" si="357"/>
        <v>1.003142991174462</v>
      </c>
      <c r="S1637" s="22">
        <f t="shared" si="358"/>
        <v>36.745800731186186</v>
      </c>
      <c r="T1637" s="39">
        <f t="shared" si="348"/>
        <v>5.4290515744344292E-2</v>
      </c>
      <c r="U1637" s="39">
        <f t="shared" si="349"/>
        <v>3.766992760079213E-2</v>
      </c>
      <c r="V1637" s="39">
        <f t="shared" si="350"/>
        <v>1.6620588143552162E-2</v>
      </c>
      <c r="Y1637" s="37"/>
      <c r="Z1637" s="37"/>
    </row>
    <row r="1638" spans="1:26" ht="13.15" x14ac:dyDescent="0.4">
      <c r="A1638" s="1">
        <v>2006.1</v>
      </c>
      <c r="B1638" s="11">
        <v>1363.38</v>
      </c>
      <c r="C1638" s="4">
        <f>C1637*2/3+C1640/3</f>
        <v>24.36</v>
      </c>
      <c r="D1638" s="11">
        <f>D1637*2/3+D1640/3</f>
        <v>79.55</v>
      </c>
      <c r="E1638" s="11">
        <v>201.8</v>
      </c>
      <c r="F1638" s="4">
        <f t="shared" si="355"/>
        <v>2006.7916666665433</v>
      </c>
      <c r="G1638" s="26">
        <v>4.7300000000000004</v>
      </c>
      <c r="H1638" s="4">
        <f t="shared" si="351"/>
        <v>2058.1025075322104</v>
      </c>
      <c r="I1638" s="4">
        <f t="shared" si="352"/>
        <v>36.772856491575816</v>
      </c>
      <c r="J1638" s="33">
        <f t="shared" si="356"/>
        <v>973381.20413453726</v>
      </c>
      <c r="K1638" s="4">
        <f t="shared" si="353"/>
        <v>120.08541600594648</v>
      </c>
      <c r="L1638" s="33">
        <f t="shared" si="354"/>
        <v>56794.492209730539</v>
      </c>
      <c r="M1638" s="15">
        <f t="shared" si="345"/>
        <v>26.538040282101719</v>
      </c>
      <c r="N1638" s="6"/>
      <c r="O1638" s="7">
        <f t="shared" si="346"/>
        <v>28.617660202008334</v>
      </c>
      <c r="P1638" s="7"/>
      <c r="Q1638" s="46">
        <f t="shared" si="347"/>
        <v>1.4957394479780735E-2</v>
      </c>
      <c r="R1638" s="22">
        <f t="shared" si="357"/>
        <v>1.0142777659341806</v>
      </c>
      <c r="S1638" s="22">
        <f t="shared" si="358"/>
        <v>37.06222120835708</v>
      </c>
      <c r="T1638" s="39">
        <f t="shared" si="348"/>
        <v>4.9317312443853734E-2</v>
      </c>
      <c r="U1638" s="39">
        <f t="shared" si="349"/>
        <v>3.5561620213159228E-2</v>
      </c>
      <c r="V1638" s="39">
        <f t="shared" si="350"/>
        <v>1.3755692230694505E-2</v>
      </c>
      <c r="Y1638" s="37"/>
      <c r="Z1638" s="37"/>
    </row>
    <row r="1639" spans="1:26" ht="13.15" x14ac:dyDescent="0.4">
      <c r="A1639" s="1">
        <v>2006.11</v>
      </c>
      <c r="B1639" s="11">
        <v>1388.64</v>
      </c>
      <c r="C1639" s="4">
        <f>C1637/3+C1640*2/3</f>
        <v>24.619999999999997</v>
      </c>
      <c r="D1639" s="11">
        <f>D1637/3+D1640*2/3</f>
        <v>80.53</v>
      </c>
      <c r="E1639" s="11">
        <v>201.5</v>
      </c>
      <c r="F1639" s="4">
        <f t="shared" si="355"/>
        <v>2006.8749999998765</v>
      </c>
      <c r="G1639" s="26">
        <v>4.5999999999999996</v>
      </c>
      <c r="H1639" s="4">
        <f t="shared" si="351"/>
        <v>2099.3549109677419</v>
      </c>
      <c r="I1639" s="4">
        <f t="shared" si="352"/>
        <v>37.220674838709677</v>
      </c>
      <c r="J1639" s="33">
        <f t="shared" si="356"/>
        <v>994358.52316794277</v>
      </c>
      <c r="K1639" s="4">
        <f t="shared" si="353"/>
        <v>121.74577354838711</v>
      </c>
      <c r="L1639" s="33">
        <f t="shared" si="354"/>
        <v>57664.831684752302</v>
      </c>
      <c r="M1639" s="15">
        <f t="shared" si="345"/>
        <v>26.928020270856479</v>
      </c>
      <c r="N1639" s="6"/>
      <c r="O1639" s="7">
        <f t="shared" si="346"/>
        <v>29.034995488566977</v>
      </c>
      <c r="P1639" s="7"/>
      <c r="Q1639" s="46">
        <f t="shared" si="347"/>
        <v>1.5365317992929881E-2</v>
      </c>
      <c r="R1639" s="22">
        <f t="shared" si="357"/>
        <v>1.0070195403693385</v>
      </c>
      <c r="S1639" s="22">
        <f t="shared" si="358"/>
        <v>37.647354253221607</v>
      </c>
      <c r="T1639" s="39">
        <f t="shared" si="348"/>
        <v>4.8497407917368562E-2</v>
      </c>
      <c r="U1639" s="39">
        <f t="shared" si="349"/>
        <v>3.0694994606734971E-2</v>
      </c>
      <c r="V1639" s="39">
        <f t="shared" si="350"/>
        <v>1.7802413310633591E-2</v>
      </c>
      <c r="Y1639" s="37"/>
      <c r="Z1639" s="37"/>
    </row>
    <row r="1640" spans="1:26" ht="13.15" x14ac:dyDescent="0.4">
      <c r="A1640" s="1">
        <v>2006.12</v>
      </c>
      <c r="B1640" s="11">
        <v>1416.42</v>
      </c>
      <c r="C1640" s="4">
        <v>24.88</v>
      </c>
      <c r="D1640" s="11">
        <v>81.510000000000005</v>
      </c>
      <c r="E1640" s="11">
        <v>201.8</v>
      </c>
      <c r="F1640" s="4">
        <f t="shared" si="355"/>
        <v>2006.9583333332098</v>
      </c>
      <c r="G1640" s="26">
        <v>4.5599999999999996</v>
      </c>
      <c r="H1640" s="4">
        <f t="shared" si="351"/>
        <v>2138.1695152626362</v>
      </c>
      <c r="I1640" s="4">
        <f t="shared" si="352"/>
        <v>37.557827155599604</v>
      </c>
      <c r="J1640" s="33">
        <f t="shared" si="356"/>
        <v>1014225.4806389147</v>
      </c>
      <c r="K1640" s="4">
        <f t="shared" si="353"/>
        <v>123.04415158572846</v>
      </c>
      <c r="L1640" s="33">
        <f t="shared" si="354"/>
        <v>58365.116933450496</v>
      </c>
      <c r="M1640" s="15">
        <f t="shared" si="345"/>
        <v>27.282689787571677</v>
      </c>
      <c r="N1640" s="6"/>
      <c r="O1640" s="7">
        <f t="shared" si="346"/>
        <v>29.4132824716607</v>
      </c>
      <c r="P1640" s="7"/>
      <c r="Q1640" s="46">
        <f t="shared" si="347"/>
        <v>1.543494555305798E-2</v>
      </c>
      <c r="R1640" s="22">
        <f t="shared" si="357"/>
        <v>0.98801493244040206</v>
      </c>
      <c r="S1640" s="22">
        <f t="shared" si="358"/>
        <v>37.855261185849741</v>
      </c>
      <c r="T1640" s="39">
        <f t="shared" si="348"/>
        <v>5.044935476995116E-2</v>
      </c>
      <c r="U1640" s="39">
        <f t="shared" si="349"/>
        <v>2.7072773311626941E-2</v>
      </c>
      <c r="V1640" s="39">
        <f t="shared" si="350"/>
        <v>2.3376581458324219E-2</v>
      </c>
      <c r="Y1640" s="37"/>
      <c r="Z1640" s="37"/>
    </row>
    <row r="1641" spans="1:26" ht="13.15" x14ac:dyDescent="0.4">
      <c r="A1641" s="1">
        <v>2007.01</v>
      </c>
      <c r="B1641" s="11">
        <v>1424.16</v>
      </c>
      <c r="C1641" s="4">
        <f>C1640*2/3+C1643/3</f>
        <v>25.083333333333332</v>
      </c>
      <c r="D1641" s="11">
        <f>D1640*2/3+D1643/3</f>
        <v>82.056666666666672</v>
      </c>
      <c r="E1641" s="11">
        <v>202.416</v>
      </c>
      <c r="F1641" s="4">
        <f t="shared" si="355"/>
        <v>2007.0416666665431</v>
      </c>
      <c r="G1641" s="26">
        <v>4.76</v>
      </c>
      <c r="H1641" s="4">
        <f t="shared" si="351"/>
        <v>2143.3109864832822</v>
      </c>
      <c r="I1641" s="4">
        <f t="shared" si="352"/>
        <v>37.74953931507391</v>
      </c>
      <c r="J1641" s="33">
        <f t="shared" si="356"/>
        <v>1018156.4863182729</v>
      </c>
      <c r="K1641" s="4">
        <f t="shared" si="353"/>
        <v>123.49241319856139</v>
      </c>
      <c r="L1641" s="33">
        <f t="shared" si="354"/>
        <v>58663.722764523001</v>
      </c>
      <c r="M1641" s="15">
        <f t="shared" si="345"/>
        <v>27.207536656807129</v>
      </c>
      <c r="N1641" s="6"/>
      <c r="O1641" s="7">
        <f t="shared" si="346"/>
        <v>29.327838512792759</v>
      </c>
      <c r="P1641" s="7"/>
      <c r="Q1641" s="46">
        <f t="shared" si="347"/>
        <v>1.3525971882152814E-2</v>
      </c>
      <c r="R1641" s="22">
        <f t="shared" si="357"/>
        <v>1.007129488877504</v>
      </c>
      <c r="S1641" s="22">
        <f t="shared" si="358"/>
        <v>37.287741475929344</v>
      </c>
      <c r="T1641" s="39">
        <f t="shared" si="348"/>
        <v>5.093299693814024E-2</v>
      </c>
      <c r="U1641" s="39">
        <f t="shared" si="349"/>
        <v>2.8781727149737479E-2</v>
      </c>
      <c r="V1641" s="39">
        <f t="shared" si="350"/>
        <v>2.2151269788402761E-2</v>
      </c>
      <c r="Y1641" s="37"/>
      <c r="Z1641" s="37"/>
    </row>
    <row r="1642" spans="1:26" ht="13.15" x14ac:dyDescent="0.4">
      <c r="A1642" s="1">
        <v>2007.02</v>
      </c>
      <c r="B1642" s="11">
        <v>1444.8</v>
      </c>
      <c r="C1642" s="4">
        <f>C1640/3+C1643*2/3</f>
        <v>25.286666666666665</v>
      </c>
      <c r="D1642" s="11">
        <f>D1640/3+D1643*2/3</f>
        <v>82.603333333333339</v>
      </c>
      <c r="E1642" s="11">
        <v>203.499</v>
      </c>
      <c r="F1642" s="4">
        <f t="shared" si="355"/>
        <v>2007.1249999998763</v>
      </c>
      <c r="G1642" s="26">
        <v>4.72</v>
      </c>
      <c r="H1642" s="4">
        <f t="shared" si="351"/>
        <v>2162.8016805979391</v>
      </c>
      <c r="I1642" s="4">
        <f t="shared" si="352"/>
        <v>37.853021292487924</v>
      </c>
      <c r="J1642" s="33">
        <f t="shared" si="356"/>
        <v>1028913.7998287219</v>
      </c>
      <c r="K1642" s="4">
        <f t="shared" si="353"/>
        <v>123.65353554562924</v>
      </c>
      <c r="L1642" s="33">
        <f t="shared" si="354"/>
        <v>58825.934093659009</v>
      </c>
      <c r="M1642" s="15">
        <f t="shared" si="345"/>
        <v>27.315181413516616</v>
      </c>
      <c r="N1642" s="6"/>
      <c r="O1642" s="7">
        <f t="shared" si="346"/>
        <v>29.439186629440357</v>
      </c>
      <c r="P1642" s="7"/>
      <c r="Q1642" s="46">
        <f t="shared" si="347"/>
        <v>1.4006346214000466E-2</v>
      </c>
      <c r="R1642" s="22">
        <f t="shared" si="357"/>
        <v>1.0166781614773537</v>
      </c>
      <c r="S1642" s="22">
        <f t="shared" si="358"/>
        <v>37.35372784037164</v>
      </c>
      <c r="T1642" s="39">
        <f t="shared" si="348"/>
        <v>5.2173303801448689E-2</v>
      </c>
      <c r="U1642" s="39">
        <f t="shared" si="349"/>
        <v>2.8575207773221756E-2</v>
      </c>
      <c r="V1642" s="39">
        <f t="shared" si="350"/>
        <v>2.3598096028226934E-2</v>
      </c>
      <c r="Y1642" s="37"/>
      <c r="Z1642" s="37"/>
    </row>
    <row r="1643" spans="1:26" ht="13.15" x14ac:dyDescent="0.4">
      <c r="A1643" s="1">
        <v>2007.03</v>
      </c>
      <c r="B1643" s="11">
        <v>1406.95</v>
      </c>
      <c r="C1643" s="4">
        <v>25.49</v>
      </c>
      <c r="D1643" s="11">
        <v>83.15</v>
      </c>
      <c r="E1643" s="11">
        <v>205.352</v>
      </c>
      <c r="F1643" s="4">
        <f t="shared" si="355"/>
        <v>2007.2083333332096</v>
      </c>
      <c r="G1643" s="26">
        <v>4.5599999999999996</v>
      </c>
      <c r="H1643" s="4">
        <f t="shared" si="351"/>
        <v>2087.1370697631387</v>
      </c>
      <c r="I1643" s="4">
        <f t="shared" si="352"/>
        <v>37.813087819938445</v>
      </c>
      <c r="J1643" s="33">
        <f t="shared" si="356"/>
        <v>994416.80352069088</v>
      </c>
      <c r="K1643" s="4">
        <f t="shared" si="353"/>
        <v>123.34869565429119</v>
      </c>
      <c r="L1643" s="33">
        <f t="shared" si="354"/>
        <v>58769.506530257255</v>
      </c>
      <c r="M1643" s="15">
        <f t="shared" si="345"/>
        <v>26.2276055546509</v>
      </c>
      <c r="N1643" s="6"/>
      <c r="O1643" s="7">
        <f t="shared" si="346"/>
        <v>28.264070221688119</v>
      </c>
      <c r="P1643" s="7"/>
      <c r="Q1643" s="46">
        <f t="shared" si="347"/>
        <v>1.7796929020727568E-2</v>
      </c>
      <c r="R1643" s="22">
        <f t="shared" si="357"/>
        <v>0.99350663721547228</v>
      </c>
      <c r="S1643" s="22">
        <f t="shared" si="358"/>
        <v>37.634035266290617</v>
      </c>
      <c r="T1643" s="39">
        <f t="shared" si="348"/>
        <v>5.7514955366564591E-2</v>
      </c>
      <c r="U1643" s="39">
        <f t="shared" si="349"/>
        <v>2.7388173170267205E-2</v>
      </c>
      <c r="V1643" s="39">
        <f t="shared" si="350"/>
        <v>3.0126782196297386E-2</v>
      </c>
      <c r="Y1643" s="37"/>
      <c r="Z1643" s="37"/>
    </row>
    <row r="1644" spans="1:26" ht="13.15" x14ac:dyDescent="0.4">
      <c r="A1644" s="1">
        <v>2007.04</v>
      </c>
      <c r="B1644" s="11">
        <v>1463.64</v>
      </c>
      <c r="C1644" s="4">
        <f>C1643*2/3+C1646/3</f>
        <v>25.716666666666669</v>
      </c>
      <c r="D1644" s="11">
        <f>D1643*2/3+D1646/3</f>
        <v>83.740000000000009</v>
      </c>
      <c r="E1644" s="11">
        <v>206.68600000000001</v>
      </c>
      <c r="F1644" s="4">
        <f t="shared" si="355"/>
        <v>2007.2916666665428</v>
      </c>
      <c r="G1644" s="26">
        <v>4.6900000000000004</v>
      </c>
      <c r="H1644" s="4">
        <f t="shared" si="351"/>
        <v>2157.2200805085981</v>
      </c>
      <c r="I1644" s="4">
        <f t="shared" si="352"/>
        <v>37.903111241206467</v>
      </c>
      <c r="J1644" s="33">
        <f t="shared" si="356"/>
        <v>1029312.777600248</v>
      </c>
      <c r="K1644" s="4">
        <f t="shared" si="353"/>
        <v>123.42215950765898</v>
      </c>
      <c r="L1644" s="33">
        <f t="shared" si="354"/>
        <v>58890.609710205208</v>
      </c>
      <c r="M1644" s="15">
        <f t="shared" si="345"/>
        <v>26.976268314189088</v>
      </c>
      <c r="N1644" s="6"/>
      <c r="O1644" s="7">
        <f t="shared" si="346"/>
        <v>29.066642443029899</v>
      </c>
      <c r="P1644" s="7"/>
      <c r="Q1644" s="46">
        <f t="shared" si="347"/>
        <v>1.5974721669373602E-2</v>
      </c>
      <c r="R1644" s="22">
        <f t="shared" si="357"/>
        <v>0.99917063690325691</v>
      </c>
      <c r="S1644" s="22">
        <f t="shared" si="358"/>
        <v>37.148342148132507</v>
      </c>
      <c r="T1644" s="39">
        <f t="shared" si="348"/>
        <v>5.3400499961718584E-2</v>
      </c>
      <c r="U1644" s="39">
        <f t="shared" si="349"/>
        <v>3.025673094563075E-2</v>
      </c>
      <c r="V1644" s="39">
        <f t="shared" si="350"/>
        <v>2.3143769016087834E-2</v>
      </c>
      <c r="Y1644" s="37"/>
      <c r="Z1644" s="37"/>
    </row>
    <row r="1645" spans="1:26" ht="13.15" x14ac:dyDescent="0.4">
      <c r="A1645" s="1">
        <v>2007.05</v>
      </c>
      <c r="B1645" s="11">
        <v>1511.14</v>
      </c>
      <c r="C1645" s="4">
        <f>C1643/3+C1646*2/3</f>
        <v>25.943333333333335</v>
      </c>
      <c r="D1645" s="11">
        <f>D1643/3+D1646*2/3</f>
        <v>84.330000000000013</v>
      </c>
      <c r="E1645" s="11">
        <v>207.94900000000001</v>
      </c>
      <c r="F1645" s="4">
        <f t="shared" si="355"/>
        <v>2007.3749999998761</v>
      </c>
      <c r="G1645" s="26">
        <v>4.75</v>
      </c>
      <c r="H1645" s="4">
        <f t="shared" si="351"/>
        <v>2213.7017588928056</v>
      </c>
      <c r="I1645" s="4">
        <f t="shared" si="352"/>
        <v>38.004951646798013</v>
      </c>
      <c r="J1645" s="33">
        <f t="shared" si="356"/>
        <v>1057774.0500550615</v>
      </c>
      <c r="K1645" s="4">
        <f t="shared" si="353"/>
        <v>123.53684590933355</v>
      </c>
      <c r="L1645" s="33">
        <f t="shared" si="354"/>
        <v>59029.663460131647</v>
      </c>
      <c r="M1645" s="15">
        <f t="shared" si="345"/>
        <v>27.548490451851258</v>
      </c>
      <c r="N1645" s="6"/>
      <c r="O1645" s="7">
        <f t="shared" si="346"/>
        <v>29.678159305539186</v>
      </c>
      <c r="P1645" s="7"/>
      <c r="Q1645" s="46">
        <f t="shared" si="347"/>
        <v>1.529394924756413E-2</v>
      </c>
      <c r="R1645" s="22">
        <f t="shared" si="357"/>
        <v>0.97676125696679006</v>
      </c>
      <c r="S1645" s="22">
        <f t="shared" si="358"/>
        <v>36.892095467328467</v>
      </c>
      <c r="T1645" s="39">
        <f t="shared" si="348"/>
        <v>5.2206843600241193E-2</v>
      </c>
      <c r="U1645" s="39">
        <f t="shared" si="349"/>
        <v>3.107944176870836E-2</v>
      </c>
      <c r="V1645" s="39">
        <f t="shared" si="350"/>
        <v>2.1127401831532833E-2</v>
      </c>
      <c r="Y1645" s="37"/>
      <c r="Z1645" s="37"/>
    </row>
    <row r="1646" spans="1:26" ht="13.15" x14ac:dyDescent="0.4">
      <c r="A1646" s="1">
        <v>2007.06</v>
      </c>
      <c r="B1646" s="11">
        <v>1514.19</v>
      </c>
      <c r="C1646" s="4">
        <v>26.17</v>
      </c>
      <c r="D1646" s="11">
        <v>84.92</v>
      </c>
      <c r="E1646" s="11">
        <v>208.352</v>
      </c>
      <c r="F1646" s="4">
        <f t="shared" si="355"/>
        <v>2007.4583333332093</v>
      </c>
      <c r="G1646" s="26">
        <v>5.0999999999999996</v>
      </c>
      <c r="H1646" s="4">
        <f t="shared" si="351"/>
        <v>2213.8793268603135</v>
      </c>
      <c r="I1646" s="4">
        <f t="shared" si="352"/>
        <v>38.262848112809095</v>
      </c>
      <c r="J1646" s="33">
        <f t="shared" si="356"/>
        <v>1059382.4935103543</v>
      </c>
      <c r="K1646" s="4">
        <f t="shared" si="353"/>
        <v>124.16052968054063</v>
      </c>
      <c r="L1646" s="33">
        <f t="shared" si="354"/>
        <v>59413.126060071249</v>
      </c>
      <c r="M1646" s="15">
        <f t="shared" si="345"/>
        <v>27.418262740410604</v>
      </c>
      <c r="N1646" s="6"/>
      <c r="O1646" s="7">
        <f t="shared" si="346"/>
        <v>29.533318152944684</v>
      </c>
      <c r="P1646" s="7"/>
      <c r="Q1646" s="46">
        <f t="shared" si="347"/>
        <v>1.2036950871557858E-2</v>
      </c>
      <c r="R1646" s="22">
        <f t="shared" si="357"/>
        <v>1.0120561824406615</v>
      </c>
      <c r="S1646" s="22">
        <f t="shared" si="358"/>
        <v>35.965070127674252</v>
      </c>
      <c r="T1646" s="39">
        <f t="shared" si="348"/>
        <v>5.3806547068823818E-2</v>
      </c>
      <c r="U1646" s="39">
        <f t="shared" si="349"/>
        <v>3.4817484239501928E-2</v>
      </c>
      <c r="V1646" s="39">
        <f t="shared" si="350"/>
        <v>1.898906282932189E-2</v>
      </c>
      <c r="Y1646" s="37"/>
      <c r="Z1646" s="37"/>
    </row>
    <row r="1647" spans="1:26" ht="13.15" x14ac:dyDescent="0.4">
      <c r="A1647" s="1">
        <v>2007.07</v>
      </c>
      <c r="B1647" s="23">
        <v>1520.71</v>
      </c>
      <c r="C1647" s="4">
        <f>C1646*2/3+C1649/3</f>
        <v>26.440000000000005</v>
      </c>
      <c r="D1647" s="11">
        <f>D1646*2/3+D1649/3</f>
        <v>82.813333333333333</v>
      </c>
      <c r="E1647" s="11">
        <v>208.29900000000001</v>
      </c>
      <c r="F1647" s="4">
        <f t="shared" si="355"/>
        <v>2007.5416666665426</v>
      </c>
      <c r="G1647" s="26">
        <v>5</v>
      </c>
      <c r="H1647" s="4">
        <f t="shared" si="351"/>
        <v>2223.9778711851714</v>
      </c>
      <c r="I1647" s="4">
        <f t="shared" si="352"/>
        <v>38.667448043437567</v>
      </c>
      <c r="J1647" s="33">
        <f t="shared" si="356"/>
        <v>1065756.7595736878</v>
      </c>
      <c r="K1647" s="4">
        <f t="shared" si="353"/>
        <v>121.11120514260752</v>
      </c>
      <c r="L1647" s="33">
        <f t="shared" si="354"/>
        <v>58037.936084348104</v>
      </c>
      <c r="M1647" s="15">
        <f t="shared" si="345"/>
        <v>27.410088167204325</v>
      </c>
      <c r="N1647" s="6"/>
      <c r="O1647" s="7">
        <f t="shared" si="346"/>
        <v>29.520310708990646</v>
      </c>
      <c r="P1647" s="7"/>
      <c r="Q1647" s="46">
        <f t="shared" si="347"/>
        <v>1.2893722157572625E-2</v>
      </c>
      <c r="R1647" s="22">
        <f t="shared" si="357"/>
        <v>1.0303200256980465</v>
      </c>
      <c r="S1647" s="22">
        <f t="shared" si="358"/>
        <v>36.407932922943466</v>
      </c>
      <c r="T1647" s="39">
        <f t="shared" si="348"/>
        <v>5.4284274856436721E-2</v>
      </c>
      <c r="U1647" s="39">
        <f t="shared" si="349"/>
        <v>3.2618065999610479E-2</v>
      </c>
      <c r="V1647" s="39">
        <f t="shared" si="350"/>
        <v>2.1666208856826241E-2</v>
      </c>
      <c r="Y1647" s="37"/>
      <c r="Z1647" s="37"/>
    </row>
    <row r="1648" spans="1:26" ht="13.15" x14ac:dyDescent="0.4">
      <c r="A1648" s="1">
        <v>2007.08</v>
      </c>
      <c r="B1648" s="11">
        <v>1454.62</v>
      </c>
      <c r="C1648" s="4">
        <f>C1646/3+C1649*2/3</f>
        <v>26.71</v>
      </c>
      <c r="D1648" s="11">
        <f>D1646/3+D1649*2/3</f>
        <v>80.706666666666663</v>
      </c>
      <c r="E1648" s="11">
        <v>207.917</v>
      </c>
      <c r="F1648" s="4">
        <f t="shared" si="355"/>
        <v>2007.6249999998759</v>
      </c>
      <c r="G1648" s="26">
        <v>4.67</v>
      </c>
      <c r="H1648" s="4">
        <f t="shared" si="351"/>
        <v>2131.2323474270984</v>
      </c>
      <c r="I1648" s="4">
        <f t="shared" si="352"/>
        <v>39.134080378227857</v>
      </c>
      <c r="J1648" s="33">
        <f t="shared" si="356"/>
        <v>1022874.7900436525</v>
      </c>
      <c r="K1648" s="4">
        <f t="shared" si="353"/>
        <v>118.24714265788752</v>
      </c>
      <c r="L1648" s="33">
        <f t="shared" si="354"/>
        <v>56752.151573462288</v>
      </c>
      <c r="M1648" s="15">
        <f t="shared" si="345"/>
        <v>26.148607189312319</v>
      </c>
      <c r="N1648" s="6"/>
      <c r="O1648" s="7">
        <f t="shared" si="346"/>
        <v>28.16088433900693</v>
      </c>
      <c r="P1648" s="7"/>
      <c r="Q1648" s="46">
        <f t="shared" si="347"/>
        <v>1.7573749248513806E-2</v>
      </c>
      <c r="R1648" s="22">
        <f t="shared" si="357"/>
        <v>1.0158620078148781</v>
      </c>
      <c r="S1648" s="22">
        <f t="shared" si="358"/>
        <v>37.580741790845678</v>
      </c>
      <c r="T1648" s="39">
        <f t="shared" si="348"/>
        <v>5.8569534818487368E-2</v>
      </c>
      <c r="U1648" s="39">
        <f t="shared" si="349"/>
        <v>3.0241430147207815E-2</v>
      </c>
      <c r="V1648" s="39">
        <f t="shared" si="350"/>
        <v>2.8328104671279553E-2</v>
      </c>
      <c r="Y1648" s="37"/>
      <c r="Z1648" s="37"/>
    </row>
    <row r="1649" spans="1:26" ht="13.15" x14ac:dyDescent="0.4">
      <c r="A1649" s="1">
        <v>2007.09</v>
      </c>
      <c r="B1649" s="11">
        <v>1497.12</v>
      </c>
      <c r="C1649" s="4">
        <v>26.98</v>
      </c>
      <c r="D1649" s="11">
        <v>78.599999999999994</v>
      </c>
      <c r="E1649" s="11">
        <v>208.49</v>
      </c>
      <c r="F1649" s="4">
        <f t="shared" si="355"/>
        <v>2007.7083333332091</v>
      </c>
      <c r="G1649" s="26">
        <v>4.5199999999999996</v>
      </c>
      <c r="H1649" s="4">
        <f t="shared" si="351"/>
        <v>2187.4726292867763</v>
      </c>
      <c r="I1649" s="4">
        <f t="shared" si="352"/>
        <v>39.421029401889783</v>
      </c>
      <c r="J1649" s="33">
        <f t="shared" si="356"/>
        <v>1051443.706053107</v>
      </c>
      <c r="K1649" s="4">
        <f t="shared" si="353"/>
        <v>114.84406638208067</v>
      </c>
      <c r="L1649" s="33">
        <f t="shared" si="354"/>
        <v>55201.637340877292</v>
      </c>
      <c r="M1649" s="15">
        <f t="shared" si="345"/>
        <v>26.725743047696916</v>
      </c>
      <c r="N1649" s="6"/>
      <c r="O1649" s="7">
        <f t="shared" si="346"/>
        <v>28.781596977212054</v>
      </c>
      <c r="P1649" s="7"/>
      <c r="Q1649" s="46">
        <f t="shared" si="347"/>
        <v>1.8275363450433908E-2</v>
      </c>
      <c r="R1649" s="22">
        <f t="shared" si="357"/>
        <v>1.0029690120248937</v>
      </c>
      <c r="S1649" s="22">
        <f t="shared" si="358"/>
        <v>38.071925110472762</v>
      </c>
      <c r="T1649" s="39">
        <f t="shared" si="348"/>
        <v>5.6832789146239016E-2</v>
      </c>
      <c r="U1649" s="39">
        <f t="shared" si="349"/>
        <v>2.8641865372378561E-2</v>
      </c>
      <c r="V1649" s="39">
        <f t="shared" si="350"/>
        <v>2.8190923773860455E-2</v>
      </c>
      <c r="Y1649" s="37"/>
      <c r="Z1649" s="37"/>
    </row>
    <row r="1650" spans="1:26" ht="13.15" x14ac:dyDescent="0.4">
      <c r="A1650" s="1">
        <v>2007.1</v>
      </c>
      <c r="B1650" s="11">
        <v>1539.66</v>
      </c>
      <c r="C1650" s="4">
        <f>C1649*2/3+C1652/3</f>
        <v>27.230000000000004</v>
      </c>
      <c r="D1650" s="11">
        <f>D1649*2/3+D1652/3</f>
        <v>74.460000000000008</v>
      </c>
      <c r="E1650" s="11">
        <v>208.93600000000001</v>
      </c>
      <c r="F1650" s="4">
        <f t="shared" si="355"/>
        <v>2007.7916666665424</v>
      </c>
      <c r="G1650" s="26">
        <v>4.53</v>
      </c>
      <c r="H1650" s="4">
        <f t="shared" si="351"/>
        <v>2244.8265791438525</v>
      </c>
      <c r="I1650" s="4">
        <f t="shared" si="352"/>
        <v>39.70138066202091</v>
      </c>
      <c r="J1650" s="33">
        <f t="shared" si="356"/>
        <v>1080602.0580139253</v>
      </c>
      <c r="K1650" s="4">
        <f t="shared" si="353"/>
        <v>108.56279118964662</v>
      </c>
      <c r="L1650" s="33">
        <f t="shared" si="354"/>
        <v>52259.34897296605</v>
      </c>
      <c r="M1650" s="15">
        <f t="shared" si="345"/>
        <v>27.320648130462018</v>
      </c>
      <c r="N1650" s="6"/>
      <c r="O1650" s="7">
        <f t="shared" si="346"/>
        <v>29.421547626363019</v>
      </c>
      <c r="P1650" s="7"/>
      <c r="Q1650" s="46">
        <f t="shared" si="347"/>
        <v>1.7325578710255841E-2</v>
      </c>
      <c r="R1650" s="22">
        <f t="shared" si="357"/>
        <v>1.0346238087857089</v>
      </c>
      <c r="S1650" s="22">
        <f t="shared" si="358"/>
        <v>38.103450542963607</v>
      </c>
      <c r="T1650" s="39">
        <f t="shared" si="348"/>
        <v>5.6861010367949438E-2</v>
      </c>
      <c r="U1650" s="39">
        <f t="shared" si="349"/>
        <v>2.7349383691839924E-2</v>
      </c>
      <c r="V1650" s="39">
        <f t="shared" si="350"/>
        <v>2.9511626676109515E-2</v>
      </c>
      <c r="Y1650" s="37"/>
      <c r="Z1650" s="37"/>
    </row>
    <row r="1651" spans="1:26" ht="13.15" x14ac:dyDescent="0.4">
      <c r="A1651" s="1">
        <v>2007.11</v>
      </c>
      <c r="B1651" s="11">
        <v>1463.39</v>
      </c>
      <c r="C1651" s="4">
        <f>C1649/3+C1652*2/3</f>
        <v>27.480000000000004</v>
      </c>
      <c r="D1651" s="11">
        <f>D1649/3+D1652*2/3</f>
        <v>70.320000000000007</v>
      </c>
      <c r="E1651" s="11">
        <v>210.17699999999999</v>
      </c>
      <c r="F1651" s="4">
        <f t="shared" si="355"/>
        <v>2007.8749999998756</v>
      </c>
      <c r="G1651" s="26">
        <v>4.1500000000000004</v>
      </c>
      <c r="H1651" s="4">
        <f t="shared" si="351"/>
        <v>2121.02671705277</v>
      </c>
      <c r="I1651" s="4">
        <f t="shared" si="352"/>
        <v>39.829310152871159</v>
      </c>
      <c r="J1651" s="33">
        <f t="shared" si="356"/>
        <v>1022605.7073127151</v>
      </c>
      <c r="K1651" s="4">
        <f t="shared" si="353"/>
        <v>101.92129148289301</v>
      </c>
      <c r="L1651" s="33">
        <f t="shared" si="354"/>
        <v>49139.07662224707</v>
      </c>
      <c r="M1651" s="15">
        <f t="shared" si="345"/>
        <v>25.72905357949838</v>
      </c>
      <c r="N1651" s="6"/>
      <c r="O1651" s="7">
        <f t="shared" si="346"/>
        <v>27.711039143379509</v>
      </c>
      <c r="P1651" s="7"/>
      <c r="Q1651" s="46">
        <f t="shared" si="347"/>
        <v>2.4061140157559044E-2</v>
      </c>
      <c r="R1651" s="22">
        <f t="shared" si="357"/>
        <v>1.007526830349796</v>
      </c>
      <c r="S1651" s="22">
        <f t="shared" si="358"/>
        <v>39.18996371967102</v>
      </c>
      <c r="T1651" s="39">
        <f t="shared" si="348"/>
        <v>6.4382786384730606E-2</v>
      </c>
      <c r="U1651" s="39">
        <f t="shared" si="349"/>
        <v>2.4754117422086885E-2</v>
      </c>
      <c r="V1651" s="39">
        <f t="shared" si="350"/>
        <v>3.9628668962643721E-2</v>
      </c>
      <c r="Y1651" s="37"/>
      <c r="Z1651" s="37"/>
    </row>
    <row r="1652" spans="1:26" ht="13.15" x14ac:dyDescent="0.4">
      <c r="A1652" s="1">
        <v>2007.12</v>
      </c>
      <c r="B1652" s="11">
        <v>1479.22</v>
      </c>
      <c r="C1652" s="4">
        <v>27.73</v>
      </c>
      <c r="D1652" s="11">
        <v>66.180000000000007</v>
      </c>
      <c r="E1652" s="11">
        <v>210.036</v>
      </c>
      <c r="F1652" s="4">
        <f t="shared" si="355"/>
        <v>2007.9583333332089</v>
      </c>
      <c r="G1652" s="26">
        <v>4.0999999999999996</v>
      </c>
      <c r="H1652" s="4">
        <f t="shared" si="351"/>
        <v>2145.409879163572</v>
      </c>
      <c r="I1652" s="4">
        <f t="shared" si="352"/>
        <v>40.218639518939611</v>
      </c>
      <c r="J1652" s="33">
        <f t="shared" si="356"/>
        <v>1035977.3815282488</v>
      </c>
      <c r="K1652" s="4">
        <f t="shared" si="353"/>
        <v>95.985198823058923</v>
      </c>
      <c r="L1652" s="33">
        <f t="shared" si="354"/>
        <v>46349.41598243636</v>
      </c>
      <c r="M1652" s="15">
        <f t="shared" si="345"/>
        <v>25.955510105240226</v>
      </c>
      <c r="N1652" s="6"/>
      <c r="O1652" s="7">
        <f t="shared" si="346"/>
        <v>27.959981545763849</v>
      </c>
      <c r="P1652" s="7"/>
      <c r="Q1652" s="46">
        <f t="shared" si="347"/>
        <v>2.4280362312110393E-2</v>
      </c>
      <c r="R1652" s="22">
        <f t="shared" si="357"/>
        <v>1.0332059347690226</v>
      </c>
      <c r="S1652" s="22">
        <f t="shared" si="358"/>
        <v>39.511446700794252</v>
      </c>
      <c r="T1652" s="39">
        <f t="shared" si="348"/>
        <v>6.6090525626558261E-2</v>
      </c>
      <c r="U1652" s="39">
        <f t="shared" si="349"/>
        <v>2.3726298391638645E-2</v>
      </c>
      <c r="V1652" s="39">
        <f t="shared" si="350"/>
        <v>4.2364227234919616E-2</v>
      </c>
      <c r="Y1652" s="37"/>
      <c r="Z1652" s="37"/>
    </row>
    <row r="1653" spans="1:26" ht="13.15" x14ac:dyDescent="0.4">
      <c r="A1653" s="1">
        <v>2008.01</v>
      </c>
      <c r="B1653" s="11">
        <v>1378.76</v>
      </c>
      <c r="C1653" s="4">
        <f>C1652*2/3+C1655/3</f>
        <v>27.92</v>
      </c>
      <c r="D1653" s="11">
        <f>D1652*2/3+D1655/3</f>
        <v>64.25</v>
      </c>
      <c r="E1653" s="11">
        <v>211.08</v>
      </c>
      <c r="F1653" s="4">
        <f t="shared" si="355"/>
        <v>2008.0416666665421</v>
      </c>
      <c r="G1653" s="22">
        <v>3.74</v>
      </c>
      <c r="H1653" s="4">
        <f t="shared" si="351"/>
        <v>1989.8156151222286</v>
      </c>
      <c r="I1653" s="4">
        <f t="shared" si="352"/>
        <v>40.293924957362137</v>
      </c>
      <c r="J1653" s="33">
        <f t="shared" si="356"/>
        <v>962465.31892969389</v>
      </c>
      <c r="K1653" s="4">
        <f t="shared" si="353"/>
        <v>92.725095935190453</v>
      </c>
      <c r="L1653" s="33">
        <f t="shared" si="354"/>
        <v>44850.733079892685</v>
      </c>
      <c r="M1653" s="15">
        <f t="shared" si="345"/>
        <v>24.02231776083682</v>
      </c>
      <c r="N1653" s="6"/>
      <c r="O1653" s="7">
        <f t="shared" si="346"/>
        <v>25.88670594313723</v>
      </c>
      <c r="P1653" s="7"/>
      <c r="Q1653" s="46">
        <f t="shared" si="347"/>
        <v>3.1299207454085549E-2</v>
      </c>
      <c r="R1653" s="22">
        <f t="shared" si="357"/>
        <v>1.0031166666666667</v>
      </c>
      <c r="S1653" s="22">
        <f t="shared" si="358"/>
        <v>40.621548708280386</v>
      </c>
      <c r="T1653" s="39">
        <f t="shared" si="348"/>
        <v>7.8491894040191079E-2</v>
      </c>
      <c r="U1653" s="39">
        <f t="shared" si="349"/>
        <v>1.8929027834309498E-2</v>
      </c>
      <c r="V1653" s="39">
        <f t="shared" si="350"/>
        <v>5.9562866205881582E-2</v>
      </c>
      <c r="Y1653" s="37"/>
      <c r="Z1653" s="37"/>
    </row>
    <row r="1654" spans="1:26" ht="13.15" x14ac:dyDescent="0.4">
      <c r="A1654" s="1">
        <v>2008.02</v>
      </c>
      <c r="B1654" s="11">
        <v>1354.87</v>
      </c>
      <c r="C1654" s="4">
        <f>C1652/3+C1655*2/3</f>
        <v>28.11</v>
      </c>
      <c r="D1654" s="11">
        <f>D1652/3+D1655*2/3</f>
        <v>62.32</v>
      </c>
      <c r="E1654" s="11">
        <v>211.69300000000001</v>
      </c>
      <c r="F1654" s="4">
        <f t="shared" si="355"/>
        <v>2008.1249999998754</v>
      </c>
      <c r="G1654" s="26">
        <v>3.74</v>
      </c>
      <c r="H1654" s="4">
        <f t="shared" si="351"/>
        <v>1949.6756776558504</v>
      </c>
      <c r="I1654" s="4">
        <f t="shared" si="352"/>
        <v>40.45065821732414</v>
      </c>
      <c r="J1654" s="33">
        <f t="shared" si="356"/>
        <v>944680.286751532</v>
      </c>
      <c r="K1654" s="4">
        <f t="shared" si="353"/>
        <v>89.679296339510515</v>
      </c>
      <c r="L1654" s="33">
        <f t="shared" si="354"/>
        <v>43452.490253939846</v>
      </c>
      <c r="M1654" s="15">
        <f t="shared" si="345"/>
        <v>23.49526340181178</v>
      </c>
      <c r="N1654" s="6"/>
      <c r="O1654" s="7">
        <f t="shared" si="346"/>
        <v>25.329469431905377</v>
      </c>
      <c r="P1654" s="7"/>
      <c r="Q1654" s="46">
        <f t="shared" si="347"/>
        <v>3.2340374978085375E-2</v>
      </c>
      <c r="R1654" s="22">
        <f t="shared" si="357"/>
        <v>1.0223551030241986</v>
      </c>
      <c r="S1654" s="22">
        <f t="shared" si="358"/>
        <v>40.630157998168791</v>
      </c>
      <c r="T1654" s="39">
        <f t="shared" si="348"/>
        <v>7.6858818213124014E-2</v>
      </c>
      <c r="U1654" s="39">
        <f t="shared" si="349"/>
        <v>1.6183304288415634E-2</v>
      </c>
      <c r="V1654" s="39">
        <f t="shared" si="350"/>
        <v>6.067551392470838E-2</v>
      </c>
      <c r="Y1654" s="37"/>
      <c r="Z1654" s="37"/>
    </row>
    <row r="1655" spans="1:26" ht="13.15" x14ac:dyDescent="0.4">
      <c r="A1655" s="1">
        <v>2008.03</v>
      </c>
      <c r="B1655" s="11">
        <v>1316.94</v>
      </c>
      <c r="C1655" s="4">
        <v>28.3</v>
      </c>
      <c r="D1655" s="11">
        <v>60.39</v>
      </c>
      <c r="E1655" s="11">
        <v>213.52799999999999</v>
      </c>
      <c r="F1655" s="4">
        <f t="shared" si="355"/>
        <v>2008.2083333332087</v>
      </c>
      <c r="G1655" s="26">
        <v>3.51</v>
      </c>
      <c r="H1655" s="4">
        <f t="shared" si="351"/>
        <v>1878.8080029785324</v>
      </c>
      <c r="I1655" s="4">
        <f t="shared" si="352"/>
        <v>40.37409941553333</v>
      </c>
      <c r="J1655" s="33">
        <f t="shared" si="356"/>
        <v>911972.84144906292</v>
      </c>
      <c r="K1655" s="4">
        <f t="shared" si="353"/>
        <v>86.155189530178717</v>
      </c>
      <c r="L1655" s="33">
        <f t="shared" si="354"/>
        <v>41819.703171829322</v>
      </c>
      <c r="M1655" s="15">
        <f t="shared" si="345"/>
        <v>22.606810842249335</v>
      </c>
      <c r="N1655" s="6"/>
      <c r="O1655" s="7">
        <f t="shared" si="346"/>
        <v>24.384051798830345</v>
      </c>
      <c r="P1655" s="7"/>
      <c r="Q1655" s="46">
        <f t="shared" si="347"/>
        <v>3.7009681686571747E-2</v>
      </c>
      <c r="R1655" s="22">
        <f t="shared" si="357"/>
        <v>0.98881826703656417</v>
      </c>
      <c r="S1655" s="22">
        <f t="shared" si="358"/>
        <v>41.181479532704643</v>
      </c>
      <c r="T1655" s="39">
        <f t="shared" si="348"/>
        <v>8.0486857466501638E-2</v>
      </c>
      <c r="U1655" s="39">
        <f t="shared" si="349"/>
        <v>1.5001668304679638E-2</v>
      </c>
      <c r="V1655" s="39">
        <f t="shared" si="350"/>
        <v>6.5485189161821999E-2</v>
      </c>
      <c r="Y1655" s="37"/>
      <c r="Z1655" s="37"/>
    </row>
    <row r="1656" spans="1:26" ht="13.15" x14ac:dyDescent="0.4">
      <c r="A1656" s="1">
        <v>2008.04</v>
      </c>
      <c r="B1656" s="11">
        <v>1370.47</v>
      </c>
      <c r="C1656" s="4">
        <f>C1655*2/3+C1658/3</f>
        <v>28.436666666666667</v>
      </c>
      <c r="D1656" s="11">
        <f>D1655*2/3+D1658/3</f>
        <v>57.383333333333326</v>
      </c>
      <c r="E1656" s="11">
        <v>214.82300000000001</v>
      </c>
      <c r="F1656" s="4">
        <f t="shared" si="355"/>
        <v>2008.2916666665419</v>
      </c>
      <c r="G1656" s="26">
        <v>3.68</v>
      </c>
      <c r="H1656" s="4">
        <f t="shared" si="351"/>
        <v>1943.3901659971234</v>
      </c>
      <c r="I1656" s="4">
        <f t="shared" si="352"/>
        <v>40.32451520554131</v>
      </c>
      <c r="J1656" s="33">
        <f t="shared" si="356"/>
        <v>944952.12965170643</v>
      </c>
      <c r="K1656" s="4">
        <f t="shared" si="353"/>
        <v>81.372234118320662</v>
      </c>
      <c r="L1656" s="33">
        <f t="shared" si="354"/>
        <v>39566.355367025244</v>
      </c>
      <c r="M1656" s="15">
        <f t="shared" si="345"/>
        <v>23.356040643201609</v>
      </c>
      <c r="N1656" s="6"/>
      <c r="O1656" s="7">
        <f t="shared" si="346"/>
        <v>25.204092441252218</v>
      </c>
      <c r="P1656" s="7"/>
      <c r="Q1656" s="46">
        <f t="shared" si="347"/>
        <v>3.4322355344470305E-2</v>
      </c>
      <c r="R1656" s="22">
        <f t="shared" si="357"/>
        <v>0.98662501786302048</v>
      </c>
      <c r="S1656" s="22">
        <f t="shared" si="358"/>
        <v>40.475524141405373</v>
      </c>
      <c r="T1656" s="39">
        <f t="shared" si="348"/>
        <v>7.4425037507496627E-2</v>
      </c>
      <c r="U1656" s="39">
        <f t="shared" si="349"/>
        <v>1.633261635775618E-2</v>
      </c>
      <c r="V1656" s="39">
        <f t="shared" si="350"/>
        <v>5.8092421149740447E-2</v>
      </c>
      <c r="Y1656" s="37"/>
      <c r="Z1656" s="37"/>
    </row>
    <row r="1657" spans="1:26" ht="13.15" x14ac:dyDescent="0.4">
      <c r="A1657" s="1">
        <v>2008.05</v>
      </c>
      <c r="B1657" s="11">
        <v>1403.22</v>
      </c>
      <c r="C1657" s="4">
        <f>C1655/3+C1658*2/3</f>
        <v>28.573333333333334</v>
      </c>
      <c r="D1657" s="11">
        <f>D1655/3+D1658*2/3</f>
        <v>54.376666666666665</v>
      </c>
      <c r="E1657" s="11">
        <v>216.63200000000001</v>
      </c>
      <c r="F1657" s="4">
        <f t="shared" si="355"/>
        <v>2008.3749999998752</v>
      </c>
      <c r="G1657" s="26">
        <v>3.88</v>
      </c>
      <c r="H1657" s="4">
        <f t="shared" si="351"/>
        <v>1973.2149699951995</v>
      </c>
      <c r="I1657" s="4">
        <f t="shared" si="352"/>
        <v>40.179963994239081</v>
      </c>
      <c r="J1657" s="33">
        <f t="shared" si="356"/>
        <v>961082.20197670977</v>
      </c>
      <c r="K1657" s="4">
        <f t="shared" si="353"/>
        <v>76.464740158425357</v>
      </c>
      <c r="L1657" s="33">
        <f t="shared" si="354"/>
        <v>37243.230951777739</v>
      </c>
      <c r="M1657" s="15">
        <f t="shared" si="345"/>
        <v>23.696432116623185</v>
      </c>
      <c r="N1657" s="6"/>
      <c r="O1657" s="7">
        <f t="shared" si="346"/>
        <v>25.583647878051806</v>
      </c>
      <c r="P1657" s="7"/>
      <c r="Q1657" s="46">
        <f t="shared" si="347"/>
        <v>3.2380178781062995E-2</v>
      </c>
      <c r="R1657" s="22">
        <f t="shared" si="357"/>
        <v>0.9853319464608985</v>
      </c>
      <c r="S1657" s="22">
        <f t="shared" si="358"/>
        <v>39.600691816464042</v>
      </c>
      <c r="T1657" s="39">
        <f t="shared" si="348"/>
        <v>7.4248898963235277E-2</v>
      </c>
      <c r="U1657" s="39">
        <f t="shared" si="349"/>
        <v>1.7448841256749503E-2</v>
      </c>
      <c r="V1657" s="39">
        <f t="shared" si="350"/>
        <v>5.6800057706485774E-2</v>
      </c>
      <c r="Y1657" s="37"/>
      <c r="Z1657" s="37"/>
    </row>
    <row r="1658" spans="1:26" ht="13.15" x14ac:dyDescent="0.4">
      <c r="A1658" s="1">
        <v>2008.06</v>
      </c>
      <c r="B1658" s="11">
        <v>1341.25</v>
      </c>
      <c r="C1658" s="4">
        <v>28.71</v>
      </c>
      <c r="D1658" s="11">
        <v>51.37</v>
      </c>
      <c r="E1658" s="11">
        <v>218.815</v>
      </c>
      <c r="F1658" s="4">
        <f t="shared" si="355"/>
        <v>2008.4583333332084</v>
      </c>
      <c r="G1658" s="26">
        <v>4.0999999999999996</v>
      </c>
      <c r="H1658" s="4">
        <f t="shared" si="351"/>
        <v>1867.256112469438</v>
      </c>
      <c r="I1658" s="4">
        <f t="shared" si="352"/>
        <v>39.969374083129587</v>
      </c>
      <c r="J1658" s="33">
        <f t="shared" si="356"/>
        <v>911095.7488507157</v>
      </c>
      <c r="K1658" s="4">
        <f t="shared" si="353"/>
        <v>71.516083129584359</v>
      </c>
      <c r="L1658" s="33">
        <f t="shared" si="354"/>
        <v>34895.052092049402</v>
      </c>
      <c r="M1658" s="15">
        <f t="shared" si="345"/>
        <v>22.416812802281939</v>
      </c>
      <c r="N1658" s="6"/>
      <c r="O1658" s="7">
        <f t="shared" si="346"/>
        <v>24.216735515654378</v>
      </c>
      <c r="P1658" s="7"/>
      <c r="Q1658" s="46">
        <f t="shared" si="347"/>
        <v>3.349488625530591E-2</v>
      </c>
      <c r="R1658" s="22">
        <f t="shared" si="357"/>
        <v>1.0107706962630596</v>
      </c>
      <c r="S1658" s="22">
        <f t="shared" si="358"/>
        <v>38.630546846548732</v>
      </c>
      <c r="T1658" s="39">
        <f t="shared" si="348"/>
        <v>8.2091352218717439E-2</v>
      </c>
      <c r="U1658" s="39">
        <f t="shared" si="349"/>
        <v>2.064221025532742E-2</v>
      </c>
      <c r="V1658" s="39">
        <f t="shared" si="350"/>
        <v>6.1449141963390019E-2</v>
      </c>
      <c r="Y1658" s="37"/>
      <c r="Z1658" s="37"/>
    </row>
    <row r="1659" spans="1:26" ht="13.15" x14ac:dyDescent="0.4">
      <c r="A1659" s="1">
        <v>2008.07</v>
      </c>
      <c r="B1659" s="11">
        <v>1257.33</v>
      </c>
      <c r="C1659" s="4">
        <f>C1658*2/3+C1661/3</f>
        <v>28.756666666666668</v>
      </c>
      <c r="D1659" s="11">
        <f>D1658*2/3+D1661/3</f>
        <v>49.563333333333333</v>
      </c>
      <c r="E1659" s="11">
        <v>219.964</v>
      </c>
      <c r="F1659" s="4">
        <f t="shared" si="355"/>
        <v>2008.5416666665417</v>
      </c>
      <c r="G1659" s="26">
        <v>4.01</v>
      </c>
      <c r="H1659" s="4">
        <f t="shared" si="351"/>
        <v>1741.2812122438218</v>
      </c>
      <c r="I1659" s="4">
        <f t="shared" si="352"/>
        <v>39.825219626848032</v>
      </c>
      <c r="J1659" s="33">
        <f t="shared" si="356"/>
        <v>851247.78283277492</v>
      </c>
      <c r="K1659" s="4">
        <f t="shared" si="353"/>
        <v>68.640453301449327</v>
      </c>
      <c r="L1659" s="33">
        <f t="shared" si="354"/>
        <v>33555.77104642518</v>
      </c>
      <c r="M1659" s="15">
        <f t="shared" si="345"/>
        <v>20.907206462661577</v>
      </c>
      <c r="N1659" s="6"/>
      <c r="O1659" s="7">
        <f t="shared" si="346"/>
        <v>22.603177385642251</v>
      </c>
      <c r="P1659" s="7"/>
      <c r="Q1659" s="46">
        <f t="shared" si="347"/>
        <v>3.8029082463546783E-2</v>
      </c>
      <c r="R1659" s="22">
        <f t="shared" si="357"/>
        <v>1.0132020522151037</v>
      </c>
      <c r="S1659" s="22">
        <f t="shared" si="358"/>
        <v>38.842661485403084</v>
      </c>
      <c r="T1659" s="39">
        <f t="shared" si="348"/>
        <v>9.1172768943963423E-2</v>
      </c>
      <c r="U1659" s="39">
        <f t="shared" si="349"/>
        <v>2.0498899592648057E-2</v>
      </c>
      <c r="V1659" s="39">
        <f t="shared" si="350"/>
        <v>7.0673869351315366E-2</v>
      </c>
      <c r="Y1659" s="37"/>
      <c r="Z1659" s="37"/>
    </row>
    <row r="1660" spans="1:26" ht="13.15" x14ac:dyDescent="0.4">
      <c r="A1660" s="1">
        <v>2008.08</v>
      </c>
      <c r="B1660" s="11">
        <v>1281.47</v>
      </c>
      <c r="C1660" s="4">
        <f>C1658/3+C1661*2/3</f>
        <v>28.803333333333335</v>
      </c>
      <c r="D1660" s="11">
        <f>D1658/3+D1661*2/3</f>
        <v>47.756666666666668</v>
      </c>
      <c r="E1660" s="11">
        <v>219.08600000000001</v>
      </c>
      <c r="F1660" s="4">
        <f t="shared" si="355"/>
        <v>2008.6249999998749</v>
      </c>
      <c r="G1660" s="26">
        <v>3.89</v>
      </c>
      <c r="H1660" s="4">
        <f t="shared" si="351"/>
        <v>1781.8250578768154</v>
      </c>
      <c r="I1660" s="4">
        <f t="shared" si="352"/>
        <v>40.049709383529752</v>
      </c>
      <c r="J1660" s="33">
        <f t="shared" si="356"/>
        <v>872699.73286795511</v>
      </c>
      <c r="K1660" s="4">
        <f t="shared" si="353"/>
        <v>66.403447093835297</v>
      </c>
      <c r="L1660" s="33">
        <f t="shared" si="354"/>
        <v>32522.985510908547</v>
      </c>
      <c r="M1660" s="15">
        <f t="shared" si="345"/>
        <v>21.401617360047918</v>
      </c>
      <c r="N1660" s="6"/>
      <c r="O1660" s="7">
        <f t="shared" si="346"/>
        <v>23.155126607759264</v>
      </c>
      <c r="P1660" s="7"/>
      <c r="Q1660" s="46">
        <f t="shared" si="347"/>
        <v>3.7586008022024421E-2</v>
      </c>
      <c r="R1660" s="22">
        <f t="shared" si="357"/>
        <v>1.0198300499840234</v>
      </c>
      <c r="S1660" s="22">
        <f t="shared" si="358"/>
        <v>39.513183663016513</v>
      </c>
      <c r="T1660" s="39">
        <f t="shared" si="348"/>
        <v>9.1039868296918902E-2</v>
      </c>
      <c r="U1660" s="39">
        <f t="shared" si="349"/>
        <v>1.8942279635364212E-2</v>
      </c>
      <c r="V1660" s="39">
        <f t="shared" si="350"/>
        <v>7.209758866155469E-2</v>
      </c>
      <c r="Y1660" s="37"/>
      <c r="Z1660" s="37"/>
    </row>
    <row r="1661" spans="1:26" ht="13.15" x14ac:dyDescent="0.4">
      <c r="A1661" s="1">
        <v>2008.09</v>
      </c>
      <c r="B1661" s="11">
        <v>1216.95</v>
      </c>
      <c r="C1661" s="4">
        <v>28.85</v>
      </c>
      <c r="D1661" s="11">
        <f>45.95</f>
        <v>45.95</v>
      </c>
      <c r="E1661" s="11">
        <v>218.78299999999999</v>
      </c>
      <c r="F1661" s="4">
        <f t="shared" si="355"/>
        <v>2008.7083333332082</v>
      </c>
      <c r="G1661" s="26">
        <v>3.69</v>
      </c>
      <c r="H1661" s="4">
        <f t="shared" si="351"/>
        <v>1694.4564319439814</v>
      </c>
      <c r="I1661" s="4">
        <f t="shared" si="352"/>
        <v>40.170153302587501</v>
      </c>
      <c r="J1661" s="33">
        <f t="shared" si="356"/>
        <v>831547.99202573427</v>
      </c>
      <c r="K1661" s="4">
        <f t="shared" si="353"/>
        <v>63.979845554727753</v>
      </c>
      <c r="L1661" s="33">
        <f t="shared" si="354"/>
        <v>31397.863703178016</v>
      </c>
      <c r="M1661" s="15">
        <f t="shared" si="345"/>
        <v>20.36273394609751</v>
      </c>
      <c r="N1661" s="6"/>
      <c r="O1661" s="7">
        <f t="shared" si="346"/>
        <v>22.050373871028626</v>
      </c>
      <c r="P1661" s="7"/>
      <c r="Q1661" s="46">
        <f t="shared" si="347"/>
        <v>4.1701440614025413E-2</v>
      </c>
      <c r="R1661" s="22">
        <f t="shared" si="357"/>
        <v>0.99317770086629609</v>
      </c>
      <c r="S1661" s="22">
        <f t="shared" si="358"/>
        <v>40.352540381592689</v>
      </c>
      <c r="T1661" s="39">
        <f t="shared" si="348"/>
        <v>9.8024277924335657E-2</v>
      </c>
      <c r="U1661" s="39">
        <f t="shared" si="349"/>
        <v>1.5968976270918533E-2</v>
      </c>
      <c r="V1661" s="39">
        <f t="shared" si="350"/>
        <v>8.2055301653417123E-2</v>
      </c>
      <c r="Y1661" s="37"/>
      <c r="Z1661" s="37"/>
    </row>
    <row r="1662" spans="1:26" ht="13.15" x14ac:dyDescent="0.4">
      <c r="A1662" s="1">
        <v>2008.1</v>
      </c>
      <c r="B1662" s="11">
        <v>968.8</v>
      </c>
      <c r="C1662" s="4">
        <f>C1661*2/3+C1664/3</f>
        <v>28.696666666666665</v>
      </c>
      <c r="D1662" s="11">
        <f>D1661*2/3+D1664/3</f>
        <v>35.593333333333334</v>
      </c>
      <c r="E1662" s="11">
        <v>216.57300000000001</v>
      </c>
      <c r="F1662" s="4">
        <f t="shared" si="355"/>
        <v>2008.7916666665415</v>
      </c>
      <c r="G1662" s="22">
        <v>3.81</v>
      </c>
      <c r="H1662" s="4">
        <f t="shared" si="351"/>
        <v>1362.7025307863862</v>
      </c>
      <c r="I1662" s="4">
        <f t="shared" si="352"/>
        <v>40.364389235962008</v>
      </c>
      <c r="J1662" s="33">
        <f t="shared" si="356"/>
        <v>670391.76046294242</v>
      </c>
      <c r="K1662" s="4">
        <f t="shared" si="353"/>
        <v>50.06515835307264</v>
      </c>
      <c r="L1662" s="33">
        <f t="shared" si="354"/>
        <v>24629.931249047961</v>
      </c>
      <c r="M1662" s="15">
        <f t="shared" si="345"/>
        <v>16.387356548789832</v>
      </c>
      <c r="N1662" s="6"/>
      <c r="O1662" s="7">
        <f t="shared" si="346"/>
        <v>17.770107910955762</v>
      </c>
      <c r="P1662" s="7"/>
      <c r="Q1662" s="46">
        <f t="shared" si="347"/>
        <v>5.1118977736672816E-2</v>
      </c>
      <c r="R1662" s="22">
        <f t="shared" si="357"/>
        <v>1.0265737057388291</v>
      </c>
      <c r="S1662" s="22">
        <f t="shared" si="358"/>
        <v>40.486207960340771</v>
      </c>
      <c r="T1662" s="39">
        <f t="shared" si="348"/>
        <v>0.11734462068573026</v>
      </c>
      <c r="U1662" s="39">
        <f t="shared" si="349"/>
        <v>1.4406924360982343E-2</v>
      </c>
      <c r="V1662" s="39">
        <f t="shared" si="350"/>
        <v>0.10293769632474792</v>
      </c>
      <c r="Y1662" s="37"/>
      <c r="Z1662" s="37"/>
    </row>
    <row r="1663" spans="1:26" ht="13.15" x14ac:dyDescent="0.4">
      <c r="A1663" s="1">
        <v>2008.11</v>
      </c>
      <c r="B1663" s="11">
        <v>883.04</v>
      </c>
      <c r="C1663" s="4">
        <f>C1661/3+C1664*2/3</f>
        <v>28.543333333333333</v>
      </c>
      <c r="D1663" s="11">
        <f>D1661/3+D1664*2/3</f>
        <v>25.236666666666668</v>
      </c>
      <c r="E1663" s="11">
        <v>212.42500000000001</v>
      </c>
      <c r="F1663" s="4">
        <f t="shared" si="355"/>
        <v>2008.8749999998747</v>
      </c>
      <c r="G1663" s="22">
        <v>3.53</v>
      </c>
      <c r="H1663" s="4">
        <f t="shared" si="351"/>
        <v>1266.3273727668588</v>
      </c>
      <c r="I1663" s="4">
        <f t="shared" si="352"/>
        <v>40.93269196186889</v>
      </c>
      <c r="J1663" s="33">
        <f t="shared" si="356"/>
        <v>624657.37200358196</v>
      </c>
      <c r="K1663" s="4">
        <f t="shared" si="353"/>
        <v>36.190752171354596</v>
      </c>
      <c r="L1663" s="33">
        <f t="shared" si="354"/>
        <v>17852.271559759916</v>
      </c>
      <c r="M1663" s="15">
        <f t="shared" si="345"/>
        <v>15.259659405704575</v>
      </c>
      <c r="N1663" s="6"/>
      <c r="O1663" s="7">
        <f t="shared" si="346"/>
        <v>16.575738507639599</v>
      </c>
      <c r="P1663" s="7"/>
      <c r="Q1663" s="46">
        <f t="shared" si="347"/>
        <v>5.644210976560482E-2</v>
      </c>
      <c r="R1663" s="22">
        <f t="shared" si="357"/>
        <v>1.1007174876584529</v>
      </c>
      <c r="S1663" s="22">
        <f t="shared" si="358"/>
        <v>42.373654710520576</v>
      </c>
      <c r="T1663" s="39">
        <f t="shared" si="348"/>
        <v>0.12328773493039202</v>
      </c>
      <c r="U1663" s="39">
        <f t="shared" si="349"/>
        <v>1.0656217325840434E-2</v>
      </c>
      <c r="V1663" s="39">
        <f t="shared" si="350"/>
        <v>0.11263151760455159</v>
      </c>
      <c r="Y1663" s="37"/>
      <c r="Z1663" s="37"/>
    </row>
    <row r="1664" spans="1:26" ht="13.15" x14ac:dyDescent="0.4">
      <c r="A1664" s="1">
        <v>2008.12</v>
      </c>
      <c r="B1664" s="11">
        <v>877.56</v>
      </c>
      <c r="C1664" s="4">
        <v>28.39</v>
      </c>
      <c r="D1664" s="11">
        <v>14.88</v>
      </c>
      <c r="E1664" s="11">
        <v>210.22800000000001</v>
      </c>
      <c r="F1664" s="4">
        <f t="shared" si="355"/>
        <v>2008.958333333208</v>
      </c>
      <c r="G1664" s="22">
        <v>2.42</v>
      </c>
      <c r="H1664" s="4">
        <f t="shared" si="351"/>
        <v>1271.6204560762601</v>
      </c>
      <c r="I1664" s="4">
        <f t="shared" si="352"/>
        <v>41.138275158399452</v>
      </c>
      <c r="J1664" s="33">
        <f t="shared" si="356"/>
        <v>628959.42495695374</v>
      </c>
      <c r="K1664" s="4">
        <f t="shared" si="353"/>
        <v>21.561730692391119</v>
      </c>
      <c r="L1664" s="33">
        <f t="shared" si="354"/>
        <v>10664.702405943151</v>
      </c>
      <c r="M1664" s="15">
        <f t="shared" si="345"/>
        <v>15.376080747423769</v>
      </c>
      <c r="N1664" s="6"/>
      <c r="O1664" s="7">
        <f t="shared" si="346"/>
        <v>16.732842670212037</v>
      </c>
      <c r="P1664" s="7"/>
      <c r="Q1664" s="46">
        <f t="shared" si="347"/>
        <v>6.6042129114535067E-2</v>
      </c>
      <c r="R1664" s="22">
        <f t="shared" si="357"/>
        <v>0.99325011039598909</v>
      </c>
      <c r="S1664" s="22">
        <f t="shared" si="358"/>
        <v>47.128851670167116</v>
      </c>
      <c r="T1664" s="39">
        <f t="shared" si="348"/>
        <v>0.11646979702600335</v>
      </c>
      <c r="U1664" s="39">
        <f t="shared" si="349"/>
        <v>3.0158747949355913E-3</v>
      </c>
      <c r="V1664" s="39">
        <f t="shared" si="350"/>
        <v>0.11345392223106776</v>
      </c>
      <c r="Y1664" s="37"/>
      <c r="Z1664" s="37"/>
    </row>
    <row r="1665" spans="1:26" ht="13.15" x14ac:dyDescent="0.4">
      <c r="A1665" s="1">
        <v>2009.01</v>
      </c>
      <c r="B1665" s="11">
        <v>865.58</v>
      </c>
      <c r="C1665" s="4">
        <f>C1664*2/3+C1667/3</f>
        <v>28.013333333333335</v>
      </c>
      <c r="D1665" s="11">
        <f>D1664*2/3+D1667/3</f>
        <v>12.206666666666667</v>
      </c>
      <c r="E1665" s="11">
        <v>211.143</v>
      </c>
      <c r="F1665" s="4">
        <f t="shared" si="355"/>
        <v>2009.0416666665412</v>
      </c>
      <c r="G1665" s="22">
        <v>2.52</v>
      </c>
      <c r="H1665" s="4">
        <f t="shared" si="351"/>
        <v>1248.8255344482177</v>
      </c>
      <c r="I1665" s="4">
        <f t="shared" si="352"/>
        <v>40.416559961732098</v>
      </c>
      <c r="J1665" s="33">
        <f t="shared" si="356"/>
        <v>619350.64896720147</v>
      </c>
      <c r="K1665" s="4">
        <f t="shared" si="353"/>
        <v>17.611309207503922</v>
      </c>
      <c r="L1665" s="33">
        <f t="shared" si="354"/>
        <v>8734.2671061326582</v>
      </c>
      <c r="M1665" s="15">
        <f t="shared" ref="M1665:M1728" si="359">H1665/AVERAGE(K1545:K1664)</f>
        <v>15.17465193687967</v>
      </c>
      <c r="N1665" s="6"/>
      <c r="O1665" s="7">
        <f t="shared" ref="O1665:O1728" si="360">J1665/AVERAGE(L1545:L1664)</f>
        <v>16.545978292697001</v>
      </c>
      <c r="P1665" s="7"/>
      <c r="Q1665" s="46">
        <f t="shared" ref="Q1665:Q1728" si="361">1/M1665-(G1665/100-(((E1665/E1545)^(1/10))-1))</f>
        <v>6.6100784914300617E-2</v>
      </c>
      <c r="R1665" s="22">
        <f t="shared" si="357"/>
        <v>0.97192494277408814</v>
      </c>
      <c r="S1665" s="22">
        <f t="shared" si="358"/>
        <v>46.607880176717003</v>
      </c>
      <c r="T1665" s="39">
        <f t="shared" si="348"/>
        <v>0.11990380141313728</v>
      </c>
      <c r="U1665" s="39">
        <f t="shared" si="349"/>
        <v>5.216205961303011E-3</v>
      </c>
      <c r="V1665" s="39">
        <f t="shared" si="350"/>
        <v>0.11468759545183427</v>
      </c>
      <c r="Y1665" s="37"/>
      <c r="Z1665" s="37"/>
    </row>
    <row r="1666" spans="1:26" ht="13.15" x14ac:dyDescent="0.4">
      <c r="A1666" s="1">
        <v>2009.02</v>
      </c>
      <c r="B1666" s="11">
        <v>805.23</v>
      </c>
      <c r="C1666" s="4">
        <f>C1664/3+C1667*2/3</f>
        <v>27.63666666666667</v>
      </c>
      <c r="D1666" s="11">
        <f>D1664/3+D1667*2/3</f>
        <v>9.5333333333333332</v>
      </c>
      <c r="E1666" s="11">
        <v>212.19300000000001</v>
      </c>
      <c r="F1666" s="4">
        <f t="shared" si="355"/>
        <v>2009.1249999998745</v>
      </c>
      <c r="G1666" s="22">
        <v>2.87</v>
      </c>
      <c r="H1666" s="4">
        <f t="shared" si="351"/>
        <v>1156.0061343682403</v>
      </c>
      <c r="I1666" s="4">
        <f t="shared" si="352"/>
        <v>39.67581461216912</v>
      </c>
      <c r="J1666" s="33">
        <f t="shared" si="356"/>
        <v>574956.94943141041</v>
      </c>
      <c r="K1666" s="4">
        <f t="shared" si="353"/>
        <v>13.686265805186787</v>
      </c>
      <c r="L1666" s="33">
        <f t="shared" si="354"/>
        <v>6807.0690998175824</v>
      </c>
      <c r="M1666" s="15">
        <f t="shared" si="359"/>
        <v>14.122181801918897</v>
      </c>
      <c r="N1666" s="6"/>
      <c r="O1666" s="7">
        <f t="shared" si="360"/>
        <v>15.431495098996706</v>
      </c>
      <c r="P1666" s="7"/>
      <c r="Q1666" s="46">
        <f t="shared" si="361"/>
        <v>6.78959919812928E-2</v>
      </c>
      <c r="R1666" s="22">
        <f t="shared" si="357"/>
        <v>1.0067126526027683</v>
      </c>
      <c r="S1666" s="22">
        <f t="shared" si="358"/>
        <v>45.075205296060268</v>
      </c>
      <c r="T1666" s="39">
        <f t="shared" ref="T1666:T1685" si="362">(($J1786/$J1666)^(1/10)-1)</f>
        <v>0.13419728561579247</v>
      </c>
      <c r="U1666" s="39">
        <f t="shared" ref="U1666:U1716" si="363">(($S1786/$S1666)^(1/10)-1)</f>
        <v>8.647385664905638E-3</v>
      </c>
      <c r="V1666" s="39">
        <f t="shared" ref="V1666:V1687" si="364">T1666-U1666</f>
        <v>0.12554989995088683</v>
      </c>
      <c r="Y1666" s="37"/>
      <c r="Z1666" s="37"/>
    </row>
    <row r="1667" spans="1:26" ht="13.15" x14ac:dyDescent="0.4">
      <c r="A1667" s="1">
        <v>2009.03</v>
      </c>
      <c r="B1667" s="11">
        <v>757.13</v>
      </c>
      <c r="C1667" s="4">
        <v>27.26</v>
      </c>
      <c r="D1667" s="11">
        <v>6.86</v>
      </c>
      <c r="E1667" s="11">
        <v>212.709</v>
      </c>
      <c r="F1667" s="4">
        <f>F1666+1/12</f>
        <v>2009.2083333332077</v>
      </c>
      <c r="G1667" s="22">
        <v>2.82</v>
      </c>
      <c r="H1667" s="4">
        <f t="shared" si="351"/>
        <v>1084.3159187904603</v>
      </c>
      <c r="I1667" s="4">
        <f t="shared" si="352"/>
        <v>39.040127780206767</v>
      </c>
      <c r="J1667" s="33">
        <f t="shared" si="356"/>
        <v>540918.84725211316</v>
      </c>
      <c r="K1667" s="4">
        <f t="shared" si="353"/>
        <v>9.8244782308223915</v>
      </c>
      <c r="L1667" s="33">
        <f t="shared" si="354"/>
        <v>4901.0121011576566</v>
      </c>
      <c r="M1667" s="15">
        <f t="shared" si="359"/>
        <v>13.323667656863931</v>
      </c>
      <c r="N1667" s="6"/>
      <c r="O1667" s="7">
        <f t="shared" si="360"/>
        <v>14.592703772466322</v>
      </c>
      <c r="P1667" s="7"/>
      <c r="Q1667" s="46">
        <f t="shared" si="361"/>
        <v>7.2577640954996608E-2</v>
      </c>
      <c r="R1667" s="22">
        <f t="shared" si="357"/>
        <v>0.99289340879634969</v>
      </c>
      <c r="S1667" s="22">
        <f t="shared" si="358"/>
        <v>45.267699831066764</v>
      </c>
      <c r="T1667" s="39">
        <f t="shared" si="362"/>
        <v>0.14270204314620316</v>
      </c>
      <c r="U1667" s="39">
        <f t="shared" si="363"/>
        <v>8.8387323571454957E-3</v>
      </c>
      <c r="V1667" s="39">
        <f t="shared" si="364"/>
        <v>0.13386331078905767</v>
      </c>
      <c r="Y1667" s="37"/>
      <c r="Z1667" s="37"/>
    </row>
    <row r="1668" spans="1:26" ht="13.15" x14ac:dyDescent="0.4">
      <c r="A1668" s="1">
        <v>2009.04</v>
      </c>
      <c r="B1668" s="11">
        <v>848.15</v>
      </c>
      <c r="C1668" s="4">
        <f>C1667*2/3+C1670/3</f>
        <v>26.703333333333333</v>
      </c>
      <c r="D1668" s="11">
        <f>D1667*2/3+D1670/3</f>
        <v>7.0766666666666662</v>
      </c>
      <c r="E1668" s="11">
        <v>213.24</v>
      </c>
      <c r="F1668" s="4">
        <f t="shared" si="355"/>
        <v>2009.291666666541</v>
      </c>
      <c r="G1668" s="22">
        <v>2.93</v>
      </c>
      <c r="H1668" s="4">
        <f t="shared" si="351"/>
        <v>1211.6445617613956</v>
      </c>
      <c r="I1668" s="4">
        <f t="shared" si="352"/>
        <v>38.147672716188332</v>
      </c>
      <c r="J1668" s="33">
        <f t="shared" si="356"/>
        <v>606023.51630404731</v>
      </c>
      <c r="K1668" s="4">
        <f t="shared" si="353"/>
        <v>10.109538032264114</v>
      </c>
      <c r="L1668" s="33">
        <f t="shared" si="354"/>
        <v>5056.4480540529084</v>
      </c>
      <c r="M1668" s="15">
        <f t="shared" si="359"/>
        <v>14.981866453039247</v>
      </c>
      <c r="N1668" s="6"/>
      <c r="O1668" s="7">
        <f t="shared" si="360"/>
        <v>16.441219972398429</v>
      </c>
      <c r="P1668" s="7"/>
      <c r="Q1668" s="46">
        <f t="shared" si="361"/>
        <v>6.268316394846539E-2</v>
      </c>
      <c r="R1668" s="22">
        <f t="shared" si="357"/>
        <v>0.9720157544991832</v>
      </c>
      <c r="S1668" s="22">
        <f t="shared" si="358"/>
        <v>44.834078422500028</v>
      </c>
      <c r="T1668" s="39">
        <f t="shared" si="362"/>
        <v>0.13332895853557458</v>
      </c>
      <c r="U1668" s="39">
        <f t="shared" si="363"/>
        <v>9.8455428084029961E-3</v>
      </c>
      <c r="V1668" s="39">
        <f t="shared" si="364"/>
        <v>0.12348341572717159</v>
      </c>
      <c r="Y1668" s="37"/>
      <c r="Z1668" s="37"/>
    </row>
    <row r="1669" spans="1:26" ht="13.15" x14ac:dyDescent="0.4">
      <c r="A1669" s="1">
        <v>2009.05</v>
      </c>
      <c r="B1669" s="11">
        <v>902.41</v>
      </c>
      <c r="C1669" s="4">
        <f>C1667/3+C1670*2/3</f>
        <v>26.146666666666668</v>
      </c>
      <c r="D1669" s="11">
        <f>D1667/3+D1670*2/3</f>
        <v>7.293333333333333</v>
      </c>
      <c r="E1669" s="11">
        <v>213.85599999999999</v>
      </c>
      <c r="F1669" s="4">
        <f t="shared" si="355"/>
        <v>2009.3749999998743</v>
      </c>
      <c r="G1669" s="22">
        <v>3.29</v>
      </c>
      <c r="H1669" s="4">
        <f t="shared" si="351"/>
        <v>1285.445607745399</v>
      </c>
      <c r="I1669" s="4">
        <f t="shared" si="352"/>
        <v>37.244841949723181</v>
      </c>
      <c r="J1669" s="33">
        <f t="shared" si="356"/>
        <v>644488.68040569604</v>
      </c>
      <c r="K1669" s="4">
        <f t="shared" si="353"/>
        <v>10.38905076313033</v>
      </c>
      <c r="L1669" s="33">
        <f t="shared" si="354"/>
        <v>5208.7973047272026</v>
      </c>
      <c r="M1669" s="15">
        <f t="shared" si="359"/>
        <v>15.996355755263155</v>
      </c>
      <c r="N1669" s="6"/>
      <c r="O1669" s="7">
        <f t="shared" si="360"/>
        <v>17.585230774696495</v>
      </c>
      <c r="P1669" s="7"/>
      <c r="Q1669" s="46">
        <f t="shared" si="361"/>
        <v>5.5145826881175114E-2</v>
      </c>
      <c r="R1669" s="22">
        <f t="shared" si="357"/>
        <v>0.96712671402633488</v>
      </c>
      <c r="S1669" s="22">
        <f t="shared" si="358"/>
        <v>43.453902503117028</v>
      </c>
      <c r="T1669" s="39">
        <f t="shared" si="362"/>
        <v>0.12440077540897732</v>
      </c>
      <c r="U1669" s="39">
        <f t="shared" si="363"/>
        <v>1.4158755547390545E-2</v>
      </c>
      <c r="V1669" s="39">
        <f t="shared" si="364"/>
        <v>0.11024201986158677</v>
      </c>
      <c r="Y1669" s="37"/>
      <c r="Z1669" s="37"/>
    </row>
    <row r="1670" spans="1:26" ht="13.15" x14ac:dyDescent="0.4">
      <c r="A1670" s="1">
        <v>2009.06</v>
      </c>
      <c r="B1670" s="11">
        <v>926.12</v>
      </c>
      <c r="C1670" s="4">
        <v>25.59</v>
      </c>
      <c r="D1670" s="11">
        <v>7.51</v>
      </c>
      <c r="E1670" s="11">
        <v>215.69300000000001</v>
      </c>
      <c r="F1670" s="4">
        <f t="shared" si="355"/>
        <v>2009.4583333332075</v>
      </c>
      <c r="G1670" s="22">
        <v>3.72</v>
      </c>
      <c r="H1670" s="4">
        <f t="shared" si="351"/>
        <v>1307.9840768128774</v>
      </c>
      <c r="I1670" s="4">
        <f t="shared" si="352"/>
        <v>36.141442281390681</v>
      </c>
      <c r="J1670" s="33">
        <f t="shared" si="356"/>
        <v>657298.90794502909</v>
      </c>
      <c r="K1670" s="4">
        <f t="shared" si="353"/>
        <v>10.606574112279953</v>
      </c>
      <c r="L1670" s="33">
        <f t="shared" si="354"/>
        <v>5330.1027930151258</v>
      </c>
      <c r="M1670" s="15">
        <f t="shared" si="359"/>
        <v>16.38418281621534</v>
      </c>
      <c r="N1670" s="6"/>
      <c r="O1670" s="7">
        <f t="shared" si="360"/>
        <v>18.040717081299718</v>
      </c>
      <c r="P1670" s="7"/>
      <c r="Q1670" s="46">
        <f t="shared" si="361"/>
        <v>5.0243597361463214E-2</v>
      </c>
      <c r="R1670" s="22">
        <f t="shared" si="357"/>
        <v>1.0164518630076158</v>
      </c>
      <c r="S1670" s="22">
        <f t="shared" si="358"/>
        <v>41.667510513244387</v>
      </c>
      <c r="T1670" s="39">
        <f t="shared" si="362"/>
        <v>0.12373531710759567</v>
      </c>
      <c r="U1670" s="39">
        <f t="shared" si="363"/>
        <v>2.1664392570096558E-2</v>
      </c>
      <c r="V1670" s="39">
        <f t="shared" si="364"/>
        <v>0.10207092453749911</v>
      </c>
      <c r="Y1670" s="37"/>
      <c r="Z1670" s="37"/>
    </row>
    <row r="1671" spans="1:26" ht="13.15" x14ac:dyDescent="0.4">
      <c r="A1671" s="1">
        <v>2009.07</v>
      </c>
      <c r="B1671" s="11">
        <v>935.82</v>
      </c>
      <c r="C1671" s="4">
        <f>C1670*2/3+C1673/3</f>
        <v>25.026666666666664</v>
      </c>
      <c r="D1671" s="11">
        <f>D1670*2/3+D1673/3</f>
        <v>9.1866666666666674</v>
      </c>
      <c r="E1671" s="11">
        <v>215.351</v>
      </c>
      <c r="F1671" s="4">
        <f t="shared" si="355"/>
        <v>2009.5416666665408</v>
      </c>
      <c r="G1671" s="22">
        <v>3.56</v>
      </c>
      <c r="H1671" s="4">
        <f t="shared" si="351"/>
        <v>1323.7826189801767</v>
      </c>
      <c r="I1671" s="4">
        <f t="shared" si="352"/>
        <v>35.401964420875686</v>
      </c>
      <c r="J1671" s="33">
        <f t="shared" si="356"/>
        <v>666720.66170454735</v>
      </c>
      <c r="K1671" s="4">
        <f t="shared" si="353"/>
        <v>12.995180333502052</v>
      </c>
      <c r="L1671" s="33">
        <f t="shared" si="354"/>
        <v>6544.9984813950423</v>
      </c>
      <c r="M1671" s="15">
        <f t="shared" si="359"/>
        <v>16.69462081699562</v>
      </c>
      <c r="N1671" s="6"/>
      <c r="O1671" s="7">
        <f t="shared" si="360"/>
        <v>18.410569541960587</v>
      </c>
      <c r="P1671" s="7"/>
      <c r="Q1671" s="46">
        <f t="shared" si="361"/>
        <v>5.0237564816960845E-2</v>
      </c>
      <c r="R1671" s="22">
        <f t="shared" si="357"/>
        <v>1.0004667153457725</v>
      </c>
      <c r="S1671" s="22">
        <f t="shared" si="358"/>
        <v>42.420279728848818</v>
      </c>
      <c r="T1671" s="39">
        <f t="shared" si="362"/>
        <v>0.12617285794027766</v>
      </c>
      <c r="U1671" s="39">
        <f t="shared" si="363"/>
        <v>2.3778419341503154E-2</v>
      </c>
      <c r="V1671" s="39">
        <f t="shared" si="364"/>
        <v>0.10239443859877451</v>
      </c>
      <c r="Y1671" s="37"/>
      <c r="Z1671" s="37"/>
    </row>
    <row r="1672" spans="1:26" ht="13.15" x14ac:dyDescent="0.4">
      <c r="A1672" s="1">
        <v>2009.08</v>
      </c>
      <c r="B1672" s="11">
        <v>1009.73</v>
      </c>
      <c r="C1672" s="4">
        <f>C1670/3+C1673*2/3</f>
        <v>24.463333333333331</v>
      </c>
      <c r="D1672" s="11">
        <f>D1670/3+D1673*2/3</f>
        <v>10.863333333333333</v>
      </c>
      <c r="E1672" s="11">
        <v>215.834</v>
      </c>
      <c r="F1672" s="4">
        <f t="shared" si="355"/>
        <v>2009.624999999874</v>
      </c>
      <c r="G1672" s="22">
        <v>3.59</v>
      </c>
      <c r="H1672" s="4">
        <f t="shared" si="351"/>
        <v>1425.1370968892763</v>
      </c>
      <c r="I1672" s="4">
        <f t="shared" si="352"/>
        <v>34.527649814209063</v>
      </c>
      <c r="J1672" s="33">
        <f t="shared" si="356"/>
        <v>719216.80548940331</v>
      </c>
      <c r="K1672" s="4">
        <f t="shared" si="353"/>
        <v>15.332553582846078</v>
      </c>
      <c r="L1672" s="33">
        <f t="shared" si="354"/>
        <v>7737.8030730656219</v>
      </c>
      <c r="M1672" s="15">
        <f t="shared" si="359"/>
        <v>18.094069801576079</v>
      </c>
      <c r="N1672" s="6"/>
      <c r="O1672" s="7">
        <f t="shared" si="360"/>
        <v>19.979249781377383</v>
      </c>
      <c r="P1672" s="7"/>
      <c r="Q1672" s="46">
        <f t="shared" si="361"/>
        <v>4.5288721336082284E-2</v>
      </c>
      <c r="R1672" s="22">
        <f t="shared" si="357"/>
        <v>1.0189667410869547</v>
      </c>
      <c r="S1672" s="22">
        <f t="shared" si="358"/>
        <v>42.345104205505407</v>
      </c>
      <c r="T1672" s="39">
        <f t="shared" si="362"/>
        <v>0.11412287561186862</v>
      </c>
      <c r="U1672" s="39">
        <f t="shared" si="363"/>
        <v>2.4104218349018547E-2</v>
      </c>
      <c r="V1672" s="39">
        <f t="shared" si="364"/>
        <v>9.0018657262850077E-2</v>
      </c>
      <c r="Y1672" s="37"/>
      <c r="Z1672" s="37"/>
    </row>
    <row r="1673" spans="1:26" ht="13.15" x14ac:dyDescent="0.4">
      <c r="A1673" s="1">
        <v>2009.09</v>
      </c>
      <c r="B1673" s="11">
        <v>1044.55</v>
      </c>
      <c r="C1673" s="4">
        <v>23.9</v>
      </c>
      <c r="D1673" s="11">
        <v>12.54</v>
      </c>
      <c r="E1673" s="11">
        <v>215.96899999999999</v>
      </c>
      <c r="F1673" s="4">
        <f t="shared" si="355"/>
        <v>2009.7083333332073</v>
      </c>
      <c r="G1673" s="22">
        <v>3.4</v>
      </c>
      <c r="H1673" s="4">
        <f t="shared" si="351"/>
        <v>1473.3606302293383</v>
      </c>
      <c r="I1673" s="4">
        <f t="shared" si="352"/>
        <v>33.711472942876064</v>
      </c>
      <c r="J1673" s="33">
        <f t="shared" si="356"/>
        <v>744971.28471451974</v>
      </c>
      <c r="K1673" s="4">
        <f t="shared" si="353"/>
        <v>17.687944380906519</v>
      </c>
      <c r="L1673" s="33">
        <f t="shared" si="354"/>
        <v>8943.5066873965607</v>
      </c>
      <c r="M1673" s="15">
        <f t="shared" si="359"/>
        <v>18.831902264840071</v>
      </c>
      <c r="N1673" s="6"/>
      <c r="O1673" s="7">
        <f t="shared" si="360"/>
        <v>20.817180576489964</v>
      </c>
      <c r="P1673" s="7"/>
      <c r="Q1673" s="46">
        <f t="shared" si="361"/>
        <v>4.4597619535910044E-2</v>
      </c>
      <c r="R1673" s="22">
        <f t="shared" si="357"/>
        <v>1.0036745227795021</v>
      </c>
      <c r="S1673" s="22">
        <f t="shared" si="358"/>
        <v>43.121281304336676</v>
      </c>
      <c r="T1673" s="39">
        <f t="shared" si="362"/>
        <v>0.11350254571629614</v>
      </c>
      <c r="U1673" s="39">
        <f t="shared" si="363"/>
        <v>2.1650823143270381E-2</v>
      </c>
      <c r="V1673" s="39">
        <f t="shared" si="364"/>
        <v>9.1851722573025762E-2</v>
      </c>
      <c r="Y1673" s="37"/>
      <c r="Z1673" s="37"/>
    </row>
    <row r="1674" spans="1:26" ht="13.15" x14ac:dyDescent="0.4">
      <c r="A1674" s="1">
        <v>2009.1</v>
      </c>
      <c r="B1674" s="11">
        <v>1067.6600000000001</v>
      </c>
      <c r="C1674" s="4">
        <f>C1673*2/3+C1676/3</f>
        <v>23.403333333333332</v>
      </c>
      <c r="D1674" s="11">
        <f>D1673*2/3+D1676/3</f>
        <v>25.349999999999998</v>
      </c>
      <c r="E1674" s="11">
        <v>216.17699999999999</v>
      </c>
      <c r="F1674" s="4">
        <f t="shared" si="355"/>
        <v>2009.7916666665406</v>
      </c>
      <c r="G1674" s="22">
        <v>3.39</v>
      </c>
      <c r="H1674" s="4">
        <f t="shared" ref="H1674:H1737" si="365">B1674*$E$1838/E1674</f>
        <v>1504.5087966804981</v>
      </c>
      <c r="I1674" s="4">
        <f t="shared" ref="I1674:I1737" si="366">C1674*$E$1838/E1674</f>
        <v>32.979151482350112</v>
      </c>
      <c r="J1674" s="33">
        <f t="shared" si="356"/>
        <v>762110.24295522901</v>
      </c>
      <c r="K1674" s="4">
        <f t="shared" ref="K1674:K1737" si="367">D1674*$E$1838/E1674</f>
        <v>35.7223254555295</v>
      </c>
      <c r="L1674" s="33">
        <f t="shared" ref="L1674:L1737" si="368">K1674*(J1674/H1674)</f>
        <v>18095.17511091083</v>
      </c>
      <c r="M1674" s="15">
        <f t="shared" si="359"/>
        <v>19.358008443486838</v>
      </c>
      <c r="N1674" s="6"/>
      <c r="O1674" s="7">
        <f t="shared" si="360"/>
        <v>21.420018718305087</v>
      </c>
      <c r="P1674" s="7"/>
      <c r="Q1674" s="46">
        <f t="shared" si="361"/>
        <v>4.3170097780186538E-2</v>
      </c>
      <c r="R1674" s="22">
        <f t="shared" si="357"/>
        <v>1.0019842066094584</v>
      </c>
      <c r="S1674" s="22">
        <f t="shared" si="358"/>
        <v>43.238088780194055</v>
      </c>
      <c r="T1674" s="39">
        <f t="shared" si="362"/>
        <v>0.11073097359151785</v>
      </c>
      <c r="U1674" s="39">
        <f t="shared" si="363"/>
        <v>2.1192844126104893E-2</v>
      </c>
      <c r="V1674" s="39">
        <f t="shared" si="364"/>
        <v>8.9538129465412952E-2</v>
      </c>
      <c r="Y1674" s="37"/>
      <c r="Z1674" s="37"/>
    </row>
    <row r="1675" spans="1:26" ht="13.15" x14ac:dyDescent="0.4">
      <c r="A1675" s="1">
        <v>2009.11</v>
      </c>
      <c r="B1675" s="11">
        <v>1088.07</v>
      </c>
      <c r="C1675" s="4">
        <f>C1673/3+C1676*2/3</f>
        <v>22.906666666666666</v>
      </c>
      <c r="D1675" s="11">
        <f>D1673/3+D1676*2/3</f>
        <v>38.159999999999997</v>
      </c>
      <c r="E1675" s="11">
        <v>216.33</v>
      </c>
      <c r="F1675" s="4">
        <f t="shared" ref="F1675:F1738" si="369">F1674+1/12</f>
        <v>2009.8749999998738</v>
      </c>
      <c r="G1675" s="22">
        <v>3.4</v>
      </c>
      <c r="H1675" s="4">
        <f t="shared" si="365"/>
        <v>1532.1854390514491</v>
      </c>
      <c r="I1675" s="4">
        <f t="shared" si="366"/>
        <v>32.256436740165483</v>
      </c>
      <c r="J1675" s="33">
        <f t="shared" ref="J1675:J1738" si="370">J1674*((H1675+(I1675/12))/H1674)</f>
        <v>777491.49746344122</v>
      </c>
      <c r="K1675" s="4">
        <f t="shared" si="367"/>
        <v>53.735693801137145</v>
      </c>
      <c r="L1675" s="33">
        <f t="shared" si="368"/>
        <v>27267.616553351272</v>
      </c>
      <c r="M1675" s="15">
        <f t="shared" si="359"/>
        <v>19.812761079966052</v>
      </c>
      <c r="N1675" s="6"/>
      <c r="O1675" s="7">
        <f t="shared" si="360"/>
        <v>21.938367056892972</v>
      </c>
      <c r="P1675" s="7"/>
      <c r="Q1675" s="46">
        <f t="shared" si="361"/>
        <v>4.1896014709401866E-2</v>
      </c>
      <c r="R1675" s="22">
        <f t="shared" ref="R1675:R1738" si="371">((G1675/G1676+G1675/1200+((1+G1676/1200)^(-119))*(1-G1675/G1676)))</f>
        <v>0.98700030830100394</v>
      </c>
      <c r="S1675" s="22">
        <f t="shared" ref="S1675:S1738" si="372">S1674*R1674*E1674/E1675</f>
        <v>43.29324114446721</v>
      </c>
      <c r="T1675" s="39">
        <f t="shared" si="362"/>
        <v>0.11339393605862669</v>
      </c>
      <c r="U1675" s="39">
        <f t="shared" si="363"/>
        <v>2.0333961691598956E-2</v>
      </c>
      <c r="V1675" s="39">
        <f t="shared" si="364"/>
        <v>9.3059974367027731E-2</v>
      </c>
      <c r="Y1675" s="37"/>
      <c r="Z1675" s="37"/>
    </row>
    <row r="1676" spans="1:26" ht="13.15" x14ac:dyDescent="0.4">
      <c r="A1676" s="1">
        <v>2009.12</v>
      </c>
      <c r="B1676" s="11">
        <v>1110.3800000000001</v>
      </c>
      <c r="C1676" s="4">
        <v>22.41</v>
      </c>
      <c r="D1676" s="11">
        <v>50.97</v>
      </c>
      <c r="E1676" s="11">
        <v>215.94900000000001</v>
      </c>
      <c r="F1676" s="4">
        <f t="shared" si="369"/>
        <v>2009.9583333332071</v>
      </c>
      <c r="G1676" s="22">
        <v>3.59</v>
      </c>
      <c r="H1676" s="4">
        <f t="shared" si="365"/>
        <v>1566.3603398024536</v>
      </c>
      <c r="I1676" s="4">
        <f t="shared" si="366"/>
        <v>31.612722865120933</v>
      </c>
      <c r="J1676" s="33">
        <f t="shared" si="370"/>
        <v>796169.98939686897</v>
      </c>
      <c r="K1676" s="4">
        <f t="shared" si="367"/>
        <v>71.900958698581604</v>
      </c>
      <c r="L1676" s="33">
        <f t="shared" si="368"/>
        <v>36546.753687528959</v>
      </c>
      <c r="M1676" s="15">
        <f t="shared" si="359"/>
        <v>20.322376500216535</v>
      </c>
      <c r="N1676" s="6"/>
      <c r="O1676" s="7">
        <f t="shared" si="360"/>
        <v>22.511278992034377</v>
      </c>
      <c r="P1676" s="7"/>
      <c r="Q1676" s="46">
        <f t="shared" si="361"/>
        <v>3.8549596504991027E-2</v>
      </c>
      <c r="R1676" s="22">
        <f t="shared" si="371"/>
        <v>0.99140152775318757</v>
      </c>
      <c r="S1676" s="22">
        <f t="shared" si="372"/>
        <v>42.805831909740633</v>
      </c>
      <c r="T1676" s="39">
        <f t="shared" si="362"/>
        <v>0.11356901199859704</v>
      </c>
      <c r="U1676" s="39">
        <f t="shared" si="363"/>
        <v>2.1274266242021111E-2</v>
      </c>
      <c r="V1676" s="39">
        <f t="shared" si="364"/>
        <v>9.2294745756575924E-2</v>
      </c>
      <c r="Y1676" s="37"/>
      <c r="Z1676" s="37"/>
    </row>
    <row r="1677" spans="1:26" ht="13.15" x14ac:dyDescent="0.4">
      <c r="A1677" s="1">
        <v>2010.01</v>
      </c>
      <c r="B1677" s="11">
        <v>1123.58</v>
      </c>
      <c r="C1677" s="4">
        <f>C1676*2/3+C1679/3</f>
        <v>22.24</v>
      </c>
      <c r="D1677" s="11">
        <f>D1676*2/3+D1679/3</f>
        <v>54.289999999999992</v>
      </c>
      <c r="E1677" s="11">
        <v>216.68700000000001</v>
      </c>
      <c r="F1677" s="4">
        <f t="shared" si="369"/>
        <v>2010.0416666665403</v>
      </c>
      <c r="G1677" s="22">
        <v>3.73</v>
      </c>
      <c r="H1677" s="4">
        <f t="shared" si="365"/>
        <v>1579.5827706322943</v>
      </c>
      <c r="I1677" s="4">
        <f t="shared" si="366"/>
        <v>31.266061000429186</v>
      </c>
      <c r="J1677" s="33">
        <f t="shared" si="370"/>
        <v>804215.21835726511</v>
      </c>
      <c r="K1677" s="4">
        <f t="shared" si="367"/>
        <v>76.323491533871419</v>
      </c>
      <c r="L1677" s="33">
        <f t="shared" si="368"/>
        <v>38858.687591996939</v>
      </c>
      <c r="M1677" s="15">
        <f t="shared" si="359"/>
        <v>20.527859801454408</v>
      </c>
      <c r="N1677" s="6"/>
      <c r="O1677" s="7">
        <f t="shared" si="360"/>
        <v>22.741430277197445</v>
      </c>
      <c r="P1677" s="7"/>
      <c r="Q1677" s="46">
        <f t="shared" si="361"/>
        <v>3.6702678750251287E-2</v>
      </c>
      <c r="R1677" s="22">
        <f t="shared" si="371"/>
        <v>1.0064260099968045</v>
      </c>
      <c r="S1677" s="22">
        <f t="shared" si="372"/>
        <v>42.293231152403486</v>
      </c>
      <c r="T1677" s="39">
        <f t="shared" si="362"/>
        <v>0.1156869295242009</v>
      </c>
      <c r="U1677" s="39">
        <f t="shared" si="363"/>
        <v>2.3192198999803626E-2</v>
      </c>
      <c r="V1677" s="39">
        <f t="shared" si="364"/>
        <v>9.2494730524397273E-2</v>
      </c>
      <c r="Y1677" s="37"/>
      <c r="Z1677" s="37"/>
    </row>
    <row r="1678" spans="1:26" ht="13.15" x14ac:dyDescent="0.4">
      <c r="A1678" s="1">
        <v>2010.02</v>
      </c>
      <c r="B1678" s="11">
        <v>1089.1600000000001</v>
      </c>
      <c r="C1678" s="4">
        <f>C1676/3+C1679*2/3</f>
        <v>22.07</v>
      </c>
      <c r="D1678" s="11">
        <f>D1676/3+D1679*2/3</f>
        <v>57.61</v>
      </c>
      <c r="E1678" s="11">
        <v>216.74100000000001</v>
      </c>
      <c r="F1678" s="4">
        <f t="shared" si="369"/>
        <v>2010.1249999998736</v>
      </c>
      <c r="G1678" s="22">
        <v>3.69</v>
      </c>
      <c r="H1678" s="4">
        <f t="shared" si="365"/>
        <v>1530.8119905324791</v>
      </c>
      <c r="I1678" s="4">
        <f t="shared" si="366"/>
        <v>31.01933658144975</v>
      </c>
      <c r="J1678" s="33">
        <f t="shared" si="370"/>
        <v>780700.55842333427</v>
      </c>
      <c r="K1678" s="4">
        <f t="shared" si="367"/>
        <v>80.970728611568646</v>
      </c>
      <c r="L1678" s="33">
        <f t="shared" si="368"/>
        <v>41294.354521620589</v>
      </c>
      <c r="M1678" s="15">
        <f t="shared" si="359"/>
        <v>19.920539306600439</v>
      </c>
      <c r="N1678" s="6"/>
      <c r="O1678" s="7">
        <f t="shared" si="360"/>
        <v>22.07037780464017</v>
      </c>
      <c r="P1678" s="7"/>
      <c r="Q1678" s="46">
        <f t="shared" si="361"/>
        <v>3.8007944073646077E-2</v>
      </c>
      <c r="R1678" s="22">
        <f t="shared" si="371"/>
        <v>0.99976353173900601</v>
      </c>
      <c r="S1678" s="22">
        <f t="shared" si="372"/>
        <v>42.554403007216735</v>
      </c>
      <c r="T1678" s="39">
        <f t="shared" si="362"/>
        <v>0.11883422247401376</v>
      </c>
      <c r="U1678" s="39">
        <f t="shared" si="363"/>
        <v>2.4851064787257959E-2</v>
      </c>
      <c r="V1678" s="39">
        <f t="shared" si="364"/>
        <v>9.3983157686755803E-2</v>
      </c>
      <c r="Y1678" s="37"/>
      <c r="Z1678" s="37"/>
    </row>
    <row r="1679" spans="1:26" ht="13.15" x14ac:dyDescent="0.4">
      <c r="A1679" s="1">
        <v>2010.03</v>
      </c>
      <c r="B1679" s="11">
        <v>1152.05</v>
      </c>
      <c r="C1679" s="4">
        <v>21.9</v>
      </c>
      <c r="D1679" s="11">
        <v>60.93</v>
      </c>
      <c r="E1679" s="11">
        <v>217.631</v>
      </c>
      <c r="F1679" s="4">
        <f t="shared" si="369"/>
        <v>2010.2083333332068</v>
      </c>
      <c r="G1679" s="22">
        <v>3.73</v>
      </c>
      <c r="H1679" s="4">
        <f t="shared" si="365"/>
        <v>1612.5820285253481</v>
      </c>
      <c r="I1679" s="4">
        <f t="shared" si="366"/>
        <v>30.654525779875112</v>
      </c>
      <c r="J1679" s="33">
        <f t="shared" si="370"/>
        <v>823705.34837360785</v>
      </c>
      <c r="K1679" s="4">
        <f t="shared" si="367"/>
        <v>85.286769669762137</v>
      </c>
      <c r="L1679" s="33">
        <f t="shared" si="368"/>
        <v>43564.399875356045</v>
      </c>
      <c r="M1679" s="15">
        <f t="shared" si="359"/>
        <v>21.004601209715354</v>
      </c>
      <c r="N1679" s="6"/>
      <c r="O1679" s="7">
        <f t="shared" si="360"/>
        <v>23.269199472972968</v>
      </c>
      <c r="P1679" s="7"/>
      <c r="Q1679" s="46">
        <f t="shared" si="361"/>
        <v>3.4595708150527101E-2</v>
      </c>
      <c r="R1679" s="22">
        <f t="shared" si="371"/>
        <v>0.9932295149287379</v>
      </c>
      <c r="S1679" s="22">
        <f t="shared" si="372"/>
        <v>42.370355548114091</v>
      </c>
      <c r="T1679" s="39">
        <f t="shared" si="362"/>
        <v>8.9995831852773156E-2</v>
      </c>
      <c r="U1679" s="39">
        <f t="shared" si="363"/>
        <v>3.1617360277725215E-2</v>
      </c>
      <c r="V1679" s="39">
        <f t="shared" si="364"/>
        <v>5.8378471575047941E-2</v>
      </c>
      <c r="Y1679" s="37"/>
      <c r="Z1679" s="37"/>
    </row>
    <row r="1680" spans="1:26" ht="13.15" x14ac:dyDescent="0.4">
      <c r="A1680" s="1">
        <v>2010.04</v>
      </c>
      <c r="B1680" s="11">
        <v>1197.32</v>
      </c>
      <c r="C1680" s="4">
        <f>C1679*2/3+C1682/3</f>
        <v>21.946666666666665</v>
      </c>
      <c r="D1680" s="11">
        <f>D1679*2/3+D1682/3</f>
        <v>62.986666666666665</v>
      </c>
      <c r="E1680" s="11">
        <v>218.00899999999999</v>
      </c>
      <c r="F1680" s="4">
        <f t="shared" si="369"/>
        <v>2010.2916666665401</v>
      </c>
      <c r="G1680" s="22">
        <v>3.85</v>
      </c>
      <c r="H1680" s="4">
        <f t="shared" si="365"/>
        <v>1673.0428297914307</v>
      </c>
      <c r="I1680" s="4">
        <f t="shared" si="366"/>
        <v>30.666583122715121</v>
      </c>
      <c r="J1680" s="33">
        <f t="shared" si="370"/>
        <v>855894.03924091021</v>
      </c>
      <c r="K1680" s="4">
        <f t="shared" si="367"/>
        <v>88.012720942713372</v>
      </c>
      <c r="L1680" s="33">
        <f t="shared" si="368"/>
        <v>45025.484040736083</v>
      </c>
      <c r="M1680" s="15">
        <f t="shared" si="359"/>
        <v>21.804845599625153</v>
      </c>
      <c r="N1680" s="6"/>
      <c r="O1680" s="7">
        <f t="shared" si="360"/>
        <v>24.150482266532837</v>
      </c>
      <c r="P1680" s="7"/>
      <c r="Q1680" s="46">
        <f t="shared" si="361"/>
        <v>3.1766404576117541E-2</v>
      </c>
      <c r="R1680" s="22">
        <f t="shared" si="371"/>
        <v>1.039328421597483</v>
      </c>
      <c r="S1680" s="22">
        <f t="shared" si="372"/>
        <v>42.010520249699262</v>
      </c>
      <c r="T1680" s="39">
        <f t="shared" si="362"/>
        <v>9.1157985758824278E-2</v>
      </c>
      <c r="U1680" s="39">
        <f t="shared" si="363"/>
        <v>3.5327636286682118E-2</v>
      </c>
      <c r="V1680" s="39">
        <f t="shared" si="364"/>
        <v>5.583034947214216E-2</v>
      </c>
      <c r="Y1680" s="37"/>
      <c r="Z1680" s="37"/>
    </row>
    <row r="1681" spans="1:26" ht="13.15" x14ac:dyDescent="0.4">
      <c r="A1681" s="1">
        <v>2010.05</v>
      </c>
      <c r="B1681" s="11">
        <v>1125.06</v>
      </c>
      <c r="C1681" s="4">
        <f>C1679/3+C1682*2/3</f>
        <v>21.993333333333332</v>
      </c>
      <c r="D1681" s="11">
        <f>D1679/3+D1682*2/3</f>
        <v>65.043333333333322</v>
      </c>
      <c r="E1681" s="11">
        <v>218.178</v>
      </c>
      <c r="F1681" s="4">
        <f t="shared" si="369"/>
        <v>2010.3749999998734</v>
      </c>
      <c r="G1681" s="22">
        <v>3.42</v>
      </c>
      <c r="H1681" s="4">
        <f t="shared" si="365"/>
        <v>1570.8545441795231</v>
      </c>
      <c r="I1681" s="4">
        <f t="shared" si="366"/>
        <v>30.707986781435341</v>
      </c>
      <c r="J1681" s="33">
        <f t="shared" si="370"/>
        <v>804925.76089593815</v>
      </c>
      <c r="K1681" s="4">
        <f t="shared" si="367"/>
        <v>90.81614823676081</v>
      </c>
      <c r="L1681" s="33">
        <f t="shared" si="368"/>
        <v>46535.344403446456</v>
      </c>
      <c r="M1681" s="15">
        <f t="shared" si="359"/>
        <v>20.480068638423401</v>
      </c>
      <c r="N1681" s="6"/>
      <c r="O1681" s="7">
        <f t="shared" si="360"/>
        <v>22.679628014583443</v>
      </c>
      <c r="P1681" s="7"/>
      <c r="Q1681" s="46">
        <f t="shared" si="361"/>
        <v>3.8992847915187687E-2</v>
      </c>
      <c r="R1681" s="22">
        <f t="shared" si="371"/>
        <v>1.0215228025568179</v>
      </c>
      <c r="S1681" s="22">
        <f t="shared" si="372"/>
        <v>43.628906688575761</v>
      </c>
      <c r="T1681" s="39">
        <f t="shared" si="362"/>
        <v>0.10417436781651546</v>
      </c>
      <c r="U1681" s="39">
        <f t="shared" si="363"/>
        <v>3.1377276679924737E-2</v>
      </c>
      <c r="V1681" s="39">
        <f t="shared" si="364"/>
        <v>7.2797091136590719E-2</v>
      </c>
      <c r="Y1681" s="37"/>
      <c r="Z1681" s="37"/>
    </row>
    <row r="1682" spans="1:26" ht="13.15" x14ac:dyDescent="0.4">
      <c r="A1682" s="1">
        <v>2010.06</v>
      </c>
      <c r="B1682" s="11">
        <v>1083.3599999999999</v>
      </c>
      <c r="C1682" s="4">
        <v>22.04</v>
      </c>
      <c r="D1682" s="11">
        <v>67.099999999999994</v>
      </c>
      <c r="E1682" s="11">
        <v>217.965</v>
      </c>
      <c r="F1682" s="4">
        <f t="shared" si="369"/>
        <v>2010.4583333332066</v>
      </c>
      <c r="G1682" s="22">
        <v>3.2</v>
      </c>
      <c r="H1682" s="4">
        <f t="shared" si="365"/>
        <v>1514.1094828986304</v>
      </c>
      <c r="I1682" s="4">
        <f t="shared" si="366"/>
        <v>30.803216846741449</v>
      </c>
      <c r="J1682" s="33">
        <f t="shared" si="370"/>
        <v>777164.2027722653</v>
      </c>
      <c r="K1682" s="4">
        <f t="shared" si="367"/>
        <v>93.779303557910666</v>
      </c>
      <c r="L1682" s="33">
        <f t="shared" si="368"/>
        <v>48135.170216750666</v>
      </c>
      <c r="M1682" s="15">
        <f t="shared" si="359"/>
        <v>19.742039853739449</v>
      </c>
      <c r="N1682" s="6"/>
      <c r="O1682" s="7">
        <f t="shared" si="360"/>
        <v>21.859418086479796</v>
      </c>
      <c r="P1682" s="7"/>
      <c r="Q1682" s="46">
        <f t="shared" si="361"/>
        <v>4.238219488690164E-2</v>
      </c>
      <c r="R1682" s="22">
        <f t="shared" si="371"/>
        <v>1.0189388850860499</v>
      </c>
      <c r="S1682" s="22">
        <f t="shared" si="372"/>
        <v>44.611475748375675</v>
      </c>
      <c r="T1682" s="39">
        <f t="shared" si="362"/>
        <v>0.11445705377866244</v>
      </c>
      <c r="U1682" s="39">
        <f t="shared" si="363"/>
        <v>2.7987409428008148E-2</v>
      </c>
      <c r="V1682" s="39">
        <f t="shared" si="364"/>
        <v>8.6469644350654296E-2</v>
      </c>
      <c r="Y1682" s="37"/>
      <c r="Z1682" s="37"/>
    </row>
    <row r="1683" spans="1:26" ht="13.15" x14ac:dyDescent="0.4">
      <c r="A1683" s="1">
        <v>2010.07</v>
      </c>
      <c r="B1683" s="11">
        <v>1079.8</v>
      </c>
      <c r="C1683" s="4">
        <f>C1682*2/3+C1685/3</f>
        <v>22.143333333333334</v>
      </c>
      <c r="D1683" s="11">
        <f>D1682*2/3+D1685/3</f>
        <v>68.686666666666667</v>
      </c>
      <c r="E1683" s="11">
        <v>218.011</v>
      </c>
      <c r="F1683" s="4">
        <f t="shared" si="369"/>
        <v>2010.5416666665399</v>
      </c>
      <c r="G1683" s="22">
        <v>3.01</v>
      </c>
      <c r="H1683" s="4">
        <f t="shared" si="365"/>
        <v>1508.8155836173403</v>
      </c>
      <c r="I1683" s="4">
        <f t="shared" si="366"/>
        <v>30.941106136846308</v>
      </c>
      <c r="J1683" s="33">
        <f t="shared" si="370"/>
        <v>775770.40065203642</v>
      </c>
      <c r="K1683" s="4">
        <f t="shared" si="367"/>
        <v>95.976581823852925</v>
      </c>
      <c r="L1683" s="33">
        <f t="shared" si="368"/>
        <v>49347.178106550178</v>
      </c>
      <c r="M1683" s="15">
        <f t="shared" si="359"/>
        <v>19.668660470717697</v>
      </c>
      <c r="N1683" s="6"/>
      <c r="O1683" s="7">
        <f t="shared" si="360"/>
        <v>21.774656015068235</v>
      </c>
      <c r="P1683" s="7"/>
      <c r="Q1683" s="46">
        <f t="shared" si="361"/>
        <v>4.4255547690110766E-2</v>
      </c>
      <c r="R1683" s="22">
        <f t="shared" si="371"/>
        <v>1.0294520196577643</v>
      </c>
      <c r="S1683" s="22">
        <f t="shared" si="372"/>
        <v>45.446776134510152</v>
      </c>
      <c r="T1683" s="39">
        <f t="shared" si="362"/>
        <v>0.11790785238337143</v>
      </c>
      <c r="U1683" s="39">
        <f t="shared" si="363"/>
        <v>2.6706010440047612E-2</v>
      </c>
      <c r="V1683" s="39">
        <f t="shared" si="364"/>
        <v>9.1201841943323814E-2</v>
      </c>
      <c r="Y1683" s="37"/>
      <c r="Z1683" s="37"/>
    </row>
    <row r="1684" spans="1:26" ht="13.15" x14ac:dyDescent="0.4">
      <c r="A1684" s="1">
        <v>2010.08</v>
      </c>
      <c r="B1684" s="11">
        <v>1087.28</v>
      </c>
      <c r="C1684" s="4">
        <f>C1682/3+C1685*2/3</f>
        <v>22.246666666666666</v>
      </c>
      <c r="D1684" s="11">
        <f>D1682/3+D1685*2/3</f>
        <v>70.273333333333326</v>
      </c>
      <c r="E1684" s="11">
        <v>218.31200000000001</v>
      </c>
      <c r="F1684" s="4">
        <f t="shared" si="369"/>
        <v>2010.6249999998731</v>
      </c>
      <c r="G1684" s="22">
        <v>2.7</v>
      </c>
      <c r="H1684" s="4">
        <f t="shared" si="365"/>
        <v>1517.1727578877935</v>
      </c>
      <c r="I1684" s="4">
        <f t="shared" si="366"/>
        <v>31.042635402543151</v>
      </c>
      <c r="J1684" s="33">
        <f t="shared" si="370"/>
        <v>781397.38272520725</v>
      </c>
      <c r="K1684" s="4">
        <f t="shared" si="367"/>
        <v>98.058261845432213</v>
      </c>
      <c r="L1684" s="33">
        <f t="shared" si="368"/>
        <v>50503.457013871979</v>
      </c>
      <c r="M1684" s="15">
        <f t="shared" si="359"/>
        <v>19.770299174358573</v>
      </c>
      <c r="N1684" s="6"/>
      <c r="O1684" s="7">
        <f t="shared" si="360"/>
        <v>21.882717641224723</v>
      </c>
      <c r="P1684" s="7"/>
      <c r="Q1684" s="46">
        <f t="shared" si="361"/>
        <v>4.7235393545863251E-2</v>
      </c>
      <c r="R1684" s="22">
        <f t="shared" si="371"/>
        <v>1.006606134301999</v>
      </c>
      <c r="S1684" s="22">
        <f t="shared" si="372"/>
        <v>46.720769780709809</v>
      </c>
      <c r="T1684" s="39">
        <f t="shared" si="362"/>
        <v>0.12316107219014549</v>
      </c>
      <c r="U1684" s="39">
        <f t="shared" si="363"/>
        <v>2.330691784663852E-2</v>
      </c>
      <c r="V1684" s="39">
        <f t="shared" si="364"/>
        <v>9.9854154343506973E-2</v>
      </c>
      <c r="Y1684" s="37"/>
      <c r="Z1684" s="37"/>
    </row>
    <row r="1685" spans="1:26" ht="13.15" x14ac:dyDescent="0.4">
      <c r="A1685" s="1">
        <v>2010.09</v>
      </c>
      <c r="B1685" s="11">
        <v>1122.08</v>
      </c>
      <c r="C1685" s="4">
        <v>22.35</v>
      </c>
      <c r="D1685" s="11">
        <v>71.86</v>
      </c>
      <c r="E1685" s="11">
        <v>218.43899999999999</v>
      </c>
      <c r="F1685" s="4">
        <f t="shared" si="369"/>
        <v>2010.7083333332064</v>
      </c>
      <c r="G1685" s="22">
        <v>2.65</v>
      </c>
      <c r="H1685" s="4">
        <f t="shared" si="365"/>
        <v>1564.8217961078378</v>
      </c>
      <c r="I1685" s="4">
        <f t="shared" si="366"/>
        <v>31.168693090519557</v>
      </c>
      <c r="J1685" s="33">
        <f t="shared" si="370"/>
        <v>807276.06275733619</v>
      </c>
      <c r="K1685" s="4">
        <f t="shared" si="367"/>
        <v>100.21397250490985</v>
      </c>
      <c r="L1685" s="33">
        <f t="shared" si="368"/>
        <v>51699.395648921811</v>
      </c>
      <c r="M1685" s="15">
        <f t="shared" si="359"/>
        <v>20.381395233204024</v>
      </c>
      <c r="N1685" s="6"/>
      <c r="O1685" s="7">
        <f t="shared" si="360"/>
        <v>22.552614727121689</v>
      </c>
      <c r="P1685" s="7"/>
      <c r="Q1685" s="46">
        <f t="shared" si="361"/>
        <v>4.5746695534279888E-2</v>
      </c>
      <c r="R1685" s="22">
        <f t="shared" si="371"/>
        <v>1.0118423248854442</v>
      </c>
      <c r="S1685" s="22">
        <f t="shared" si="372"/>
        <v>47.002070653156359</v>
      </c>
      <c r="T1685" s="39">
        <f t="shared" si="362"/>
        <v>0.11864716983627455</v>
      </c>
      <c r="U1685" s="39">
        <f t="shared" si="363"/>
        <v>2.2311539911794798E-2</v>
      </c>
      <c r="V1685" s="39">
        <f t="shared" si="364"/>
        <v>9.6335629924479749E-2</v>
      </c>
      <c r="Y1685" s="37"/>
      <c r="Z1685" s="37"/>
    </row>
    <row r="1686" spans="1:26" ht="13.15" x14ac:dyDescent="0.4">
      <c r="A1686" s="1">
        <v>2010.1</v>
      </c>
      <c r="B1686" s="11">
        <v>1171.58</v>
      </c>
      <c r="C1686" s="4">
        <f>C1685*2/3+C1688/3</f>
        <v>22.476666666666667</v>
      </c>
      <c r="D1686" s="11">
        <f>D1685*2/3+D1688/3</f>
        <v>73.69</v>
      </c>
      <c r="E1686" s="11">
        <v>218.71100000000001</v>
      </c>
      <c r="F1686" s="4">
        <f t="shared" si="369"/>
        <v>2010.7916666665396</v>
      </c>
      <c r="G1686" s="22">
        <v>2.54</v>
      </c>
      <c r="H1686" s="4">
        <f t="shared" si="365"/>
        <v>1631.8211878689226</v>
      </c>
      <c r="I1686" s="4">
        <f t="shared" si="366"/>
        <v>31.306356287520973</v>
      </c>
      <c r="J1686" s="33">
        <f t="shared" si="370"/>
        <v>843186.27182909683</v>
      </c>
      <c r="K1686" s="4">
        <f t="shared" si="367"/>
        <v>102.63823497675014</v>
      </c>
      <c r="L1686" s="33">
        <f t="shared" si="368"/>
        <v>53034.702172353711</v>
      </c>
      <c r="M1686" s="15">
        <f t="shared" si="359"/>
        <v>21.240127651759423</v>
      </c>
      <c r="N1686" s="6"/>
      <c r="O1686" s="7">
        <f t="shared" si="360"/>
        <v>23.493816810047189</v>
      </c>
      <c r="P1686" s="7"/>
      <c r="Q1686" s="46">
        <f t="shared" si="361"/>
        <v>4.4813802887339077E-2</v>
      </c>
      <c r="R1686" s="22">
        <f t="shared" si="371"/>
        <v>0.98304994184036232</v>
      </c>
      <c r="S1686" s="22">
        <f t="shared" si="372"/>
        <v>47.499538072109083</v>
      </c>
      <c r="T1686" s="39">
        <f t="shared" ref="T1686:T1691" si="373">(J1806/J1686)^(1/10)-1</f>
        <v>0.1156499808974365</v>
      </c>
      <c r="U1686" s="39">
        <f t="shared" si="363"/>
        <v>2.01756368609185E-2</v>
      </c>
      <c r="V1686" s="39">
        <f t="shared" si="364"/>
        <v>9.5474344036518E-2</v>
      </c>
      <c r="Y1686" s="37"/>
      <c r="Z1686" s="37"/>
    </row>
    <row r="1687" spans="1:26" ht="13.15" x14ac:dyDescent="0.4">
      <c r="A1687" s="1">
        <v>2010.11</v>
      </c>
      <c r="B1687" s="11">
        <v>1198.8900000000001</v>
      </c>
      <c r="C1687" s="4">
        <f>C1685/3+C1688*2/3</f>
        <v>22.603333333333335</v>
      </c>
      <c r="D1687" s="11">
        <f>D1685/3+D1688*2/3</f>
        <v>75.52</v>
      </c>
      <c r="E1687" s="11">
        <v>218.803</v>
      </c>
      <c r="F1687" s="4">
        <f t="shared" si="369"/>
        <v>2010.8749999998729</v>
      </c>
      <c r="G1687" s="22">
        <v>2.76</v>
      </c>
      <c r="H1687" s="4">
        <f t="shared" si="365"/>
        <v>1669.157469550235</v>
      </c>
      <c r="I1687" s="4">
        <f t="shared" si="366"/>
        <v>31.469544887410141</v>
      </c>
      <c r="J1687" s="33">
        <f t="shared" si="370"/>
        <v>863833.54888644139</v>
      </c>
      <c r="K1687" s="4">
        <f t="shared" si="367"/>
        <v>105.14290060008318</v>
      </c>
      <c r="L1687" s="33">
        <f t="shared" si="368"/>
        <v>54414.257865111933</v>
      </c>
      <c r="M1687" s="15">
        <f t="shared" si="359"/>
        <v>21.700723827760619</v>
      </c>
      <c r="N1687" s="6"/>
      <c r="O1687" s="7">
        <f t="shared" si="360"/>
        <v>23.993185849903515</v>
      </c>
      <c r="P1687" s="7"/>
      <c r="Q1687" s="46">
        <f t="shared" si="361"/>
        <v>4.1598763705560919E-2</v>
      </c>
      <c r="R1687" s="22">
        <f t="shared" si="371"/>
        <v>0.95750629597564929</v>
      </c>
      <c r="S1687" s="22">
        <f t="shared" si="372"/>
        <v>46.674784558024029</v>
      </c>
      <c r="T1687" s="39">
        <f t="shared" si="373"/>
        <v>0.11734634061825466</v>
      </c>
      <c r="U1687" s="39">
        <f t="shared" si="363"/>
        <v>2.1315070488141297E-2</v>
      </c>
      <c r="V1687" s="39">
        <f t="shared" si="364"/>
        <v>9.6031270130113366E-2</v>
      </c>
      <c r="Y1687" s="37"/>
      <c r="Z1687" s="37"/>
    </row>
    <row r="1688" spans="1:26" ht="13.15" x14ac:dyDescent="0.4">
      <c r="A1688" s="1">
        <v>2010.12</v>
      </c>
      <c r="B1688" s="11">
        <v>1241.53</v>
      </c>
      <c r="C1688" s="4">
        <v>22.73</v>
      </c>
      <c r="D1688" s="11">
        <v>77.349999999999994</v>
      </c>
      <c r="E1688" s="11">
        <v>219.179</v>
      </c>
      <c r="F1688" s="4">
        <f t="shared" si="369"/>
        <v>2010.9583333332062</v>
      </c>
      <c r="G1688" s="22">
        <v>3.29</v>
      </c>
      <c r="H1688" s="4">
        <f t="shared" si="365"/>
        <v>1725.5578425396595</v>
      </c>
      <c r="I1688" s="4">
        <f t="shared" si="366"/>
        <v>31.591608548264208</v>
      </c>
      <c r="J1688" s="33">
        <f t="shared" si="370"/>
        <v>894384.70592156588</v>
      </c>
      <c r="K1688" s="4">
        <f t="shared" si="367"/>
        <v>107.50597981558452</v>
      </c>
      <c r="L1688" s="33">
        <f t="shared" si="368"/>
        <v>55722.098542148087</v>
      </c>
      <c r="M1688" s="15">
        <f t="shared" si="359"/>
        <v>22.396379773044217</v>
      </c>
      <c r="N1688" s="6"/>
      <c r="O1688" s="7">
        <f t="shared" si="360"/>
        <v>24.75055377797063</v>
      </c>
      <c r="P1688" s="7"/>
      <c r="Q1688" s="46">
        <f t="shared" si="361"/>
        <v>3.5101900448263758E-2</v>
      </c>
      <c r="R1688" s="22">
        <f t="shared" si="371"/>
        <v>0.99432977220497754</v>
      </c>
      <c r="S1688" s="22">
        <f t="shared" si="372"/>
        <v>44.614732301828184</v>
      </c>
      <c r="T1688" s="39">
        <f t="shared" si="373"/>
        <v>0.11801886562262798</v>
      </c>
      <c r="U1688" s="39">
        <f t="shared" si="363"/>
        <v>2.5329539767073417E-2</v>
      </c>
      <c r="V1688" s="39">
        <f t="shared" ref="V1688:V1693" si="374">T1688-U1688</f>
        <v>9.2689325855554561E-2</v>
      </c>
      <c r="Y1688" s="37"/>
      <c r="Z1688" s="37"/>
    </row>
    <row r="1689" spans="1:26" ht="13.15" x14ac:dyDescent="0.4">
      <c r="A1689" s="1">
        <v>2011.01</v>
      </c>
      <c r="B1689" s="11">
        <v>1282.6199999999999</v>
      </c>
      <c r="C1689" s="4">
        <f>C1688*2/3+C1691/3</f>
        <v>22.963333333333335</v>
      </c>
      <c r="D1689" s="11">
        <f>D1688*2/3+D1691/3</f>
        <v>78.67</v>
      </c>
      <c r="E1689" s="11">
        <v>220.22300000000001</v>
      </c>
      <c r="F1689" s="4">
        <f t="shared" si="369"/>
        <v>2011.0416666665394</v>
      </c>
      <c r="G1689" s="22">
        <v>3.39</v>
      </c>
      <c r="H1689" s="4">
        <f t="shared" si="365"/>
        <v>1774.216353332758</v>
      </c>
      <c r="I1689" s="4">
        <f t="shared" si="366"/>
        <v>31.764608010970701</v>
      </c>
      <c r="J1689" s="33">
        <f t="shared" si="370"/>
        <v>920977.21320698655</v>
      </c>
      <c r="K1689" s="4">
        <f t="shared" si="367"/>
        <v>108.82225485076491</v>
      </c>
      <c r="L1689" s="33">
        <f t="shared" si="368"/>
        <v>56488.498045402099</v>
      </c>
      <c r="M1689" s="15">
        <f t="shared" si="359"/>
        <v>22.978299430554983</v>
      </c>
      <c r="N1689" s="6"/>
      <c r="O1689" s="7">
        <f t="shared" si="360"/>
        <v>25.380551443716648</v>
      </c>
      <c r="P1689" s="7"/>
      <c r="Q1689" s="46">
        <f t="shared" si="361"/>
        <v>3.2812539448880594E-2</v>
      </c>
      <c r="R1689" s="22">
        <f t="shared" si="371"/>
        <v>0.98698454237292954</v>
      </c>
      <c r="S1689" s="22">
        <f t="shared" si="372"/>
        <v>44.151453078433043</v>
      </c>
      <c r="T1689" s="39">
        <f t="shared" si="373"/>
        <v>0.11735056505854047</v>
      </c>
      <c r="U1689" s="39">
        <f t="shared" si="363"/>
        <v>2.4589398477465663E-2</v>
      </c>
      <c r="V1689" s="39">
        <f t="shared" si="374"/>
        <v>9.2761166581074805E-2</v>
      </c>
      <c r="Y1689" s="37"/>
      <c r="Z1689" s="37"/>
    </row>
    <row r="1690" spans="1:26" ht="13.15" x14ac:dyDescent="0.4">
      <c r="A1690" s="1">
        <v>2011.02</v>
      </c>
      <c r="B1690" s="11">
        <v>1321.12</v>
      </c>
      <c r="C1690" s="4">
        <f>C1688/3+C1691*2/3</f>
        <v>23.196666666666665</v>
      </c>
      <c r="D1690" s="11">
        <f>D1688/3+D1691*2/3</f>
        <v>79.990000000000009</v>
      </c>
      <c r="E1690" s="11">
        <v>221.309</v>
      </c>
      <c r="F1690" s="4">
        <f t="shared" si="369"/>
        <v>2011.1249999998727</v>
      </c>
      <c r="G1690" s="22">
        <v>3.58</v>
      </c>
      <c r="H1690" s="4">
        <f t="shared" si="365"/>
        <v>1818.5047353700029</v>
      </c>
      <c r="I1690" s="4">
        <f t="shared" si="366"/>
        <v>31.929914147187869</v>
      </c>
      <c r="J1690" s="33">
        <f t="shared" si="370"/>
        <v>945348.05775702524</v>
      </c>
      <c r="K1690" s="4">
        <f t="shared" si="367"/>
        <v>110.10520905159757</v>
      </c>
      <c r="L1690" s="33">
        <f t="shared" si="368"/>
        <v>57238.094298765049</v>
      </c>
      <c r="M1690" s="15">
        <f t="shared" si="359"/>
        <v>23.489828703298524</v>
      </c>
      <c r="N1690" s="6"/>
      <c r="O1690" s="7">
        <f t="shared" si="360"/>
        <v>25.931891523572471</v>
      </c>
      <c r="P1690" s="7"/>
      <c r="Q1690" s="46">
        <f t="shared" si="361"/>
        <v>3.00599455536531E-2</v>
      </c>
      <c r="R1690" s="22">
        <f t="shared" si="371"/>
        <v>1.0172700924103824</v>
      </c>
      <c r="S1690" s="22">
        <f t="shared" si="372"/>
        <v>43.362963112026527</v>
      </c>
      <c r="T1690" s="39">
        <f t="shared" si="373"/>
        <v>0.1165718216207563</v>
      </c>
      <c r="U1690" s="39">
        <f t="shared" si="363"/>
        <v>2.4237185033735509E-2</v>
      </c>
      <c r="V1690" s="39">
        <f t="shared" si="374"/>
        <v>9.2334636587020791E-2</v>
      </c>
      <c r="Y1690" s="37"/>
      <c r="Z1690" s="37"/>
    </row>
    <row r="1691" spans="1:26" ht="13.15" x14ac:dyDescent="0.4">
      <c r="A1691" s="1">
        <v>2011.03</v>
      </c>
      <c r="B1691" s="11">
        <v>1304.49</v>
      </c>
      <c r="C1691" s="4">
        <v>23.43</v>
      </c>
      <c r="D1691" s="11">
        <v>81.31</v>
      </c>
      <c r="E1691" s="11">
        <v>223.46700000000001</v>
      </c>
      <c r="F1691" s="4">
        <f t="shared" si="369"/>
        <v>2011.2083333332059</v>
      </c>
      <c r="G1691" s="22">
        <v>3.41</v>
      </c>
      <c r="H1691" s="4">
        <f t="shared" si="365"/>
        <v>1778.2736789324599</v>
      </c>
      <c r="I1691" s="4">
        <f t="shared" si="366"/>
        <v>31.939648672958423</v>
      </c>
      <c r="J1691" s="33">
        <f t="shared" si="370"/>
        <v>925817.6289176509</v>
      </c>
      <c r="K1691" s="4">
        <f t="shared" si="367"/>
        <v>110.8413501322343</v>
      </c>
      <c r="L1691" s="33">
        <f t="shared" si="368"/>
        <v>57707.020680338057</v>
      </c>
      <c r="M1691" s="15">
        <f t="shared" si="359"/>
        <v>22.899336430143642</v>
      </c>
      <c r="N1691" s="6"/>
      <c r="O1691" s="7">
        <f t="shared" si="360"/>
        <v>25.267990036105875</v>
      </c>
      <c r="P1691" s="7"/>
      <c r="Q1691" s="46">
        <f t="shared" si="361"/>
        <v>3.3618415146610417E-2</v>
      </c>
      <c r="R1691" s="22">
        <f t="shared" si="371"/>
        <v>0.99864955434184033</v>
      </c>
      <c r="S1691" s="22">
        <f t="shared" si="372"/>
        <v>43.685861509861702</v>
      </c>
      <c r="T1691" s="39">
        <f t="shared" si="373"/>
        <v>0.1190302059269932</v>
      </c>
      <c r="U1691" s="39">
        <f t="shared" si="363"/>
        <v>1.953879574426054E-2</v>
      </c>
      <c r="V1691" s="39">
        <f t="shared" si="374"/>
        <v>9.9491410182732665E-2</v>
      </c>
      <c r="Y1691" s="37"/>
      <c r="Z1691" s="37"/>
    </row>
    <row r="1692" spans="1:26" ht="13.15" x14ac:dyDescent="0.4">
      <c r="A1692" s="1">
        <v>2011.04</v>
      </c>
      <c r="B1692" s="11">
        <v>1331.51</v>
      </c>
      <c r="C1692" s="4">
        <f>C1691*2/3+C1694/3</f>
        <v>23.733333333333334</v>
      </c>
      <c r="D1692" s="11">
        <f>D1691*2/3+D1694/3</f>
        <v>82.163333333333341</v>
      </c>
      <c r="E1692" s="11">
        <v>224.90600000000001</v>
      </c>
      <c r="F1692" s="4">
        <f t="shared" si="369"/>
        <v>2011.2916666665392</v>
      </c>
      <c r="G1692" s="22">
        <v>3.46</v>
      </c>
      <c r="H1692" s="4">
        <f t="shared" si="365"/>
        <v>1803.4937253341398</v>
      </c>
      <c r="I1692" s="4">
        <f t="shared" si="366"/>
        <v>32.146148168568203</v>
      </c>
      <c r="J1692" s="33">
        <f t="shared" si="370"/>
        <v>940342.55071296031</v>
      </c>
      <c r="K1692" s="4">
        <f t="shared" si="367"/>
        <v>111.28797839986485</v>
      </c>
      <c r="L1692" s="33">
        <f t="shared" si="368"/>
        <v>58025.608851413715</v>
      </c>
      <c r="M1692" s="15">
        <f t="shared" si="359"/>
        <v>23.143929447285942</v>
      </c>
      <c r="N1692" s="6"/>
      <c r="O1692" s="7">
        <f t="shared" si="360"/>
        <v>25.526061033561675</v>
      </c>
      <c r="P1692" s="7"/>
      <c r="Q1692" s="46">
        <f t="shared" si="361"/>
        <v>3.2908223969483306E-2</v>
      </c>
      <c r="R1692" s="22">
        <f t="shared" si="371"/>
        <v>1.0275324139969944</v>
      </c>
      <c r="S1692" s="22">
        <f t="shared" si="372"/>
        <v>43.347731465568302</v>
      </c>
      <c r="T1692" s="39">
        <f t="shared" ref="T1692:T1697" si="375">(J1812/J1692)^(1/10)-1</f>
        <v>0.12292232877039777</v>
      </c>
      <c r="U1692" s="39">
        <f t="shared" si="363"/>
        <v>1.9353414887507636E-2</v>
      </c>
      <c r="V1692" s="39">
        <f t="shared" si="374"/>
        <v>0.10356891388289013</v>
      </c>
      <c r="Y1692" s="37"/>
      <c r="Z1692" s="37"/>
    </row>
    <row r="1693" spans="1:26" ht="13.15" x14ac:dyDescent="0.4">
      <c r="A1693" s="1">
        <v>2011.05</v>
      </c>
      <c r="B1693" s="11">
        <v>1338.31</v>
      </c>
      <c r="C1693" s="4">
        <f>C1691/3+C1694*2/3</f>
        <v>24.036666666666665</v>
      </c>
      <c r="D1693" s="11">
        <f>D1691/3+D1694*2/3</f>
        <v>83.016666666666666</v>
      </c>
      <c r="E1693" s="11">
        <v>225.964</v>
      </c>
      <c r="F1693" s="4">
        <f t="shared" si="369"/>
        <v>2011.3749999998724</v>
      </c>
      <c r="G1693" s="22">
        <v>3.17</v>
      </c>
      <c r="H1693" s="4">
        <f t="shared" si="365"/>
        <v>1804.2167645731179</v>
      </c>
      <c r="I1693" s="4">
        <f t="shared" si="366"/>
        <v>32.404567674496825</v>
      </c>
      <c r="J1693" s="33">
        <f t="shared" si="370"/>
        <v>942127.52358838974</v>
      </c>
      <c r="K1693" s="4">
        <f t="shared" si="367"/>
        <v>111.91731492627144</v>
      </c>
      <c r="L1693" s="33">
        <f t="shared" si="368"/>
        <v>58441.083592911571</v>
      </c>
      <c r="M1693" s="15">
        <f t="shared" si="359"/>
        <v>23.059491506095334</v>
      </c>
      <c r="N1693" s="6"/>
      <c r="O1693" s="7">
        <f t="shared" si="360"/>
        <v>25.422751410495927</v>
      </c>
      <c r="P1693" s="7"/>
      <c r="Q1693" s="46">
        <f t="shared" si="361"/>
        <v>3.5984982522714586E-2</v>
      </c>
      <c r="R1693" s="22">
        <f t="shared" si="371"/>
        <v>1.0172079264743594</v>
      </c>
      <c r="S1693" s="22">
        <f t="shared" si="372"/>
        <v>44.33265005467247</v>
      </c>
      <c r="T1693" s="39">
        <f t="shared" si="375"/>
        <v>0.12266336224044849</v>
      </c>
      <c r="U1693" s="39">
        <f t="shared" si="363"/>
        <v>1.6578487443136503E-2</v>
      </c>
      <c r="V1693" s="39">
        <f t="shared" si="374"/>
        <v>0.10608487479731199</v>
      </c>
      <c r="Y1693" s="37"/>
      <c r="Z1693" s="37"/>
    </row>
    <row r="1694" spans="1:26" ht="13.15" x14ac:dyDescent="0.4">
      <c r="A1694" s="1">
        <v>2011.06</v>
      </c>
      <c r="B1694" s="11">
        <v>1287.29</v>
      </c>
      <c r="C1694" s="4">
        <v>24.34</v>
      </c>
      <c r="D1694" s="11">
        <v>83.87</v>
      </c>
      <c r="E1694" s="11">
        <v>225.72200000000001</v>
      </c>
      <c r="F1694" s="4">
        <f t="shared" si="369"/>
        <v>2011.4583333332057</v>
      </c>
      <c r="G1694" s="22">
        <v>3</v>
      </c>
      <c r="H1694" s="4">
        <f t="shared" si="365"/>
        <v>1737.2957239879145</v>
      </c>
      <c r="I1694" s="4">
        <f t="shared" si="366"/>
        <v>32.848680500793009</v>
      </c>
      <c r="J1694" s="33">
        <f t="shared" si="370"/>
        <v>908612.04754984973</v>
      </c>
      <c r="K1694" s="4">
        <f t="shared" si="367"/>
        <v>113.1889413969396</v>
      </c>
      <c r="L1694" s="33">
        <f t="shared" si="368"/>
        <v>59198.232277113842</v>
      </c>
      <c r="M1694" s="15">
        <f t="shared" si="359"/>
        <v>22.100831286610994</v>
      </c>
      <c r="N1694" s="6"/>
      <c r="O1694" s="7">
        <f t="shared" si="360"/>
        <v>24.359226657703818</v>
      </c>
      <c r="P1694" s="7"/>
      <c r="Q1694" s="46">
        <f t="shared" si="361"/>
        <v>3.9283553984869643E-2</v>
      </c>
      <c r="R1694" s="22">
        <f t="shared" si="371"/>
        <v>1.0024999999999999</v>
      </c>
      <c r="S1694" s="22">
        <f t="shared" si="372"/>
        <v>45.143870635489286</v>
      </c>
      <c r="T1694" s="39">
        <f t="shared" si="375"/>
        <v>0.12771753734754654</v>
      </c>
      <c r="U1694" s="39">
        <f t="shared" si="363"/>
        <v>1.4863335423374924E-2</v>
      </c>
      <c r="V1694" s="39">
        <f t="shared" ref="V1694:V1699" si="376">T1694-U1694</f>
        <v>0.11285420192417162</v>
      </c>
      <c r="Y1694" s="37"/>
      <c r="Z1694" s="37"/>
    </row>
    <row r="1695" spans="1:26" ht="13.15" x14ac:dyDescent="0.4">
      <c r="A1695" s="1">
        <v>2011.07</v>
      </c>
      <c r="B1695" s="11">
        <v>1325.19</v>
      </c>
      <c r="C1695" s="4">
        <f>C1694*2/3+C1697/3</f>
        <v>24.619999999999997</v>
      </c>
      <c r="D1695" s="11">
        <f>D1694*2/3+D1697/3</f>
        <v>84.906666666666666</v>
      </c>
      <c r="E1695" s="11">
        <v>225.922</v>
      </c>
      <c r="F1695" s="4">
        <f t="shared" si="369"/>
        <v>2011.541666666539</v>
      </c>
      <c r="G1695" s="22">
        <v>3</v>
      </c>
      <c r="H1695" s="4">
        <f t="shared" si="365"/>
        <v>1786.8614146032703</v>
      </c>
      <c r="I1695" s="4">
        <f t="shared" si="366"/>
        <v>33.197147599614027</v>
      </c>
      <c r="J1695" s="33">
        <f t="shared" si="370"/>
        <v>935981.93839196104</v>
      </c>
      <c r="K1695" s="4">
        <f t="shared" si="367"/>
        <v>114.48656155664345</v>
      </c>
      <c r="L1695" s="33">
        <f t="shared" si="368"/>
        <v>59969.594132967177</v>
      </c>
      <c r="M1695" s="15">
        <f t="shared" si="359"/>
        <v>22.610981701156621</v>
      </c>
      <c r="N1695" s="6"/>
      <c r="O1695" s="7">
        <f t="shared" si="360"/>
        <v>24.915089078411949</v>
      </c>
      <c r="P1695" s="7"/>
      <c r="Q1695" s="46">
        <f t="shared" si="361"/>
        <v>3.8641504124610919E-2</v>
      </c>
      <c r="R1695" s="22">
        <f t="shared" si="371"/>
        <v>1.0645164336237931</v>
      </c>
      <c r="S1695" s="22">
        <f t="shared" si="372"/>
        <v>45.216666280852998</v>
      </c>
      <c r="T1695" s="39">
        <f t="shared" si="375"/>
        <v>0.127238653575799</v>
      </c>
      <c r="U1695" s="39">
        <f t="shared" si="363"/>
        <v>1.6208166046813854E-2</v>
      </c>
      <c r="V1695" s="39">
        <f t="shared" si="376"/>
        <v>0.11103048752898514</v>
      </c>
      <c r="Y1695" s="37"/>
      <c r="Z1695" s="37"/>
    </row>
    <row r="1696" spans="1:26" ht="13.15" x14ac:dyDescent="0.4">
      <c r="A1696" s="1">
        <v>2011.08</v>
      </c>
      <c r="B1696" s="11">
        <v>1185.31</v>
      </c>
      <c r="C1696" s="4">
        <f>C1694/3+C1697*2/3</f>
        <v>24.9</v>
      </c>
      <c r="D1696" s="11">
        <f>D1694/3+D1697*2/3</f>
        <v>85.943333333333342</v>
      </c>
      <c r="E1696" s="11">
        <v>226.54499999999999</v>
      </c>
      <c r="F1696" s="4">
        <f t="shared" si="369"/>
        <v>2011.6249999998722</v>
      </c>
      <c r="G1696" s="22">
        <v>2.2999999999999998</v>
      </c>
      <c r="H1696" s="4">
        <f t="shared" si="365"/>
        <v>1593.8546425213535</v>
      </c>
      <c r="I1696" s="4">
        <f t="shared" si="366"/>
        <v>33.482363768787657</v>
      </c>
      <c r="J1696" s="33">
        <f t="shared" si="370"/>
        <v>836343.94899757032</v>
      </c>
      <c r="K1696" s="4">
        <f t="shared" si="367"/>
        <v>115.56570080999361</v>
      </c>
      <c r="L1696" s="33">
        <f t="shared" si="368"/>
        <v>60640.833866258217</v>
      </c>
      <c r="M1696" s="15">
        <f t="shared" si="359"/>
        <v>20.049852721660493</v>
      </c>
      <c r="N1696" s="6"/>
      <c r="O1696" s="7">
        <f t="shared" si="360"/>
        <v>22.092618712120789</v>
      </c>
      <c r="P1696" s="7"/>
      <c r="Q1696" s="46">
        <f t="shared" si="361"/>
        <v>5.1573026527262561E-2</v>
      </c>
      <c r="R1696" s="22">
        <f t="shared" si="371"/>
        <v>1.0307073647848104</v>
      </c>
      <c r="S1696" s="22">
        <f t="shared" si="372"/>
        <v>48.001515882157548</v>
      </c>
      <c r="T1696" s="39">
        <f t="shared" si="375"/>
        <v>0.14223025185387073</v>
      </c>
      <c r="U1696" s="39">
        <f t="shared" si="363"/>
        <v>1.0430351899859192E-2</v>
      </c>
      <c r="V1696" s="39">
        <f t="shared" si="376"/>
        <v>0.13179989995401153</v>
      </c>
      <c r="Y1696" s="37"/>
      <c r="Z1696" s="37"/>
    </row>
    <row r="1697" spans="1:26" ht="13.15" x14ac:dyDescent="0.4">
      <c r="A1697" s="1">
        <v>2011.09</v>
      </c>
      <c r="B1697" s="11">
        <v>1173.8800000000001</v>
      </c>
      <c r="C1697" s="4">
        <v>25.18</v>
      </c>
      <c r="D1697" s="11">
        <v>86.98</v>
      </c>
      <c r="E1697" s="11">
        <v>226.88900000000001</v>
      </c>
      <c r="F1697" s="4">
        <f t="shared" si="369"/>
        <v>2011.7083333332055</v>
      </c>
      <c r="G1697" s="22">
        <v>1.98</v>
      </c>
      <c r="H1697" s="4">
        <f t="shared" si="365"/>
        <v>1576.0917916690544</v>
      </c>
      <c r="I1697" s="4">
        <f t="shared" si="366"/>
        <v>33.80753681315533</v>
      </c>
      <c r="J1697" s="33">
        <f t="shared" si="370"/>
        <v>828501.56168688659</v>
      </c>
      <c r="K1697" s="4">
        <f t="shared" si="367"/>
        <v>116.78234916633244</v>
      </c>
      <c r="L1697" s="33">
        <f t="shared" si="368"/>
        <v>61388.784062702645</v>
      </c>
      <c r="M1697" s="15">
        <f t="shared" si="359"/>
        <v>19.698114568877706</v>
      </c>
      <c r="N1697" s="6"/>
      <c r="O1697" s="7">
        <f t="shared" si="360"/>
        <v>21.706400031075077</v>
      </c>
      <c r="P1697" s="7"/>
      <c r="Q1697" s="46">
        <f t="shared" si="361"/>
        <v>5.5358354551440621E-2</v>
      </c>
      <c r="R1697" s="22">
        <f t="shared" si="371"/>
        <v>0.98647982816789093</v>
      </c>
      <c r="S1697" s="22">
        <f t="shared" si="372"/>
        <v>49.400503148048266</v>
      </c>
      <c r="T1697" s="39">
        <f t="shared" si="375"/>
        <v>0.14290119686247293</v>
      </c>
      <c r="U1697" s="39">
        <f t="shared" si="363"/>
        <v>6.5234102391205084E-3</v>
      </c>
      <c r="V1697" s="39">
        <f t="shared" si="376"/>
        <v>0.13637778662335243</v>
      </c>
      <c r="Y1697" s="37"/>
      <c r="Z1697" s="37"/>
    </row>
    <row r="1698" spans="1:26" ht="13.15" x14ac:dyDescent="0.4">
      <c r="A1698" s="1">
        <v>2011.1</v>
      </c>
      <c r="B1698" s="11">
        <v>1207.22</v>
      </c>
      <c r="C1698" s="4">
        <f>C1697*2/3+C1700/3</f>
        <v>25.596666666666664</v>
      </c>
      <c r="D1698" s="11">
        <f>D1697*2/3+D1700/3</f>
        <v>86.97</v>
      </c>
      <c r="E1698" s="11">
        <v>226.42099999999999</v>
      </c>
      <c r="F1698" s="4">
        <f t="shared" si="369"/>
        <v>2011.7916666665387</v>
      </c>
      <c r="G1698" s="22">
        <v>2.15</v>
      </c>
      <c r="H1698" s="4">
        <f t="shared" si="365"/>
        <v>1624.2054464029397</v>
      </c>
      <c r="I1698" s="4">
        <f t="shared" si="366"/>
        <v>34.438002526267439</v>
      </c>
      <c r="J1698" s="33">
        <f t="shared" si="370"/>
        <v>855301.96752722282</v>
      </c>
      <c r="K1698" s="4">
        <f t="shared" si="367"/>
        <v>117.0102778894184</v>
      </c>
      <c r="L1698" s="33">
        <f t="shared" si="368"/>
        <v>61617.279465087209</v>
      </c>
      <c r="M1698" s="15">
        <f t="shared" si="359"/>
        <v>20.15582478668874</v>
      </c>
      <c r="N1698" s="6"/>
      <c r="O1698" s="7">
        <f t="shared" si="360"/>
        <v>22.212668163493944</v>
      </c>
      <c r="P1698" s="7"/>
      <c r="Q1698" s="46">
        <f t="shared" si="361"/>
        <v>5.2639316240052067E-2</v>
      </c>
      <c r="R1698" s="22">
        <f t="shared" si="371"/>
        <v>1.0143693635798472</v>
      </c>
      <c r="S1698" s="22">
        <f t="shared" si="372"/>
        <v>48.833327513485166</v>
      </c>
      <c r="T1698" s="39">
        <f t="shared" ref="T1698:T1703" si="377">(J1818/J1698)^(1/10)-1</f>
        <v>0.13884072918840973</v>
      </c>
      <c r="U1698" s="39">
        <f t="shared" si="363"/>
        <v>5.0132943302627631E-3</v>
      </c>
      <c r="V1698" s="39">
        <f t="shared" si="376"/>
        <v>0.13382743485814697</v>
      </c>
      <c r="Y1698" s="37"/>
      <c r="Z1698" s="37"/>
    </row>
    <row r="1699" spans="1:26" ht="13.15" x14ac:dyDescent="0.4">
      <c r="A1699" s="1">
        <v>2011.11</v>
      </c>
      <c r="B1699" s="11">
        <v>1226.42</v>
      </c>
      <c r="C1699" s="4">
        <f>C1697/3+C1700*2/3</f>
        <v>26.013333333333335</v>
      </c>
      <c r="D1699" s="11">
        <f>D1697/3+D1700*2/3</f>
        <v>86.960000000000008</v>
      </c>
      <c r="E1699" s="11">
        <v>226.23</v>
      </c>
      <c r="F1699" s="4">
        <f t="shared" si="369"/>
        <v>2011.874999999872</v>
      </c>
      <c r="G1699" s="22">
        <v>2.0099999999999998</v>
      </c>
      <c r="H1699" s="4">
        <f t="shared" si="365"/>
        <v>1651.4303946426205</v>
      </c>
      <c r="I1699" s="4">
        <f t="shared" si="366"/>
        <v>35.028138266366092</v>
      </c>
      <c r="J1699" s="33">
        <f t="shared" si="370"/>
        <v>871175.6909841256</v>
      </c>
      <c r="K1699" s="4">
        <f t="shared" si="367"/>
        <v>117.09560111391065</v>
      </c>
      <c r="L1699" s="33">
        <f t="shared" si="368"/>
        <v>61771.202433081307</v>
      </c>
      <c r="M1699" s="15">
        <f t="shared" si="359"/>
        <v>20.345246797645817</v>
      </c>
      <c r="N1699" s="6"/>
      <c r="O1699" s="7">
        <f t="shared" si="360"/>
        <v>22.423888769998207</v>
      </c>
      <c r="P1699" s="7"/>
      <c r="Q1699" s="46">
        <f t="shared" si="361"/>
        <v>5.3664048821724597E-2</v>
      </c>
      <c r="R1699" s="22">
        <f t="shared" si="371"/>
        <v>1.0043741279485761</v>
      </c>
      <c r="S1699" s="22">
        <f t="shared" si="372"/>
        <v>49.576852466966351</v>
      </c>
      <c r="T1699" s="39">
        <f t="shared" si="377"/>
        <v>0.14147135410418965</v>
      </c>
      <c r="U1699" s="39">
        <f t="shared" si="363"/>
        <v>3.3198404340519794E-3</v>
      </c>
      <c r="V1699" s="39">
        <f t="shared" si="376"/>
        <v>0.13815151367013767</v>
      </c>
      <c r="Y1699" s="37"/>
      <c r="Z1699" s="37"/>
    </row>
    <row r="1700" spans="1:26" ht="13.15" x14ac:dyDescent="0.4">
      <c r="A1700" s="1">
        <v>2011.12</v>
      </c>
      <c r="B1700" s="11">
        <v>1243.32</v>
      </c>
      <c r="C1700" s="4">
        <v>26.43</v>
      </c>
      <c r="D1700" s="11">
        <v>86.95</v>
      </c>
      <c r="E1700" s="11">
        <v>225.672</v>
      </c>
      <c r="F1700" s="4">
        <f t="shared" si="369"/>
        <v>2011.9583333332052</v>
      </c>
      <c r="G1700" s="22">
        <v>1.98</v>
      </c>
      <c r="H1700" s="4">
        <f t="shared" si="365"/>
        <v>1678.3266345847071</v>
      </c>
      <c r="I1700" s="4">
        <f t="shared" si="366"/>
        <v>35.677197304051901</v>
      </c>
      <c r="J1700" s="33">
        <f t="shared" si="370"/>
        <v>886932.60253909184</v>
      </c>
      <c r="K1700" s="4">
        <f t="shared" si="367"/>
        <v>117.37163471764332</v>
      </c>
      <c r="L1700" s="33">
        <f t="shared" si="368"/>
        <v>62026.501456402249</v>
      </c>
      <c r="M1700" s="15">
        <f t="shared" si="359"/>
        <v>20.52357549943169</v>
      </c>
      <c r="N1700" s="6"/>
      <c r="O1700" s="7">
        <f t="shared" si="360"/>
        <v>22.623608815264824</v>
      </c>
      <c r="P1700" s="7"/>
      <c r="Q1700" s="46">
        <f t="shared" si="361"/>
        <v>5.3689049554547084E-2</v>
      </c>
      <c r="R1700" s="22">
        <f t="shared" si="371"/>
        <v>1.0025501440208808</v>
      </c>
      <c r="S1700" s="22">
        <f t="shared" si="372"/>
        <v>49.916828638275653</v>
      </c>
      <c r="T1700" s="39">
        <f t="shared" si="377"/>
        <v>0.13938028915548362</v>
      </c>
      <c r="U1700" s="39">
        <f t="shared" si="363"/>
        <v>3.2849756444806033E-3</v>
      </c>
      <c r="V1700" s="39">
        <f t="shared" ref="V1700:V1705" si="378">T1700-U1700</f>
        <v>0.13609531351100301</v>
      </c>
      <c r="Y1700" s="37"/>
      <c r="Z1700" s="37"/>
    </row>
    <row r="1701" spans="1:26" ht="13.15" x14ac:dyDescent="0.4">
      <c r="A1701" s="1">
        <v>2012.01</v>
      </c>
      <c r="B1701" s="11">
        <v>1300.58</v>
      </c>
      <c r="C1701" s="4">
        <f>C1700*2/3+C1703/3</f>
        <v>26.736666666666668</v>
      </c>
      <c r="D1701" s="11">
        <f>D1700*2/3+D1703/3</f>
        <v>87.48</v>
      </c>
      <c r="E1701" s="11">
        <v>226.66499999999999</v>
      </c>
      <c r="F1701" s="4">
        <f t="shared" si="369"/>
        <v>2012.0416666665385</v>
      </c>
      <c r="G1701" s="22">
        <v>1.97</v>
      </c>
      <c r="H1701" s="4">
        <f t="shared" si="365"/>
        <v>1747.9292560386473</v>
      </c>
      <c r="I1701" s="4">
        <f t="shared" si="366"/>
        <v>35.933046698872793</v>
      </c>
      <c r="J1701" s="33">
        <f t="shared" si="370"/>
        <v>925297.41310794454</v>
      </c>
      <c r="K1701" s="4">
        <f t="shared" si="367"/>
        <v>117.5697391304348</v>
      </c>
      <c r="L1701" s="33">
        <f t="shared" si="368"/>
        <v>62237.63067145658</v>
      </c>
      <c r="M1701" s="15">
        <f t="shared" si="359"/>
        <v>21.213008091803438</v>
      </c>
      <c r="N1701" s="6"/>
      <c r="O1701" s="7">
        <f t="shared" si="360"/>
        <v>23.386046013731434</v>
      </c>
      <c r="P1701" s="7"/>
      <c r="Q1701" s="46">
        <f t="shared" si="361"/>
        <v>5.2423716122966466E-2</v>
      </c>
      <c r="R1701" s="22">
        <f t="shared" si="371"/>
        <v>1.0016416666666668</v>
      </c>
      <c r="S1701" s="22">
        <f t="shared" si="372"/>
        <v>49.824884709754606</v>
      </c>
      <c r="T1701" s="39">
        <f t="shared" si="377"/>
        <v>0.13126854152476031</v>
      </c>
      <c r="U1701" s="39">
        <f t="shared" si="363"/>
        <v>7.9281946645526347E-5</v>
      </c>
      <c r="V1701" s="39">
        <f t="shared" si="378"/>
        <v>0.13118925957811478</v>
      </c>
      <c r="Y1701" s="37"/>
      <c r="Z1701" s="37"/>
    </row>
    <row r="1702" spans="1:26" ht="13.15" x14ac:dyDescent="0.4">
      <c r="A1702" s="1">
        <v>2012.02</v>
      </c>
      <c r="B1702" s="11">
        <v>1352.49</v>
      </c>
      <c r="C1702" s="4">
        <f>C1700/3+C1703*2/3</f>
        <v>27.043333333333337</v>
      </c>
      <c r="D1702" s="11">
        <f>D1700/3+D1703*2/3</f>
        <v>88.01</v>
      </c>
      <c r="E1702" s="11">
        <v>227.66300000000001</v>
      </c>
      <c r="F1702" s="4">
        <f t="shared" si="369"/>
        <v>2012.1249999998718</v>
      </c>
      <c r="G1702" s="22">
        <v>1.97</v>
      </c>
      <c r="H1702" s="4">
        <f t="shared" si="365"/>
        <v>1809.7261136416546</v>
      </c>
      <c r="I1702" s="4">
        <f t="shared" si="366"/>
        <v>36.185869421030219</v>
      </c>
      <c r="J1702" s="33">
        <f t="shared" si="370"/>
        <v>959606.98058706755</v>
      </c>
      <c r="K1702" s="4">
        <f t="shared" si="367"/>
        <v>117.76352894409722</v>
      </c>
      <c r="L1702" s="33">
        <f t="shared" si="368"/>
        <v>62444.092275335002</v>
      </c>
      <c r="M1702" s="15">
        <f t="shared" si="359"/>
        <v>21.797435963717522</v>
      </c>
      <c r="N1702" s="6"/>
      <c r="O1702" s="7">
        <f t="shared" si="360"/>
        <v>24.031932260644233</v>
      </c>
      <c r="P1702" s="7"/>
      <c r="Q1702" s="46">
        <f t="shared" si="361"/>
        <v>5.1205760095649311E-2</v>
      </c>
      <c r="R1702" s="22">
        <f t="shared" si="371"/>
        <v>0.98381158299933291</v>
      </c>
      <c r="S1702" s="22">
        <f t="shared" si="372"/>
        <v>49.687906026101899</v>
      </c>
      <c r="T1702" s="39">
        <f t="shared" si="377"/>
        <v>0.12282176668922751</v>
      </c>
      <c r="U1702" s="39">
        <f t="shared" si="363"/>
        <v>-1.9490135365755057E-3</v>
      </c>
      <c r="V1702" s="39">
        <f t="shared" si="378"/>
        <v>0.12477078022580301</v>
      </c>
      <c r="Y1702" s="37"/>
      <c r="Z1702" s="37"/>
    </row>
    <row r="1703" spans="1:26" ht="13.15" x14ac:dyDescent="0.4">
      <c r="A1703" s="1">
        <v>2012.03</v>
      </c>
      <c r="B1703" s="11">
        <v>1389.24</v>
      </c>
      <c r="C1703" s="4">
        <v>27.35</v>
      </c>
      <c r="D1703" s="11">
        <v>88.54</v>
      </c>
      <c r="E1703" s="11">
        <v>229.392</v>
      </c>
      <c r="F1703" s="4">
        <f t="shared" si="369"/>
        <v>2012.208333333205</v>
      </c>
      <c r="G1703" s="22">
        <v>2.17</v>
      </c>
      <c r="H1703" s="4">
        <f t="shared" si="365"/>
        <v>1844.8890630885123</v>
      </c>
      <c r="I1703" s="4">
        <f t="shared" si="366"/>
        <v>36.320373639882824</v>
      </c>
      <c r="J1703" s="33">
        <f t="shared" si="370"/>
        <v>979857.0348970471</v>
      </c>
      <c r="K1703" s="4">
        <f t="shared" si="367"/>
        <v>117.57973974680897</v>
      </c>
      <c r="L1703" s="33">
        <f t="shared" si="368"/>
        <v>62448.923058495697</v>
      </c>
      <c r="M1703" s="15">
        <f t="shared" si="359"/>
        <v>22.053943972904694</v>
      </c>
      <c r="N1703" s="6"/>
      <c r="O1703" s="7">
        <f t="shared" si="360"/>
        <v>24.315942005487827</v>
      </c>
      <c r="P1703" s="7"/>
      <c r="Q1703" s="46">
        <f t="shared" si="361"/>
        <v>4.887281930267473E-2</v>
      </c>
      <c r="R1703" s="22">
        <f t="shared" si="371"/>
        <v>1.0125684261707941</v>
      </c>
      <c r="S1703" s="22">
        <f t="shared" si="372"/>
        <v>48.515086812518632</v>
      </c>
      <c r="T1703" s="39">
        <f t="shared" si="377"/>
        <v>0.11799260850579585</v>
      </c>
      <c r="U1703" s="39">
        <f t="shared" si="363"/>
        <v>-2.5243235935009656E-3</v>
      </c>
      <c r="V1703" s="39">
        <f t="shared" si="378"/>
        <v>0.12051693209929681</v>
      </c>
      <c r="Y1703" s="37"/>
      <c r="Z1703" s="37"/>
    </row>
    <row r="1704" spans="1:26" ht="13.15" x14ac:dyDescent="0.4">
      <c r="A1704" s="1">
        <v>2012.04</v>
      </c>
      <c r="B1704" s="11">
        <v>1386.43</v>
      </c>
      <c r="C1704" s="4">
        <f>C1703*2/3+C1706/3</f>
        <v>27.673333333333332</v>
      </c>
      <c r="D1704" s="11">
        <f>D1703*2/3+D1706/3</f>
        <v>88.333333333333343</v>
      </c>
      <c r="E1704" s="11">
        <v>230.08500000000001</v>
      </c>
      <c r="F1704" s="4">
        <f t="shared" si="369"/>
        <v>2012.2916666665383</v>
      </c>
      <c r="G1704" s="22">
        <v>2.0499999999999998</v>
      </c>
      <c r="H1704" s="4">
        <f t="shared" si="365"/>
        <v>1835.6119889171396</v>
      </c>
      <c r="I1704" s="4">
        <f t="shared" si="366"/>
        <v>36.639067561987957</v>
      </c>
      <c r="J1704" s="33">
        <f t="shared" si="370"/>
        <v>976551.44189227582</v>
      </c>
      <c r="K1704" s="4">
        <f t="shared" si="367"/>
        <v>116.95197427037836</v>
      </c>
      <c r="L1704" s="33">
        <f t="shared" si="368"/>
        <v>62218.82391019936</v>
      </c>
      <c r="M1704" s="15">
        <f t="shared" si="359"/>
        <v>21.779246906824888</v>
      </c>
      <c r="N1704" s="6"/>
      <c r="O1704" s="7">
        <f t="shared" si="360"/>
        <v>24.015130965765522</v>
      </c>
      <c r="P1704" s="7"/>
      <c r="Q1704" s="46">
        <f t="shared" si="361"/>
        <v>5.0382220122844462E-2</v>
      </c>
      <c r="R1704" s="22">
        <f t="shared" si="371"/>
        <v>1.0243977858120352</v>
      </c>
      <c r="S1704" s="22">
        <f t="shared" si="372"/>
        <v>48.976884486240564</v>
      </c>
      <c r="T1704" s="39">
        <f t="shared" ref="T1704:T1709" si="379">(J1824/J1704)^(1/10)-1</f>
        <v>0.11788165486930313</v>
      </c>
      <c r="U1704" s="39">
        <f t="shared" si="363"/>
        <v>-9.3262172199778393E-3</v>
      </c>
      <c r="V1704" s="39">
        <f t="shared" si="378"/>
        <v>0.12720787208928097</v>
      </c>
      <c r="Y1704" s="37"/>
      <c r="Z1704" s="37"/>
    </row>
    <row r="1705" spans="1:26" ht="13.15" x14ac:dyDescent="0.4">
      <c r="A1705" s="1">
        <v>2012.05</v>
      </c>
      <c r="B1705" s="11">
        <v>1341.27</v>
      </c>
      <c r="C1705" s="4">
        <f>C1703/3+C1706*2/3</f>
        <v>27.996666666666666</v>
      </c>
      <c r="D1705" s="11">
        <f>D1703/3+D1706*2/3</f>
        <v>88.126666666666665</v>
      </c>
      <c r="E1705" s="11">
        <v>229.815</v>
      </c>
      <c r="F1705" s="4">
        <f t="shared" si="369"/>
        <v>2012.3749999998715</v>
      </c>
      <c r="G1705" s="22">
        <v>1.8</v>
      </c>
      <c r="H1705" s="4">
        <f t="shared" si="365"/>
        <v>1777.9071811239478</v>
      </c>
      <c r="I1705" s="4">
        <f t="shared" si="366"/>
        <v>37.110704566716706</v>
      </c>
      <c r="J1705" s="33">
        <f t="shared" si="370"/>
        <v>947497.55092546507</v>
      </c>
      <c r="K1705" s="4">
        <f t="shared" si="367"/>
        <v>116.8154312816831</v>
      </c>
      <c r="L1705" s="33">
        <f t="shared" si="368"/>
        <v>62254.282014725955</v>
      </c>
      <c r="M1705" s="15">
        <f t="shared" si="359"/>
        <v>20.941467419743471</v>
      </c>
      <c r="N1705" s="6"/>
      <c r="O1705" s="7">
        <f t="shared" si="360"/>
        <v>23.095237989596896</v>
      </c>
      <c r="P1705" s="7"/>
      <c r="Q1705" s="46">
        <f t="shared" si="361"/>
        <v>5.4598754439490117E-2</v>
      </c>
      <c r="R1705" s="22">
        <f t="shared" si="371"/>
        <v>1.0179797396872907</v>
      </c>
      <c r="S1705" s="22">
        <f t="shared" si="372"/>
        <v>50.230756780313044</v>
      </c>
      <c r="T1705" s="39">
        <f t="shared" si="379"/>
        <v>0.11088943740564594</v>
      </c>
      <c r="U1705" s="39">
        <f t="shared" si="363"/>
        <v>-1.3963687404937475E-2</v>
      </c>
      <c r="V1705" s="39">
        <f t="shared" si="378"/>
        <v>0.12485312481058342</v>
      </c>
      <c r="Y1705" s="37"/>
      <c r="Z1705" s="37"/>
    </row>
    <row r="1706" spans="1:26" ht="13.15" x14ac:dyDescent="0.4">
      <c r="A1706" s="1">
        <v>2012.06</v>
      </c>
      <c r="B1706" s="11">
        <v>1323.48</v>
      </c>
      <c r="C1706" s="4">
        <v>28.32</v>
      </c>
      <c r="D1706" s="11">
        <v>87.92</v>
      </c>
      <c r="E1706" s="11">
        <v>229.47800000000001</v>
      </c>
      <c r="F1706" s="4">
        <f t="shared" si="369"/>
        <v>2012.4583333332048</v>
      </c>
      <c r="G1706" s="22">
        <v>1.62</v>
      </c>
      <c r="H1706" s="4">
        <f t="shared" si="365"/>
        <v>1756.9021384184978</v>
      </c>
      <c r="I1706" s="4">
        <f t="shared" si="366"/>
        <v>37.594424214957428</v>
      </c>
      <c r="J1706" s="33">
        <f t="shared" si="370"/>
        <v>937972.95858775754</v>
      </c>
      <c r="K1706" s="4">
        <f t="shared" si="367"/>
        <v>116.71263336790454</v>
      </c>
      <c r="L1706" s="33">
        <f t="shared" si="368"/>
        <v>62310.41082527551</v>
      </c>
      <c r="M1706" s="15">
        <f t="shared" si="359"/>
        <v>20.547504086856087</v>
      </c>
      <c r="N1706" s="6"/>
      <c r="O1706" s="7">
        <f t="shared" si="360"/>
        <v>22.665536337915775</v>
      </c>
      <c r="P1706" s="7"/>
      <c r="Q1706" s="46">
        <f t="shared" si="361"/>
        <v>5.7106964442697764E-2</v>
      </c>
      <c r="R1706" s="22">
        <f t="shared" si="371"/>
        <v>1.009626024902085</v>
      </c>
      <c r="S1706" s="22">
        <f t="shared" si="372"/>
        <v>51.208985408177099</v>
      </c>
      <c r="T1706" s="39">
        <f t="shared" si="379"/>
        <v>0.10669827465301562</v>
      </c>
      <c r="U1706" s="39">
        <f t="shared" si="363"/>
        <v>-1.8990050147513204E-2</v>
      </c>
      <c r="V1706" s="39">
        <f t="shared" ref="V1706:V1711" si="380">T1706-U1706</f>
        <v>0.12568832480052883</v>
      </c>
      <c r="Y1706" s="37"/>
      <c r="Z1706" s="37"/>
    </row>
    <row r="1707" spans="1:26" ht="13.15" x14ac:dyDescent="0.4">
      <c r="A1707" s="1">
        <v>2012.07</v>
      </c>
      <c r="B1707" s="11">
        <v>1359.78</v>
      </c>
      <c r="C1707" s="4">
        <f>C1706*2/3+C1709/3</f>
        <v>28.743333333333332</v>
      </c>
      <c r="D1707" s="11">
        <f>D1706*2/3+D1709/3</f>
        <v>87.446666666666673</v>
      </c>
      <c r="E1707" s="11">
        <v>229.10400000000001</v>
      </c>
      <c r="F1707" s="4">
        <f t="shared" si="369"/>
        <v>2012.541666666538</v>
      </c>
      <c r="G1707" s="22">
        <v>1.53</v>
      </c>
      <c r="H1707" s="4">
        <f t="shared" si="365"/>
        <v>1808.0366192646136</v>
      </c>
      <c r="I1707" s="4">
        <f t="shared" si="366"/>
        <v>38.218681865004541</v>
      </c>
      <c r="J1707" s="33">
        <f t="shared" si="370"/>
        <v>966972.92393175617</v>
      </c>
      <c r="K1707" s="4">
        <f t="shared" si="367"/>
        <v>116.27379102940151</v>
      </c>
      <c r="L1707" s="33">
        <f t="shared" si="368"/>
        <v>62185.47041047251</v>
      </c>
      <c r="M1707" s="15">
        <f t="shared" si="359"/>
        <v>20.99934129338056</v>
      </c>
      <c r="N1707" s="6"/>
      <c r="O1707" s="7">
        <f t="shared" si="360"/>
        <v>23.168289603671187</v>
      </c>
      <c r="P1707" s="7"/>
      <c r="Q1707" s="46">
        <f t="shared" si="361"/>
        <v>5.6678853537401992E-2</v>
      </c>
      <c r="R1707" s="22">
        <f t="shared" si="371"/>
        <v>0.98758185677390697</v>
      </c>
      <c r="S1707" s="22">
        <f t="shared" si="372"/>
        <v>51.786324997243128</v>
      </c>
      <c r="T1707" s="39">
        <f t="shared" si="379"/>
        <v>0.10385926245499966</v>
      </c>
      <c r="U1707" s="39">
        <f t="shared" si="363"/>
        <v>-1.7820101163145141E-2</v>
      </c>
      <c r="V1707" s="39">
        <f t="shared" si="380"/>
        <v>0.1216793636181448</v>
      </c>
      <c r="Y1707" s="37"/>
      <c r="Z1707" s="37"/>
    </row>
    <row r="1708" spans="1:26" ht="13.15" x14ac:dyDescent="0.4">
      <c r="A1708" s="1">
        <v>2012.08</v>
      </c>
      <c r="B1708" s="11">
        <v>1403.45</v>
      </c>
      <c r="C1708" s="4">
        <f>C1706/3+C1709*2/3</f>
        <v>29.166666666666664</v>
      </c>
      <c r="D1708" s="11">
        <f>D1706/3+D1709*2/3</f>
        <v>86.973333333333329</v>
      </c>
      <c r="E1708" s="11">
        <v>230.37899999999999</v>
      </c>
      <c r="F1708" s="4">
        <f t="shared" si="369"/>
        <v>2012.6249999998713</v>
      </c>
      <c r="G1708" s="22">
        <v>1.68</v>
      </c>
      <c r="H1708" s="4">
        <f t="shared" si="365"/>
        <v>1855.7749189379242</v>
      </c>
      <c r="I1708" s="4">
        <f t="shared" si="366"/>
        <v>38.566937524687582</v>
      </c>
      <c r="J1708" s="33">
        <f t="shared" si="370"/>
        <v>994223.15108743333</v>
      </c>
      <c r="K1708" s="4">
        <f t="shared" si="367"/>
        <v>115.00440387361695</v>
      </c>
      <c r="L1708" s="33">
        <f t="shared" si="368"/>
        <v>61613.097386614674</v>
      </c>
      <c r="M1708" s="15">
        <f t="shared" si="359"/>
        <v>21.410428453442929</v>
      </c>
      <c r="N1708" s="6"/>
      <c r="O1708" s="7">
        <f t="shared" si="360"/>
        <v>23.625464836831142</v>
      </c>
      <c r="P1708" s="7"/>
      <c r="Q1708" s="46">
        <f t="shared" si="361"/>
        <v>5.4492344264520598E-2</v>
      </c>
      <c r="R1708" s="22">
        <f t="shared" si="371"/>
        <v>0.99775557799757064</v>
      </c>
      <c r="S1708" s="22">
        <f t="shared" si="372"/>
        <v>50.860189993820796</v>
      </c>
      <c r="T1708" s="39">
        <f t="shared" si="379"/>
        <v>0.10773537236902442</v>
      </c>
      <c r="U1708" s="39">
        <f t="shared" si="363"/>
        <v>-1.5773679081037995E-2</v>
      </c>
      <c r="V1708" s="39">
        <f t="shared" si="380"/>
        <v>0.12350905145006241</v>
      </c>
      <c r="Y1708" s="37"/>
      <c r="Z1708" s="37"/>
    </row>
    <row r="1709" spans="1:26" ht="13.15" x14ac:dyDescent="0.4">
      <c r="A1709" s="1">
        <v>2012.09</v>
      </c>
      <c r="B1709" s="11">
        <v>1443.42</v>
      </c>
      <c r="C1709" s="4">
        <v>29.59</v>
      </c>
      <c r="D1709" s="11">
        <v>86.5</v>
      </c>
      <c r="E1709" s="11">
        <v>231.40700000000001</v>
      </c>
      <c r="F1709" s="4">
        <f t="shared" si="369"/>
        <v>2012.7083333332046</v>
      </c>
      <c r="G1709" s="22">
        <v>1.72</v>
      </c>
      <c r="H1709" s="4">
        <f t="shared" si="365"/>
        <v>1900.1481855777915</v>
      </c>
      <c r="I1709" s="4">
        <f t="shared" si="366"/>
        <v>38.952892998051055</v>
      </c>
      <c r="J1709" s="33">
        <f t="shared" si="370"/>
        <v>1019735.0010616039</v>
      </c>
      <c r="K1709" s="4">
        <f t="shared" si="367"/>
        <v>113.87040366108199</v>
      </c>
      <c r="L1709" s="33">
        <f t="shared" si="368"/>
        <v>61109.779268562677</v>
      </c>
      <c r="M1709" s="15">
        <f t="shared" si="359"/>
        <v>21.78369030172767</v>
      </c>
      <c r="N1709" s="6"/>
      <c r="O1709" s="7">
        <f t="shared" si="360"/>
        <v>24.040589108752918</v>
      </c>
      <c r="P1709" s="7"/>
      <c r="Q1709" s="46">
        <f t="shared" si="361"/>
        <v>5.3578290187035311E-2</v>
      </c>
      <c r="R1709" s="22">
        <f t="shared" si="371"/>
        <v>0.99870399172195323</v>
      </c>
      <c r="S1709" s="22">
        <f t="shared" si="372"/>
        <v>50.520604602725506</v>
      </c>
      <c r="T1709" s="39">
        <f t="shared" si="379"/>
        <v>9.6380583447934542E-2</v>
      </c>
      <c r="U1709" s="39">
        <f t="shared" si="363"/>
        <v>-2.0303581951340743E-2</v>
      </c>
      <c r="V1709" s="39">
        <f t="shared" si="380"/>
        <v>0.11668416539927529</v>
      </c>
      <c r="Y1709" s="37"/>
      <c r="Z1709" s="37"/>
    </row>
    <row r="1710" spans="1:26" ht="13.15" x14ac:dyDescent="0.4">
      <c r="A1710" s="1">
        <v>2012.1</v>
      </c>
      <c r="B1710" s="13">
        <v>1437.82</v>
      </c>
      <c r="C1710" s="4">
        <f>C1709*2/3+C1712/3</f>
        <v>30.143333333333331</v>
      </c>
      <c r="D1710" s="11">
        <f>D1709*2/3+D1712/3</f>
        <v>86.50333333333333</v>
      </c>
      <c r="E1710" s="11">
        <v>231.31700000000001</v>
      </c>
      <c r="F1710" s="5">
        <f t="shared" si="369"/>
        <v>2012.7916666665378</v>
      </c>
      <c r="G1710" s="22">
        <v>1.75</v>
      </c>
      <c r="H1710" s="4">
        <f t="shared" si="365"/>
        <v>1893.5126634877679</v>
      </c>
      <c r="I1710" s="4">
        <f t="shared" si="366"/>
        <v>39.696751600617333</v>
      </c>
      <c r="J1710" s="33">
        <f t="shared" si="370"/>
        <v>1017949.2840852637</v>
      </c>
      <c r="K1710" s="4">
        <f t="shared" si="367"/>
        <v>113.91909773168423</v>
      </c>
      <c r="L1710" s="33">
        <f t="shared" si="368"/>
        <v>61242.719003530066</v>
      </c>
      <c r="M1710" s="15">
        <f t="shared" si="359"/>
        <v>21.57710965452878</v>
      </c>
      <c r="N1710" s="6"/>
      <c r="O1710" s="7">
        <f t="shared" si="360"/>
        <v>23.81681365936625</v>
      </c>
      <c r="P1710" s="7"/>
      <c r="Q1710" s="46">
        <f t="shared" si="361"/>
        <v>5.3508222372874691E-2</v>
      </c>
      <c r="R1710" s="22">
        <f t="shared" si="371"/>
        <v>1.0106004066436509</v>
      </c>
      <c r="S1710" s="22">
        <f t="shared" si="372"/>
        <v>50.47476038422527</v>
      </c>
      <c r="T1710" s="39">
        <f t="shared" ref="T1710:T1715" si="381">(J1830/J1710)^(1/10)-1</f>
        <v>9.2693827456812317E-2</v>
      </c>
      <c r="U1710" s="39">
        <f t="shared" si="363"/>
        <v>-2.4064601069763936E-2</v>
      </c>
      <c r="V1710" s="39">
        <f t="shared" si="380"/>
        <v>0.11675842852657625</v>
      </c>
      <c r="Y1710" s="37"/>
      <c r="Z1710" s="37"/>
    </row>
    <row r="1711" spans="1:26" ht="13.15" x14ac:dyDescent="0.4">
      <c r="A1711" s="1">
        <v>2012.11</v>
      </c>
      <c r="B1711" s="13">
        <v>1394.51</v>
      </c>
      <c r="C1711" s="4">
        <f>C1709/3+C1712*2/3</f>
        <v>30.696666666666665</v>
      </c>
      <c r="D1711" s="11">
        <f>D1709/3+D1712*2/3</f>
        <v>86.506666666666675</v>
      </c>
      <c r="E1711" s="11">
        <v>230.221</v>
      </c>
      <c r="F1711" s="5">
        <f t="shared" si="369"/>
        <v>2012.8749999998711</v>
      </c>
      <c r="G1711" s="22">
        <v>1.65</v>
      </c>
      <c r="H1711" s="4">
        <f t="shared" si="365"/>
        <v>1845.2191016023735</v>
      </c>
      <c r="I1711" s="4">
        <f t="shared" si="366"/>
        <v>40.617905707993629</v>
      </c>
      <c r="J1711" s="33">
        <f t="shared" si="370"/>
        <v>993806.4214791843</v>
      </c>
      <c r="K1711" s="4">
        <f t="shared" si="367"/>
        <v>114.46583656573468</v>
      </c>
      <c r="L1711" s="33">
        <f t="shared" si="368"/>
        <v>61649.526237956445</v>
      </c>
      <c r="M1711" s="15">
        <f t="shared" si="359"/>
        <v>20.898162059573693</v>
      </c>
      <c r="N1711" s="6"/>
      <c r="O1711" s="7">
        <f t="shared" si="360"/>
        <v>23.073935342391621</v>
      </c>
      <c r="P1711" s="7"/>
      <c r="Q1711" s="46">
        <f t="shared" si="361"/>
        <v>5.5527377657510563E-2</v>
      </c>
      <c r="R1711" s="22">
        <f t="shared" si="371"/>
        <v>0.99499726149574863</v>
      </c>
      <c r="S1711" s="22">
        <f t="shared" si="372"/>
        <v>51.252652882237626</v>
      </c>
      <c r="T1711" s="39">
        <f t="shared" si="381"/>
        <v>0.10108790636910037</v>
      </c>
      <c r="U1711" s="39">
        <f t="shared" si="363"/>
        <v>-2.4418648856516456E-2</v>
      </c>
      <c r="V1711" s="39">
        <f t="shared" si="380"/>
        <v>0.12550655522561682</v>
      </c>
      <c r="Y1711" s="37"/>
      <c r="Z1711" s="37"/>
    </row>
    <row r="1712" spans="1:26" ht="13.15" x14ac:dyDescent="0.4">
      <c r="A1712" s="1">
        <v>2012.12</v>
      </c>
      <c r="B1712" s="11">
        <v>1422.29</v>
      </c>
      <c r="C1712" s="4">
        <v>31.25</v>
      </c>
      <c r="D1712" s="11">
        <v>86.51</v>
      </c>
      <c r="E1712" s="11">
        <v>229.601</v>
      </c>
      <c r="F1712" s="5">
        <f t="shared" si="369"/>
        <v>2012.9583333332043</v>
      </c>
      <c r="G1712" s="22">
        <v>1.72</v>
      </c>
      <c r="H1712" s="4">
        <f t="shared" si="365"/>
        <v>1887.0596400277002</v>
      </c>
      <c r="I1712" s="4">
        <f t="shared" si="366"/>
        <v>41.461736882679084</v>
      </c>
      <c r="J1712" s="33">
        <f t="shared" si="370"/>
        <v>1018201.9746989181</v>
      </c>
      <c r="K1712" s="4">
        <f t="shared" si="367"/>
        <v>114.77935544705818</v>
      </c>
      <c r="L1712" s="33">
        <f t="shared" si="368"/>
        <v>61931.570095552546</v>
      </c>
      <c r="M1712" s="15">
        <f t="shared" si="359"/>
        <v>21.238261139845605</v>
      </c>
      <c r="N1712" s="6"/>
      <c r="O1712" s="7">
        <f t="shared" si="360"/>
        <v>23.456313867189632</v>
      </c>
      <c r="P1712" s="7"/>
      <c r="Q1712" s="46">
        <f t="shared" si="361"/>
        <v>5.4011137971734811E-2</v>
      </c>
      <c r="R1712" s="22">
        <f t="shared" si="371"/>
        <v>0.98428092591792593</v>
      </c>
      <c r="S1712" s="22">
        <f t="shared" si="372"/>
        <v>51.133956304185233</v>
      </c>
      <c r="T1712" s="39">
        <f t="shared" si="381"/>
        <v>9.8771828705218834E-2</v>
      </c>
      <c r="U1712" s="39">
        <f t="shared" si="363"/>
        <v>-2.1411373169075598E-2</v>
      </c>
      <c r="V1712" s="39">
        <f t="shared" ref="V1712:V1717" si="382">T1712-U1712</f>
        <v>0.12018320187429443</v>
      </c>
      <c r="Y1712" s="37"/>
      <c r="Z1712" s="37"/>
    </row>
    <row r="1713" spans="1:26" ht="13.15" x14ac:dyDescent="0.4">
      <c r="A1713" s="1">
        <v>2013.01</v>
      </c>
      <c r="B1713" s="11">
        <v>1480.4</v>
      </c>
      <c r="C1713" s="4">
        <f>C1712*2/3+C1715/3</f>
        <v>31.536666666666665</v>
      </c>
      <c r="D1713" s="11">
        <f>D1712*2/3+D1715/3</f>
        <v>86.906666666666666</v>
      </c>
      <c r="E1713" s="11">
        <v>230.28</v>
      </c>
      <c r="F1713" s="5">
        <f t="shared" si="369"/>
        <v>2013.0416666665376</v>
      </c>
      <c r="G1713" s="22">
        <v>1.91</v>
      </c>
      <c r="H1713" s="4">
        <f t="shared" si="365"/>
        <v>1958.3670818134447</v>
      </c>
      <c r="I1713" s="4">
        <f t="shared" si="366"/>
        <v>41.718704316484278</v>
      </c>
      <c r="J1713" s="33">
        <f t="shared" si="370"/>
        <v>1058553.2255805624</v>
      </c>
      <c r="K1713" s="4">
        <f t="shared" si="367"/>
        <v>114.9656546812576</v>
      </c>
      <c r="L1713" s="33">
        <f t="shared" si="368"/>
        <v>62142.213134595193</v>
      </c>
      <c r="M1713" s="15">
        <f t="shared" si="359"/>
        <v>21.900475413821802</v>
      </c>
      <c r="N1713" s="6"/>
      <c r="O1713" s="7">
        <f t="shared" si="360"/>
        <v>24.193771416596864</v>
      </c>
      <c r="P1713" s="7"/>
      <c r="Q1713" s="46">
        <f t="shared" si="361"/>
        <v>5.0537938236435147E-2</v>
      </c>
      <c r="R1713" s="22">
        <f t="shared" si="371"/>
        <v>0.99529370145332274</v>
      </c>
      <c r="S1713" s="22">
        <f t="shared" si="372"/>
        <v>50.18177508306858</v>
      </c>
      <c r="T1713" s="39">
        <f t="shared" si="381"/>
        <v>9.5135580101542105E-2</v>
      </c>
      <c r="U1713" s="39">
        <f t="shared" si="363"/>
        <v>-1.9323204210377476E-2</v>
      </c>
      <c r="V1713" s="39">
        <f t="shared" si="382"/>
        <v>0.11445878431191958</v>
      </c>
      <c r="Y1713" s="37"/>
      <c r="Z1713" s="37"/>
    </row>
    <row r="1714" spans="1:26" ht="13.15" x14ac:dyDescent="0.4">
      <c r="A1714" s="1">
        <v>2013.02</v>
      </c>
      <c r="B1714" s="11">
        <v>1512.31</v>
      </c>
      <c r="C1714" s="4">
        <f>C1712/3+C1715*2/3</f>
        <v>31.823333333333331</v>
      </c>
      <c r="D1714" s="11">
        <f>D1712/3+D1715*2/3</f>
        <v>87.303333333333342</v>
      </c>
      <c r="E1714" s="11">
        <v>232.166</v>
      </c>
      <c r="F1714" s="5">
        <f t="shared" si="369"/>
        <v>2013.1249999998709</v>
      </c>
      <c r="G1714" s="22">
        <v>1.98</v>
      </c>
      <c r="H1714" s="4">
        <f t="shared" si="365"/>
        <v>1984.3279506473816</v>
      </c>
      <c r="I1714" s="4">
        <f t="shared" si="366"/>
        <v>41.755942773705023</v>
      </c>
      <c r="J1714" s="33">
        <f t="shared" si="370"/>
        <v>1074466.6715623213</v>
      </c>
      <c r="K1714" s="4">
        <f t="shared" si="367"/>
        <v>114.55220458637356</v>
      </c>
      <c r="L1714" s="33">
        <f t="shared" si="368"/>
        <v>62027.310526917456</v>
      </c>
      <c r="M1714" s="15">
        <f t="shared" si="359"/>
        <v>22.052724336861932</v>
      </c>
      <c r="N1714" s="6"/>
      <c r="O1714" s="7">
        <f t="shared" si="360"/>
        <v>24.367396962422962</v>
      </c>
      <c r="P1714" s="7"/>
      <c r="Q1714" s="46">
        <f t="shared" si="361"/>
        <v>4.9571974966961689E-2</v>
      </c>
      <c r="R1714" s="22">
        <f t="shared" si="371"/>
        <v>1.0034511580252754</v>
      </c>
      <c r="S1714" s="22">
        <f t="shared" si="372"/>
        <v>49.539871656185113</v>
      </c>
      <c r="T1714" s="39">
        <f t="shared" si="381"/>
        <v>9.6286685089266522E-2</v>
      </c>
      <c r="U1714" s="39">
        <f t="shared" si="363"/>
        <v>-2.0113744427384672E-2</v>
      </c>
      <c r="V1714" s="39">
        <f t="shared" si="382"/>
        <v>0.11640042951665119</v>
      </c>
      <c r="Y1714" s="37"/>
      <c r="Z1714" s="37"/>
    </row>
    <row r="1715" spans="1:26" ht="13.15" x14ac:dyDescent="0.4">
      <c r="A1715" s="1">
        <v>2013.03</v>
      </c>
      <c r="B1715" s="11">
        <v>1550.83</v>
      </c>
      <c r="C1715" s="4">
        <v>32.11</v>
      </c>
      <c r="D1715" s="11">
        <v>87.7</v>
      </c>
      <c r="E1715" s="11">
        <v>232.773</v>
      </c>
      <c r="F1715" s="5">
        <f t="shared" si="369"/>
        <v>2013.2083333332041</v>
      </c>
      <c r="G1715" s="22">
        <v>1.96</v>
      </c>
      <c r="H1715" s="4">
        <f t="shared" si="365"/>
        <v>2029.5643913598228</v>
      </c>
      <c r="I1715" s="4">
        <f t="shared" si="366"/>
        <v>42.022215592014547</v>
      </c>
      <c r="J1715" s="33">
        <f t="shared" si="370"/>
        <v>1100857.3044103039</v>
      </c>
      <c r="K1715" s="4">
        <f t="shared" si="367"/>
        <v>114.77260378136641</v>
      </c>
      <c r="L1715" s="33">
        <f t="shared" si="368"/>
        <v>62253.880565106207</v>
      </c>
      <c r="M1715" s="15">
        <f t="shared" si="359"/>
        <v>22.419207114602568</v>
      </c>
      <c r="N1715" s="6"/>
      <c r="O1715" s="7">
        <f t="shared" si="360"/>
        <v>24.777200805369681</v>
      </c>
      <c r="P1715" s="7"/>
      <c r="Q1715" s="46">
        <f t="shared" si="361"/>
        <v>4.8684797595349036E-2</v>
      </c>
      <c r="R1715" s="22">
        <f t="shared" si="371"/>
        <v>1.019820122666715</v>
      </c>
      <c r="S1715" s="22">
        <f t="shared" si="372"/>
        <v>49.581211079830545</v>
      </c>
      <c r="T1715" s="39">
        <f t="shared" si="381"/>
        <v>9.0467538915607548E-2</v>
      </c>
      <c r="U1715" s="39">
        <f t="shared" si="363"/>
        <v>-1.9433599980491545E-2</v>
      </c>
      <c r="V1715" s="39">
        <f t="shared" si="382"/>
        <v>0.10990113889609909</v>
      </c>
      <c r="Y1715" s="37"/>
      <c r="Z1715" s="37"/>
    </row>
    <row r="1716" spans="1:26" ht="13.15" x14ac:dyDescent="0.4">
      <c r="A1716" s="1">
        <v>2013.04</v>
      </c>
      <c r="B1716" s="11">
        <v>1570.7</v>
      </c>
      <c r="C1716" s="4">
        <f>C1715*2/3+C1718/3</f>
        <v>32.49666666666667</v>
      </c>
      <c r="D1716" s="11">
        <f>D1715*2/3+D1718/3</f>
        <v>88.783333333333331</v>
      </c>
      <c r="E1716" s="11">
        <v>232.53100000000001</v>
      </c>
      <c r="F1716" s="5">
        <f t="shared" si="369"/>
        <v>2013.2916666665374</v>
      </c>
      <c r="G1716" s="22">
        <v>1.76</v>
      </c>
      <c r="H1716" s="4">
        <f t="shared" si="365"/>
        <v>2057.7074467490356</v>
      </c>
      <c r="I1716" s="4">
        <f t="shared" si="366"/>
        <v>42.572504612288263</v>
      </c>
      <c r="J1716" s="33">
        <f t="shared" si="370"/>
        <v>1118046.711801342</v>
      </c>
      <c r="K1716" s="4">
        <f t="shared" si="367"/>
        <v>116.31127914127579</v>
      </c>
      <c r="L1716" s="33">
        <f t="shared" si="368"/>
        <v>63197.245747816771</v>
      </c>
      <c r="M1716" s="15">
        <f t="shared" si="359"/>
        <v>22.595655396105585</v>
      </c>
      <c r="N1716" s="6"/>
      <c r="O1716" s="7">
        <f t="shared" si="360"/>
        <v>24.976932098870414</v>
      </c>
      <c r="P1716" s="7"/>
      <c r="Q1716" s="46">
        <f t="shared" si="361"/>
        <v>5.045254718824474E-2</v>
      </c>
      <c r="R1716" s="22">
        <f t="shared" si="371"/>
        <v>0.98613460955449705</v>
      </c>
      <c r="S1716" s="22">
        <f t="shared" si="372"/>
        <v>50.616539718281743</v>
      </c>
      <c r="T1716" s="39">
        <f>(J1836/J1716)^(1/10)-1</f>
        <v>9.2293683142894878E-2</v>
      </c>
      <c r="U1716" s="39">
        <f t="shared" si="363"/>
        <v>-2.0082681848827222E-2</v>
      </c>
      <c r="V1716" s="39">
        <f t="shared" si="382"/>
        <v>0.1123763649917221</v>
      </c>
      <c r="Y1716" s="37"/>
      <c r="Z1716" s="37"/>
    </row>
    <row r="1717" spans="1:26" ht="13.15" x14ac:dyDescent="0.4">
      <c r="A1717" s="1">
        <v>2013.05</v>
      </c>
      <c r="B1717" s="11">
        <v>1639.84</v>
      </c>
      <c r="C1717" s="4">
        <f>C1715/3+C1718*2/3</f>
        <v>32.88333333333334</v>
      </c>
      <c r="D1717" s="11">
        <f>D1715/3+D1718*2/3</f>
        <v>89.866666666666674</v>
      </c>
      <c r="E1717" s="11">
        <v>232.94499999999999</v>
      </c>
      <c r="F1717" s="5">
        <f t="shared" si="369"/>
        <v>2013.3749999998706</v>
      </c>
      <c r="G1717" s="22">
        <v>1.93</v>
      </c>
      <c r="H1717" s="4">
        <f t="shared" si="365"/>
        <v>2144.4668027216726</v>
      </c>
      <c r="I1717" s="4">
        <f t="shared" si="366"/>
        <v>43.002498229195744</v>
      </c>
      <c r="J1717" s="33">
        <f t="shared" si="370"/>
        <v>1167134.1462832568</v>
      </c>
      <c r="K1717" s="4">
        <f t="shared" si="367"/>
        <v>117.52127240335703</v>
      </c>
      <c r="L1717" s="33">
        <f t="shared" si="368"/>
        <v>63961.395794298238</v>
      </c>
      <c r="M1717" s="15">
        <f t="shared" si="359"/>
        <v>23.411841781842398</v>
      </c>
      <c r="N1717" s="6"/>
      <c r="O1717" s="7">
        <f t="shared" si="360"/>
        <v>25.881910504712465</v>
      </c>
      <c r="P1717" s="7"/>
      <c r="Q1717" s="46">
        <f t="shared" si="361"/>
        <v>4.7559095488884817E-2</v>
      </c>
      <c r="R1717" s="22">
        <f t="shared" si="371"/>
        <v>0.96882821841789979</v>
      </c>
      <c r="S1717" s="22">
        <f t="shared" si="372"/>
        <v>49.826011014749959</v>
      </c>
      <c r="T1717" s="39">
        <f>(J1837/J1717)^(1/10)-1</f>
        <v>8.7958269099888797E-2</v>
      </c>
      <c r="U1717" s="39">
        <f>(($S1837/$S1717)^(1/10)-1)</f>
        <v>-1.943069119364349E-2</v>
      </c>
      <c r="V1717" s="39">
        <f t="shared" si="382"/>
        <v>0.10738896029353229</v>
      </c>
      <c r="Y1717" s="37"/>
      <c r="Z1717" s="37"/>
    </row>
    <row r="1718" spans="1:26" ht="13.15" x14ac:dyDescent="0.4">
      <c r="A1718" s="1">
        <v>2013.06</v>
      </c>
      <c r="B1718" s="11">
        <v>1618.77</v>
      </c>
      <c r="C1718" s="4">
        <v>33.270000000000003</v>
      </c>
      <c r="D1718" s="11">
        <v>90.95</v>
      </c>
      <c r="E1718" s="11">
        <v>233.50399999999999</v>
      </c>
      <c r="F1718" s="5">
        <f t="shared" si="369"/>
        <v>2013.4583333332039</v>
      </c>
      <c r="G1718" s="22">
        <v>2.2999999999999998</v>
      </c>
      <c r="H1718" s="4">
        <f t="shared" si="365"/>
        <v>2111.8451346872002</v>
      </c>
      <c r="I1718" s="4">
        <f t="shared" si="366"/>
        <v>43.40399663389065</v>
      </c>
      <c r="J1718" s="33">
        <f t="shared" si="370"/>
        <v>1151348.2461475818</v>
      </c>
      <c r="K1718" s="4">
        <f t="shared" si="367"/>
        <v>118.6532459829382</v>
      </c>
      <c r="L1718" s="33">
        <f t="shared" si="368"/>
        <v>64688.079830440751</v>
      </c>
      <c r="M1718" s="15">
        <f t="shared" si="359"/>
        <v>22.92533317391532</v>
      </c>
      <c r="N1718" s="6"/>
      <c r="O1718" s="7">
        <f t="shared" si="360"/>
        <v>25.347211669351619</v>
      </c>
      <c r="P1718" s="7"/>
      <c r="Q1718" s="46">
        <f t="shared" si="361"/>
        <v>4.4899452656777174E-2</v>
      </c>
      <c r="R1718" s="22">
        <f t="shared" si="371"/>
        <v>0.97744062666193965</v>
      </c>
      <c r="S1718" s="22">
        <f t="shared" si="372"/>
        <v>48.157282063143434</v>
      </c>
      <c r="T1718" s="39">
        <f>(J1838/J1718)^(1/10)-1</f>
        <v>9.259702696209593E-2</v>
      </c>
      <c r="U1718" s="39">
        <f>(($S1838/$S1718)^(1/10)-1)</f>
        <v>-1.6909741414037782E-2</v>
      </c>
      <c r="V1718" s="39">
        <f>T1718-U1718</f>
        <v>0.10950676837613371</v>
      </c>
      <c r="Y1718" s="37"/>
      <c r="Z1718" s="37"/>
    </row>
    <row r="1719" spans="1:26" ht="13.15" x14ac:dyDescent="0.4">
      <c r="A1719" s="1">
        <v>2013.07</v>
      </c>
      <c r="B1719" s="11">
        <v>1668.68</v>
      </c>
      <c r="C1719" s="4">
        <f>C1718*2/3+C1721/3</f>
        <v>33.646666666666668</v>
      </c>
      <c r="D1719" s="11">
        <f>D1718*2/3+D1721/3</f>
        <v>92.09</v>
      </c>
      <c r="E1719" s="11">
        <v>233.596</v>
      </c>
      <c r="F1719" s="5">
        <f t="shared" si="369"/>
        <v>2013.5416666665371</v>
      </c>
      <c r="G1719" s="22">
        <v>2.58</v>
      </c>
      <c r="H1719" s="4">
        <f t="shared" si="365"/>
        <v>2176.1002744910015</v>
      </c>
      <c r="I1719" s="4">
        <f t="shared" si="366"/>
        <v>43.878107587458693</v>
      </c>
      <c r="J1719" s="33">
        <f t="shared" si="370"/>
        <v>1188372.7212946417</v>
      </c>
      <c r="K1719" s="4">
        <f t="shared" si="367"/>
        <v>120.09317201493177</v>
      </c>
      <c r="L1719" s="33">
        <f t="shared" si="368"/>
        <v>65583.121931121335</v>
      </c>
      <c r="M1719" s="15">
        <f t="shared" si="359"/>
        <v>23.492460177159629</v>
      </c>
      <c r="N1719" s="6"/>
      <c r="O1719" s="7">
        <f t="shared" si="360"/>
        <v>25.976012306614148</v>
      </c>
      <c r="P1719" s="7"/>
      <c r="Q1719" s="46">
        <f t="shared" si="361"/>
        <v>4.0975328731904334E-2</v>
      </c>
      <c r="R1719" s="22">
        <f t="shared" si="371"/>
        <v>0.98827007178827742</v>
      </c>
      <c r="S1719" s="22">
        <f t="shared" si="372"/>
        <v>47.052345450094542</v>
      </c>
      <c r="T1719" s="39"/>
      <c r="U1719" s="39"/>
      <c r="Y1719" s="37"/>
      <c r="Z1719" s="37"/>
    </row>
    <row r="1720" spans="1:26" ht="13.15" x14ac:dyDescent="0.4">
      <c r="A1720" s="1">
        <v>2013.08</v>
      </c>
      <c r="B1720" s="11">
        <v>1670.09</v>
      </c>
      <c r="C1720" s="4">
        <f>C1718/3+C1721*2/3</f>
        <v>34.023333333333333</v>
      </c>
      <c r="D1720" s="11">
        <f>D1718/3+D1721*2/3</f>
        <v>93.23</v>
      </c>
      <c r="E1720" s="11">
        <v>233.87700000000001</v>
      </c>
      <c r="F1720" s="5">
        <f t="shared" si="369"/>
        <v>2013.6249999998704</v>
      </c>
      <c r="G1720" s="22">
        <v>2.74</v>
      </c>
      <c r="H1720" s="4">
        <f t="shared" si="365"/>
        <v>2175.3222702959247</v>
      </c>
      <c r="I1720" s="4">
        <f t="shared" si="366"/>
        <v>44.316003754110064</v>
      </c>
      <c r="J1720" s="33">
        <f t="shared" si="370"/>
        <v>1189964.6065168623</v>
      </c>
      <c r="K1720" s="4">
        <f t="shared" si="367"/>
        <v>121.43375222873563</v>
      </c>
      <c r="L1720" s="33">
        <f t="shared" si="368"/>
        <v>66427.797463350536</v>
      </c>
      <c r="M1720" s="15">
        <f t="shared" si="359"/>
        <v>23.356649094916087</v>
      </c>
      <c r="N1720" s="6"/>
      <c r="O1720" s="7">
        <f t="shared" si="360"/>
        <v>25.827397250944141</v>
      </c>
      <c r="P1720" s="7"/>
      <c r="Q1720" s="46">
        <f t="shared" si="361"/>
        <v>3.9356890135809078E-2</v>
      </c>
      <c r="R1720" s="22">
        <f t="shared" si="371"/>
        <v>0.99623107360015073</v>
      </c>
      <c r="S1720" s="22">
        <f t="shared" si="372"/>
        <v>46.444555194675061</v>
      </c>
      <c r="T1720" s="39"/>
      <c r="U1720" s="39"/>
      <c r="Y1720" s="37"/>
      <c r="Z1720" s="37"/>
    </row>
    <row r="1721" spans="1:26" ht="13.15" x14ac:dyDescent="0.4">
      <c r="A1721" s="1">
        <v>2013.09</v>
      </c>
      <c r="B1721" s="11">
        <v>1687.17</v>
      </c>
      <c r="C1721" s="4">
        <v>34.4</v>
      </c>
      <c r="D1721" s="11">
        <v>94.37</v>
      </c>
      <c r="E1721" s="11">
        <v>234.149</v>
      </c>
      <c r="F1721" s="5">
        <f t="shared" si="369"/>
        <v>2013.7083333332037</v>
      </c>
      <c r="G1721" s="22">
        <v>2.81</v>
      </c>
      <c r="H1721" s="4">
        <f t="shared" si="365"/>
        <v>2195.0164635766118</v>
      </c>
      <c r="I1721" s="4">
        <f t="shared" si="366"/>
        <v>44.754569099163355</v>
      </c>
      <c r="J1721" s="33">
        <f t="shared" si="370"/>
        <v>1202778.0745590578</v>
      </c>
      <c r="K1721" s="4">
        <f t="shared" si="367"/>
        <v>122.77583389209437</v>
      </c>
      <c r="L1721" s="33">
        <f t="shared" si="368"/>
        <v>67276.069925459975</v>
      </c>
      <c r="M1721" s="15">
        <f t="shared" si="359"/>
        <v>23.442287167960597</v>
      </c>
      <c r="N1721" s="6"/>
      <c r="O1721" s="7">
        <f t="shared" si="360"/>
        <v>25.923107076121397</v>
      </c>
      <c r="P1721" s="7"/>
      <c r="Q1721" s="46">
        <f t="shared" si="361"/>
        <v>3.8287251690726408E-2</v>
      </c>
      <c r="R1721" s="22">
        <f t="shared" si="371"/>
        <v>1.0189187020214248</v>
      </c>
      <c r="S1721" s="22">
        <f t="shared" si="372"/>
        <v>46.215759948362788</v>
      </c>
      <c r="T1721" s="39"/>
      <c r="U1721" s="39"/>
      <c r="Y1721" s="37"/>
      <c r="Z1721" s="37"/>
    </row>
    <row r="1722" spans="1:26" ht="13.15" x14ac:dyDescent="0.4">
      <c r="A1722" s="1">
        <v>2013.1</v>
      </c>
      <c r="B1722" s="11">
        <v>1720.03</v>
      </c>
      <c r="C1722" s="4">
        <f>C1721*2/3+C1724/3</f>
        <v>34.596666666666664</v>
      </c>
      <c r="D1722" s="11">
        <f>D1721*2/3+D1724/3</f>
        <v>96.313333333333333</v>
      </c>
      <c r="E1722" s="11">
        <v>233.54599999999999</v>
      </c>
      <c r="F1722" s="5">
        <f t="shared" si="369"/>
        <v>2013.7916666665369</v>
      </c>
      <c r="G1722" s="22">
        <v>2.62</v>
      </c>
      <c r="H1722" s="4">
        <f t="shared" si="365"/>
        <v>2243.5452496296234</v>
      </c>
      <c r="I1722" s="4">
        <f t="shared" si="366"/>
        <v>45.126647298604986</v>
      </c>
      <c r="J1722" s="33">
        <f t="shared" si="370"/>
        <v>1231430.4663393658</v>
      </c>
      <c r="K1722" s="4">
        <f t="shared" si="367"/>
        <v>125.62764688755108</v>
      </c>
      <c r="L1722" s="33">
        <f t="shared" si="368"/>
        <v>68954.130440379216</v>
      </c>
      <c r="M1722" s="15">
        <f t="shared" si="359"/>
        <v>23.83473788763143</v>
      </c>
      <c r="N1722" s="6"/>
      <c r="O1722" s="7">
        <f t="shared" si="360"/>
        <v>26.356918954589542</v>
      </c>
      <c r="P1722" s="7"/>
      <c r="Q1722" s="46">
        <f t="shared" si="361"/>
        <v>3.9331513230855569E-2</v>
      </c>
      <c r="R1722" s="22">
        <f t="shared" si="371"/>
        <v>0.99350010533486743</v>
      </c>
      <c r="S1722" s="22">
        <f t="shared" si="372"/>
        <v>47.211685603120436</v>
      </c>
      <c r="T1722" s="39"/>
      <c r="U1722" s="39"/>
      <c r="Y1722" s="37"/>
      <c r="Z1722" s="37"/>
    </row>
    <row r="1723" spans="1:26" ht="13.15" x14ac:dyDescent="0.4">
      <c r="A1723" s="1">
        <v>2013.11</v>
      </c>
      <c r="B1723" s="11">
        <v>1783.54</v>
      </c>
      <c r="C1723" s="4">
        <f>C1721/3+C1724*2/3</f>
        <v>34.793333333333337</v>
      </c>
      <c r="D1723" s="11">
        <f>D1721/3+D1724*2/3</f>
        <v>98.256666666666661</v>
      </c>
      <c r="E1723" s="11">
        <v>233.06899999999999</v>
      </c>
      <c r="F1723" s="5">
        <f t="shared" si="369"/>
        <v>2013.8749999998702</v>
      </c>
      <c r="G1723" s="22">
        <v>2.72</v>
      </c>
      <c r="H1723" s="4">
        <f t="shared" si="365"/>
        <v>2331.1465989041876</v>
      </c>
      <c r="I1723" s="4">
        <f t="shared" si="366"/>
        <v>45.476053615023886</v>
      </c>
      <c r="J1723" s="33">
        <f t="shared" si="370"/>
        <v>1281592.8987218856</v>
      </c>
      <c r="K1723" s="4">
        <f t="shared" si="367"/>
        <v>128.42475880533232</v>
      </c>
      <c r="L1723" s="33">
        <f t="shared" si="368"/>
        <v>70603.993323437317</v>
      </c>
      <c r="M1723" s="15">
        <f t="shared" si="359"/>
        <v>24.642077092412055</v>
      </c>
      <c r="N1723" s="6"/>
      <c r="O1723" s="7">
        <f t="shared" si="360"/>
        <v>27.246316008132847</v>
      </c>
      <c r="P1723" s="7"/>
      <c r="Q1723" s="46">
        <f t="shared" si="361"/>
        <v>3.7024686012149394E-2</v>
      </c>
      <c r="R1723" s="22">
        <f t="shared" si="371"/>
        <v>0.98677017693488689</v>
      </c>
      <c r="S1723" s="22">
        <f t="shared" si="372"/>
        <v>47.000810211486936</v>
      </c>
      <c r="T1723" s="39"/>
      <c r="U1723" s="39"/>
      <c r="Y1723" s="37"/>
      <c r="Z1723" s="37"/>
    </row>
    <row r="1724" spans="1:26" ht="13.15" x14ac:dyDescent="0.4">
      <c r="A1724" s="1">
        <v>2013.12</v>
      </c>
      <c r="B1724" s="11">
        <v>1807.78</v>
      </c>
      <c r="C1724" s="4">
        <v>34.99</v>
      </c>
      <c r="D1724" s="11">
        <v>100.2</v>
      </c>
      <c r="E1724" s="11">
        <v>233.04900000000001</v>
      </c>
      <c r="F1724" s="5">
        <f t="shared" si="369"/>
        <v>2013.9583333332034</v>
      </c>
      <c r="G1724" s="22">
        <v>2.9</v>
      </c>
      <c r="H1724" s="4">
        <f t="shared" si="365"/>
        <v>2363.0318672038929</v>
      </c>
      <c r="I1724" s="4">
        <f t="shared" si="366"/>
        <v>45.737028307351679</v>
      </c>
      <c r="J1724" s="33">
        <f t="shared" si="370"/>
        <v>1301217.8425180109</v>
      </c>
      <c r="K1724" s="4">
        <f t="shared" si="367"/>
        <v>130.97599989701737</v>
      </c>
      <c r="L1724" s="33">
        <f t="shared" si="368"/>
        <v>72122.729436272493</v>
      </c>
      <c r="M1724" s="15">
        <f t="shared" si="359"/>
        <v>24.861869296461936</v>
      </c>
      <c r="N1724" s="6"/>
      <c r="O1724" s="7">
        <f t="shared" si="360"/>
        <v>27.48375359866268</v>
      </c>
      <c r="P1724" s="7"/>
      <c r="Q1724" s="46">
        <f t="shared" si="361"/>
        <v>3.4968173305041081E-2</v>
      </c>
      <c r="R1724" s="22">
        <f t="shared" si="371"/>
        <v>1.0058668846418555</v>
      </c>
      <c r="S1724" s="22">
        <f t="shared" si="372"/>
        <v>46.382978001290546</v>
      </c>
      <c r="T1724" s="39"/>
      <c r="U1724" s="39"/>
      <c r="Y1724" s="37"/>
      <c r="Z1724" s="37"/>
    </row>
    <row r="1725" spans="1:26" ht="13.15" x14ac:dyDescent="0.4">
      <c r="A1725" s="1">
        <v>2014.01</v>
      </c>
      <c r="B1725" s="11">
        <v>1822.36</v>
      </c>
      <c r="C1725" s="4">
        <f>C1724*2/3+C1727/3</f>
        <v>35.403333333333336</v>
      </c>
      <c r="D1725" s="11">
        <f>D1724*2/3+D1727/3</f>
        <v>100.41666666666666</v>
      </c>
      <c r="E1725" s="11">
        <v>233.916</v>
      </c>
      <c r="F1725" s="5">
        <f t="shared" si="369"/>
        <v>2014.0416666665367</v>
      </c>
      <c r="G1725" s="22">
        <v>2.86</v>
      </c>
      <c r="H1725" s="4">
        <f t="shared" si="365"/>
        <v>2373.2609331554918</v>
      </c>
      <c r="I1725" s="4">
        <f t="shared" si="366"/>
        <v>46.105790240941197</v>
      </c>
      <c r="J1725" s="33">
        <f t="shared" si="370"/>
        <v>1308966.2425535924</v>
      </c>
      <c r="K1725" s="4">
        <f t="shared" si="367"/>
        <v>130.77270793789225</v>
      </c>
      <c r="L1725" s="33">
        <f t="shared" si="368"/>
        <v>72127.366083772285</v>
      </c>
      <c r="M1725" s="15">
        <f t="shared" si="359"/>
        <v>24.859609093632709</v>
      </c>
      <c r="N1725" s="6"/>
      <c r="O1725" s="7">
        <f t="shared" si="360"/>
        <v>27.474102609349284</v>
      </c>
      <c r="P1725" s="7"/>
      <c r="Q1725" s="46">
        <f t="shared" si="361"/>
        <v>3.5253275788467715E-2</v>
      </c>
      <c r="R1725" s="22">
        <f t="shared" si="371"/>
        <v>1.0154143860838949</v>
      </c>
      <c r="S1725" s="22">
        <f t="shared" si="372"/>
        <v>46.482176374067258</v>
      </c>
      <c r="T1725" s="39"/>
      <c r="U1725" s="39"/>
      <c r="Y1725" s="37"/>
      <c r="Z1725" s="37"/>
    </row>
    <row r="1726" spans="1:26" ht="13.15" x14ac:dyDescent="0.4">
      <c r="A1726" s="1">
        <v>2014.02</v>
      </c>
      <c r="B1726" s="11">
        <v>1817.04</v>
      </c>
      <c r="C1726" s="4">
        <f>C1724/3+C1727*2/3</f>
        <v>35.816666666666663</v>
      </c>
      <c r="D1726" s="11">
        <f>D1724/3+D1727*2/3</f>
        <v>100.63333333333333</v>
      </c>
      <c r="E1726" s="11">
        <v>234.78100000000001</v>
      </c>
      <c r="F1726" s="5">
        <f t="shared" si="369"/>
        <v>2014.1249999998699</v>
      </c>
      <c r="G1726" s="22">
        <v>2.71</v>
      </c>
      <c r="H1726" s="4">
        <f t="shared" si="365"/>
        <v>2357.614449891601</v>
      </c>
      <c r="I1726" s="4">
        <f t="shared" si="366"/>
        <v>46.472224541168153</v>
      </c>
      <c r="J1726" s="33">
        <f t="shared" si="370"/>
        <v>1302472.4332284522</v>
      </c>
      <c r="K1726" s="4">
        <f t="shared" si="367"/>
        <v>130.57202967872186</v>
      </c>
      <c r="L1726" s="33">
        <f t="shared" si="368"/>
        <v>72134.97915871779</v>
      </c>
      <c r="M1726" s="15">
        <f t="shared" si="359"/>
        <v>24.590930877894124</v>
      </c>
      <c r="N1726" s="6"/>
      <c r="O1726" s="7">
        <f t="shared" si="360"/>
        <v>27.170675136889404</v>
      </c>
      <c r="P1726" s="7"/>
      <c r="Q1726" s="46">
        <f t="shared" si="361"/>
        <v>3.7019397023219061E-2</v>
      </c>
      <c r="R1726" s="22">
        <f t="shared" si="371"/>
        <v>1.0013900105334868</v>
      </c>
      <c r="S1726" s="22">
        <f t="shared" si="372"/>
        <v>47.024777256091646</v>
      </c>
      <c r="T1726" s="39"/>
      <c r="U1726" s="39"/>
      <c r="Y1726" s="37"/>
      <c r="Z1726" s="37"/>
    </row>
    <row r="1727" spans="1:26" ht="13.15" x14ac:dyDescent="0.4">
      <c r="A1727" s="1">
        <v>2014.03</v>
      </c>
      <c r="B1727" s="11">
        <v>1863.52</v>
      </c>
      <c r="C1727" s="4">
        <v>36.229999999999997</v>
      </c>
      <c r="D1727" s="11">
        <v>100.85</v>
      </c>
      <c r="E1727" s="11">
        <v>236.29300000000001</v>
      </c>
      <c r="F1727" s="5">
        <f t="shared" si="369"/>
        <v>2014.2083333332032</v>
      </c>
      <c r="G1727" s="22">
        <v>2.72</v>
      </c>
      <c r="H1727" s="4">
        <f t="shared" si="365"/>
        <v>2402.4504918893072</v>
      </c>
      <c r="I1727" s="4">
        <f t="shared" si="366"/>
        <v>46.707725874232416</v>
      </c>
      <c r="J1727" s="33">
        <f t="shared" si="370"/>
        <v>1329392.5837365934</v>
      </c>
      <c r="K1727" s="4">
        <f t="shared" si="367"/>
        <v>130.01584748596022</v>
      </c>
      <c r="L1727" s="33">
        <f t="shared" si="368"/>
        <v>71944.085424269884</v>
      </c>
      <c r="M1727" s="15">
        <f t="shared" si="359"/>
        <v>24.956039153965385</v>
      </c>
      <c r="N1727" s="6"/>
      <c r="O1727" s="7">
        <f t="shared" si="360"/>
        <v>27.56681236508285</v>
      </c>
      <c r="P1727" s="7"/>
      <c r="Q1727" s="46">
        <f t="shared" si="361"/>
        <v>3.6323988184061073E-2</v>
      </c>
      <c r="R1727" s="22">
        <f t="shared" si="371"/>
        <v>1.0031354035167042</v>
      </c>
      <c r="S1727" s="22">
        <f t="shared" si="372"/>
        <v>46.788820125589524</v>
      </c>
      <c r="T1727" s="39"/>
      <c r="U1727" s="39"/>
      <c r="Y1727" s="37"/>
      <c r="Z1727" s="37"/>
    </row>
    <row r="1728" spans="1:26" ht="13.15" x14ac:dyDescent="0.4">
      <c r="A1728" s="1">
        <v>2014.04</v>
      </c>
      <c r="B1728" s="11">
        <v>1864.26</v>
      </c>
      <c r="C1728" s="4">
        <f>C1727*2/3+C1730/3</f>
        <v>36.61333333333333</v>
      </c>
      <c r="D1728" s="11">
        <f>D1727*2/3+D1730/3</f>
        <v>101.60666666666667</v>
      </c>
      <c r="E1728" s="11">
        <v>237.072</v>
      </c>
      <c r="F1728" s="5">
        <f t="shared" si="369"/>
        <v>2014.2916666665365</v>
      </c>
      <c r="G1728" s="22">
        <v>2.71</v>
      </c>
      <c r="H1728" s="4">
        <f t="shared" si="365"/>
        <v>2395.5071013869206</v>
      </c>
      <c r="I1728" s="4">
        <f t="shared" si="366"/>
        <v>47.046817506917726</v>
      </c>
      <c r="J1728" s="33">
        <f t="shared" si="370"/>
        <v>1327719.909247254</v>
      </c>
      <c r="K1728" s="4">
        <f t="shared" si="367"/>
        <v>130.56091508065063</v>
      </c>
      <c r="L1728" s="33">
        <f t="shared" si="368"/>
        <v>72363.937565351749</v>
      </c>
      <c r="M1728" s="15">
        <f t="shared" si="359"/>
        <v>24.786315396962632</v>
      </c>
      <c r="N1728" s="6"/>
      <c r="O1728" s="7">
        <f t="shared" si="360"/>
        <v>27.372610571113665</v>
      </c>
      <c r="P1728" s="7"/>
      <c r="Q1728" s="46">
        <f t="shared" si="361"/>
        <v>3.6708065945364902E-2</v>
      </c>
      <c r="R1728" s="22">
        <f t="shared" si="371"/>
        <v>1.0153830378430897</v>
      </c>
      <c r="S1728" s="22">
        <f t="shared" si="372"/>
        <v>46.781295512448587</v>
      </c>
      <c r="T1728" s="39"/>
      <c r="U1728" s="39"/>
      <c r="Y1728" s="37"/>
      <c r="Z1728" s="37"/>
    </row>
    <row r="1729" spans="1:26" ht="13.15" x14ac:dyDescent="0.4">
      <c r="A1729" s="1">
        <v>2014.05</v>
      </c>
      <c r="B1729" s="11">
        <v>1889.77</v>
      </c>
      <c r="C1729" s="4">
        <f>C1727/3+C1730*2/3</f>
        <v>36.99666666666667</v>
      </c>
      <c r="D1729" s="11">
        <f>D1727/3+D1730*2/3</f>
        <v>102.36333333333334</v>
      </c>
      <c r="E1729" s="11">
        <v>237.9</v>
      </c>
      <c r="F1729" s="5">
        <f t="shared" si="369"/>
        <v>2014.3749999998697</v>
      </c>
      <c r="G1729" s="22">
        <v>2.56</v>
      </c>
      <c r="H1729" s="4">
        <f t="shared" si="365"/>
        <v>2419.8349950819675</v>
      </c>
      <c r="I1729" s="4">
        <f t="shared" si="366"/>
        <v>47.373928415300554</v>
      </c>
      <c r="J1729" s="33">
        <f t="shared" si="370"/>
        <v>1343391.8468432291</v>
      </c>
      <c r="K1729" s="4">
        <f t="shared" si="367"/>
        <v>131.07540928961751</v>
      </c>
      <c r="L1729" s="33">
        <f t="shared" si="368"/>
        <v>72767.62114738606</v>
      </c>
      <c r="M1729" s="15">
        <f t="shared" ref="M1729:M1792" si="383">H1729/AVERAGE(K1609:K1728)</f>
        <v>24.943274109902585</v>
      </c>
      <c r="N1729" s="6"/>
      <c r="O1729" s="7">
        <f t="shared" ref="O1729:O1792" si="384">J1729/AVERAGE(L1609:L1728)</f>
        <v>27.538632386895756</v>
      </c>
      <c r="P1729" s="7"/>
      <c r="Q1729" s="46">
        <f t="shared" ref="Q1729:Q1792" si="385">1/M1729-(G1729/100-(((E1729/E1609)^(1/10))-1))</f>
        <v>3.77139623445997E-2</v>
      </c>
      <c r="R1729" s="22">
        <f t="shared" si="371"/>
        <v>0.99864009586182401</v>
      </c>
      <c r="S1729" s="22">
        <f t="shared" si="372"/>
        <v>47.335609137407339</v>
      </c>
      <c r="T1729" s="39"/>
      <c r="U1729" s="39"/>
      <c r="Y1729" s="37"/>
      <c r="Z1729" s="37"/>
    </row>
    <row r="1730" spans="1:26" ht="13.15" x14ac:dyDescent="0.4">
      <c r="A1730" s="1">
        <v>2014.06</v>
      </c>
      <c r="B1730" s="11">
        <v>1947.09</v>
      </c>
      <c r="C1730" s="4">
        <v>37.380000000000003</v>
      </c>
      <c r="D1730" s="11">
        <v>103.12</v>
      </c>
      <c r="E1730" s="11">
        <v>238.34299999999999</v>
      </c>
      <c r="F1730" s="5">
        <f t="shared" si="369"/>
        <v>2014.458333333203</v>
      </c>
      <c r="G1730" s="22">
        <v>2.6</v>
      </c>
      <c r="H1730" s="4">
        <f t="shared" si="365"/>
        <v>2488.5986985562827</v>
      </c>
      <c r="I1730" s="4">
        <f t="shared" si="366"/>
        <v>47.775818966783177</v>
      </c>
      <c r="J1730" s="33">
        <f t="shared" si="370"/>
        <v>1383776.8603990192</v>
      </c>
      <c r="K1730" s="4">
        <f t="shared" si="367"/>
        <v>131.79888849263457</v>
      </c>
      <c r="L1730" s="33">
        <f t="shared" si="368"/>
        <v>73286.324640538878</v>
      </c>
      <c r="M1730" s="15">
        <f t="shared" si="383"/>
        <v>25.558007623511298</v>
      </c>
      <c r="N1730" s="6"/>
      <c r="O1730" s="7">
        <f t="shared" si="384"/>
        <v>28.20860107272215</v>
      </c>
      <c r="P1730" s="7"/>
      <c r="Q1730" s="46">
        <f t="shared" si="385"/>
        <v>3.6215896801316864E-2</v>
      </c>
      <c r="R1730" s="22">
        <f t="shared" si="371"/>
        <v>1.0074215711496362</v>
      </c>
      <c r="S1730" s="22">
        <f t="shared" si="372"/>
        <v>47.183375811246862</v>
      </c>
      <c r="T1730" s="39"/>
      <c r="U1730" s="39"/>
      <c r="Y1730" s="37"/>
      <c r="Z1730" s="37"/>
    </row>
    <row r="1731" spans="1:26" ht="13.15" x14ac:dyDescent="0.4">
      <c r="A1731" s="1">
        <v>2014.07</v>
      </c>
      <c r="B1731" s="11">
        <v>1973.1</v>
      </c>
      <c r="C1731" s="4">
        <f>C1730*2/3+C1733/3</f>
        <v>37.75</v>
      </c>
      <c r="D1731" s="11">
        <f>D1730*2/3+D1733/3</f>
        <v>104.06666666666666</v>
      </c>
      <c r="E1731" s="11">
        <v>238.25</v>
      </c>
      <c r="F1731" s="5">
        <f t="shared" si="369"/>
        <v>2014.5416666665362</v>
      </c>
      <c r="G1731" s="22">
        <v>2.54</v>
      </c>
      <c r="H1731" s="4">
        <f t="shared" si="365"/>
        <v>2522.826778174187</v>
      </c>
      <c r="I1731" s="4">
        <f t="shared" si="366"/>
        <v>48.267554039874078</v>
      </c>
      <c r="J1731" s="33">
        <f t="shared" si="370"/>
        <v>1405045.8520398012</v>
      </c>
      <c r="K1731" s="4">
        <f t="shared" si="367"/>
        <v>133.0607538300105</v>
      </c>
      <c r="L1731" s="33">
        <f t="shared" si="368"/>
        <v>74105.944116166749</v>
      </c>
      <c r="M1731" s="15">
        <f t="shared" si="383"/>
        <v>25.81754597615874</v>
      </c>
      <c r="N1731" s="6"/>
      <c r="O1731" s="7">
        <f t="shared" si="384"/>
        <v>28.485636237139374</v>
      </c>
      <c r="P1731" s="7"/>
      <c r="Q1731" s="46">
        <f t="shared" si="385"/>
        <v>3.6544567621686556E-2</v>
      </c>
      <c r="R1731" s="22">
        <f t="shared" si="371"/>
        <v>1.0126870256928058</v>
      </c>
      <c r="S1731" s="22">
        <f t="shared" si="372"/>
        <v>47.55210513631738</v>
      </c>
      <c r="T1731" s="39"/>
      <c r="U1731" s="39"/>
      <c r="Y1731" s="37"/>
      <c r="Z1731" s="37"/>
    </row>
    <row r="1732" spans="1:26" ht="13.15" x14ac:dyDescent="0.4">
      <c r="A1732" s="1">
        <v>2014.08</v>
      </c>
      <c r="B1732" s="11">
        <v>1961.53</v>
      </c>
      <c r="C1732" s="4">
        <f>C1730/3+C1733*2/3</f>
        <v>38.120000000000005</v>
      </c>
      <c r="D1732" s="11">
        <f>D1730/3+D1733*2/3</f>
        <v>105.01333333333334</v>
      </c>
      <c r="E1732" s="11">
        <v>237.852</v>
      </c>
      <c r="F1732" s="5">
        <f t="shared" si="369"/>
        <v>2014.6249999998695</v>
      </c>
      <c r="G1732" s="22">
        <v>2.42</v>
      </c>
      <c r="H1732" s="4">
        <f t="shared" si="365"/>
        <v>2512.2299680894002</v>
      </c>
      <c r="I1732" s="4">
        <f t="shared" si="366"/>
        <v>48.822198173654215</v>
      </c>
      <c r="J1732" s="33">
        <f t="shared" si="370"/>
        <v>1401410.0289697337</v>
      </c>
      <c r="K1732" s="4">
        <f t="shared" si="367"/>
        <v>134.49584918352591</v>
      </c>
      <c r="L1732" s="33">
        <f t="shared" si="368"/>
        <v>75026.50406003221</v>
      </c>
      <c r="M1732" s="15">
        <f t="shared" si="383"/>
        <v>25.617606421799398</v>
      </c>
      <c r="N1732" s="6"/>
      <c r="O1732" s="7">
        <f t="shared" si="384"/>
        <v>28.256055533515124</v>
      </c>
      <c r="P1732" s="7"/>
      <c r="Q1732" s="46">
        <f t="shared" si="385"/>
        <v>3.7821815914264693E-2</v>
      </c>
      <c r="R1732" s="22">
        <f t="shared" si="371"/>
        <v>0.99237806645546012</v>
      </c>
      <c r="S1732" s="22">
        <f t="shared" si="372"/>
        <v>48.235978801818128</v>
      </c>
      <c r="T1732" s="39"/>
      <c r="U1732" s="39"/>
      <c r="Y1732" s="37"/>
      <c r="Z1732" s="37"/>
    </row>
    <row r="1733" spans="1:26" ht="13.15" x14ac:dyDescent="0.4">
      <c r="A1733" s="1">
        <v>2014.09</v>
      </c>
      <c r="B1733" s="11">
        <v>1993.23</v>
      </c>
      <c r="C1733" s="4">
        <v>38.49</v>
      </c>
      <c r="D1733" s="11">
        <v>105.96</v>
      </c>
      <c r="E1733" s="11">
        <v>238.03100000000001</v>
      </c>
      <c r="F1733" s="5">
        <f t="shared" si="369"/>
        <v>2014.7083333332027</v>
      </c>
      <c r="G1733" s="22">
        <v>2.5299999999999998</v>
      </c>
      <c r="H1733" s="4">
        <f t="shared" si="365"/>
        <v>2550.9100145359221</v>
      </c>
      <c r="I1733" s="4">
        <f t="shared" si="366"/>
        <v>49.259004961538629</v>
      </c>
      <c r="J1733" s="33">
        <f t="shared" si="370"/>
        <v>1425276.9829257652</v>
      </c>
      <c r="K1733" s="4">
        <f t="shared" si="367"/>
        <v>135.60623969146877</v>
      </c>
      <c r="L1733" s="33">
        <f t="shared" si="368"/>
        <v>75767.648044036105</v>
      </c>
      <c r="M1733" s="15">
        <f t="shared" si="383"/>
        <v>25.918436892606199</v>
      </c>
      <c r="N1733" s="6"/>
      <c r="O1733" s="7">
        <f t="shared" si="384"/>
        <v>28.578155878854147</v>
      </c>
      <c r="P1733" s="7"/>
      <c r="Q1733" s="46">
        <f t="shared" si="385"/>
        <v>3.6129997383744908E-2</v>
      </c>
      <c r="R1733" s="22">
        <f t="shared" si="371"/>
        <v>1.0224851615240083</v>
      </c>
      <c r="S1733" s="22">
        <f t="shared" si="372"/>
        <v>47.832330256389731</v>
      </c>
      <c r="T1733" s="39"/>
      <c r="U1733" s="39"/>
      <c r="Y1733" s="37"/>
      <c r="Z1733" s="37"/>
    </row>
    <row r="1734" spans="1:26" ht="13.15" x14ac:dyDescent="0.4">
      <c r="A1734" s="1">
        <v>2014.1</v>
      </c>
      <c r="B1734" s="11">
        <v>1937.27</v>
      </c>
      <c r="C1734" s="4">
        <f>C1733*2/3+C1736/3</f>
        <v>38.806666666666665</v>
      </c>
      <c r="D1734" s="11">
        <f>D1733*2/3+D1736/3</f>
        <v>104.74333333333334</v>
      </c>
      <c r="E1734" s="11">
        <v>237.43299999999999</v>
      </c>
      <c r="F1734" s="5">
        <f t="shared" si="369"/>
        <v>2014.791666666536</v>
      </c>
      <c r="G1734" s="22">
        <v>2.2999999999999998</v>
      </c>
      <c r="H1734" s="4">
        <f t="shared" si="365"/>
        <v>2485.5374898602977</v>
      </c>
      <c r="I1734" s="4">
        <f t="shared" si="366"/>
        <v>49.789355565570084</v>
      </c>
      <c r="J1734" s="33">
        <f t="shared" si="370"/>
        <v>1391069.4573635869</v>
      </c>
      <c r="K1734" s="4">
        <f t="shared" si="367"/>
        <v>134.38678233438486</v>
      </c>
      <c r="L1734" s="33">
        <f t="shared" si="368"/>
        <v>75211.638988088031</v>
      </c>
      <c r="M1734" s="15">
        <f t="shared" si="383"/>
        <v>25.162748283083257</v>
      </c>
      <c r="N1734" s="6"/>
      <c r="O1734" s="7">
        <f t="shared" si="384"/>
        <v>27.736945618288249</v>
      </c>
      <c r="P1734" s="7"/>
      <c r="Q1734" s="46">
        <f t="shared" si="385"/>
        <v>3.8794517149685924E-2</v>
      </c>
      <c r="R1734" s="22">
        <f t="shared" si="371"/>
        <v>0.99926264515940255</v>
      </c>
      <c r="S1734" s="22">
        <f t="shared" si="372"/>
        <v>49.031027490766135</v>
      </c>
      <c r="T1734" s="39"/>
      <c r="U1734" s="39"/>
      <c r="Y1734" s="37"/>
      <c r="Z1734" s="37"/>
    </row>
    <row r="1735" spans="1:26" ht="13.15" x14ac:dyDescent="0.4">
      <c r="A1735" s="1">
        <v>2014.11</v>
      </c>
      <c r="B1735" s="11">
        <v>2044.57</v>
      </c>
      <c r="C1735" s="4">
        <f>C1733/3+C1736*2/3</f>
        <v>39.123333333333335</v>
      </c>
      <c r="D1735" s="11">
        <f>D1733/3+D1736*2/3</f>
        <v>103.52666666666667</v>
      </c>
      <c r="E1735" s="11">
        <v>236.15100000000001</v>
      </c>
      <c r="F1735" s="5">
        <f t="shared" si="369"/>
        <v>2014.8749999998693</v>
      </c>
      <c r="G1735" s="22">
        <v>2.33</v>
      </c>
      <c r="H1735" s="4">
        <f t="shared" si="365"/>
        <v>2637.4451708017327</v>
      </c>
      <c r="I1735" s="4">
        <f t="shared" si="366"/>
        <v>50.468140765865911</v>
      </c>
      <c r="J1735" s="33">
        <f t="shared" si="370"/>
        <v>1478440.7108442762</v>
      </c>
      <c r="K1735" s="4">
        <f t="shared" si="367"/>
        <v>133.54686171136265</v>
      </c>
      <c r="L1735" s="33">
        <f t="shared" si="368"/>
        <v>74860.747569418076</v>
      </c>
      <c r="M1735" s="15">
        <f t="shared" si="383"/>
        <v>26.606817147143424</v>
      </c>
      <c r="N1735" s="6"/>
      <c r="O1735" s="7">
        <f t="shared" si="384"/>
        <v>29.318654523381472</v>
      </c>
      <c r="P1735" s="7"/>
      <c r="Q1735" s="46">
        <f t="shared" si="385"/>
        <v>3.5730893913858884E-2</v>
      </c>
      <c r="R1735" s="22">
        <f t="shared" si="371"/>
        <v>1.0126191447923387</v>
      </c>
      <c r="S1735" s="22">
        <f t="shared" si="372"/>
        <v>49.260854165077269</v>
      </c>
      <c r="T1735" s="39"/>
      <c r="U1735" s="39"/>
      <c r="Y1735" s="37"/>
      <c r="Z1735" s="37"/>
    </row>
    <row r="1736" spans="1:26" ht="13.15" x14ac:dyDescent="0.4">
      <c r="A1736" s="1">
        <v>2014.12</v>
      </c>
      <c r="B1736" s="11">
        <v>2054.27</v>
      </c>
      <c r="C1736" s="4">
        <v>39.44</v>
      </c>
      <c r="D1736" s="11">
        <v>102.31</v>
      </c>
      <c r="E1736" s="11">
        <v>234.81200000000001</v>
      </c>
      <c r="F1736" s="5">
        <f t="shared" si="369"/>
        <v>2014.9583333332025</v>
      </c>
      <c r="G1736" s="22">
        <v>2.21</v>
      </c>
      <c r="H1736" s="4">
        <f t="shared" si="365"/>
        <v>2665.0691439534603</v>
      </c>
      <c r="I1736" s="4">
        <f t="shared" si="366"/>
        <v>51.166753658245746</v>
      </c>
      <c r="J1736" s="33">
        <f t="shared" si="370"/>
        <v>1496315.707701921</v>
      </c>
      <c r="K1736" s="4">
        <f t="shared" si="367"/>
        <v>132.72998394460248</v>
      </c>
      <c r="L1736" s="33">
        <f t="shared" si="368"/>
        <v>74521.878845031839</v>
      </c>
      <c r="M1736" s="15">
        <f t="shared" si="383"/>
        <v>26.794085482572552</v>
      </c>
      <c r="N1736" s="6"/>
      <c r="O1736" s="7">
        <f t="shared" si="384"/>
        <v>29.515332882231398</v>
      </c>
      <c r="P1736" s="7"/>
      <c r="Q1736" s="46">
        <f t="shared" si="385"/>
        <v>3.6462452421064537E-2</v>
      </c>
      <c r="R1736" s="22">
        <f t="shared" si="371"/>
        <v>1.0316759538025049</v>
      </c>
      <c r="S1736" s="22">
        <f t="shared" si="372"/>
        <v>50.166935603599093</v>
      </c>
      <c r="T1736" s="39"/>
      <c r="U1736" s="39"/>
      <c r="Y1736" s="37"/>
      <c r="Z1736" s="37"/>
    </row>
    <row r="1737" spans="1:26" ht="13.15" x14ac:dyDescent="0.4">
      <c r="A1737" s="1">
        <v>2015.01</v>
      </c>
      <c r="B1737" s="11">
        <v>2028.18</v>
      </c>
      <c r="C1737" s="4">
        <f>C1736*2/3+C1739/3</f>
        <v>39.896666666666668</v>
      </c>
      <c r="D1737" s="11">
        <f>D1736*2/3+D1739/3</f>
        <v>101.28999999999999</v>
      </c>
      <c r="E1737" s="11">
        <v>233.70699999999999</v>
      </c>
      <c r="F1737" s="5">
        <f t="shared" si="369"/>
        <v>2015.0416666665358</v>
      </c>
      <c r="G1737" s="22">
        <v>1.88</v>
      </c>
      <c r="H1737" s="4">
        <f t="shared" si="365"/>
        <v>2643.6625570479282</v>
      </c>
      <c r="I1737" s="4">
        <f t="shared" si="366"/>
        <v>52.003926583285917</v>
      </c>
      <c r="J1737" s="33">
        <f t="shared" si="370"/>
        <v>1486730.0322449575</v>
      </c>
      <c r="K1737" s="4">
        <f t="shared" si="367"/>
        <v>132.02801546380724</v>
      </c>
      <c r="L1737" s="33">
        <f t="shared" si="368"/>
        <v>74249.270265011844</v>
      </c>
      <c r="M1737" s="15">
        <f t="shared" si="383"/>
        <v>26.492295420383126</v>
      </c>
      <c r="N1737" s="6"/>
      <c r="O1737" s="7">
        <f t="shared" si="384"/>
        <v>29.174671165351555</v>
      </c>
      <c r="P1737" s="7"/>
      <c r="Q1737" s="46">
        <f t="shared" si="385"/>
        <v>3.949169066533733E-2</v>
      </c>
      <c r="R1737" s="22">
        <f t="shared" si="371"/>
        <v>0.99256957350474684</v>
      </c>
      <c r="S1737" s="22">
        <f t="shared" si="372"/>
        <v>52.000730981532968</v>
      </c>
      <c r="T1737" s="39"/>
      <c r="U1737" s="39"/>
      <c r="Y1737" s="37"/>
      <c r="Z1737" s="37"/>
    </row>
    <row r="1738" spans="1:26" ht="13.15" x14ac:dyDescent="0.4">
      <c r="A1738" s="1">
        <v>2015.02</v>
      </c>
      <c r="B1738" s="11">
        <v>2082.1999999999998</v>
      </c>
      <c r="C1738" s="4">
        <f>C1736/3+C1739*2/3</f>
        <v>40.353333333333332</v>
      </c>
      <c r="D1738" s="11">
        <f>D1736/3+D1739*2/3</f>
        <v>100.27000000000001</v>
      </c>
      <c r="E1738" s="11">
        <v>234.72200000000001</v>
      </c>
      <c r="F1738" s="5">
        <f t="shared" si="369"/>
        <v>2015.124999999869</v>
      </c>
      <c r="G1738" s="22">
        <v>1.98</v>
      </c>
      <c r="H1738" s="4">
        <f t="shared" ref="H1738:H1801" si="386">B1738*$E$1838/E1738</f>
        <v>2702.3393793508912</v>
      </c>
      <c r="I1738" s="4">
        <f t="shared" ref="I1738:I1801" si="387">C1738*$E$1838/E1738</f>
        <v>52.371723059619463</v>
      </c>
      <c r="J1738" s="33">
        <f t="shared" si="370"/>
        <v>1522182.7963622021</v>
      </c>
      <c r="K1738" s="4">
        <f t="shared" ref="K1738:K1801" si="388">D1738*$E$1838/E1738</f>
        <v>130.13330591082217</v>
      </c>
      <c r="L1738" s="33">
        <f t="shared" ref="L1738:L1796" si="389">K1738*(J1738/H1738)</f>
        <v>73301.92536319184</v>
      </c>
      <c r="M1738" s="15">
        <f t="shared" si="383"/>
        <v>26.995513699383242</v>
      </c>
      <c r="N1738" s="6"/>
      <c r="O1738" s="7">
        <f t="shared" si="384"/>
        <v>29.71991669561929</v>
      </c>
      <c r="P1738" s="7"/>
      <c r="Q1738" s="46">
        <f t="shared" si="385"/>
        <v>3.7643355355397097E-2</v>
      </c>
      <c r="R1738" s="22">
        <f t="shared" si="371"/>
        <v>0.99626735737370631</v>
      </c>
      <c r="S1738" s="22">
        <f t="shared" si="372"/>
        <v>51.391149302171641</v>
      </c>
      <c r="T1738" s="39"/>
      <c r="U1738" s="39"/>
      <c r="Y1738" s="37"/>
      <c r="Z1738" s="37"/>
    </row>
    <row r="1739" spans="1:26" ht="13.15" x14ac:dyDescent="0.4">
      <c r="A1739" s="1">
        <v>2015.03</v>
      </c>
      <c r="B1739" s="11">
        <v>2079.9899999999998</v>
      </c>
      <c r="C1739" s="4">
        <v>40.81</v>
      </c>
      <c r="D1739" s="11">
        <v>99.25</v>
      </c>
      <c r="E1739" s="11">
        <v>236.119</v>
      </c>
      <c r="F1739" s="5">
        <f t="shared" ref="F1739:F1797" si="390">F1738+1/12</f>
        <v>2015.2083333332023</v>
      </c>
      <c r="G1739" s="22">
        <v>2.04</v>
      </c>
      <c r="H1739" s="4">
        <f t="shared" si="386"/>
        <v>2683.4997340747673</v>
      </c>
      <c r="I1739" s="4">
        <f t="shared" si="387"/>
        <v>52.651033970159119</v>
      </c>
      <c r="J1739" s="33">
        <f t="shared" ref="J1739:J1799" si="391">J1738*((H1739+(I1739/12))/H1738)</f>
        <v>1514042.1919953683</v>
      </c>
      <c r="K1739" s="4">
        <f t="shared" si="388"/>
        <v>128.04741782745143</v>
      </c>
      <c r="L1739" s="33">
        <f t="shared" si="389"/>
        <v>72244.90865607062</v>
      </c>
      <c r="M1739" s="15">
        <f t="shared" si="383"/>
        <v>26.728605452928484</v>
      </c>
      <c r="N1739" s="6"/>
      <c r="O1739" s="7">
        <f t="shared" si="384"/>
        <v>29.41836917180769</v>
      </c>
      <c r="P1739" s="7"/>
      <c r="Q1739" s="46">
        <f t="shared" si="385"/>
        <v>3.7223880316747775E-2</v>
      </c>
      <c r="R1739" s="22">
        <f t="shared" ref="R1739:R1802" si="392">((G1739/G1740+G1739/1200+((1+G1740/1200)^(-119))*(1-G1739/G1740)))</f>
        <v>1.0107144985822074</v>
      </c>
      <c r="S1739" s="22">
        <f t="shared" ref="S1739:S1802" si="393">S1738*R1738*E1738/E1739</f>
        <v>50.896403284317735</v>
      </c>
      <c r="T1739" s="39"/>
      <c r="U1739" s="39"/>
      <c r="Y1739" s="37"/>
      <c r="Z1739" s="37"/>
    </row>
    <row r="1740" spans="1:26" ht="13.15" x14ac:dyDescent="0.4">
      <c r="A1740" s="1">
        <v>2015.04</v>
      </c>
      <c r="B1740" s="11">
        <v>2094.86</v>
      </c>
      <c r="C1740" s="4">
        <f>C1739*2/3+C1742/3</f>
        <v>41.120000000000005</v>
      </c>
      <c r="D1740" s="11">
        <f>D1739*2/3+D1742/3</f>
        <v>97.803333333333342</v>
      </c>
      <c r="E1740" s="11">
        <v>236.59899999999999</v>
      </c>
      <c r="F1740" s="5">
        <f t="shared" si="390"/>
        <v>2015.2916666665355</v>
      </c>
      <c r="G1740" s="22">
        <v>1.94</v>
      </c>
      <c r="H1740" s="4">
        <f t="shared" si="386"/>
        <v>2697.2012009349155</v>
      </c>
      <c r="I1740" s="4">
        <f t="shared" si="387"/>
        <v>52.943353437673032</v>
      </c>
      <c r="J1740" s="33">
        <f t="shared" si="391"/>
        <v>1524261.8581814517</v>
      </c>
      <c r="K1740" s="4">
        <f t="shared" si="388"/>
        <v>125.92501079886225</v>
      </c>
      <c r="L1740" s="33">
        <f t="shared" si="389"/>
        <v>71163.653228858544</v>
      </c>
      <c r="M1740" s="15">
        <f t="shared" si="383"/>
        <v>26.791371680192331</v>
      </c>
      <c r="N1740" s="6"/>
      <c r="O1740" s="7">
        <f t="shared" si="384"/>
        <v>29.480373846198777</v>
      </c>
      <c r="P1740" s="7"/>
      <c r="Q1740" s="46">
        <f t="shared" si="385"/>
        <v>3.7659701264943536E-2</v>
      </c>
      <c r="R1740" s="22">
        <f t="shared" si="392"/>
        <v>0.97847099852944608</v>
      </c>
      <c r="S1740" s="22">
        <f t="shared" si="393"/>
        <v>51.337370357985399</v>
      </c>
      <c r="T1740" s="39"/>
      <c r="U1740" s="39"/>
      <c r="Y1740" s="37"/>
      <c r="Z1740" s="37"/>
    </row>
    <row r="1741" spans="1:26" ht="13.15" x14ac:dyDescent="0.4">
      <c r="A1741" s="1">
        <v>2015.05</v>
      </c>
      <c r="B1741" s="11">
        <v>2111.94</v>
      </c>
      <c r="C1741" s="4">
        <f>C1739/3+C1742*2/3</f>
        <v>41.43</v>
      </c>
      <c r="D1741" s="11">
        <f>D1739/3+D1742*2/3</f>
        <v>96.356666666666669</v>
      </c>
      <c r="E1741" s="11">
        <v>237.80500000000001</v>
      </c>
      <c r="F1741" s="5">
        <f t="shared" si="390"/>
        <v>2015.3749999998688</v>
      </c>
      <c r="G1741" s="22">
        <v>2.2000000000000002</v>
      </c>
      <c r="H1741" s="4">
        <f t="shared" si="386"/>
        <v>2705.4022003742562</v>
      </c>
      <c r="I1741" s="4">
        <f t="shared" si="387"/>
        <v>53.071968503605902</v>
      </c>
      <c r="J1741" s="33">
        <f t="shared" si="391"/>
        <v>1531395.8342261033</v>
      </c>
      <c r="K1741" s="4">
        <f t="shared" si="388"/>
        <v>123.43321212758353</v>
      </c>
      <c r="L1741" s="33">
        <f t="shared" si="389"/>
        <v>69869.50288987688</v>
      </c>
      <c r="M1741" s="15">
        <f t="shared" si="383"/>
        <v>26.806111379650829</v>
      </c>
      <c r="N1741" s="6"/>
      <c r="O1741" s="7">
        <f t="shared" si="384"/>
        <v>29.48989618635327</v>
      </c>
      <c r="P1741" s="7"/>
      <c r="Q1741" s="46">
        <f t="shared" si="385"/>
        <v>3.566268687821994E-2</v>
      </c>
      <c r="R1741" s="22">
        <f t="shared" si="392"/>
        <v>0.98769891518516217</v>
      </c>
      <c r="S1741" s="22">
        <f t="shared" si="393"/>
        <v>49.977381725373014</v>
      </c>
      <c r="T1741" s="39"/>
      <c r="U1741" s="39"/>
      <c r="Y1741" s="37"/>
      <c r="Z1741" s="37"/>
    </row>
    <row r="1742" spans="1:26" ht="13.15" x14ac:dyDescent="0.4">
      <c r="A1742" s="1">
        <v>2015.06</v>
      </c>
      <c r="B1742" s="11">
        <v>2099.29</v>
      </c>
      <c r="C1742" s="4">
        <v>41.74</v>
      </c>
      <c r="D1742" s="11">
        <v>94.91</v>
      </c>
      <c r="E1742" s="11">
        <v>238.63800000000001</v>
      </c>
      <c r="F1742" s="5">
        <f t="shared" si="390"/>
        <v>2015.4583333332021</v>
      </c>
      <c r="G1742" s="22">
        <v>2.36</v>
      </c>
      <c r="H1742" s="4">
        <f t="shared" si="386"/>
        <v>2679.8104803509918</v>
      </c>
      <c r="I1742" s="4">
        <f t="shared" si="387"/>
        <v>53.282438086138839</v>
      </c>
      <c r="J1742" s="33">
        <f t="shared" si="391"/>
        <v>1519422.9952943234</v>
      </c>
      <c r="K1742" s="4">
        <f t="shared" si="388"/>
        <v>121.15563485278958</v>
      </c>
      <c r="L1742" s="33">
        <f t="shared" si="389"/>
        <v>68693.909123267498</v>
      </c>
      <c r="M1742" s="15">
        <f t="shared" si="383"/>
        <v>26.495895292784848</v>
      </c>
      <c r="N1742" s="6"/>
      <c r="O1742" s="7">
        <f t="shared" si="384"/>
        <v>29.142936079173278</v>
      </c>
      <c r="P1742" s="7"/>
      <c r="Q1742" s="46">
        <f t="shared" si="385"/>
        <v>3.4803820835284591E-2</v>
      </c>
      <c r="R1742" s="22">
        <f t="shared" si="392"/>
        <v>1.0055070611790184</v>
      </c>
      <c r="S1742" s="22">
        <f t="shared" si="393"/>
        <v>49.19029849313543</v>
      </c>
      <c r="T1742" s="39"/>
      <c r="U1742" s="39"/>
      <c r="Y1742" s="37"/>
      <c r="Z1742" s="37"/>
    </row>
    <row r="1743" spans="1:26" ht="13.15" x14ac:dyDescent="0.4">
      <c r="A1743" s="1">
        <v>2015.07</v>
      </c>
      <c r="B1743" s="11">
        <v>2094.14</v>
      </c>
      <c r="C1743" s="4">
        <f>C1742*2/3+C1745/3</f>
        <v>41.99666666666667</v>
      </c>
      <c r="D1743" s="11">
        <f>D1742*2/3+D1745/3</f>
        <v>93.493333333333339</v>
      </c>
      <c r="E1743" s="11">
        <v>238.654</v>
      </c>
      <c r="F1743" s="5">
        <f t="shared" si="390"/>
        <v>2015.5416666665353</v>
      </c>
      <c r="G1743" s="22">
        <v>2.3199999999999998</v>
      </c>
      <c r="H1743" s="4">
        <f t="shared" si="386"/>
        <v>2673.0571206013724</v>
      </c>
      <c r="I1743" s="4">
        <f t="shared" si="387"/>
        <v>53.606487090096969</v>
      </c>
      <c r="J1743" s="33">
        <f t="shared" si="391"/>
        <v>1518126.7720379652</v>
      </c>
      <c r="K1743" s="4">
        <f t="shared" si="388"/>
        <v>119.33921342194141</v>
      </c>
      <c r="L1743" s="33">
        <f t="shared" si="389"/>
        <v>67777.098159818765</v>
      </c>
      <c r="M1743" s="15">
        <f t="shared" si="383"/>
        <v>26.381136336399695</v>
      </c>
      <c r="N1743" s="6"/>
      <c r="O1743" s="7">
        <f t="shared" si="384"/>
        <v>29.011703864238946</v>
      </c>
      <c r="P1743" s="7"/>
      <c r="Q1743" s="46">
        <f t="shared" si="385"/>
        <v>3.4903750808582511E-2</v>
      </c>
      <c r="R1743" s="22">
        <f t="shared" si="392"/>
        <v>1.0153058960838337</v>
      </c>
      <c r="S1743" s="22">
        <f t="shared" si="393"/>
        <v>49.45787646622945</v>
      </c>
      <c r="T1743" s="39"/>
      <c r="U1743" s="39"/>
      <c r="Y1743" s="37"/>
      <c r="Z1743" s="37"/>
    </row>
    <row r="1744" spans="1:26" ht="13.15" x14ac:dyDescent="0.4">
      <c r="A1744" s="1">
        <v>2015.08</v>
      </c>
      <c r="B1744" s="11">
        <v>2039.87</v>
      </c>
      <c r="C1744" s="4">
        <f>C1742/3+C1745*2/3</f>
        <v>42.25333333333333</v>
      </c>
      <c r="D1744" s="11">
        <f>D1742/3+D1745*2/3</f>
        <v>92.076666666666668</v>
      </c>
      <c r="E1744" s="11">
        <v>238.316</v>
      </c>
      <c r="F1744" s="5">
        <f t="shared" si="390"/>
        <v>2015.6249999998686</v>
      </c>
      <c r="G1744" s="22">
        <v>2.17</v>
      </c>
      <c r="H1744" s="4">
        <f t="shared" si="386"/>
        <v>2607.4772916212087</v>
      </c>
      <c r="I1744" s="4">
        <f t="shared" si="387"/>
        <v>54.010602225616402</v>
      </c>
      <c r="J1744" s="33">
        <f t="shared" si="391"/>
        <v>1483437.8080056964</v>
      </c>
      <c r="K1744" s="4">
        <f t="shared" si="388"/>
        <v>117.69760691686669</v>
      </c>
      <c r="L1744" s="33">
        <f t="shared" si="389"/>
        <v>66960.153621785299</v>
      </c>
      <c r="M1744" s="15">
        <f t="shared" si="383"/>
        <v>25.693658417057708</v>
      </c>
      <c r="N1744" s="6"/>
      <c r="O1744" s="7">
        <f t="shared" si="384"/>
        <v>28.252525181771937</v>
      </c>
      <c r="P1744" s="7"/>
      <c r="Q1744" s="46">
        <f t="shared" si="385"/>
        <v>3.6752837833655225E-2</v>
      </c>
      <c r="R1744" s="22">
        <f t="shared" si="392"/>
        <v>1.0018083333333334</v>
      </c>
      <c r="S1744" s="22">
        <f t="shared" si="393"/>
        <v>50.286092584231355</v>
      </c>
      <c r="T1744" s="39"/>
      <c r="U1744" s="39"/>
      <c r="Y1744" s="37"/>
      <c r="Z1744" s="37"/>
    </row>
    <row r="1745" spans="1:26" ht="13.15" x14ac:dyDescent="0.4">
      <c r="A1745" s="1">
        <v>2015.09</v>
      </c>
      <c r="B1745" s="11">
        <v>1944.41</v>
      </c>
      <c r="C1745" s="4">
        <v>42.51</v>
      </c>
      <c r="D1745" s="11">
        <v>90.66</v>
      </c>
      <c r="E1745" s="11">
        <v>237.94499999999999</v>
      </c>
      <c r="F1745" s="5">
        <f t="shared" si="390"/>
        <v>2015.7083333332018</v>
      </c>
      <c r="G1745" s="22">
        <v>2.17</v>
      </c>
      <c r="H1745" s="4">
        <f t="shared" si="386"/>
        <v>2489.3301976927446</v>
      </c>
      <c r="I1745" s="4">
        <f t="shared" si="387"/>
        <v>54.423412091029441</v>
      </c>
      <c r="J1745" s="33">
        <f t="shared" si="391"/>
        <v>1418802.1333941948</v>
      </c>
      <c r="K1745" s="4">
        <f t="shared" si="388"/>
        <v>116.06743213767888</v>
      </c>
      <c r="L1745" s="33">
        <f t="shared" si="389"/>
        <v>66153.024009091532</v>
      </c>
      <c r="M1745" s="15">
        <f t="shared" si="383"/>
        <v>24.496752170486449</v>
      </c>
      <c r="N1745" s="6"/>
      <c r="O1745" s="7">
        <f t="shared" si="384"/>
        <v>26.936105268538281</v>
      </c>
      <c r="P1745" s="7"/>
      <c r="Q1745" s="46">
        <f t="shared" si="385"/>
        <v>3.725826904193176E-2</v>
      </c>
      <c r="R1745" s="22">
        <f t="shared" si="392"/>
        <v>1.0107664318974605</v>
      </c>
      <c r="S1745" s="22">
        <f t="shared" si="393"/>
        <v>50.45557364769126</v>
      </c>
      <c r="T1745" s="39"/>
      <c r="U1745" s="39"/>
      <c r="Y1745" s="37"/>
      <c r="Z1745" s="37"/>
    </row>
    <row r="1746" spans="1:26" ht="13.15" x14ac:dyDescent="0.4">
      <c r="A1746" s="1">
        <v>2015.1</v>
      </c>
      <c r="B1746" s="11">
        <v>2024.81</v>
      </c>
      <c r="C1746" s="4">
        <f>C1745*2/3+C1748/3</f>
        <v>42.803333333333335</v>
      </c>
      <c r="D1746" s="11">
        <f>D1745*2/3+D1748/3</f>
        <v>89.283333333333331</v>
      </c>
      <c r="E1746" s="11">
        <v>237.83799999999999</v>
      </c>
      <c r="F1746" s="5">
        <f t="shared" si="390"/>
        <v>2015.7916666665351</v>
      </c>
      <c r="G1746" s="22">
        <v>2.0699999999999998</v>
      </c>
      <c r="H1746" s="4">
        <f t="shared" si="386"/>
        <v>2593.4284911998925</v>
      </c>
      <c r="I1746" s="4">
        <f t="shared" si="387"/>
        <v>54.823605269132777</v>
      </c>
      <c r="J1746" s="33">
        <f t="shared" si="391"/>
        <v>1480737.2147251302</v>
      </c>
      <c r="K1746" s="4">
        <f t="shared" si="388"/>
        <v>114.35637934224137</v>
      </c>
      <c r="L1746" s="33">
        <f t="shared" si="389"/>
        <v>65292.622182513616</v>
      </c>
      <c r="M1746" s="15">
        <f t="shared" si="383"/>
        <v>25.491441046066758</v>
      </c>
      <c r="N1746" s="6"/>
      <c r="O1746" s="7">
        <f t="shared" si="384"/>
        <v>28.028090261451574</v>
      </c>
      <c r="P1746" s="7"/>
      <c r="Q1746" s="46">
        <f t="shared" si="385"/>
        <v>3.6414970181741099E-2</v>
      </c>
      <c r="R1746" s="22">
        <f t="shared" si="392"/>
        <v>0.98485958803942653</v>
      </c>
      <c r="S1746" s="22">
        <f t="shared" si="393"/>
        <v>51.02174379432018</v>
      </c>
      <c r="T1746" s="39"/>
      <c r="U1746" s="39"/>
      <c r="Y1746" s="37"/>
      <c r="Z1746" s="37"/>
    </row>
    <row r="1747" spans="1:26" ht="13.15" x14ac:dyDescent="0.4">
      <c r="A1747" s="1">
        <v>2015.11</v>
      </c>
      <c r="B1747" s="11">
        <v>2080.62</v>
      </c>
      <c r="C1747" s="4">
        <f>C1745/3+C1748*2/3</f>
        <v>43.096666666666664</v>
      </c>
      <c r="D1747" s="11">
        <f>D1745/3+D1748*2/3</f>
        <v>87.906666666666666</v>
      </c>
      <c r="E1747" s="11">
        <v>237.33600000000001</v>
      </c>
      <c r="F1747" s="5">
        <f t="shared" si="390"/>
        <v>2015.8749999998684</v>
      </c>
      <c r="G1747" s="22">
        <v>2.2599999999999998</v>
      </c>
      <c r="H1747" s="4">
        <f t="shared" si="386"/>
        <v>2670.5480415107695</v>
      </c>
      <c r="I1747" s="4">
        <f t="shared" si="387"/>
        <v>55.316068653722986</v>
      </c>
      <c r="J1747" s="33">
        <f t="shared" si="391"/>
        <v>1527401.1200501283</v>
      </c>
      <c r="K1747" s="4">
        <f t="shared" si="388"/>
        <v>112.83126015438029</v>
      </c>
      <c r="L1747" s="33">
        <f t="shared" si="389"/>
        <v>64533.043576693461</v>
      </c>
      <c r="M1747" s="15">
        <f t="shared" si="383"/>
        <v>26.225851890971938</v>
      </c>
      <c r="N1747" s="6"/>
      <c r="O1747" s="7">
        <f t="shared" si="384"/>
        <v>28.832783137035257</v>
      </c>
      <c r="P1747" s="7"/>
      <c r="Q1747" s="46">
        <f t="shared" si="385"/>
        <v>3.4022422553502657E-2</v>
      </c>
      <c r="R1747" s="22">
        <f t="shared" si="392"/>
        <v>1.0036603474335184</v>
      </c>
      <c r="S1747" s="22">
        <f t="shared" si="393"/>
        <v>50.355538020405099</v>
      </c>
      <c r="T1747" s="39"/>
      <c r="U1747" s="39"/>
      <c r="Y1747" s="37"/>
      <c r="Z1747" s="37"/>
    </row>
    <row r="1748" spans="1:26" ht="13.15" x14ac:dyDescent="0.4">
      <c r="A1748" s="1">
        <v>2015.12</v>
      </c>
      <c r="B1748" s="11">
        <v>2054.08</v>
      </c>
      <c r="C1748" s="4">
        <v>43.39</v>
      </c>
      <c r="D1748" s="11">
        <v>86.53</v>
      </c>
      <c r="E1748" s="11">
        <v>236.52500000000001</v>
      </c>
      <c r="F1748" s="5">
        <f t="shared" si="390"/>
        <v>2015.9583333332016</v>
      </c>
      <c r="G1748" s="22">
        <v>2.2400000000000002</v>
      </c>
      <c r="H1748" s="4">
        <f t="shared" si="386"/>
        <v>2645.5230369728356</v>
      </c>
      <c r="I1748" s="4">
        <f t="shared" si="387"/>
        <v>55.883531592854879</v>
      </c>
      <c r="J1748" s="33">
        <f t="shared" si="391"/>
        <v>1515751.7611614962</v>
      </c>
      <c r="K1748" s="4">
        <f t="shared" si="388"/>
        <v>111.44507925166472</v>
      </c>
      <c r="L1748" s="33">
        <f t="shared" si="389"/>
        <v>63852.430233147817</v>
      </c>
      <c r="M1748" s="15">
        <f t="shared" si="383"/>
        <v>25.96542403712418</v>
      </c>
      <c r="N1748" s="6"/>
      <c r="O1748" s="7">
        <f t="shared" si="384"/>
        <v>28.544376783609195</v>
      </c>
      <c r="P1748" s="7"/>
      <c r="Q1748" s="46">
        <f t="shared" si="385"/>
        <v>3.4669421198152701E-2</v>
      </c>
      <c r="R1748" s="22">
        <f t="shared" si="392"/>
        <v>1.0152908634069941</v>
      </c>
      <c r="S1748" s="22">
        <f t="shared" si="393"/>
        <v>50.713148503829032</v>
      </c>
      <c r="T1748" s="39"/>
      <c r="U1748" s="39"/>
      <c r="Y1748" s="37"/>
      <c r="Z1748" s="37"/>
    </row>
    <row r="1749" spans="1:26" ht="13.15" x14ac:dyDescent="0.4">
      <c r="A1749" s="1">
        <v>2016.01</v>
      </c>
      <c r="B1749" s="11">
        <v>1918.6</v>
      </c>
      <c r="C1749" s="4">
        <f>C1748*2/3+C1751/3</f>
        <v>43.553333333333335</v>
      </c>
      <c r="D1749" s="11">
        <f>D1748*2/3+D1751/3</f>
        <v>86.5</v>
      </c>
      <c r="E1749" s="11">
        <v>236.916</v>
      </c>
      <c r="F1749" s="5">
        <f t="shared" si="390"/>
        <v>2016.0416666665349</v>
      </c>
      <c r="G1749" s="22">
        <v>2.09</v>
      </c>
      <c r="H1749" s="4">
        <f t="shared" si="386"/>
        <v>2466.955374056628</v>
      </c>
      <c r="I1749" s="4">
        <f t="shared" si="387"/>
        <v>56.001318526397547</v>
      </c>
      <c r="J1749" s="33">
        <f t="shared" si="391"/>
        <v>1416115.2918877162</v>
      </c>
      <c r="K1749" s="4">
        <f t="shared" si="388"/>
        <v>111.22257888872007</v>
      </c>
      <c r="L1749" s="33">
        <f t="shared" si="389"/>
        <v>63845.498148799881</v>
      </c>
      <c r="M1749" s="15">
        <f t="shared" si="383"/>
        <v>24.206167203878483</v>
      </c>
      <c r="N1749" s="6"/>
      <c r="O1749" s="7">
        <f t="shared" si="384"/>
        <v>26.611684960823322</v>
      </c>
      <c r="P1749" s="7"/>
      <c r="Q1749" s="46">
        <f t="shared" si="385"/>
        <v>3.8363476058954765E-2</v>
      </c>
      <c r="R1749" s="22">
        <f t="shared" si="392"/>
        <v>1.0299038708817461</v>
      </c>
      <c r="S1749" s="22">
        <f t="shared" si="393"/>
        <v>51.403620891290167</v>
      </c>
      <c r="T1749" s="39"/>
      <c r="U1749" s="39"/>
      <c r="Y1749" s="37"/>
      <c r="Z1749" s="37"/>
    </row>
    <row r="1750" spans="1:26" ht="13.15" x14ac:dyDescent="0.4">
      <c r="A1750" s="1">
        <v>2016.02</v>
      </c>
      <c r="B1750" s="11">
        <v>1904.42</v>
      </c>
      <c r="C1750" s="4">
        <f>C1748/3+C1751*2/3</f>
        <v>43.716666666666669</v>
      </c>
      <c r="D1750" s="11">
        <f>D1748/3+D1751*2/3</f>
        <v>86.47</v>
      </c>
      <c r="E1750" s="11">
        <v>237.11099999999999</v>
      </c>
      <c r="F1750" s="5">
        <f t="shared" si="390"/>
        <v>2016.1249999998681</v>
      </c>
      <c r="G1750" s="22">
        <v>1.78</v>
      </c>
      <c r="H1750" s="4">
        <f t="shared" si="386"/>
        <v>2446.7087574174125</v>
      </c>
      <c r="I1750" s="4">
        <f t="shared" si="387"/>
        <v>56.165106005204322</v>
      </c>
      <c r="J1750" s="33">
        <f t="shared" si="391"/>
        <v>1407179.7750397448</v>
      </c>
      <c r="K1750" s="4">
        <f t="shared" si="388"/>
        <v>111.0925668990473</v>
      </c>
      <c r="L1750" s="33">
        <f t="shared" si="389"/>
        <v>63892.8572204066</v>
      </c>
      <c r="M1750" s="15">
        <f t="shared" si="383"/>
        <v>24.002606777289763</v>
      </c>
      <c r="N1750" s="6"/>
      <c r="O1750" s="7">
        <f t="shared" si="384"/>
        <v>26.389562040454312</v>
      </c>
      <c r="P1750" s="7"/>
      <c r="Q1750" s="46">
        <f t="shared" si="385"/>
        <v>4.1692460653196012E-2</v>
      </c>
      <c r="R1750" s="22">
        <f t="shared" si="392"/>
        <v>0.99154338121189667</v>
      </c>
      <c r="S1750" s="22">
        <f t="shared" si="393"/>
        <v>52.89724964840763</v>
      </c>
      <c r="T1750" s="39"/>
      <c r="U1750" s="39"/>
      <c r="Y1750" s="37"/>
      <c r="Z1750" s="37"/>
    </row>
    <row r="1751" spans="1:26" ht="13.15" x14ac:dyDescent="0.4">
      <c r="A1751" s="1">
        <v>2016.03</v>
      </c>
      <c r="B1751" s="11">
        <v>2021.95</v>
      </c>
      <c r="C1751" s="4">
        <v>43.88</v>
      </c>
      <c r="D1751" s="11">
        <v>86.44</v>
      </c>
      <c r="E1751" s="11">
        <v>238.13200000000001</v>
      </c>
      <c r="F1751" s="5">
        <f t="shared" si="390"/>
        <v>2016.2083333332014</v>
      </c>
      <c r="G1751" s="22">
        <v>1.89</v>
      </c>
      <c r="H1751" s="4">
        <f t="shared" si="386"/>
        <v>2586.5679814136697</v>
      </c>
      <c r="I1751" s="4">
        <f t="shared" si="387"/>
        <v>56.133239211865693</v>
      </c>
      <c r="J1751" s="33">
        <f t="shared" si="391"/>
        <v>1490307.5825434211</v>
      </c>
      <c r="K1751" s="4">
        <f t="shared" si="388"/>
        <v>110.57787596795055</v>
      </c>
      <c r="L1751" s="33">
        <f t="shared" si="389"/>
        <v>63711.856096863579</v>
      </c>
      <c r="M1751" s="15">
        <f t="shared" si="383"/>
        <v>25.372298620187912</v>
      </c>
      <c r="N1751" s="6"/>
      <c r="O1751" s="7">
        <f t="shared" si="384"/>
        <v>27.893951322288952</v>
      </c>
      <c r="P1751" s="7"/>
      <c r="Q1751" s="46">
        <f t="shared" si="385"/>
        <v>3.8218811175538901E-2</v>
      </c>
      <c r="R1751" s="22">
        <f t="shared" si="392"/>
        <v>1.0088321078779696</v>
      </c>
      <c r="S1751" s="22">
        <f t="shared" si="393"/>
        <v>52.225036757425741</v>
      </c>
      <c r="T1751" s="39"/>
      <c r="U1751" s="39"/>
      <c r="Y1751" s="37"/>
      <c r="Z1751" s="37"/>
    </row>
    <row r="1752" spans="1:26" ht="13.15" x14ac:dyDescent="0.4">
      <c r="A1752" s="1">
        <v>2016.04</v>
      </c>
      <c r="B1752" s="11">
        <v>2075.54</v>
      </c>
      <c r="C1752" s="4">
        <f>C1751*2/3+C1754/3</f>
        <v>44.073333333333338</v>
      </c>
      <c r="D1752" s="11">
        <f>D1751*2/3+D1754/3</f>
        <v>86.6</v>
      </c>
      <c r="E1752" s="11">
        <v>239.261</v>
      </c>
      <c r="F1752" s="5">
        <f t="shared" si="390"/>
        <v>2016.2916666665346</v>
      </c>
      <c r="G1752" s="22">
        <v>1.81</v>
      </c>
      <c r="H1752" s="4">
        <f t="shared" si="386"/>
        <v>2642.5939650005644</v>
      </c>
      <c r="I1752" s="4">
        <f t="shared" si="387"/>
        <v>56.114517033699613</v>
      </c>
      <c r="J1752" s="33">
        <f t="shared" si="391"/>
        <v>1525282.4757846703</v>
      </c>
      <c r="K1752" s="4">
        <f t="shared" si="388"/>
        <v>110.25980581875024</v>
      </c>
      <c r="L1752" s="33">
        <f t="shared" si="389"/>
        <v>63641.010244539946</v>
      </c>
      <c r="M1752" s="15">
        <f t="shared" si="383"/>
        <v>25.922337543673876</v>
      </c>
      <c r="N1752" s="6"/>
      <c r="O1752" s="7">
        <f t="shared" si="384"/>
        <v>28.495838319794867</v>
      </c>
      <c r="P1752" s="7"/>
      <c r="Q1752" s="46">
        <f t="shared" si="385"/>
        <v>3.7801695835920898E-2</v>
      </c>
      <c r="R1752" s="22">
        <f t="shared" si="392"/>
        <v>1.0015083333333332</v>
      </c>
      <c r="S1752" s="22">
        <f t="shared" si="393"/>
        <v>52.437683294830734</v>
      </c>
      <c r="T1752" s="39"/>
      <c r="U1752" s="39"/>
      <c r="Y1752" s="37"/>
      <c r="Z1752" s="37"/>
    </row>
    <row r="1753" spans="1:26" ht="13.15" x14ac:dyDescent="0.4">
      <c r="A1753" s="1">
        <v>2016.05</v>
      </c>
      <c r="B1753" s="11">
        <v>2065.5500000000002</v>
      </c>
      <c r="C1753" s="4">
        <f>C1751/3+C1754*2/3</f>
        <v>44.266666666666666</v>
      </c>
      <c r="D1753" s="11">
        <f>D1751/3+D1754*2/3</f>
        <v>86.759999999999991</v>
      </c>
      <c r="E1753" s="11">
        <v>240.22900000000001</v>
      </c>
      <c r="F1753" s="5">
        <f t="shared" si="390"/>
        <v>2016.3749999998679</v>
      </c>
      <c r="G1753" s="22">
        <v>1.81</v>
      </c>
      <c r="H1753" s="4">
        <f t="shared" si="386"/>
        <v>2619.2775682786009</v>
      </c>
      <c r="I1753" s="4">
        <f t="shared" si="387"/>
        <v>56.13356588921404</v>
      </c>
      <c r="J1753" s="33">
        <f t="shared" si="391"/>
        <v>1514524.4366513533</v>
      </c>
      <c r="K1753" s="4">
        <f t="shared" si="388"/>
        <v>110.01840760274571</v>
      </c>
      <c r="L1753" s="33">
        <f t="shared" si="389"/>
        <v>63615.085630399364</v>
      </c>
      <c r="M1753" s="15">
        <f t="shared" si="383"/>
        <v>25.69470992344997</v>
      </c>
      <c r="N1753" s="6"/>
      <c r="O1753" s="7">
        <f t="shared" si="384"/>
        <v>28.243292837964674</v>
      </c>
      <c r="P1753" s="7"/>
      <c r="Q1753" s="46">
        <f t="shared" si="385"/>
        <v>3.8050579748610744E-2</v>
      </c>
      <c r="R1753" s="22">
        <f t="shared" si="392"/>
        <v>1.0170574109450992</v>
      </c>
      <c r="S1753" s="22">
        <f t="shared" si="393"/>
        <v>52.305161050733084</v>
      </c>
      <c r="T1753" s="39"/>
      <c r="U1753" s="39"/>
      <c r="Y1753" s="37"/>
      <c r="Z1753" s="37"/>
    </row>
    <row r="1754" spans="1:26" ht="13.15" x14ac:dyDescent="0.4">
      <c r="A1754" s="1">
        <v>2016.06</v>
      </c>
      <c r="B1754" s="11">
        <v>2083.89</v>
      </c>
      <c r="C1754" s="4">
        <v>44.46</v>
      </c>
      <c r="D1754" s="11">
        <v>86.92</v>
      </c>
      <c r="E1754" s="11">
        <v>241.018</v>
      </c>
      <c r="F1754" s="5">
        <f t="shared" si="390"/>
        <v>2016.4583333332012</v>
      </c>
      <c r="G1754" s="22">
        <v>1.64</v>
      </c>
      <c r="H1754" s="4">
        <f t="shared" si="386"/>
        <v>2633.8834726451964</v>
      </c>
      <c r="I1754" s="4">
        <f t="shared" si="387"/>
        <v>56.194165332049892</v>
      </c>
      <c r="J1754" s="33">
        <f t="shared" si="391"/>
        <v>1525677.6209564894</v>
      </c>
      <c r="K1754" s="4">
        <f t="shared" si="388"/>
        <v>109.86047797259957</v>
      </c>
      <c r="L1754" s="33">
        <f t="shared" si="389"/>
        <v>63636.707702200256</v>
      </c>
      <c r="M1754" s="15">
        <f t="shared" si="383"/>
        <v>25.840372927670508</v>
      </c>
      <c r="N1754" s="6"/>
      <c r="O1754" s="7">
        <f t="shared" si="384"/>
        <v>28.400742884581813</v>
      </c>
      <c r="P1754" s="7"/>
      <c r="Q1754" s="46">
        <f t="shared" si="385"/>
        <v>3.9664015774759073E-2</v>
      </c>
      <c r="R1754" s="22">
        <f t="shared" si="392"/>
        <v>1.0142593049193578</v>
      </c>
      <c r="S1754" s="22">
        <f t="shared" si="393"/>
        <v>53.023204059830036</v>
      </c>
      <c r="T1754" s="39"/>
      <c r="U1754" s="39"/>
      <c r="Y1754" s="37"/>
      <c r="Z1754" s="37"/>
    </row>
    <row r="1755" spans="1:26" ht="13.15" x14ac:dyDescent="0.4">
      <c r="A1755" s="1">
        <v>2016.07</v>
      </c>
      <c r="B1755" s="11">
        <v>2148.9</v>
      </c>
      <c r="C1755" s="4">
        <f>C1754*2/3+C1757/3</f>
        <v>44.65</v>
      </c>
      <c r="D1755" s="11">
        <f>D1754*2/3+D1757/3</f>
        <v>87.643333333333331</v>
      </c>
      <c r="E1755" s="11">
        <v>240.62799999999999</v>
      </c>
      <c r="F1755" s="5">
        <f t="shared" si="390"/>
        <v>2016.5416666665344</v>
      </c>
      <c r="G1755" s="22">
        <v>1.5</v>
      </c>
      <c r="H1755" s="4">
        <f t="shared" si="386"/>
        <v>2720.4533890486564</v>
      </c>
      <c r="I1755" s="4">
        <f t="shared" si="387"/>
        <v>56.52577775653706</v>
      </c>
      <c r="J1755" s="33">
        <f t="shared" si="391"/>
        <v>1578551.8128972952</v>
      </c>
      <c r="K1755" s="4">
        <f t="shared" si="388"/>
        <v>110.95425715211863</v>
      </c>
      <c r="L1755" s="33">
        <f t="shared" si="389"/>
        <v>64381.563926518342</v>
      </c>
      <c r="M1755" s="15">
        <f t="shared" si="383"/>
        <v>26.694003256096302</v>
      </c>
      <c r="N1755" s="6"/>
      <c r="O1755" s="7">
        <f t="shared" si="384"/>
        <v>29.334649115975502</v>
      </c>
      <c r="P1755" s="7"/>
      <c r="Q1755" s="46">
        <f t="shared" si="385"/>
        <v>3.9361427411852341E-2</v>
      </c>
      <c r="R1755" s="22">
        <f t="shared" si="392"/>
        <v>0.99574070049945806</v>
      </c>
      <c r="S1755" s="22">
        <f t="shared" si="393"/>
        <v>53.866441344053619</v>
      </c>
      <c r="T1755" s="39"/>
      <c r="U1755" s="39"/>
      <c r="Y1755" s="37"/>
      <c r="Z1755" s="37"/>
    </row>
    <row r="1756" spans="1:26" ht="13.15" x14ac:dyDescent="0.4">
      <c r="A1756" s="1">
        <v>2016.08</v>
      </c>
      <c r="B1756" s="11">
        <v>2170.9499999999998</v>
      </c>
      <c r="C1756" s="4">
        <f>C1754/3+C1757*2/3</f>
        <v>44.84</v>
      </c>
      <c r="D1756" s="11">
        <f>D1754/3+D1757*2/3</f>
        <v>88.366666666666674</v>
      </c>
      <c r="E1756" s="11">
        <v>240.84899999999999</v>
      </c>
      <c r="F1756" s="5">
        <f t="shared" si="390"/>
        <v>2016.6249999998677</v>
      </c>
      <c r="G1756" s="22">
        <v>1.56</v>
      </c>
      <c r="H1756" s="4">
        <f t="shared" si="386"/>
        <v>2745.8462669556443</v>
      </c>
      <c r="I1756" s="4">
        <f t="shared" si="387"/>
        <v>56.714224929312572</v>
      </c>
      <c r="J1756" s="33">
        <f t="shared" si="391"/>
        <v>1596028.4960834207</v>
      </c>
      <c r="K1756" s="4">
        <f t="shared" si="388"/>
        <v>111.76732849212578</v>
      </c>
      <c r="L1756" s="33">
        <f t="shared" si="389"/>
        <v>64964.97759225453</v>
      </c>
      <c r="M1756" s="15">
        <f t="shared" si="383"/>
        <v>26.948872433723864</v>
      </c>
      <c r="N1756" s="6"/>
      <c r="O1756" s="7">
        <f t="shared" si="384"/>
        <v>29.609327744137794</v>
      </c>
      <c r="P1756" s="7"/>
      <c r="Q1756" s="46">
        <f t="shared" si="385"/>
        <v>3.8300806050264369E-2</v>
      </c>
      <c r="R1756" s="22">
        <f t="shared" si="392"/>
        <v>0.99489432651798682</v>
      </c>
      <c r="S1756" s="22">
        <f t="shared" si="393"/>
        <v>53.587791396307523</v>
      </c>
      <c r="T1756" s="39"/>
      <c r="U1756" s="39"/>
      <c r="Y1756" s="37"/>
      <c r="Z1756" s="37"/>
    </row>
    <row r="1757" spans="1:26" ht="13.15" x14ac:dyDescent="0.4">
      <c r="A1757" s="1">
        <v>2016.09</v>
      </c>
      <c r="B1757" s="11">
        <v>2157.69</v>
      </c>
      <c r="C1757" s="4">
        <v>45.03</v>
      </c>
      <c r="D1757" s="11">
        <v>89.09</v>
      </c>
      <c r="E1757" s="11">
        <v>241.428</v>
      </c>
      <c r="F1757" s="5">
        <f t="shared" si="390"/>
        <v>2016.7083333332009</v>
      </c>
      <c r="G1757" s="22">
        <v>1.63</v>
      </c>
      <c r="H1757" s="4">
        <f t="shared" si="386"/>
        <v>2722.529893011581</v>
      </c>
      <c r="I1757" s="4">
        <f t="shared" si="387"/>
        <v>56.817949326507289</v>
      </c>
      <c r="J1757" s="33">
        <f t="shared" si="391"/>
        <v>1585227.9369215881</v>
      </c>
      <c r="K1757" s="4">
        <f t="shared" si="388"/>
        <v>112.41197214076249</v>
      </c>
      <c r="L1757" s="33">
        <f t="shared" si="389"/>
        <v>65453.312060742894</v>
      </c>
      <c r="M1757" s="15">
        <f t="shared" si="383"/>
        <v>26.727873346478539</v>
      </c>
      <c r="N1757" s="6"/>
      <c r="O1757" s="7">
        <f t="shared" si="384"/>
        <v>29.360965010602932</v>
      </c>
      <c r="P1757" s="7"/>
      <c r="Q1757" s="46">
        <f t="shared" si="385"/>
        <v>3.8651942503325015E-2</v>
      </c>
      <c r="R1757" s="22">
        <f t="shared" si="392"/>
        <v>0.98953692026663531</v>
      </c>
      <c r="S1757" s="22">
        <f t="shared" si="393"/>
        <v>53.186329913648542</v>
      </c>
      <c r="T1757" s="39"/>
      <c r="U1757" s="39"/>
      <c r="Y1757" s="37"/>
      <c r="Z1757" s="37"/>
    </row>
    <row r="1758" spans="1:26" ht="13.15" x14ac:dyDescent="0.4">
      <c r="A1758" s="1">
        <v>2016.1</v>
      </c>
      <c r="B1758" s="11">
        <v>2143.02</v>
      </c>
      <c r="C1758" s="4">
        <f>C1757*2/3+C1760/3</f>
        <v>45.25333333333333</v>
      </c>
      <c r="D1758" s="11">
        <f>D1757*2/3+D1760/3</f>
        <v>90.91</v>
      </c>
      <c r="E1758" s="11">
        <v>241.72900000000001</v>
      </c>
      <c r="F1758" s="5">
        <f t="shared" si="390"/>
        <v>2016.7916666665342</v>
      </c>
      <c r="G1758" s="22">
        <v>1.76</v>
      </c>
      <c r="H1758" s="4">
        <f t="shared" si="386"/>
        <v>2700.652547191276</v>
      </c>
      <c r="I1758" s="4">
        <f t="shared" si="387"/>
        <v>57.028646459464937</v>
      </c>
      <c r="J1758" s="33">
        <f t="shared" si="391"/>
        <v>1575256.710201411</v>
      </c>
      <c r="K1758" s="4">
        <f t="shared" si="388"/>
        <v>114.56557711321355</v>
      </c>
      <c r="L1758" s="33">
        <f t="shared" si="389"/>
        <v>66824.662170399853</v>
      </c>
      <c r="M1758" s="15">
        <f t="shared" si="383"/>
        <v>26.525143085070599</v>
      </c>
      <c r="N1758" s="6"/>
      <c r="O1758" s="7">
        <f t="shared" si="384"/>
        <v>29.132461051587679</v>
      </c>
      <c r="P1758" s="7"/>
      <c r="Q1758" s="46">
        <f t="shared" si="385"/>
        <v>3.8318053948397796E-2</v>
      </c>
      <c r="R1758" s="22">
        <f t="shared" si="392"/>
        <v>0.96754053622219582</v>
      </c>
      <c r="S1758" s="22">
        <f t="shared" si="393"/>
        <v>52.564302636886822</v>
      </c>
      <c r="T1758" s="39"/>
      <c r="U1758" s="39"/>
      <c r="Y1758" s="37"/>
      <c r="Z1758" s="37"/>
    </row>
    <row r="1759" spans="1:26" ht="13.15" x14ac:dyDescent="0.4">
      <c r="A1759" s="1">
        <v>2016.11</v>
      </c>
      <c r="B1759" s="11">
        <v>2164.9899999999998</v>
      </c>
      <c r="C1759" s="4">
        <f>C1757/3+C1760*2/3</f>
        <v>45.476666666666667</v>
      </c>
      <c r="D1759" s="11">
        <f>D1757/3+D1760*2/3</f>
        <v>92.73</v>
      </c>
      <c r="E1759" s="11">
        <v>241.35300000000001</v>
      </c>
      <c r="F1759" s="5">
        <f t="shared" si="390"/>
        <v>2016.8749999998674</v>
      </c>
      <c r="G1759" s="22">
        <v>2.14</v>
      </c>
      <c r="H1759" s="4">
        <f t="shared" si="386"/>
        <v>2732.5897697977648</v>
      </c>
      <c r="I1759" s="4">
        <f t="shared" si="387"/>
        <v>57.399375561936253</v>
      </c>
      <c r="J1759" s="33">
        <f t="shared" si="391"/>
        <v>1596675.3189135299</v>
      </c>
      <c r="K1759" s="4">
        <f t="shared" si="388"/>
        <v>117.04121005332439</v>
      </c>
      <c r="L1759" s="33">
        <f t="shared" si="389"/>
        <v>68388.169147594977</v>
      </c>
      <c r="M1759" s="15">
        <f t="shared" si="383"/>
        <v>26.850953531056266</v>
      </c>
      <c r="N1759" s="6"/>
      <c r="O1759" s="7">
        <f t="shared" si="384"/>
        <v>29.482997451792826</v>
      </c>
      <c r="P1759" s="7"/>
      <c r="Q1759" s="46">
        <f t="shared" si="385"/>
        <v>3.4053579702832931E-2</v>
      </c>
      <c r="R1759" s="22">
        <f t="shared" si="392"/>
        <v>0.97105630787266772</v>
      </c>
      <c r="S1759" s="22">
        <f t="shared" si="393"/>
        <v>50.937324574501631</v>
      </c>
      <c r="T1759" s="39"/>
      <c r="U1759" s="39"/>
      <c r="Y1759" s="37"/>
      <c r="Z1759" s="37"/>
    </row>
    <row r="1760" spans="1:26" ht="13.15" x14ac:dyDescent="0.4">
      <c r="A1760" s="1">
        <v>2016.12</v>
      </c>
      <c r="B1760" s="11">
        <v>2246.63</v>
      </c>
      <c r="C1760" s="4">
        <v>45.7</v>
      </c>
      <c r="D1760" s="11">
        <v>94.55</v>
      </c>
      <c r="E1760" s="11">
        <v>241.43199999999999</v>
      </c>
      <c r="F1760" s="5">
        <f t="shared" si="390"/>
        <v>2016.9583333332007</v>
      </c>
      <c r="G1760" s="22">
        <v>2.4900000000000002</v>
      </c>
      <c r="H1760" s="4">
        <f t="shared" si="386"/>
        <v>2834.7056325176454</v>
      </c>
      <c r="I1760" s="4">
        <f t="shared" si="387"/>
        <v>57.662386510487437</v>
      </c>
      <c r="J1760" s="33">
        <f t="shared" si="391"/>
        <v>1659150.1997056839</v>
      </c>
      <c r="K1760" s="4">
        <f t="shared" si="388"/>
        <v>119.29931388548329</v>
      </c>
      <c r="L1760" s="33">
        <f t="shared" si="389"/>
        <v>69825.761866516681</v>
      </c>
      <c r="M1760" s="15">
        <f t="shared" si="383"/>
        <v>27.865098223923539</v>
      </c>
      <c r="N1760" s="6"/>
      <c r="O1760" s="7">
        <f t="shared" si="384"/>
        <v>30.586141859448894</v>
      </c>
      <c r="P1760" s="7"/>
      <c r="Q1760" s="46">
        <f t="shared" si="385"/>
        <v>2.9079989463697931E-2</v>
      </c>
      <c r="R1760" s="22">
        <f t="shared" si="392"/>
        <v>1.007357647465936</v>
      </c>
      <c r="S1760" s="22">
        <f t="shared" si="393"/>
        <v>49.4468253305144</v>
      </c>
      <c r="T1760" s="39"/>
      <c r="U1760" s="39"/>
      <c r="Y1760" s="37"/>
      <c r="Z1760" s="37"/>
    </row>
    <row r="1761" spans="1:26" ht="13.15" x14ac:dyDescent="0.4">
      <c r="A1761" s="1">
        <v>2017.01</v>
      </c>
      <c r="B1761" s="11">
        <v>2275.12</v>
      </c>
      <c r="C1761" s="4">
        <f>C1760*2/3+C1763/3</f>
        <v>45.926666666666669</v>
      </c>
      <c r="D1761" s="11">
        <f>D1760*2/3+D1763/3</f>
        <v>96.463333333333338</v>
      </c>
      <c r="E1761" s="11">
        <v>242.839</v>
      </c>
      <c r="F1761" s="5">
        <f t="shared" si="390"/>
        <v>2017.041666666534</v>
      </c>
      <c r="G1761" s="22">
        <v>2.4300000000000002</v>
      </c>
      <c r="H1761" s="4">
        <f t="shared" si="386"/>
        <v>2854.0206905810019</v>
      </c>
      <c r="I1761" s="4">
        <f t="shared" si="387"/>
        <v>57.612634461515661</v>
      </c>
      <c r="J1761" s="33">
        <f t="shared" si="391"/>
        <v>1673265.3338540718</v>
      </c>
      <c r="K1761" s="4">
        <f t="shared" si="388"/>
        <v>121.00827614180591</v>
      </c>
      <c r="L1761" s="33">
        <f t="shared" si="389"/>
        <v>70945.15966396351</v>
      </c>
      <c r="M1761" s="15">
        <f t="shared" si="383"/>
        <v>28.063573742124461</v>
      </c>
      <c r="N1761" s="6"/>
      <c r="O1761" s="7">
        <f t="shared" si="384"/>
        <v>30.792138471115802</v>
      </c>
      <c r="P1761" s="7"/>
      <c r="Q1761" s="46">
        <f t="shared" si="385"/>
        <v>2.9707513831380636E-2</v>
      </c>
      <c r="R1761" s="22">
        <f t="shared" si="392"/>
        <v>1.0029058632521781</v>
      </c>
      <c r="S1761" s="22">
        <f t="shared" si="393"/>
        <v>49.522036685233282</v>
      </c>
      <c r="T1761" s="39"/>
      <c r="U1761" s="39"/>
      <c r="Y1761" s="37"/>
      <c r="Z1761" s="37"/>
    </row>
    <row r="1762" spans="1:26" ht="13.15" x14ac:dyDescent="0.4">
      <c r="A1762" s="1">
        <v>2017.02</v>
      </c>
      <c r="B1762" s="11">
        <v>2329.91</v>
      </c>
      <c r="C1762" s="4">
        <f>C1760/3+C1763*2/3</f>
        <v>46.153333333333336</v>
      </c>
      <c r="D1762" s="11">
        <f>D1760/3+D1763*2/3</f>
        <v>98.376666666666665</v>
      </c>
      <c r="E1762" s="11">
        <v>243.60300000000001</v>
      </c>
      <c r="F1762" s="5">
        <f t="shared" si="390"/>
        <v>2017.1249999998672</v>
      </c>
      <c r="G1762" s="22">
        <v>2.42</v>
      </c>
      <c r="H1762" s="4">
        <f t="shared" si="386"/>
        <v>2913.5854377409146</v>
      </c>
      <c r="I1762" s="4">
        <f t="shared" si="387"/>
        <v>57.715396690516954</v>
      </c>
      <c r="J1762" s="33">
        <f t="shared" si="391"/>
        <v>1711006.9631540775</v>
      </c>
      <c r="K1762" s="4">
        <f t="shared" si="388"/>
        <v>123.02141430934759</v>
      </c>
      <c r="L1762" s="33">
        <f t="shared" si="389"/>
        <v>72244.490850957474</v>
      </c>
      <c r="M1762" s="15">
        <f t="shared" si="383"/>
        <v>28.655106525184141</v>
      </c>
      <c r="N1762" s="6"/>
      <c r="O1762" s="7">
        <f t="shared" si="384"/>
        <v>31.42748536210971</v>
      </c>
      <c r="P1762" s="7"/>
      <c r="Q1762" s="46">
        <f t="shared" si="385"/>
        <v>2.8848426114245387E-2</v>
      </c>
      <c r="R1762" s="22">
        <f t="shared" si="392"/>
        <v>0.99674665450456046</v>
      </c>
      <c r="S1762" s="22">
        <f t="shared" si="393"/>
        <v>49.510176125895683</v>
      </c>
      <c r="T1762" s="39"/>
      <c r="U1762" s="39"/>
      <c r="Y1762" s="37"/>
      <c r="Z1762" s="37"/>
    </row>
    <row r="1763" spans="1:26" ht="13.15" x14ac:dyDescent="0.4">
      <c r="A1763" s="1">
        <v>2017.03</v>
      </c>
      <c r="B1763" s="11">
        <v>2366.8200000000002</v>
      </c>
      <c r="C1763" s="4">
        <v>46.38</v>
      </c>
      <c r="D1763" s="11">
        <v>100.29</v>
      </c>
      <c r="E1763" s="11">
        <v>243.80099999999999</v>
      </c>
      <c r="F1763" s="5">
        <f t="shared" si="390"/>
        <v>2017.2083333332005</v>
      </c>
      <c r="G1763" s="22">
        <v>2.48</v>
      </c>
      <c r="H1763" s="4">
        <f t="shared" si="386"/>
        <v>2957.3381970541554</v>
      </c>
      <c r="I1763" s="4">
        <f t="shared" si="387"/>
        <v>57.951743512126704</v>
      </c>
      <c r="J1763" s="33">
        <f t="shared" si="391"/>
        <v>1739536.8497862308</v>
      </c>
      <c r="K1763" s="4">
        <f t="shared" si="388"/>
        <v>125.31221122965043</v>
      </c>
      <c r="L1763" s="33">
        <f t="shared" si="389"/>
        <v>73709.935975300657</v>
      </c>
      <c r="M1763" s="15">
        <f t="shared" si="383"/>
        <v>29.08692174246465</v>
      </c>
      <c r="N1763" s="6"/>
      <c r="O1763" s="7">
        <f t="shared" si="384"/>
        <v>31.886026295005689</v>
      </c>
      <c r="P1763" s="7"/>
      <c r="Q1763" s="46">
        <f t="shared" si="385"/>
        <v>2.6890511033075316E-2</v>
      </c>
      <c r="R1763" s="22">
        <f t="shared" si="392"/>
        <v>1.0180137495984991</v>
      </c>
      <c r="S1763" s="22">
        <f t="shared" si="393"/>
        <v>49.309024147523175</v>
      </c>
      <c r="T1763" s="39"/>
      <c r="U1763" s="39"/>
      <c r="Y1763" s="37"/>
      <c r="Z1763" s="37"/>
    </row>
    <row r="1764" spans="1:26" ht="13.15" x14ac:dyDescent="0.4">
      <c r="A1764" s="1">
        <v>2017.04</v>
      </c>
      <c r="B1764" s="11">
        <v>2359.31</v>
      </c>
      <c r="C1764" s="4">
        <f>C1763*2/3+C1766/3</f>
        <v>46.660000000000004</v>
      </c>
      <c r="D1764" s="11">
        <f>D1763*2/3+D1766/3</f>
        <v>101.53333333333333</v>
      </c>
      <c r="E1764" s="11">
        <v>244.524</v>
      </c>
      <c r="F1764" s="5">
        <f t="shared" si="390"/>
        <v>2017.2916666665337</v>
      </c>
      <c r="G1764" s="22">
        <v>2.2999999999999998</v>
      </c>
      <c r="H1764" s="4">
        <f t="shared" si="386"/>
        <v>2939.2380543014187</v>
      </c>
      <c r="I1764" s="4">
        <f t="shared" si="387"/>
        <v>58.129218972370815</v>
      </c>
      <c r="J1764" s="33">
        <f t="shared" si="391"/>
        <v>1731739.5095552639</v>
      </c>
      <c r="K1764" s="4">
        <f t="shared" si="388"/>
        <v>126.49064222734783</v>
      </c>
      <c r="L1764" s="33">
        <f t="shared" si="389"/>
        <v>74525.723567559064</v>
      </c>
      <c r="M1764" s="15">
        <f t="shared" si="383"/>
        <v>28.904245956275169</v>
      </c>
      <c r="N1764" s="6"/>
      <c r="O1764" s="7">
        <f t="shared" si="384"/>
        <v>31.670821333081523</v>
      </c>
      <c r="P1764" s="7"/>
      <c r="Q1764" s="46">
        <f t="shared" si="385"/>
        <v>2.8550370848229589E-2</v>
      </c>
      <c r="R1764" s="22">
        <f t="shared" si="392"/>
        <v>1.0019166666666666</v>
      </c>
      <c r="S1764" s="22">
        <f t="shared" si="393"/>
        <v>50.048843047509614</v>
      </c>
      <c r="T1764" s="39"/>
      <c r="U1764" s="39"/>
      <c r="Y1764" s="37"/>
      <c r="Z1764" s="37"/>
    </row>
    <row r="1765" spans="1:26" ht="13.15" x14ac:dyDescent="0.4">
      <c r="A1765" s="1">
        <v>2017.05</v>
      </c>
      <c r="B1765" s="11">
        <v>2395.35</v>
      </c>
      <c r="C1765" s="4">
        <f>C1763/3+C1766*2/3</f>
        <v>46.94</v>
      </c>
      <c r="D1765" s="11">
        <f>D1763/3+D1766*2/3</f>
        <v>102.77666666666667</v>
      </c>
      <c r="E1765" s="11">
        <v>244.733</v>
      </c>
      <c r="F1765" s="5">
        <f t="shared" si="390"/>
        <v>2017.374999999867</v>
      </c>
      <c r="G1765" s="22">
        <v>2.2999999999999998</v>
      </c>
      <c r="H1765" s="4">
        <f t="shared" si="386"/>
        <v>2981.5884051190483</v>
      </c>
      <c r="I1765" s="4">
        <f t="shared" si="387"/>
        <v>58.428104342283227</v>
      </c>
      <c r="J1765" s="33">
        <f t="shared" si="391"/>
        <v>1759560.1994665747</v>
      </c>
      <c r="K1765" s="4">
        <f t="shared" si="388"/>
        <v>127.93024720818198</v>
      </c>
      <c r="L1765" s="33">
        <f t="shared" si="389"/>
        <v>75496.997140505424</v>
      </c>
      <c r="M1765" s="15">
        <f t="shared" si="383"/>
        <v>29.313344980271438</v>
      </c>
      <c r="N1765" s="6"/>
      <c r="O1765" s="7">
        <f t="shared" si="384"/>
        <v>32.103121568919015</v>
      </c>
      <c r="P1765" s="7"/>
      <c r="Q1765" s="46">
        <f t="shared" si="385"/>
        <v>2.7535015841958339E-2</v>
      </c>
      <c r="R1765" s="22">
        <f t="shared" si="392"/>
        <v>1.0117137776044203</v>
      </c>
      <c r="S1765" s="22">
        <f t="shared" si="393"/>
        <v>50.101946769210365</v>
      </c>
      <c r="T1765" s="39"/>
      <c r="U1765" s="39"/>
      <c r="Y1765" s="37"/>
      <c r="Z1765" s="37"/>
    </row>
    <row r="1766" spans="1:26" ht="13.15" x14ac:dyDescent="0.4">
      <c r="A1766" s="1">
        <v>2017.06</v>
      </c>
      <c r="B1766" s="11">
        <v>2433.9899999999998</v>
      </c>
      <c r="C1766" s="4">
        <v>47.22</v>
      </c>
      <c r="D1766" s="11">
        <v>104.02</v>
      </c>
      <c r="E1766" s="11">
        <v>244.95500000000001</v>
      </c>
      <c r="F1766" s="5">
        <f t="shared" si="390"/>
        <v>2017.4583333332002</v>
      </c>
      <c r="G1766" s="22">
        <v>2.19</v>
      </c>
      <c r="H1766" s="4">
        <f t="shared" si="386"/>
        <v>3026.9393958482165</v>
      </c>
      <c r="I1766" s="4">
        <f t="shared" si="387"/>
        <v>58.723362985038072</v>
      </c>
      <c r="J1766" s="33">
        <f t="shared" si="391"/>
        <v>1789211.6449284106</v>
      </c>
      <c r="K1766" s="4">
        <f t="shared" si="388"/>
        <v>129.36052981159804</v>
      </c>
      <c r="L1766" s="33">
        <f t="shared" si="389"/>
        <v>76464.486421658803</v>
      </c>
      <c r="M1766" s="15">
        <f t="shared" si="383"/>
        <v>29.748503240632765</v>
      </c>
      <c r="N1766" s="6"/>
      <c r="O1766" s="7">
        <f t="shared" si="384"/>
        <v>32.562583794402173</v>
      </c>
      <c r="P1766" s="7"/>
      <c r="Q1766" s="46">
        <f t="shared" si="385"/>
        <v>2.8031372275517264E-2</v>
      </c>
      <c r="R1766" s="22">
        <f t="shared" si="392"/>
        <v>0.9903187178348567</v>
      </c>
      <c r="S1766" s="22">
        <f t="shared" si="393"/>
        <v>50.642891106865946</v>
      </c>
      <c r="T1766" s="39"/>
      <c r="U1766" s="39"/>
      <c r="Y1766" s="37"/>
      <c r="Z1766" s="37"/>
    </row>
    <row r="1767" spans="1:26" ht="13.15" x14ac:dyDescent="0.4">
      <c r="A1767" s="1">
        <v>2017.07</v>
      </c>
      <c r="B1767" s="11">
        <v>2454.1</v>
      </c>
      <c r="C1767" s="4">
        <f>C1766*2/3+C1769/3</f>
        <v>47.536666666666669</v>
      </c>
      <c r="D1767" s="11">
        <f>D1766*2/3+D1769/3</f>
        <v>105.03999999999999</v>
      </c>
      <c r="E1767" s="11">
        <v>244.786</v>
      </c>
      <c r="F1767" s="5">
        <f t="shared" si="390"/>
        <v>2017.5416666665335</v>
      </c>
      <c r="G1767" s="22">
        <v>2.3199999999999998</v>
      </c>
      <c r="H1767" s="4">
        <f t="shared" si="386"/>
        <v>3054.0554970464</v>
      </c>
      <c r="I1767" s="4">
        <f t="shared" si="387"/>
        <v>59.157987915975596</v>
      </c>
      <c r="J1767" s="33">
        <f t="shared" si="391"/>
        <v>1808153.8667361243</v>
      </c>
      <c r="K1767" s="4">
        <f t="shared" si="388"/>
        <v>130.71920028106183</v>
      </c>
      <c r="L1767" s="33">
        <f t="shared" si="389"/>
        <v>77392.315782552658</v>
      </c>
      <c r="M1767" s="15">
        <f t="shared" si="383"/>
        <v>30.002220744018572</v>
      </c>
      <c r="N1767" s="6"/>
      <c r="O1767" s="7">
        <f t="shared" si="384"/>
        <v>32.822440838488525</v>
      </c>
      <c r="P1767" s="7"/>
      <c r="Q1767" s="46">
        <f t="shared" si="385"/>
        <v>2.640281656600614E-2</v>
      </c>
      <c r="R1767" s="22">
        <f t="shared" si="392"/>
        <v>1.0117210216151993</v>
      </c>
      <c r="S1767" s="22">
        <f t="shared" si="393"/>
        <v>50.187228293382596</v>
      </c>
      <c r="T1767" s="39"/>
      <c r="U1767" s="39"/>
      <c r="Y1767" s="37"/>
      <c r="Z1767" s="37"/>
    </row>
    <row r="1768" spans="1:26" ht="13.15" x14ac:dyDescent="0.4">
      <c r="A1768" s="1">
        <v>2017.08</v>
      </c>
      <c r="B1768" s="11">
        <v>2456.2199999999998</v>
      </c>
      <c r="C1768" s="4">
        <f>C1766/3+C1769*2/3</f>
        <v>47.853333333333339</v>
      </c>
      <c r="D1768" s="11">
        <f>D1766/3+D1769*2/3</f>
        <v>106.06</v>
      </c>
      <c r="E1768" s="11">
        <v>245.51900000000001</v>
      </c>
      <c r="F1768" s="5">
        <f t="shared" si="390"/>
        <v>2017.6249999998668</v>
      </c>
      <c r="G1768" s="22">
        <v>2.21</v>
      </c>
      <c r="H1768" s="4">
        <f t="shared" si="386"/>
        <v>3047.5679779568991</v>
      </c>
      <c r="I1768" s="4">
        <f t="shared" si="387"/>
        <v>59.374276858410155</v>
      </c>
      <c r="J1768" s="33">
        <f t="shared" si="391"/>
        <v>1807242.3092875509</v>
      </c>
      <c r="K1768" s="4">
        <f t="shared" si="388"/>
        <v>131.59450690170618</v>
      </c>
      <c r="L1768" s="33">
        <f t="shared" si="389"/>
        <v>78037.03223776276</v>
      </c>
      <c r="M1768" s="15">
        <f t="shared" si="383"/>
        <v>29.914959397497494</v>
      </c>
      <c r="N1768" s="6"/>
      <c r="O1768" s="7">
        <f t="shared" si="384"/>
        <v>32.710126862242063</v>
      </c>
      <c r="P1768" s="7"/>
      <c r="Q1768" s="46">
        <f t="shared" si="385"/>
        <v>2.8090568896086635E-2</v>
      </c>
      <c r="R1768" s="22">
        <f t="shared" si="392"/>
        <v>1.0027318846719444</v>
      </c>
      <c r="S1768" s="22">
        <f t="shared" si="393"/>
        <v>50.62388307804467</v>
      </c>
      <c r="T1768" s="39"/>
      <c r="U1768" s="39"/>
      <c r="Y1768" s="37"/>
      <c r="Z1768" s="37"/>
    </row>
    <row r="1769" spans="1:26" ht="13.15" x14ac:dyDescent="0.4">
      <c r="A1769" s="1">
        <v>2017.09</v>
      </c>
      <c r="B1769" s="11">
        <v>2492.84</v>
      </c>
      <c r="C1769" s="4">
        <v>48.17</v>
      </c>
      <c r="D1769" s="11">
        <v>107.08</v>
      </c>
      <c r="E1769" s="11">
        <v>246.81899999999999</v>
      </c>
      <c r="F1769" s="5">
        <f t="shared" si="390"/>
        <v>2017.7083333332</v>
      </c>
      <c r="G1769" s="22">
        <v>2.2000000000000002</v>
      </c>
      <c r="H1769" s="4">
        <f t="shared" si="386"/>
        <v>3076.7135283750445</v>
      </c>
      <c r="I1769" s="4">
        <f t="shared" si="387"/>
        <v>59.452387903686514</v>
      </c>
      <c r="J1769" s="33">
        <f t="shared" si="391"/>
        <v>1827463.9455308996</v>
      </c>
      <c r="K1769" s="4">
        <f t="shared" si="388"/>
        <v>132.16030094927862</v>
      </c>
      <c r="L1769" s="33">
        <f t="shared" si="389"/>
        <v>78498.75615260053</v>
      </c>
      <c r="M1769" s="15">
        <f t="shared" si="383"/>
        <v>30.168114410678907</v>
      </c>
      <c r="N1769" s="6"/>
      <c r="O1769" s="7">
        <f t="shared" si="384"/>
        <v>32.970280770701365</v>
      </c>
      <c r="P1769" s="7"/>
      <c r="Q1769" s="46">
        <f t="shared" si="385"/>
        <v>2.816721133662203E-2</v>
      </c>
      <c r="R1769" s="22">
        <f t="shared" si="392"/>
        <v>0.98769891518516217</v>
      </c>
      <c r="S1769" s="22">
        <f t="shared" si="393"/>
        <v>50.494816387392703</v>
      </c>
      <c r="T1769" s="39"/>
      <c r="U1769" s="39"/>
      <c r="Y1769" s="37"/>
      <c r="Z1769" s="37"/>
    </row>
    <row r="1770" spans="1:26" ht="13.15" x14ac:dyDescent="0.4">
      <c r="A1770" s="1">
        <v>2017.1</v>
      </c>
      <c r="B1770" s="11">
        <v>2557</v>
      </c>
      <c r="C1770" s="4">
        <f>C1769*2/3+C1772/3</f>
        <v>48.423333333333332</v>
      </c>
      <c r="D1770" s="11">
        <f>D1769*2/3+D1772/3</f>
        <v>108.01333333333334</v>
      </c>
      <c r="E1770" s="11">
        <v>246.66300000000001</v>
      </c>
      <c r="F1770" s="5">
        <f t="shared" si="390"/>
        <v>2017.7916666665333</v>
      </c>
      <c r="G1770" s="22">
        <v>2.36</v>
      </c>
      <c r="H1770" s="4">
        <f t="shared" si="386"/>
        <v>3157.8970214422106</v>
      </c>
      <c r="I1770" s="4">
        <f t="shared" si="387"/>
        <v>59.802854947843819</v>
      </c>
      <c r="J1770" s="33">
        <f t="shared" si="391"/>
        <v>1878644.272159192</v>
      </c>
      <c r="K1770" s="4">
        <f t="shared" si="388"/>
        <v>133.39655205685492</v>
      </c>
      <c r="L1770" s="33">
        <f t="shared" si="389"/>
        <v>79358.087596201891</v>
      </c>
      <c r="M1770" s="15">
        <f t="shared" si="383"/>
        <v>30.920393290333834</v>
      </c>
      <c r="N1770" s="6"/>
      <c r="O1770" s="7">
        <f t="shared" si="384"/>
        <v>33.775350452959351</v>
      </c>
      <c r="P1770" s="7"/>
      <c r="Q1770" s="46">
        <f t="shared" si="385"/>
        <v>2.5479157179329286E-2</v>
      </c>
      <c r="R1770" s="22">
        <f t="shared" si="392"/>
        <v>1.0028504917557177</v>
      </c>
      <c r="S1770" s="22">
        <f t="shared" si="393"/>
        <v>49.905217566999767</v>
      </c>
      <c r="T1770" s="39"/>
      <c r="U1770" s="39"/>
      <c r="Y1770" s="37"/>
      <c r="Z1770" s="37"/>
    </row>
    <row r="1771" spans="1:26" ht="13.15" x14ac:dyDescent="0.4">
      <c r="A1771" s="1">
        <v>2017.11</v>
      </c>
      <c r="B1771" s="11">
        <v>2593.61</v>
      </c>
      <c r="C1771" s="4">
        <f>C1769/3+C1772*2/3</f>
        <v>48.676666666666662</v>
      </c>
      <c r="D1771" s="11">
        <f>D1769/3+D1772*2/3</f>
        <v>108.94666666666666</v>
      </c>
      <c r="E1771" s="11">
        <v>246.66900000000001</v>
      </c>
      <c r="F1771" s="5">
        <f t="shared" si="390"/>
        <v>2017.8749999998665</v>
      </c>
      <c r="G1771" s="22">
        <v>2.35</v>
      </c>
      <c r="H1771" s="4">
        <f t="shared" si="386"/>
        <v>3203.032487625117</v>
      </c>
      <c r="I1771" s="4">
        <f t="shared" si="387"/>
        <v>60.114259554301512</v>
      </c>
      <c r="J1771" s="33">
        <f t="shared" si="391"/>
        <v>1908475.7053856922</v>
      </c>
      <c r="K1771" s="4">
        <f t="shared" si="388"/>
        <v>134.54594667347743</v>
      </c>
      <c r="L1771" s="33">
        <f t="shared" si="389"/>
        <v>80167.051528983386</v>
      </c>
      <c r="M1771" s="15">
        <f t="shared" si="383"/>
        <v>31.298913333880261</v>
      </c>
      <c r="N1771" s="6"/>
      <c r="O1771" s="7">
        <f t="shared" si="384"/>
        <v>34.172935972227116</v>
      </c>
      <c r="P1771" s="7"/>
      <c r="Q1771" s="46">
        <f t="shared" si="385"/>
        <v>2.4588565855586088E-2</v>
      </c>
      <c r="R1771" s="22">
        <f t="shared" si="392"/>
        <v>0.99754979283024348</v>
      </c>
      <c r="S1771" s="22">
        <f t="shared" si="393"/>
        <v>50.04625461881735</v>
      </c>
      <c r="T1771" s="39"/>
      <c r="U1771" s="39"/>
      <c r="Y1771" s="37"/>
      <c r="Z1771" s="37"/>
    </row>
    <row r="1772" spans="1:26" ht="13.15" x14ac:dyDescent="0.4">
      <c r="A1772" s="1">
        <v>2017.12</v>
      </c>
      <c r="B1772" s="11">
        <v>2664.34</v>
      </c>
      <c r="C1772" s="4">
        <v>48.93</v>
      </c>
      <c r="D1772" s="11">
        <v>109.88</v>
      </c>
      <c r="E1772" s="11">
        <v>246.524</v>
      </c>
      <c r="F1772" s="5">
        <f t="shared" si="390"/>
        <v>2017.9583333331998</v>
      </c>
      <c r="G1772" s="22">
        <v>2.4</v>
      </c>
      <c r="H1772" s="4">
        <f t="shared" si="386"/>
        <v>3292.317299167627</v>
      </c>
      <c r="I1772" s="4">
        <f t="shared" si="387"/>
        <v>60.462660714575456</v>
      </c>
      <c r="J1772" s="33">
        <f t="shared" si="391"/>
        <v>1964676.7755608144</v>
      </c>
      <c r="K1772" s="4">
        <f t="shared" si="388"/>
        <v>135.7784009670458</v>
      </c>
      <c r="L1772" s="33">
        <f t="shared" si="389"/>
        <v>81025.201024877562</v>
      </c>
      <c r="M1772" s="15">
        <f t="shared" si="383"/>
        <v>32.086132007705999</v>
      </c>
      <c r="N1772" s="6"/>
      <c r="O1772" s="7">
        <f t="shared" si="384"/>
        <v>35.017141106605806</v>
      </c>
      <c r="P1772" s="7"/>
      <c r="Q1772" s="46">
        <f t="shared" si="385"/>
        <v>2.3313129772496808E-2</v>
      </c>
      <c r="R1772" s="22">
        <f t="shared" si="392"/>
        <v>0.98626540285410402</v>
      </c>
      <c r="S1772" s="22">
        <f t="shared" si="393"/>
        <v>49.952994909684698</v>
      </c>
      <c r="T1772" s="39"/>
      <c r="U1772" s="39"/>
      <c r="Y1772" s="37"/>
      <c r="Z1772" s="37"/>
    </row>
    <row r="1773" spans="1:26" ht="13.15" x14ac:dyDescent="0.4">
      <c r="A1773" s="1">
        <v>2018.01</v>
      </c>
      <c r="B1773" s="11">
        <v>2789.8</v>
      </c>
      <c r="C1773" s="4">
        <f>C1772*2/3+C1775/3</f>
        <v>49.286666666666662</v>
      </c>
      <c r="D1773" s="11">
        <f>D1772*2/3+D1775/3</f>
        <v>111.73333333333332</v>
      </c>
      <c r="E1773" s="11">
        <v>247.86699999999999</v>
      </c>
      <c r="F1773" s="5">
        <f t="shared" si="390"/>
        <v>2018.041666666533</v>
      </c>
      <c r="G1773" s="22">
        <v>2.58</v>
      </c>
      <c r="H1773" s="4">
        <f t="shared" si="386"/>
        <v>3428.6693436399364</v>
      </c>
      <c r="I1773" s="4">
        <f t="shared" si="387"/>
        <v>60.573404204674283</v>
      </c>
      <c r="J1773" s="33">
        <f t="shared" si="391"/>
        <v>2049056.5400861483</v>
      </c>
      <c r="K1773" s="4">
        <f t="shared" si="388"/>
        <v>137.32047267284469</v>
      </c>
      <c r="L1773" s="33">
        <f t="shared" si="389"/>
        <v>82066.06832471583</v>
      </c>
      <c r="M1773" s="15">
        <f t="shared" si="383"/>
        <v>33.307343828030668</v>
      </c>
      <c r="N1773" s="6"/>
      <c r="O1773" s="7">
        <f t="shared" si="384"/>
        <v>36.333940411695878</v>
      </c>
      <c r="P1773" s="7"/>
      <c r="Q1773" s="46">
        <f t="shared" si="385"/>
        <v>2.0418663333554896E-2</v>
      </c>
      <c r="R1773" s="22">
        <f t="shared" si="392"/>
        <v>0.97799847417367836</v>
      </c>
      <c r="S1773" s="22">
        <f t="shared" si="393"/>
        <v>48.999971277655213</v>
      </c>
      <c r="T1773" s="39"/>
      <c r="U1773" s="39"/>
      <c r="Y1773" s="37"/>
      <c r="Z1773" s="37"/>
    </row>
    <row r="1774" spans="1:26" ht="13.15" x14ac:dyDescent="0.4">
      <c r="A1774" s="1">
        <v>2018.02</v>
      </c>
      <c r="B1774" s="11">
        <v>2705.16</v>
      </c>
      <c r="C1774" s="4">
        <f>C1772/3+C1775*2/3</f>
        <v>49.643333333333331</v>
      </c>
      <c r="D1774" s="11">
        <f>D1772/3+D1775*2/3</f>
        <v>113.58666666666666</v>
      </c>
      <c r="E1774" s="11">
        <v>248.99100000000001</v>
      </c>
      <c r="F1774" s="5">
        <f t="shared" si="390"/>
        <v>2018.1249999998663</v>
      </c>
      <c r="G1774" s="22">
        <v>2.86</v>
      </c>
      <c r="H1774" s="4">
        <f t="shared" si="386"/>
        <v>3309.6384433172284</v>
      </c>
      <c r="I1774" s="4">
        <f t="shared" si="387"/>
        <v>60.736327778915701</v>
      </c>
      <c r="J1774" s="33">
        <f t="shared" si="391"/>
        <v>1980945.5596342827</v>
      </c>
      <c r="K1774" s="4">
        <f t="shared" si="388"/>
        <v>138.9680457526577</v>
      </c>
      <c r="L1774" s="33">
        <f t="shared" si="389"/>
        <v>83177.705927557967</v>
      </c>
      <c r="M1774" s="15">
        <f t="shared" si="383"/>
        <v>32.035382339250283</v>
      </c>
      <c r="N1774" s="6"/>
      <c r="O1774" s="7">
        <f t="shared" si="384"/>
        <v>34.934084784156326</v>
      </c>
      <c r="P1774" s="7"/>
      <c r="Q1774" s="46">
        <f t="shared" si="385"/>
        <v>1.897583759665545E-2</v>
      </c>
      <c r="R1774" s="22">
        <f t="shared" si="392"/>
        <v>1.0041100839387809</v>
      </c>
      <c r="S1774" s="22">
        <f t="shared" si="393"/>
        <v>47.705567186833449</v>
      </c>
      <c r="T1774" s="39"/>
      <c r="U1774" s="39"/>
      <c r="Y1774" s="37"/>
      <c r="Z1774" s="37"/>
    </row>
    <row r="1775" spans="1:26" ht="13.15" x14ac:dyDescent="0.4">
      <c r="A1775" s="1">
        <v>2018.03</v>
      </c>
      <c r="B1775" s="11">
        <v>2702.77</v>
      </c>
      <c r="C1775" s="4">
        <v>50</v>
      </c>
      <c r="D1775" s="11">
        <v>115.44</v>
      </c>
      <c r="E1775" s="11">
        <v>249.554</v>
      </c>
      <c r="F1775" s="5">
        <f t="shared" si="390"/>
        <v>2018.2083333331996</v>
      </c>
      <c r="G1775" s="22">
        <v>2.84</v>
      </c>
      <c r="H1775" s="4">
        <f t="shared" si="386"/>
        <v>3299.2543590966284</v>
      </c>
      <c r="I1775" s="4">
        <f t="shared" si="387"/>
        <v>61.034685879609228</v>
      </c>
      <c r="J1775" s="33">
        <f t="shared" si="391"/>
        <v>1977774.5869708539</v>
      </c>
      <c r="K1775" s="4">
        <f t="shared" si="388"/>
        <v>140.91688275884178</v>
      </c>
      <c r="L1775" s="33">
        <f t="shared" si="389"/>
        <v>84474.186971113115</v>
      </c>
      <c r="M1775" s="15">
        <f t="shared" si="383"/>
        <v>31.808409057643111</v>
      </c>
      <c r="N1775" s="6"/>
      <c r="O1775" s="7">
        <f t="shared" si="384"/>
        <v>34.675728647302499</v>
      </c>
      <c r="P1775" s="7"/>
      <c r="Q1775" s="46">
        <f t="shared" si="385"/>
        <v>1.8751132383798639E-2</v>
      </c>
      <c r="R1775" s="22">
        <f t="shared" si="392"/>
        <v>0.99978023319015985</v>
      </c>
      <c r="S1775" s="22">
        <f t="shared" si="393"/>
        <v>47.793573784582307</v>
      </c>
      <c r="T1775" s="39"/>
      <c r="U1775" s="39"/>
      <c r="Y1775" s="37"/>
      <c r="Z1775" s="37"/>
    </row>
    <row r="1776" spans="1:26" ht="13.15" x14ac:dyDescent="0.4">
      <c r="A1776" s="1">
        <v>2018.04</v>
      </c>
      <c r="B1776" s="11">
        <v>2653.63</v>
      </c>
      <c r="C1776" s="4">
        <f>C1775*2/3+C1778/3</f>
        <v>50.33</v>
      </c>
      <c r="D1776" s="11">
        <f>D1775*2/3+D1778/3</f>
        <v>117.78666666666666</v>
      </c>
      <c r="E1776" s="11">
        <v>250.54599999999999</v>
      </c>
      <c r="F1776" s="5">
        <f t="shared" si="390"/>
        <v>2018.2916666665328</v>
      </c>
      <c r="G1776" s="22">
        <v>2.87</v>
      </c>
      <c r="H1776" s="4">
        <f t="shared" si="386"/>
        <v>3226.4440592545884</v>
      </c>
      <c r="I1776" s="4">
        <f t="shared" si="387"/>
        <v>61.194262011766305</v>
      </c>
      <c r="J1776" s="33">
        <f t="shared" si="391"/>
        <v>1937184.6107422938</v>
      </c>
      <c r="K1776" s="4">
        <f t="shared" si="388"/>
        <v>143.21216255697556</v>
      </c>
      <c r="L1776" s="33">
        <f t="shared" si="389"/>
        <v>85985.80737227833</v>
      </c>
      <c r="M1776" s="15">
        <f t="shared" si="383"/>
        <v>30.97017929332522</v>
      </c>
      <c r="N1776" s="6"/>
      <c r="O1776" s="7">
        <f t="shared" si="384"/>
        <v>33.753721250693481</v>
      </c>
      <c r="P1776" s="7"/>
      <c r="Q1776" s="46">
        <f t="shared" si="385"/>
        <v>1.9090860063881391E-2</v>
      </c>
      <c r="R1776" s="22">
        <f t="shared" si="392"/>
        <v>0.993298828410901</v>
      </c>
      <c r="S1776" s="22">
        <f t="shared" si="393"/>
        <v>47.593880311248526</v>
      </c>
      <c r="T1776" s="39"/>
      <c r="U1776" s="39"/>
      <c r="Y1776" s="37"/>
      <c r="Z1776" s="37"/>
    </row>
    <row r="1777" spans="1:26" ht="13.15" x14ac:dyDescent="0.4">
      <c r="A1777" s="1">
        <v>2018.05</v>
      </c>
      <c r="B1777" s="11">
        <v>2701.49</v>
      </c>
      <c r="C1777" s="4">
        <f>C1775/3+C1778*2/3</f>
        <v>50.66</v>
      </c>
      <c r="D1777" s="11">
        <f>D1775/3+D1778*2/3</f>
        <v>120.13333333333333</v>
      </c>
      <c r="E1777" s="11">
        <v>251.58799999999999</v>
      </c>
      <c r="F1777" s="5">
        <f t="shared" si="390"/>
        <v>2018.3749999998661</v>
      </c>
      <c r="G1777" s="22">
        <v>2.976</v>
      </c>
      <c r="H1777" s="4">
        <f t="shared" si="386"/>
        <v>3271.0311986660731</v>
      </c>
      <c r="I1777" s="4">
        <f t="shared" si="387"/>
        <v>61.340386425425692</v>
      </c>
      <c r="J1777" s="33">
        <f t="shared" si="391"/>
        <v>1967024.218347501</v>
      </c>
      <c r="K1777" s="4">
        <f t="shared" si="388"/>
        <v>145.46042418557323</v>
      </c>
      <c r="L1777" s="33">
        <f t="shared" si="389"/>
        <v>87472.163916016638</v>
      </c>
      <c r="M1777" s="15">
        <f t="shared" si="383"/>
        <v>31.243615074864604</v>
      </c>
      <c r="N1777" s="6"/>
      <c r="O1777" s="7">
        <f t="shared" si="384"/>
        <v>34.04418706141891</v>
      </c>
      <c r="P1777" s="7"/>
      <c r="Q1777" s="46">
        <f t="shared" si="385"/>
        <v>1.7318266255325291E-2</v>
      </c>
      <c r="R1777" s="22">
        <f t="shared" si="392"/>
        <v>1.0081593472990933</v>
      </c>
      <c r="S1777" s="22">
        <f t="shared" si="393"/>
        <v>47.079147290191592</v>
      </c>
      <c r="T1777" s="39"/>
      <c r="U1777" s="39"/>
      <c r="Y1777" s="37"/>
      <c r="Z1777" s="37"/>
    </row>
    <row r="1778" spans="1:26" ht="13.15" x14ac:dyDescent="0.4">
      <c r="A1778" s="1">
        <v>2018.06</v>
      </c>
      <c r="B1778" s="11">
        <v>2754.35</v>
      </c>
      <c r="C1778" s="4">
        <v>50.99</v>
      </c>
      <c r="D1778" s="11">
        <v>122.48</v>
      </c>
      <c r="E1778" s="11">
        <v>251.989</v>
      </c>
      <c r="F1778" s="5">
        <f t="shared" si="390"/>
        <v>2018.4583333331993</v>
      </c>
      <c r="G1778" s="22">
        <v>2.91</v>
      </c>
      <c r="H1778" s="4">
        <f t="shared" si="386"/>
        <v>3329.7282268273616</v>
      </c>
      <c r="I1778" s="4">
        <f t="shared" si="387"/>
        <v>61.641709400013497</v>
      </c>
      <c r="J1778" s="33">
        <f t="shared" si="391"/>
        <v>2005410.4935768531</v>
      </c>
      <c r="K1778" s="4">
        <f t="shared" si="388"/>
        <v>148.06582795280747</v>
      </c>
      <c r="L1778" s="33">
        <f t="shared" si="389"/>
        <v>89176.276527417707</v>
      </c>
      <c r="M1778" s="15">
        <f t="shared" si="383"/>
        <v>31.630556496454599</v>
      </c>
      <c r="N1778" s="6"/>
      <c r="O1778" s="7">
        <f t="shared" si="384"/>
        <v>34.458919633674292</v>
      </c>
      <c r="P1778" s="7"/>
      <c r="Q1778" s="46">
        <f t="shared" si="385"/>
        <v>1.6730979295013715E-2</v>
      </c>
      <c r="R1778" s="22">
        <f t="shared" si="392"/>
        <v>1.0041476505871525</v>
      </c>
      <c r="S1778" s="22">
        <f t="shared" si="393"/>
        <v>47.387752216668503</v>
      </c>
      <c r="T1778" s="39"/>
      <c r="U1778" s="39"/>
      <c r="Y1778" s="37"/>
      <c r="Z1778" s="37"/>
    </row>
    <row r="1779" spans="1:26" ht="13.15" x14ac:dyDescent="0.4">
      <c r="A1779" s="1">
        <v>2018.07</v>
      </c>
      <c r="B1779" s="11">
        <v>2793.64</v>
      </c>
      <c r="C1779" s="4">
        <f>C1778*2/3+C1781/3</f>
        <v>51.44</v>
      </c>
      <c r="D1779" s="11">
        <f>D1778*2/3+D1781/3</f>
        <v>125.11666666666667</v>
      </c>
      <c r="E1779" s="11">
        <v>252.006</v>
      </c>
      <c r="F1779" s="5">
        <f t="shared" si="390"/>
        <v>2018.5416666665326</v>
      </c>
      <c r="G1779" s="22">
        <v>2.89</v>
      </c>
      <c r="H1779" s="4">
        <f t="shared" si="386"/>
        <v>3376.9980062379468</v>
      </c>
      <c r="I1779" s="4">
        <f t="shared" si="387"/>
        <v>62.181518535272971</v>
      </c>
      <c r="J1779" s="33">
        <f t="shared" si="391"/>
        <v>2037000.7396795226</v>
      </c>
      <c r="K1779" s="4">
        <f t="shared" si="388"/>
        <v>151.24308568049969</v>
      </c>
      <c r="L1779" s="33">
        <f t="shared" si="389"/>
        <v>91229.629639551378</v>
      </c>
      <c r="M1779" s="15">
        <f t="shared" si="383"/>
        <v>31.886366962158988</v>
      </c>
      <c r="N1779" s="6"/>
      <c r="O1779" s="7">
        <f t="shared" si="384"/>
        <v>34.731777571325331</v>
      </c>
      <c r="P1779" s="7"/>
      <c r="Q1779" s="46">
        <f t="shared" si="385"/>
        <v>1.6153150850947935E-2</v>
      </c>
      <c r="R1779" s="22">
        <f t="shared" si="392"/>
        <v>1.0024083333333333</v>
      </c>
      <c r="S1779" s="22">
        <f t="shared" si="393"/>
        <v>47.581090079413954</v>
      </c>
      <c r="T1779" s="39"/>
      <c r="U1779" s="39"/>
      <c r="Y1779" s="37"/>
      <c r="Z1779" s="37"/>
    </row>
    <row r="1780" spans="1:26" ht="13.15" x14ac:dyDescent="0.4">
      <c r="A1780" s="1">
        <v>2018.08</v>
      </c>
      <c r="B1780" s="11">
        <v>2857.82</v>
      </c>
      <c r="C1780" s="4">
        <f>C1778/3+C1781*2/3</f>
        <v>51.89</v>
      </c>
      <c r="D1780" s="11">
        <f>D1778/3+D1781*2/3</f>
        <v>127.75333333333333</v>
      </c>
      <c r="E1780" s="11">
        <v>252.14599999999999</v>
      </c>
      <c r="F1780" s="5">
        <f>F1779+1/12</f>
        <v>2018.6249999998658</v>
      </c>
      <c r="G1780" s="22">
        <v>2.89</v>
      </c>
      <c r="H1780" s="4">
        <f t="shared" si="386"/>
        <v>3452.6617466864441</v>
      </c>
      <c r="I1780" s="4">
        <f t="shared" si="387"/>
        <v>62.690658626351407</v>
      </c>
      <c r="J1780" s="33">
        <f t="shared" si="391"/>
        <v>2085792.2515851327</v>
      </c>
      <c r="K1780" s="4">
        <f t="shared" si="388"/>
        <v>154.34458678702021</v>
      </c>
      <c r="L1780" s="33">
        <f t="shared" si="389"/>
        <v>93241.32128015034</v>
      </c>
      <c r="M1780" s="15">
        <f t="shared" si="383"/>
        <v>32.390276880301116</v>
      </c>
      <c r="N1780" s="6"/>
      <c r="O1780" s="7">
        <f t="shared" si="384"/>
        <v>35.274629408295617</v>
      </c>
      <c r="P1780" s="7"/>
      <c r="Q1780" s="46">
        <f t="shared" si="385"/>
        <v>1.6127083652587602E-2</v>
      </c>
      <c r="R1780" s="22">
        <f t="shared" si="392"/>
        <v>0.99298310639894383</v>
      </c>
      <c r="S1780" s="22">
        <f t="shared" si="393"/>
        <v>47.669198946914648</v>
      </c>
      <c r="T1780" s="39"/>
      <c r="U1780" s="39"/>
      <c r="Y1780" s="37"/>
      <c r="Z1780" s="37"/>
    </row>
    <row r="1781" spans="1:26" ht="13.15" x14ac:dyDescent="0.4">
      <c r="A1781" s="1">
        <v>2018.09</v>
      </c>
      <c r="B1781" s="11">
        <v>2901.5</v>
      </c>
      <c r="C1781" s="4">
        <v>52.34</v>
      </c>
      <c r="D1781" s="11">
        <v>130.38999999999999</v>
      </c>
      <c r="E1781" s="11">
        <v>252.43899999999999</v>
      </c>
      <c r="F1781" s="5">
        <f t="shared" si="390"/>
        <v>2018.7083333331991</v>
      </c>
      <c r="G1781" s="22">
        <v>3</v>
      </c>
      <c r="H1781" s="4">
        <f t="shared" si="386"/>
        <v>3501.3648584410494</v>
      </c>
      <c r="I1781" s="4">
        <f t="shared" si="387"/>
        <v>63.160929412650198</v>
      </c>
      <c r="J1781" s="33">
        <f t="shared" si="391"/>
        <v>2118394.0419762284</v>
      </c>
      <c r="K1781" s="4">
        <f t="shared" si="388"/>
        <v>157.34722174465912</v>
      </c>
      <c r="L1781" s="33">
        <f t="shared" si="389"/>
        <v>95198.138594961376</v>
      </c>
      <c r="M1781" s="15">
        <f t="shared" si="383"/>
        <v>32.622891120500192</v>
      </c>
      <c r="N1781" s="6"/>
      <c r="O1781" s="7">
        <f t="shared" si="384"/>
        <v>35.522018512241395</v>
      </c>
      <c r="P1781" s="7"/>
      <c r="Q1781" s="46">
        <f t="shared" si="385"/>
        <v>1.5065111583944912E-2</v>
      </c>
      <c r="R1781" s="22">
        <f t="shared" si="392"/>
        <v>0.98973841038753507</v>
      </c>
      <c r="S1781" s="22">
        <f t="shared" si="393"/>
        <v>47.27976896800547</v>
      </c>
      <c r="T1781" s="39"/>
      <c r="U1781" s="39"/>
      <c r="Y1781" s="37"/>
      <c r="Z1781" s="37"/>
    </row>
    <row r="1782" spans="1:26" ht="13.15" x14ac:dyDescent="0.4">
      <c r="A1782" s="1">
        <v>2018.1</v>
      </c>
      <c r="B1782" s="11">
        <v>2785.46</v>
      </c>
      <c r="C1782" s="4">
        <f>C1781*2/3+C1784/3</f>
        <v>52.81</v>
      </c>
      <c r="D1782" s="11">
        <f>D1781*2/3+D1784/3</f>
        <v>131.05666666666667</v>
      </c>
      <c r="E1782" s="11">
        <v>252.88499999999999</v>
      </c>
      <c r="F1782" s="5">
        <f t="shared" si="390"/>
        <v>2018.7916666665324</v>
      </c>
      <c r="G1782" s="22">
        <v>3.15</v>
      </c>
      <c r="H1782" s="4">
        <f t="shared" si="386"/>
        <v>3355.4061899282287</v>
      </c>
      <c r="I1782" s="4">
        <f t="shared" si="387"/>
        <v>63.615704727445291</v>
      </c>
      <c r="J1782" s="33">
        <f t="shared" si="391"/>
        <v>2033293.5954428019</v>
      </c>
      <c r="K1782" s="4">
        <f t="shared" si="388"/>
        <v>157.87279320639817</v>
      </c>
      <c r="L1782" s="33">
        <f t="shared" si="389"/>
        <v>95667.028416640504</v>
      </c>
      <c r="M1782" s="15">
        <f t="shared" si="383"/>
        <v>31.0379610780065</v>
      </c>
      <c r="N1782" s="6"/>
      <c r="O1782" s="7">
        <f t="shared" si="384"/>
        <v>33.793743849936085</v>
      </c>
      <c r="P1782" s="7"/>
      <c r="Q1782" s="46">
        <f t="shared" si="385"/>
        <v>1.6340087128316708E-2</v>
      </c>
      <c r="R1782" s="22">
        <f t="shared" si="392"/>
        <v>1.0051809433745449</v>
      </c>
      <c r="S1782" s="22">
        <f t="shared" si="393"/>
        <v>46.712074196252551</v>
      </c>
      <c r="T1782" s="39"/>
      <c r="U1782" s="39"/>
      <c r="Y1782" s="37"/>
      <c r="Z1782" s="37"/>
    </row>
    <row r="1783" spans="1:26" ht="13.15" x14ac:dyDescent="0.4">
      <c r="A1783" s="1">
        <v>2018.11</v>
      </c>
      <c r="B1783" s="11">
        <v>2723.23</v>
      </c>
      <c r="C1783" s="4">
        <f>C1781/3+C1784*2/3</f>
        <v>53.28</v>
      </c>
      <c r="D1783" s="11">
        <f>D1781/3+D1784*2/3</f>
        <v>131.72333333333333</v>
      </c>
      <c r="E1783" s="11">
        <v>252.03800000000001</v>
      </c>
      <c r="F1783" s="5">
        <f t="shared" si="390"/>
        <v>2018.8749999998656</v>
      </c>
      <c r="G1783" s="22">
        <v>3.12</v>
      </c>
      <c r="H1783" s="4">
        <f t="shared" si="386"/>
        <v>3291.4672853696666</v>
      </c>
      <c r="I1783" s="4">
        <f t="shared" si="387"/>
        <v>64.397563542005571</v>
      </c>
      <c r="J1783" s="33">
        <f t="shared" si="391"/>
        <v>1997800.1373422509</v>
      </c>
      <c r="K1783" s="4">
        <f t="shared" si="388"/>
        <v>159.20911652211174</v>
      </c>
      <c r="L1783" s="33">
        <f t="shared" si="389"/>
        <v>96634.104877117396</v>
      </c>
      <c r="M1783" s="15">
        <f t="shared" si="383"/>
        <v>30.195583406705239</v>
      </c>
      <c r="N1783" s="6"/>
      <c r="O1783" s="7">
        <f t="shared" si="384"/>
        <v>32.880333947031993</v>
      </c>
      <c r="P1783" s="7"/>
      <c r="Q1783" s="46">
        <f t="shared" si="385"/>
        <v>1.9163540746558339E-2</v>
      </c>
      <c r="R1783" s="22">
        <f t="shared" si="392"/>
        <v>1.0276497972023233</v>
      </c>
      <c r="S1783" s="22">
        <f t="shared" si="393"/>
        <v>47.111880916102173</v>
      </c>
      <c r="T1783" s="39"/>
      <c r="U1783" s="39"/>
      <c r="Y1783" s="37"/>
      <c r="Z1783" s="37"/>
    </row>
    <row r="1784" spans="1:26" ht="13.15" x14ac:dyDescent="0.4">
      <c r="A1784" s="1">
        <v>2018.12</v>
      </c>
      <c r="B1784" s="11">
        <v>2567.31</v>
      </c>
      <c r="C1784" s="4">
        <v>53.75</v>
      </c>
      <c r="D1784" s="11">
        <v>132.38999999999999</v>
      </c>
      <c r="E1784" s="11">
        <v>251.233</v>
      </c>
      <c r="F1784" s="5">
        <f t="shared" si="390"/>
        <v>2018.9583333331989</v>
      </c>
      <c r="G1784" s="22">
        <v>2.83</v>
      </c>
      <c r="H1784" s="4">
        <f t="shared" si="386"/>
        <v>3112.9552168305913</v>
      </c>
      <c r="I1784" s="4">
        <f t="shared" si="387"/>
        <v>65.173797829106846</v>
      </c>
      <c r="J1784" s="33">
        <f t="shared" si="391"/>
        <v>1892746.3563956572</v>
      </c>
      <c r="K1784" s="4">
        <f t="shared" si="388"/>
        <v>160.52761106224102</v>
      </c>
      <c r="L1784" s="33">
        <f t="shared" si="389"/>
        <v>97604.375834325052</v>
      </c>
      <c r="M1784" s="15">
        <f t="shared" si="383"/>
        <v>28.291857012072867</v>
      </c>
      <c r="N1784" s="6"/>
      <c r="O1784" s="7">
        <f t="shared" si="384"/>
        <v>30.818335095022316</v>
      </c>
      <c r="P1784" s="7"/>
      <c r="Q1784" s="46">
        <f t="shared" si="385"/>
        <v>2.5024375553964886E-2</v>
      </c>
      <c r="R1784" s="22">
        <f t="shared" si="392"/>
        <v>1.0127831755337824</v>
      </c>
      <c r="S1784" s="22">
        <f t="shared" si="393"/>
        <v>48.569644507754305</v>
      </c>
      <c r="T1784" s="39"/>
      <c r="U1784" s="39"/>
      <c r="Y1784" s="37"/>
      <c r="Z1784" s="37"/>
    </row>
    <row r="1785" spans="1:26" ht="13.15" x14ac:dyDescent="0.4">
      <c r="A1785" s="1">
        <v>2019.01</v>
      </c>
      <c r="B1785" s="11">
        <v>2607.39</v>
      </c>
      <c r="C1785" s="4">
        <f>C1784*2/3+C1787/3</f>
        <v>54.146666666666668</v>
      </c>
      <c r="D1785" s="11">
        <f>D1784*2/3+D1787/3</f>
        <v>133.05666666666664</v>
      </c>
      <c r="E1785" s="11">
        <v>251.71199999999999</v>
      </c>
      <c r="F1785" s="5">
        <f t="shared" si="390"/>
        <v>2019.0416666665321</v>
      </c>
      <c r="G1785" s="22">
        <v>2.71</v>
      </c>
      <c r="H1785" s="4">
        <f t="shared" si="386"/>
        <v>3155.5373137156753</v>
      </c>
      <c r="I1785" s="4">
        <f t="shared" si="387"/>
        <v>65.52983139460973</v>
      </c>
      <c r="J1785" s="33">
        <f t="shared" si="391"/>
        <v>1921957.5233394995</v>
      </c>
      <c r="K1785" s="4">
        <f t="shared" si="388"/>
        <v>161.02895098366386</v>
      </c>
      <c r="L1785" s="33">
        <f t="shared" si="389"/>
        <v>98078.638611974413</v>
      </c>
      <c r="M1785" s="15">
        <f t="shared" si="383"/>
        <v>28.38016446354758</v>
      </c>
      <c r="N1785" s="6"/>
      <c r="O1785" s="7">
        <f t="shared" si="384"/>
        <v>30.92910569429333</v>
      </c>
      <c r="P1785" s="7"/>
      <c r="Q1785" s="46">
        <f t="shared" si="385"/>
        <v>2.5866221302712586E-2</v>
      </c>
      <c r="R1785" s="22">
        <f t="shared" si="392"/>
        <v>1.0048682752251044</v>
      </c>
      <c r="S1785" s="22">
        <f t="shared" si="393"/>
        <v>49.096910792719015</v>
      </c>
      <c r="T1785" s="39"/>
      <c r="U1785" s="39"/>
      <c r="Y1785" s="37"/>
      <c r="Z1785" s="37"/>
    </row>
    <row r="1786" spans="1:26" ht="13.15" x14ac:dyDescent="0.4">
      <c r="A1786" s="1">
        <v>2019.02</v>
      </c>
      <c r="B1786" s="11">
        <v>2754.86</v>
      </c>
      <c r="C1786" s="4">
        <f>C1784/3+C1787*2/3</f>
        <v>54.543333333333337</v>
      </c>
      <c r="D1786" s="11">
        <f>D1784/3+D1787*2/3</f>
        <v>133.7233333333333</v>
      </c>
      <c r="E1786" s="11">
        <v>252.77600000000001</v>
      </c>
      <c r="F1786" s="5">
        <f t="shared" si="390"/>
        <v>2019.1249999998654</v>
      </c>
      <c r="G1786" s="22">
        <v>2.68</v>
      </c>
      <c r="H1786" s="4">
        <f t="shared" si="386"/>
        <v>3319.9759745387223</v>
      </c>
      <c r="I1786" s="4">
        <f t="shared" si="387"/>
        <v>65.73203583409817</v>
      </c>
      <c r="J1786" s="33">
        <f t="shared" si="391"/>
        <v>2025449.2387684113</v>
      </c>
      <c r="K1786" s="4">
        <f t="shared" si="388"/>
        <v>161.15456099471464</v>
      </c>
      <c r="L1786" s="33">
        <f t="shared" si="389"/>
        <v>98317.091868760821</v>
      </c>
      <c r="M1786" s="15">
        <f t="shared" si="383"/>
        <v>29.541548965131209</v>
      </c>
      <c r="N1786" s="6"/>
      <c r="O1786" s="7">
        <f t="shared" si="384"/>
        <v>32.208640010689514</v>
      </c>
      <c r="P1786" s="7"/>
      <c r="Q1786" s="46">
        <f t="shared" si="385"/>
        <v>2.4705412201290366E-2</v>
      </c>
      <c r="R1786" s="22">
        <f t="shared" si="392"/>
        <v>1.0118535170500875</v>
      </c>
      <c r="S1786" s="22">
        <f t="shared" si="393"/>
        <v>49.128260300190959</v>
      </c>
      <c r="T1786" s="39"/>
      <c r="U1786" s="39"/>
      <c r="Y1786" s="37"/>
      <c r="Z1786" s="37"/>
    </row>
    <row r="1787" spans="1:26" ht="13.15" x14ac:dyDescent="0.4">
      <c r="A1787" s="1">
        <v>2019.03</v>
      </c>
      <c r="B1787" s="11">
        <v>2803.98</v>
      </c>
      <c r="C1787" s="19">
        <v>54.94</v>
      </c>
      <c r="D1787" s="11">
        <v>134.38999999999999</v>
      </c>
      <c r="E1787" s="11">
        <v>254.202</v>
      </c>
      <c r="F1787" s="5">
        <f t="shared" si="390"/>
        <v>2019.2083333331987</v>
      </c>
      <c r="G1787" s="22">
        <v>2.57</v>
      </c>
      <c r="H1787" s="4">
        <f t="shared" si="386"/>
        <v>3360.2159834305003</v>
      </c>
      <c r="I1787" s="4">
        <f t="shared" si="387"/>
        <v>65.838652961030988</v>
      </c>
      <c r="J1787" s="33">
        <f t="shared" si="391"/>
        <v>2053346.0770432351</v>
      </c>
      <c r="K1787" s="4">
        <f t="shared" si="388"/>
        <v>161.04944614912549</v>
      </c>
      <c r="L1787" s="33">
        <f t="shared" si="389"/>
        <v>98413.390713856847</v>
      </c>
      <c r="M1787" s="15">
        <f t="shared" si="383"/>
        <v>29.57619601478482</v>
      </c>
      <c r="N1787" s="6"/>
      <c r="O1787" s="7">
        <f t="shared" si="384"/>
        <v>32.261038631649448</v>
      </c>
      <c r="P1787" s="7"/>
      <c r="Q1787" s="46">
        <f t="shared" si="385"/>
        <v>2.6091124483199852E-2</v>
      </c>
      <c r="R1787" s="22">
        <f t="shared" si="392"/>
        <v>1.0056466121980145</v>
      </c>
      <c r="S1787" s="22">
        <f t="shared" si="393"/>
        <v>49.431740807206211</v>
      </c>
      <c r="T1787" s="39"/>
      <c r="U1787" s="39"/>
      <c r="Y1787" s="37"/>
      <c r="Z1787" s="37"/>
    </row>
    <row r="1788" spans="1:26" ht="13.15" x14ac:dyDescent="0.4">
      <c r="A1788" s="1">
        <v>2019.04</v>
      </c>
      <c r="B1788" s="11">
        <v>2903.8</v>
      </c>
      <c r="C1788" s="4">
        <f>C1787*2/3+C1790/3</f>
        <v>55.319091580592705</v>
      </c>
      <c r="D1788" s="11">
        <f>D1787*2/3+D1790/3</f>
        <v>134.68333333333334</v>
      </c>
      <c r="E1788" s="11">
        <v>255.548</v>
      </c>
      <c r="F1788" s="5">
        <f t="shared" si="390"/>
        <v>2019.2916666665319</v>
      </c>
      <c r="G1788" s="22">
        <v>2.5299999999999998</v>
      </c>
      <c r="H1788" s="4">
        <f t="shared" si="386"/>
        <v>3461.508954090817</v>
      </c>
      <c r="I1788" s="4">
        <f t="shared" si="387"/>
        <v>65.943773964595209</v>
      </c>
      <c r="J1788" s="33">
        <f t="shared" si="391"/>
        <v>2118601.7949742568</v>
      </c>
      <c r="K1788" s="4">
        <f t="shared" si="388"/>
        <v>160.55085209040962</v>
      </c>
      <c r="L1788" s="33">
        <f t="shared" si="389"/>
        <v>98264.464409778942</v>
      </c>
      <c r="M1788" s="15">
        <f t="shared" si="383"/>
        <v>30.133517171387517</v>
      </c>
      <c r="N1788" s="6"/>
      <c r="O1788" s="7">
        <f t="shared" si="384"/>
        <v>32.883690363719715</v>
      </c>
      <c r="P1788" s="7"/>
      <c r="Q1788" s="46">
        <f t="shared" si="385"/>
        <v>2.6149618052130185E-2</v>
      </c>
      <c r="R1788" s="22">
        <f t="shared" si="392"/>
        <v>1.0135705386413667</v>
      </c>
      <c r="S1788" s="22">
        <f t="shared" si="393"/>
        <v>49.449029984294569</v>
      </c>
      <c r="T1788" s="39"/>
      <c r="U1788" s="39"/>
      <c r="Y1788" s="37"/>
      <c r="Z1788" s="37"/>
    </row>
    <row r="1789" spans="1:26" ht="13.15" x14ac:dyDescent="0.4">
      <c r="A1789" s="1">
        <v>2019.05</v>
      </c>
      <c r="B1789" s="11">
        <v>2854.71</v>
      </c>
      <c r="C1789" s="4">
        <f>C1787/3+C1790*2/3</f>
        <v>55.698183161185412</v>
      </c>
      <c r="D1789" s="11">
        <f>D1787/3+D1790*2/3</f>
        <v>134.97666666666666</v>
      </c>
      <c r="E1789" s="11">
        <v>256.09199999999998</v>
      </c>
      <c r="F1789" s="5">
        <f t="shared" si="390"/>
        <v>2019.3749999998652</v>
      </c>
      <c r="G1789" s="22">
        <v>2.4</v>
      </c>
      <c r="H1789" s="4">
        <f t="shared" si="386"/>
        <v>3395.7618847523554</v>
      </c>
      <c r="I1789" s="4">
        <f t="shared" si="387"/>
        <v>66.254634421257805</v>
      </c>
      <c r="J1789" s="33">
        <f t="shared" si="391"/>
        <v>2081740.8204138847</v>
      </c>
      <c r="K1789" s="4">
        <f t="shared" si="388"/>
        <v>160.55873276010183</v>
      </c>
      <c r="L1789" s="33">
        <f t="shared" si="389"/>
        <v>98429.065230232867</v>
      </c>
      <c r="M1789" s="15">
        <f t="shared" si="383"/>
        <v>29.242030936939855</v>
      </c>
      <c r="N1789" s="6"/>
      <c r="O1789" s="7">
        <f t="shared" si="384"/>
        <v>31.92664834012994</v>
      </c>
      <c r="P1789" s="7"/>
      <c r="Q1789" s="46">
        <f t="shared" si="385"/>
        <v>2.8384138933322749E-2</v>
      </c>
      <c r="R1789" s="22">
        <f t="shared" si="392"/>
        <v>1.0324722275649159</v>
      </c>
      <c r="S1789" s="22">
        <f t="shared" si="393"/>
        <v>50.013613048112227</v>
      </c>
      <c r="T1789" s="39"/>
      <c r="U1789" s="39"/>
      <c r="Y1789" s="37"/>
      <c r="Z1789" s="37"/>
    </row>
    <row r="1790" spans="1:26" ht="13.15" x14ac:dyDescent="0.4">
      <c r="A1790" s="1">
        <v>2019.06</v>
      </c>
      <c r="B1790" s="11">
        <v>2890.17</v>
      </c>
      <c r="C1790" s="19">
        <v>56.077274741778119</v>
      </c>
      <c r="D1790" s="11">
        <v>135.27000000000001</v>
      </c>
      <c r="E1790" s="11">
        <v>256.14299999999997</v>
      </c>
      <c r="F1790" s="5">
        <f t="shared" si="390"/>
        <v>2019.4583333331984</v>
      </c>
      <c r="G1790" s="22">
        <v>2.06</v>
      </c>
      <c r="H1790" s="4">
        <f t="shared" si="386"/>
        <v>3437.2580821260008</v>
      </c>
      <c r="I1790" s="4">
        <f t="shared" si="387"/>
        <v>66.692293474009162</v>
      </c>
      <c r="J1790" s="33">
        <f t="shared" si="391"/>
        <v>2110586.7771584247</v>
      </c>
      <c r="K1790" s="4">
        <f t="shared" si="388"/>
        <v>160.87562349937346</v>
      </c>
      <c r="L1790" s="33">
        <f t="shared" si="389"/>
        <v>98782.795941491393</v>
      </c>
      <c r="M1790" s="15">
        <f t="shared" si="383"/>
        <v>29.283796275306265</v>
      </c>
      <c r="N1790" s="6"/>
      <c r="O1790" s="7">
        <f t="shared" si="384"/>
        <v>31.987942034596234</v>
      </c>
      <c r="P1790" s="7"/>
      <c r="Q1790" s="46">
        <f t="shared" si="385"/>
        <v>3.0885119389954169E-2</v>
      </c>
      <c r="R1790" s="22">
        <f t="shared" si="392"/>
        <v>1.0410658037704619</v>
      </c>
      <c r="S1790" s="22">
        <f t="shared" si="393"/>
        <v>51.62738502413935</v>
      </c>
      <c r="T1790" s="39"/>
      <c r="U1790" s="39"/>
      <c r="Y1790" s="37"/>
      <c r="Z1790" s="37"/>
    </row>
    <row r="1791" spans="1:26" ht="13.15" x14ac:dyDescent="0.4">
      <c r="A1791" s="1">
        <v>2019.07</v>
      </c>
      <c r="B1791" s="11">
        <v>2996.1136363636365</v>
      </c>
      <c r="C1791" s="4">
        <f>C1790*2/3+C1793/3</f>
        <v>56.458183161185417</v>
      </c>
      <c r="D1791" s="11">
        <f>D1790*2/3+D1793/3</f>
        <v>134.48000000000002</v>
      </c>
      <c r="E1791" s="11">
        <v>256.57100000000003</v>
      </c>
      <c r="F1791" s="5">
        <f t="shared" si="390"/>
        <v>2019.5416666665317</v>
      </c>
      <c r="G1791" s="22">
        <v>1.63</v>
      </c>
      <c r="H1791" s="4">
        <f t="shared" si="386"/>
        <v>3557.3120147320551</v>
      </c>
      <c r="I1791" s="4">
        <f t="shared" si="387"/>
        <v>67.033296351531348</v>
      </c>
      <c r="J1791" s="33">
        <f>J1790*((H1791+(I1791/12))/H1790)</f>
        <v>2187733.7943770448</v>
      </c>
      <c r="K1791" s="4">
        <f t="shared" si="388"/>
        <v>159.66928421372643</v>
      </c>
      <c r="L1791" s="33">
        <f t="shared" si="389"/>
        <v>98196.022039037707</v>
      </c>
      <c r="M1791" s="15">
        <f t="shared" si="383"/>
        <v>29.98668533504252</v>
      </c>
      <c r="N1791" s="6"/>
      <c r="O1791" s="7">
        <f>J1791/AVERAGE(L1671:L1790)</f>
        <v>32.770388154606202</v>
      </c>
      <c r="P1791" s="7"/>
      <c r="Q1791" s="46">
        <f t="shared" si="385"/>
        <v>3.4716014055352379E-2</v>
      </c>
      <c r="R1791" s="22">
        <f t="shared" si="392"/>
        <v>1.0013583333333334</v>
      </c>
      <c r="S1791" s="22">
        <f t="shared" si="393"/>
        <v>53.657845958539426</v>
      </c>
      <c r="T1791" s="39"/>
      <c r="U1791" s="39"/>
      <c r="Y1791" s="37"/>
      <c r="Z1791" s="37"/>
    </row>
    <row r="1792" spans="1:26" ht="13.15" x14ac:dyDescent="0.4">
      <c r="A1792" s="1">
        <v>2019.08</v>
      </c>
      <c r="B1792" s="24">
        <v>2897.4981818181818</v>
      </c>
      <c r="C1792" s="4">
        <f>C1790/3+C1793*2/3</f>
        <v>56.839091580592708</v>
      </c>
      <c r="D1792" s="11">
        <f>D1790/3+D1793*2/3</f>
        <v>133.69</v>
      </c>
      <c r="E1792" s="11">
        <v>256.55799999999999</v>
      </c>
      <c r="F1792" s="5">
        <f t="shared" si="390"/>
        <v>2019.6249999998649</v>
      </c>
      <c r="G1792" s="22">
        <v>1.63</v>
      </c>
      <c r="H1792" s="4">
        <f t="shared" si="386"/>
        <v>3440.3993390542919</v>
      </c>
      <c r="I1792" s="4">
        <f t="shared" si="387"/>
        <v>67.48897180795133</v>
      </c>
      <c r="J1792" s="33">
        <f t="shared" si="391"/>
        <v>2119291.7183005037</v>
      </c>
      <c r="K1792" s="4">
        <f t="shared" si="388"/>
        <v>158.73935332361492</v>
      </c>
      <c r="L1792" s="33">
        <f t="shared" si="389"/>
        <v>97783.705818170944</v>
      </c>
      <c r="M1792" s="15">
        <f t="shared" si="383"/>
        <v>28.705397371833072</v>
      </c>
      <c r="N1792" s="6"/>
      <c r="O1792" s="7">
        <f t="shared" si="384"/>
        <v>31.386112854170062</v>
      </c>
      <c r="P1792" s="7"/>
      <c r="Q1792" s="46">
        <f t="shared" si="385"/>
        <v>3.5971412380679191E-2</v>
      </c>
      <c r="R1792" s="22">
        <f t="shared" si="392"/>
        <v>0.99497440143010019</v>
      </c>
      <c r="S1792" s="22">
        <f t="shared" si="393"/>
        <v>53.733453778621382</v>
      </c>
      <c r="T1792" s="39"/>
      <c r="U1792" s="39"/>
      <c r="Y1792" s="37"/>
      <c r="Z1792" s="37"/>
    </row>
    <row r="1793" spans="1:26" ht="13.15" x14ac:dyDescent="0.4">
      <c r="A1793" s="1">
        <v>2019.09</v>
      </c>
      <c r="B1793" s="24">
        <v>2982.1559999999999</v>
      </c>
      <c r="C1793" s="4">
        <v>57.22</v>
      </c>
      <c r="D1793" s="11">
        <v>132.9</v>
      </c>
      <c r="E1793" s="11">
        <v>256.75900000000001</v>
      </c>
      <c r="F1793" s="5">
        <f t="shared" si="390"/>
        <v>2019.7083333331982</v>
      </c>
      <c r="G1793" s="22">
        <v>1.7</v>
      </c>
      <c r="H1793" s="4">
        <f t="shared" si="386"/>
        <v>3538.1474461421021</v>
      </c>
      <c r="I1793" s="4">
        <f t="shared" si="387"/>
        <v>67.888063826389725</v>
      </c>
      <c r="J1793" s="33">
        <f t="shared" si="391"/>
        <v>2182989.644961603</v>
      </c>
      <c r="K1793" s="4">
        <f t="shared" si="388"/>
        <v>157.67779941501567</v>
      </c>
      <c r="L1793" s="33">
        <f t="shared" si="389"/>
        <v>97285.093004992726</v>
      </c>
      <c r="M1793" s="15">
        <f t="shared" ref="M1793:M1801" si="394">H1793/AVERAGE(K1673:K1792)</f>
        <v>29.229520233035274</v>
      </c>
      <c r="N1793" s="6"/>
      <c r="O1793" s="7">
        <f t="shared" ref="O1793:O1800" si="395">J1793/AVERAGE(L1673:L1792)</f>
        <v>31.97413412047689</v>
      </c>
      <c r="P1793" s="7"/>
      <c r="Q1793" s="46">
        <f t="shared" ref="Q1793:Q1806" si="396">1/M1793-(G1793/100-(((E1793/E1673)^(1/10))-1))</f>
        <v>3.466280741681186E-2</v>
      </c>
      <c r="R1793" s="22">
        <f t="shared" si="392"/>
        <v>1.0005051189267946</v>
      </c>
      <c r="S1793" s="22">
        <f t="shared" si="393"/>
        <v>53.421557966589454</v>
      </c>
      <c r="T1793" s="39"/>
      <c r="U1793" s="39"/>
      <c r="Y1793" s="37"/>
      <c r="Z1793" s="37"/>
    </row>
    <row r="1794" spans="1:26" ht="13.15" x14ac:dyDescent="0.4">
      <c r="A1794" s="1">
        <v>2019.1</v>
      </c>
      <c r="B1794" s="24">
        <v>2977.68</v>
      </c>
      <c r="C1794" s="4">
        <f>C1793*2/3+C1796/3</f>
        <v>57.56</v>
      </c>
      <c r="D1794" s="11">
        <f>D1793*2/3+D1796/3</f>
        <v>135.09</v>
      </c>
      <c r="E1794" s="11">
        <v>257.346</v>
      </c>
      <c r="F1794" s="5">
        <f t="shared" si="390"/>
        <v>2019.7916666665315</v>
      </c>
      <c r="G1794" s="22">
        <v>1.71</v>
      </c>
      <c r="H1794" s="4">
        <f t="shared" si="386"/>
        <v>3524.7786276841298</v>
      </c>
      <c r="I1794" s="4">
        <f t="shared" si="387"/>
        <v>68.135682077825194</v>
      </c>
      <c r="J1794" s="33">
        <f t="shared" si="391"/>
        <v>2178244.4965059026</v>
      </c>
      <c r="K1794" s="4">
        <f t="shared" si="388"/>
        <v>159.91051584248444</v>
      </c>
      <c r="L1794" s="33">
        <f t="shared" si="389"/>
        <v>98821.582249597792</v>
      </c>
      <c r="M1794" s="15">
        <f t="shared" si="394"/>
        <v>28.8411228819534</v>
      </c>
      <c r="N1794" s="6"/>
      <c r="O1794" s="7">
        <f t="shared" si="395"/>
        <v>31.564281230570678</v>
      </c>
      <c r="P1794" s="7"/>
      <c r="Q1794" s="46">
        <f t="shared" si="396"/>
        <v>3.5157941464796755E-2</v>
      </c>
      <c r="R1794" s="22">
        <f t="shared" si="392"/>
        <v>0.99235361515253806</v>
      </c>
      <c r="S1794" s="22">
        <f t="shared" si="393"/>
        <v>53.326627374930382</v>
      </c>
      <c r="T1794" s="39"/>
      <c r="U1794" s="39"/>
      <c r="Y1794" s="37"/>
      <c r="Z1794" s="37"/>
    </row>
    <row r="1795" spans="1:26" ht="13.15" x14ac:dyDescent="0.4">
      <c r="A1795" s="1">
        <v>2019.11</v>
      </c>
      <c r="B1795" s="24">
        <v>3104.9044999999996</v>
      </c>
      <c r="C1795" s="4">
        <f>C1793/3+C1796*2/3</f>
        <v>57.900000000000006</v>
      </c>
      <c r="D1795" s="11">
        <f>D1793/3+D1796*2/3</f>
        <v>137.28</v>
      </c>
      <c r="E1795" s="11">
        <v>257.20800000000003</v>
      </c>
      <c r="F1795" s="5">
        <f t="shared" si="390"/>
        <v>2019.8749999998647</v>
      </c>
      <c r="G1795" s="22">
        <v>1.81</v>
      </c>
      <c r="H1795" s="4">
        <f t="shared" si="386"/>
        <v>3677.3504437284214</v>
      </c>
      <c r="I1795" s="4">
        <f t="shared" si="387"/>
        <v>68.574924185872916</v>
      </c>
      <c r="J1795" s="33">
        <f t="shared" si="391"/>
        <v>2276062.4025287759</v>
      </c>
      <c r="K1795" s="4">
        <f t="shared" si="388"/>
        <v>162.59007931324064</v>
      </c>
      <c r="L1795" s="33">
        <f t="shared" si="389"/>
        <v>100633.64158838069</v>
      </c>
      <c r="M1795" s="15">
        <f t="shared" si="394"/>
        <v>29.836867659083424</v>
      </c>
      <c r="N1795" s="6"/>
      <c r="O1795" s="7">
        <f t="shared" si="395"/>
        <v>32.663322842582005</v>
      </c>
      <c r="P1795" s="7"/>
      <c r="Q1795" s="46">
        <f t="shared" si="396"/>
        <v>3.2874241630862985E-2</v>
      </c>
      <c r="R1795" s="22">
        <f t="shared" si="392"/>
        <v>0.99698360950010423</v>
      </c>
      <c r="S1795" s="22">
        <f t="shared" si="393"/>
        <v>52.947264060961942</v>
      </c>
      <c r="T1795" s="39"/>
      <c r="U1795" s="39"/>
      <c r="Y1795" s="37"/>
      <c r="Z1795" s="37"/>
    </row>
    <row r="1796" spans="1:26" ht="13.15" x14ac:dyDescent="0.4">
      <c r="A1796" s="1">
        <v>2019.12</v>
      </c>
      <c r="B1796" s="24">
        <v>3176.7495238095235</v>
      </c>
      <c r="C1796" s="4">
        <v>58.24</v>
      </c>
      <c r="D1796" s="11">
        <v>139.47</v>
      </c>
      <c r="E1796" s="11">
        <v>256.97399999999999</v>
      </c>
      <c r="F1796" s="5">
        <f t="shared" si="390"/>
        <v>2019.958333333198</v>
      </c>
      <c r="G1796" s="22">
        <v>1.86</v>
      </c>
      <c r="H1796" s="4">
        <f t="shared" si="386"/>
        <v>3765.8674834363455</v>
      </c>
      <c r="I1796" s="4">
        <f t="shared" si="387"/>
        <v>69.040420275981234</v>
      </c>
      <c r="J1796" s="33">
        <f t="shared" si="391"/>
        <v>2334410.2088500448</v>
      </c>
      <c r="K1796" s="4">
        <f t="shared" si="388"/>
        <v>165.33426194867965</v>
      </c>
      <c r="L1796" s="33">
        <f t="shared" si="389"/>
        <v>102488.4679727231</v>
      </c>
      <c r="M1796" s="15">
        <f t="shared" si="394"/>
        <v>30.331822322243287</v>
      </c>
      <c r="N1796" s="6"/>
      <c r="O1796" s="7">
        <f t="shared" si="395"/>
        <v>33.209287577306576</v>
      </c>
      <c r="P1796" s="7"/>
      <c r="Q1796" s="46">
        <f t="shared" si="396"/>
        <v>3.1914083264958301E-2</v>
      </c>
      <c r="R1796" s="22">
        <f t="shared" si="392"/>
        <v>1.0106433946666906</v>
      </c>
      <c r="S1796" s="22">
        <f t="shared" si="393"/>
        <v>52.835622676000852</v>
      </c>
      <c r="T1796" s="39"/>
      <c r="U1796" s="39"/>
      <c r="Y1796" s="37"/>
      <c r="Z1796" s="37"/>
    </row>
    <row r="1797" spans="1:26" ht="13.15" x14ac:dyDescent="0.4">
      <c r="A1797" s="1">
        <v>2020.01</v>
      </c>
      <c r="B1797" s="24">
        <v>3278.2028571428577</v>
      </c>
      <c r="C1797" s="4">
        <f>C1796*2/3+C1799/3</f>
        <v>58.686867862126704</v>
      </c>
      <c r="D1797" s="11">
        <f>D1796*2/3+D1799/3</f>
        <v>131.75666666666666</v>
      </c>
      <c r="E1797" s="11">
        <v>257.971</v>
      </c>
      <c r="F1797" s="5">
        <f t="shared" si="390"/>
        <v>2020.0416666665312</v>
      </c>
      <c r="G1797" s="22">
        <v>1.76</v>
      </c>
      <c r="H1797" s="4">
        <f t="shared" si="386"/>
        <v>3871.1159710532256</v>
      </c>
      <c r="I1797" s="4">
        <f t="shared" si="387"/>
        <v>69.301285299401073</v>
      </c>
      <c r="J1797" s="33">
        <f t="shared" si="391"/>
        <v>2403232.2303602537</v>
      </c>
      <c r="K1797" s="4">
        <f t="shared" si="388"/>
        <v>155.58687453240867</v>
      </c>
      <c r="L1797" s="33">
        <f t="shared" ref="L1797:L1802" si="397">K1797*(J1797/H1797)</f>
        <v>96590.077459128748</v>
      </c>
      <c r="M1797" s="15">
        <f t="shared" si="394"/>
        <v>30.985220300230697</v>
      </c>
      <c r="N1797" s="6"/>
      <c r="O1797" s="7">
        <f t="shared" si="395"/>
        <v>33.923158399287836</v>
      </c>
      <c r="P1797" s="7"/>
      <c r="Q1797" s="46">
        <f t="shared" si="396"/>
        <v>3.2265730188327429E-2</v>
      </c>
      <c r="R1797" s="22">
        <f t="shared" si="392"/>
        <v>1.0254101377073785</v>
      </c>
      <c r="S1797" s="22">
        <f t="shared" si="393"/>
        <v>53.191601882673268</v>
      </c>
      <c r="T1797" s="39"/>
      <c r="U1797" s="39"/>
      <c r="Y1797" s="37"/>
      <c r="Z1797" s="37"/>
    </row>
    <row r="1798" spans="1:26" ht="13.15" x14ac:dyDescent="0.4">
      <c r="A1798" s="1">
        <v>2020.02</v>
      </c>
      <c r="B1798" s="24">
        <v>3277.3142105263164</v>
      </c>
      <c r="C1798" s="4">
        <f>C1796/3+C1799*2/3</f>
        <v>59.133735724253413</v>
      </c>
      <c r="D1798" s="11">
        <f>D1796/3+D1799*2/3</f>
        <v>124.04333333333332</v>
      </c>
      <c r="E1798" s="11">
        <v>258.678</v>
      </c>
      <c r="F1798" s="5">
        <f t="shared" ref="F1798:F1812" si="398">F1797+1/12</f>
        <v>2020.1249999998645</v>
      </c>
      <c r="G1798" s="22">
        <v>1.5</v>
      </c>
      <c r="H1798" s="4">
        <f t="shared" si="386"/>
        <v>3859.4892129922969</v>
      </c>
      <c r="I1798" s="4">
        <f t="shared" si="387"/>
        <v>69.638124540717001</v>
      </c>
      <c r="J1798" s="33">
        <f t="shared" si="391"/>
        <v>2399616.8859226024</v>
      </c>
      <c r="K1798" s="4">
        <f t="shared" si="388"/>
        <v>146.07812256937197</v>
      </c>
      <c r="L1798" s="33">
        <f t="shared" si="397"/>
        <v>90823.295580496342</v>
      </c>
      <c r="M1798" s="15">
        <f t="shared" si="394"/>
        <v>30.729689264735747</v>
      </c>
      <c r="N1798" s="6"/>
      <c r="O1798" s="7">
        <f t="shared" si="395"/>
        <v>33.643652731592475</v>
      </c>
      <c r="P1798" s="7"/>
      <c r="Q1798" s="46">
        <f t="shared" si="396"/>
        <v>3.5387275516498735E-2</v>
      </c>
      <c r="R1798" s="22">
        <f t="shared" si="392"/>
        <v>1.0610850801002183</v>
      </c>
      <c r="S1798" s="22">
        <f t="shared" si="393"/>
        <v>54.394134260785947</v>
      </c>
      <c r="T1798" s="39"/>
      <c r="U1798" s="39"/>
      <c r="Y1798" s="37"/>
      <c r="Z1798" s="37"/>
    </row>
    <row r="1799" spans="1:26" ht="13.15" x14ac:dyDescent="0.4">
      <c r="A1799" s="1">
        <v>2020.03</v>
      </c>
      <c r="B1799" s="24">
        <v>2652.3936363636367</v>
      </c>
      <c r="C1799" s="4">
        <v>59.580603586380121</v>
      </c>
      <c r="D1799" s="11">
        <v>116.33</v>
      </c>
      <c r="E1799" s="11">
        <v>258.11500000000001</v>
      </c>
      <c r="F1799" s="5">
        <f t="shared" si="398"/>
        <v>2020.2083333331977</v>
      </c>
      <c r="G1799" s="22">
        <v>0.87</v>
      </c>
      <c r="H1799" s="4">
        <f t="shared" si="386"/>
        <v>3130.3722025136794</v>
      </c>
      <c r="I1799" s="4">
        <f t="shared" si="387"/>
        <v>70.317415454023944</v>
      </c>
      <c r="J1799" s="33">
        <f t="shared" si="391"/>
        <v>1949935.5534315885</v>
      </c>
      <c r="K1799" s="4">
        <f t="shared" si="388"/>
        <v>137.29342180810877</v>
      </c>
      <c r="L1799" s="33">
        <f t="shared" si="397"/>
        <v>85521.243838332739</v>
      </c>
      <c r="M1799" s="15">
        <f t="shared" si="394"/>
        <v>24.817168629099424</v>
      </c>
      <c r="N1799" s="6"/>
      <c r="O1799" s="7">
        <f t="shared" si="395"/>
        <v>27.18163367791653</v>
      </c>
      <c r="P1799" s="7"/>
      <c r="Q1799" s="46">
        <f t="shared" si="396"/>
        <v>4.8801470894720596E-2</v>
      </c>
      <c r="R1799" s="22">
        <f t="shared" si="392"/>
        <v>1.0208777676284946</v>
      </c>
      <c r="S1799" s="22">
        <f t="shared" si="393"/>
        <v>57.842696104706377</v>
      </c>
      <c r="T1799" s="39"/>
      <c r="U1799" s="39"/>
      <c r="Y1799" s="37"/>
      <c r="Z1799" s="37"/>
    </row>
    <row r="1800" spans="1:26" ht="13.15" x14ac:dyDescent="0.4">
      <c r="A1800" s="1">
        <v>2020.04</v>
      </c>
      <c r="B1800" s="24">
        <v>2761.9752380952382</v>
      </c>
      <c r="C1800" s="4">
        <f>C1799*2/3+C1802/3</f>
        <v>59.613735724253416</v>
      </c>
      <c r="D1800" s="11">
        <f>D1799*2/3+D1802/3</f>
        <v>110.63</v>
      </c>
      <c r="E1800" s="11">
        <v>256.38900000000001</v>
      </c>
      <c r="F1800" s="5">
        <f t="shared" si="398"/>
        <v>2020.291666666531</v>
      </c>
      <c r="G1800" s="22">
        <v>0.66</v>
      </c>
      <c r="H1800" s="4">
        <f t="shared" si="386"/>
        <v>3281.6452921370042</v>
      </c>
      <c r="I1800" s="4">
        <f t="shared" si="387"/>
        <v>70.830155349658497</v>
      </c>
      <c r="J1800" s="33">
        <f t="shared" ref="J1800:J1805" si="399">J1799*((H1800+(I1800/12))/H1799)</f>
        <v>2047841.5773016815</v>
      </c>
      <c r="K1800" s="4">
        <f t="shared" si="388"/>
        <v>131.44521126101355</v>
      </c>
      <c r="L1800" s="33">
        <f t="shared" si="397"/>
        <v>82025.613615972994</v>
      </c>
      <c r="M1800" s="15">
        <f t="shared" si="394"/>
        <v>25.927358825280169</v>
      </c>
      <c r="N1800" s="6"/>
      <c r="O1800" s="7">
        <f t="shared" si="395"/>
        <v>28.407962507549243</v>
      </c>
      <c r="P1800" s="7"/>
      <c r="Q1800" s="46">
        <f t="shared" si="396"/>
        <v>4.8317436544444876E-2</v>
      </c>
      <c r="R1800" s="22">
        <f t="shared" si="392"/>
        <v>0.99959081861874433</v>
      </c>
      <c r="S1800" s="22">
        <f t="shared" si="393"/>
        <v>59.447846768444819</v>
      </c>
      <c r="T1800" s="39"/>
      <c r="U1800" s="39"/>
      <c r="Y1800" s="37"/>
      <c r="Z1800" s="37"/>
    </row>
    <row r="1801" spans="1:26" ht="13.15" x14ac:dyDescent="0.4">
      <c r="A1801" s="1">
        <v>2020.05</v>
      </c>
      <c r="B1801" s="24">
        <v>2919.6149999999998</v>
      </c>
      <c r="C1801" s="4">
        <f>C1799/3+C1802*2/3</f>
        <v>59.646867862126712</v>
      </c>
      <c r="D1801" s="11">
        <f>D1799/3+D1802*2/3</f>
        <v>104.93</v>
      </c>
      <c r="E1801" s="11">
        <v>256.39400000000001</v>
      </c>
      <c r="F1801" s="5">
        <f t="shared" si="398"/>
        <v>2020.3749999998643</v>
      </c>
      <c r="G1801" s="22">
        <v>0.67</v>
      </c>
      <c r="H1801" s="4">
        <f t="shared" si="386"/>
        <v>3468.87757839497</v>
      </c>
      <c r="I1801" s="4">
        <f t="shared" si="387"/>
        <v>70.868139308922196</v>
      </c>
      <c r="J1801" s="33">
        <f t="shared" si="399"/>
        <v>2168365.2532989699</v>
      </c>
      <c r="K1801" s="4">
        <f t="shared" si="388"/>
        <v>124.67031588102688</v>
      </c>
      <c r="L1801" s="33">
        <f t="shared" si="397"/>
        <v>77930.331920017183</v>
      </c>
      <c r="M1801" s="15">
        <f t="shared" si="394"/>
        <v>27.328480997698456</v>
      </c>
      <c r="N1801" s="6"/>
      <c r="O1801" s="7">
        <f t="shared" ref="O1801:O1806" si="400">J1801/AVERAGE(L1681:L1800)</f>
        <v>29.951773296263575</v>
      </c>
      <c r="P1801" s="7"/>
      <c r="Q1801" s="46">
        <f t="shared" si="396"/>
        <v>4.6163229869854272E-2</v>
      </c>
      <c r="R1801" s="22">
        <f t="shared" si="392"/>
        <v>0.99482027711052812</v>
      </c>
      <c r="S1801" s="22">
        <f t="shared" si="393"/>
        <v>59.42236298424605</v>
      </c>
      <c r="T1801" s="39"/>
      <c r="U1801" s="39"/>
      <c r="Y1801" s="37"/>
      <c r="Z1801" s="37"/>
    </row>
    <row r="1802" spans="1:26" ht="13.15" x14ac:dyDescent="0.4">
      <c r="A1802" s="1">
        <v>2020.06</v>
      </c>
      <c r="B1802" s="24">
        <v>3104.6609090909087</v>
      </c>
      <c r="C1802" s="4">
        <v>59.68</v>
      </c>
      <c r="D1802" s="11">
        <v>99.23</v>
      </c>
      <c r="E1802" s="11">
        <v>257.79700000000003</v>
      </c>
      <c r="F1802" s="5">
        <f t="shared" si="398"/>
        <v>2020.4583333331975</v>
      </c>
      <c r="G1802" s="22">
        <v>0.73</v>
      </c>
      <c r="H1802" s="4">
        <f t="shared" ref="H1802:H1838" si="401">B1802*$E$1838/E1802</f>
        <v>3668.6607992934532</v>
      </c>
      <c r="I1802" s="4">
        <f t="shared" ref="I1802:I1835" si="402">C1802*$E$1838/E1802</f>
        <v>70.521607000857259</v>
      </c>
      <c r="J1802" s="33">
        <f t="shared" si="399"/>
        <v>2296921.546940322</v>
      </c>
      <c r="K1802" s="4">
        <f t="shared" ref="K1802:K1835" si="403">D1802*$E$1838/E1802</f>
        <v>117.25635158671358</v>
      </c>
      <c r="L1802" s="33">
        <f t="shared" si="397"/>
        <v>73413.339419932847</v>
      </c>
      <c r="M1802" s="15">
        <f t="shared" ref="M1802:M1807" si="404">H1802/AVERAGE(K1682:K1801)</f>
        <v>28.838315955122845</v>
      </c>
      <c r="N1802" s="6"/>
      <c r="O1802" s="7">
        <f t="shared" si="400"/>
        <v>31.613284503327378</v>
      </c>
      <c r="P1802" s="7"/>
      <c r="Q1802" s="46">
        <f t="shared" si="396"/>
        <v>4.4301523235910654E-2</v>
      </c>
      <c r="R1802" s="22">
        <f t="shared" si="392"/>
        <v>1.0111854455272233</v>
      </c>
      <c r="S1802" s="22">
        <f t="shared" si="393"/>
        <v>58.792854352515221</v>
      </c>
      <c r="T1802" s="39"/>
      <c r="U1802" s="39"/>
      <c r="Y1802" s="37"/>
      <c r="Z1802" s="37"/>
    </row>
    <row r="1803" spans="1:26" ht="13.15" x14ac:dyDescent="0.4">
      <c r="A1803" s="1">
        <v>2020.07</v>
      </c>
      <c r="B1803" s="24">
        <v>3207.6190909090906</v>
      </c>
      <c r="C1803" s="4">
        <f>C1802*2/3+C1805/3</f>
        <v>59.403333333333336</v>
      </c>
      <c r="D1803" s="11">
        <f>D1802*2/3+D1805/3</f>
        <v>98.893333333333345</v>
      </c>
      <c r="E1803" s="11">
        <v>259.101</v>
      </c>
      <c r="F1803" s="5">
        <f t="shared" si="398"/>
        <v>2020.5416666665308</v>
      </c>
      <c r="G1803" s="22">
        <v>0.62</v>
      </c>
      <c r="H1803" s="4">
        <f t="shared" si="401"/>
        <v>3771.2467186330632</v>
      </c>
      <c r="I1803" s="4">
        <f t="shared" si="402"/>
        <v>69.841405590869982</v>
      </c>
      <c r="J1803" s="33">
        <f t="shared" si="399"/>
        <v>2364793.7691526641</v>
      </c>
      <c r="K1803" s="4">
        <f t="shared" si="403"/>
        <v>116.27040127209084</v>
      </c>
      <c r="L1803" s="33">
        <f t="shared" ref="L1803:L1808" si="405">K1803*(J1803/H1803)</f>
        <v>72908.388386952734</v>
      </c>
      <c r="M1803" s="15">
        <f t="shared" si="404"/>
        <v>29.599194927667</v>
      </c>
      <c r="N1803" s="6"/>
      <c r="O1803" s="7">
        <f t="shared" si="400"/>
        <v>32.453341337253306</v>
      </c>
      <c r="P1803" s="7"/>
      <c r="Q1803" s="46">
        <f t="shared" si="396"/>
        <v>4.5001885969564961E-2</v>
      </c>
      <c r="R1803" s="22">
        <f t="shared" ref="R1803:R1808" si="406">((G1803/G1804+G1803/1200+((1+G1804/1200)^(-119))*(1-G1803/G1804)))</f>
        <v>0.99763627625134665</v>
      </c>
      <c r="S1803" s="22">
        <f t="shared" ref="S1803:S1808" si="407">S1802*R1802*E1802/E1803</f>
        <v>59.151277059463752</v>
      </c>
      <c r="T1803" s="39"/>
      <c r="U1803" s="39"/>
      <c r="Y1803" s="37"/>
      <c r="Z1803" s="37"/>
    </row>
    <row r="1804" spans="1:26" ht="13.15" x14ac:dyDescent="0.4">
      <c r="A1804" s="1">
        <v>2020.08</v>
      </c>
      <c r="B1804" s="24">
        <v>3391.71</v>
      </c>
      <c r="C1804" s="4">
        <f>C1802/3+C1805*2/3</f>
        <v>59.126666666666665</v>
      </c>
      <c r="D1804" s="11">
        <f>D1802/3+D1805*2/3</f>
        <v>98.556666666666672</v>
      </c>
      <c r="E1804" s="11">
        <v>259.91800000000001</v>
      </c>
      <c r="F1804" s="5">
        <f t="shared" si="398"/>
        <v>2020.624999999864</v>
      </c>
      <c r="G1804" s="22">
        <v>0.65</v>
      </c>
      <c r="H1804" s="4">
        <f t="shared" si="401"/>
        <v>3975.1507228818318</v>
      </c>
      <c r="I1804" s="4">
        <f t="shared" si="402"/>
        <v>69.297614401465083</v>
      </c>
      <c r="J1804" s="33">
        <f t="shared" si="399"/>
        <v>2496274.7274784655</v>
      </c>
      <c r="K1804" s="4">
        <f t="shared" si="403"/>
        <v>115.51034868689356</v>
      </c>
      <c r="L1804" s="33">
        <f t="shared" si="405"/>
        <v>72537.014138743965</v>
      </c>
      <c r="M1804" s="15">
        <f t="shared" si="404"/>
        <v>31.158208965355225</v>
      </c>
      <c r="N1804" s="6"/>
      <c r="O1804" s="7">
        <f t="shared" si="400"/>
        <v>34.165665199989746</v>
      </c>
      <c r="P1804" s="7"/>
      <c r="Q1804" s="46">
        <f t="shared" si="396"/>
        <v>4.3191404179545548E-2</v>
      </c>
      <c r="R1804" s="22">
        <f t="shared" si="406"/>
        <v>0.99766554423298126</v>
      </c>
      <c r="S1804" s="22">
        <f t="shared" si="407"/>
        <v>58.825969116208604</v>
      </c>
      <c r="T1804" s="39"/>
      <c r="U1804" s="39"/>
      <c r="Y1804" s="37"/>
      <c r="Z1804" s="37"/>
    </row>
    <row r="1805" spans="1:26" ht="13.15" x14ac:dyDescent="0.4">
      <c r="A1805" s="1">
        <v>2020.09</v>
      </c>
      <c r="B1805" s="24">
        <v>3365.5166666666664</v>
      </c>
      <c r="C1805" s="4">
        <f>58.85</f>
        <v>58.85</v>
      </c>
      <c r="D1805" s="11">
        <v>98.22</v>
      </c>
      <c r="E1805" s="11">
        <v>260.27999999999997</v>
      </c>
      <c r="F1805" s="5">
        <f t="shared" si="398"/>
        <v>2020.7083333331973</v>
      </c>
      <c r="G1805" s="22">
        <v>0.68</v>
      </c>
      <c r="H1805" s="4">
        <f t="shared" si="401"/>
        <v>3938.9656395036118</v>
      </c>
      <c r="I1805" s="4">
        <f t="shared" si="402"/>
        <v>68.877426809589693</v>
      </c>
      <c r="J1805" s="33">
        <f t="shared" si="399"/>
        <v>2477155.9989587972</v>
      </c>
      <c r="K1805" s="4">
        <f t="shared" si="403"/>
        <v>114.95566459197789</v>
      </c>
      <c r="L1805" s="33">
        <f t="shared" si="405"/>
        <v>72293.881241929106</v>
      </c>
      <c r="M1805" s="15">
        <f>H1805/AVERAGE(K1685:K1804)</f>
        <v>30.839426043811248</v>
      </c>
      <c r="N1805" s="6"/>
      <c r="O1805" s="7">
        <f t="shared" si="400"/>
        <v>33.819004850298633</v>
      </c>
      <c r="P1805" s="7"/>
      <c r="Q1805" s="46">
        <f t="shared" si="396"/>
        <v>4.3305608427917065E-2</v>
      </c>
      <c r="R1805" s="22">
        <f t="shared" si="406"/>
        <v>0.99007799751736891</v>
      </c>
      <c r="S1805" s="22">
        <f t="shared" si="407"/>
        <v>58.607017748531568</v>
      </c>
      <c r="T1805" s="39"/>
      <c r="U1805" s="39"/>
      <c r="Y1805" s="37"/>
      <c r="Z1805" s="37"/>
    </row>
    <row r="1806" spans="1:26" ht="13.15" x14ac:dyDescent="0.4">
      <c r="A1806" s="1">
        <v>2020.1</v>
      </c>
      <c r="B1806" s="24">
        <v>3418.701363636364</v>
      </c>
      <c r="C1806" s="4">
        <f>C1805*2/3+C1808/3</f>
        <v>58.659615378670054</v>
      </c>
      <c r="D1806" s="11">
        <f>D1805*2/3+D1808/3</f>
        <v>96.856666666666669</v>
      </c>
      <c r="E1806" s="11">
        <v>260.38799999999998</v>
      </c>
      <c r="F1806" s="5">
        <f t="shared" si="398"/>
        <v>2020.7916666665305</v>
      </c>
      <c r="G1806" s="22">
        <v>0.79</v>
      </c>
      <c r="H1806" s="4">
        <f t="shared" si="401"/>
        <v>3999.5528891622585</v>
      </c>
      <c r="I1806" s="4">
        <f t="shared" si="402"/>
        <v>68.6261270611122</v>
      </c>
      <c r="J1806" s="33">
        <f t="shared" ref="J1806:J1811" si="408">J1805*((H1806+(I1806/12))/H1805)</f>
        <v>2518854.8997648791</v>
      </c>
      <c r="K1806" s="4">
        <f t="shared" si="403"/>
        <v>113.31301561515895</v>
      </c>
      <c r="L1806" s="33">
        <f t="shared" si="405"/>
        <v>71362.737910727054</v>
      </c>
      <c r="M1806" s="15">
        <f t="shared" si="404"/>
        <v>31.283694032592848</v>
      </c>
      <c r="N1806" s="6"/>
      <c r="O1806" s="7">
        <f t="shared" si="400"/>
        <v>34.307908575345358</v>
      </c>
      <c r="P1806" s="7"/>
      <c r="Q1806" s="46">
        <f t="shared" si="396"/>
        <v>4.1660697490221707E-2</v>
      </c>
      <c r="R1806" s="22">
        <f t="shared" si="406"/>
        <v>0.99306022792378179</v>
      </c>
      <c r="S1806" s="22">
        <f t="shared" si="407"/>
        <v>58.001451780491003</v>
      </c>
      <c r="T1806" s="39"/>
      <c r="U1806" s="39"/>
      <c r="Y1806" s="37"/>
      <c r="Z1806" s="37"/>
    </row>
    <row r="1807" spans="1:26" ht="13.15" x14ac:dyDescent="0.4">
      <c r="A1807" s="1">
        <v>2020.11</v>
      </c>
      <c r="B1807" s="24">
        <v>3548.9925000000012</v>
      </c>
      <c r="C1807" s="4">
        <f>C1805/3+C1808*2/3</f>
        <v>58.469230757340114</v>
      </c>
      <c r="D1807" s="11">
        <f>D1805/3+D1808*2/3</f>
        <v>95.493333333333339</v>
      </c>
      <c r="E1807" s="11">
        <v>260.22899999999998</v>
      </c>
      <c r="F1807" s="5">
        <f t="shared" si="398"/>
        <v>2020.8749999998638</v>
      </c>
      <c r="G1807" s="22">
        <v>0.87</v>
      </c>
      <c r="H1807" s="4">
        <f t="shared" si="401"/>
        <v>4154.5178910978429</v>
      </c>
      <c r="I1807" s="4">
        <f t="shared" si="402"/>
        <v>68.445189799667844</v>
      </c>
      <c r="J1807" s="33">
        <f t="shared" si="408"/>
        <v>2620041.5383985396</v>
      </c>
      <c r="K1807" s="4">
        <f t="shared" si="403"/>
        <v>111.78630606119997</v>
      </c>
      <c r="L1807" s="33">
        <f t="shared" si="405"/>
        <v>70497.894817605586</v>
      </c>
      <c r="M1807" s="15">
        <f t="shared" si="404"/>
        <v>32.473204096612569</v>
      </c>
      <c r="N1807" s="6"/>
      <c r="O1807" s="7">
        <f t="shared" ref="O1807:O1812" si="409">J1807/AVERAGE(L1687:L1806)</f>
        <v>35.612031301968528</v>
      </c>
      <c r="P1807" s="7"/>
      <c r="Q1807" s="46">
        <f t="shared" ref="Q1807:Q1813" si="410">1/M1807-(G1807/100-(((E1807/E1687)^(1/10))-1))</f>
        <v>3.9584837150407753E-2</v>
      </c>
      <c r="R1807" s="22">
        <f t="shared" si="406"/>
        <v>0.99504322719134342</v>
      </c>
      <c r="S1807" s="22">
        <f t="shared" si="407"/>
        <v>57.634127892212327</v>
      </c>
      <c r="T1807" s="39"/>
      <c r="U1807" s="39"/>
      <c r="Y1807" s="37"/>
      <c r="Z1807" s="37"/>
    </row>
    <row r="1808" spans="1:26" ht="13.15" x14ac:dyDescent="0.4">
      <c r="A1808" s="1">
        <v>2020.12</v>
      </c>
      <c r="B1808" s="24">
        <v>3695.3099999999995</v>
      </c>
      <c r="C1808" s="4">
        <v>58.278846136010173</v>
      </c>
      <c r="D1808" s="11">
        <v>94.13</v>
      </c>
      <c r="E1808" s="11">
        <v>260.47399999999999</v>
      </c>
      <c r="F1808" s="5">
        <f t="shared" si="398"/>
        <v>2020.9583333331971</v>
      </c>
      <c r="G1808" s="22">
        <v>0.93</v>
      </c>
      <c r="H1808" s="4">
        <f t="shared" si="401"/>
        <v>4321.731113239709</v>
      </c>
      <c r="I1808" s="4">
        <f t="shared" si="402"/>
        <v>68.158152520277056</v>
      </c>
      <c r="J1808" s="33">
        <f t="shared" si="408"/>
        <v>2729076.3367122258</v>
      </c>
      <c r="K1808" s="4">
        <f t="shared" si="403"/>
        <v>110.08671794497724</v>
      </c>
      <c r="L1808" s="33">
        <f t="shared" si="405"/>
        <v>69517.295050948858</v>
      </c>
      <c r="M1808" s="15">
        <f t="shared" ref="M1808:M1813" si="411">H1808/AVERAGE(K1688:K1807)</f>
        <v>33.765591418117097</v>
      </c>
      <c r="N1808" s="6"/>
      <c r="O1808" s="7">
        <f t="shared" si="409"/>
        <v>37.026596400604241</v>
      </c>
      <c r="P1808" s="7"/>
      <c r="Q1808" s="46">
        <f t="shared" si="410"/>
        <v>3.772721745925204E-2</v>
      </c>
      <c r="R1808" s="22">
        <f t="shared" si="406"/>
        <v>0.98667487501523965</v>
      </c>
      <c r="S1808" s="22">
        <f t="shared" si="407"/>
        <v>57.29450706953979</v>
      </c>
      <c r="T1808" s="39"/>
      <c r="U1808" s="39"/>
      <c r="Y1808" s="37"/>
      <c r="Z1808" s="37"/>
    </row>
    <row r="1809" spans="1:26" ht="13.15" x14ac:dyDescent="0.4">
      <c r="A1809" s="1">
        <v>2021.01</v>
      </c>
      <c r="B1809" s="24">
        <v>3793.7484210526318</v>
      </c>
      <c r="C1809" s="4">
        <f>C1808*2/3+C1811/3</f>
        <v>58.063693112307661</v>
      </c>
      <c r="D1809" s="11">
        <f>D1808*2/3+D1811/3</f>
        <v>105.48666666666665</v>
      </c>
      <c r="E1809" s="11">
        <v>261.58199999999999</v>
      </c>
      <c r="F1809" s="5">
        <f>F1808+1/12</f>
        <v>2021.0416666665303</v>
      </c>
      <c r="G1809" s="22">
        <v>1.08</v>
      </c>
      <c r="H1809" s="4">
        <f t="shared" si="401"/>
        <v>4418.0631226798569</v>
      </c>
      <c r="I1809" s="4">
        <f t="shared" si="402"/>
        <v>67.618891090018323</v>
      </c>
      <c r="J1809" s="33">
        <f t="shared" si="408"/>
        <v>2793466.1594719649</v>
      </c>
      <c r="K1809" s="4">
        <f t="shared" si="403"/>
        <v>122.84598244527528</v>
      </c>
      <c r="L1809" s="33">
        <f t="shared" ref="L1809:L1814" si="412">K1809*(J1809/H1809)</f>
        <v>77673.42504147155</v>
      </c>
      <c r="M1809" s="15">
        <f t="shared" si="411"/>
        <v>34.512432294106908</v>
      </c>
      <c r="N1809" s="6"/>
      <c r="O1809" s="7">
        <f t="shared" si="409"/>
        <v>37.841180467856638</v>
      </c>
      <c r="P1809" s="7"/>
      <c r="Q1809" s="46">
        <f t="shared" si="410"/>
        <v>3.5534737619675016E-2</v>
      </c>
      <c r="R1809" s="22">
        <f t="shared" ref="R1809:R1820" si="413">((G1809/G1810+G1809/1200+((1+G1810/1200)^(-119))*(1-G1809/G1810)))</f>
        <v>0.98412841193197109</v>
      </c>
      <c r="S1809" s="22">
        <f t="shared" ref="S1809:S1815" si="414">S1808*R1808*E1808/E1809</f>
        <v>56.29159833046144</v>
      </c>
      <c r="T1809" s="39"/>
      <c r="U1809" s="39"/>
      <c r="Y1809" s="37"/>
      <c r="Z1809" s="37"/>
    </row>
    <row r="1810" spans="1:26" ht="13.15" x14ac:dyDescent="0.4">
      <c r="A1810" s="1">
        <v>2021.02</v>
      </c>
      <c r="B1810" s="24">
        <v>3883.4321052631576</v>
      </c>
      <c r="C1810" s="4">
        <f>C1808/3+C1811*2/3</f>
        <v>57.848540088605162</v>
      </c>
      <c r="D1810" s="11">
        <f>D1808/3+D1811*2/3</f>
        <v>116.84333333333332</v>
      </c>
      <c r="E1810" s="11">
        <v>263.01400000000001</v>
      </c>
      <c r="F1810" s="5">
        <f t="shared" si="398"/>
        <v>2021.1249999998636</v>
      </c>
      <c r="G1810" s="22">
        <v>1.26</v>
      </c>
      <c r="H1810" s="4">
        <f t="shared" si="401"/>
        <v>4497.8823895085825</v>
      </c>
      <c r="I1810" s="4">
        <f t="shared" si="402"/>
        <v>67.001539532692945</v>
      </c>
      <c r="J1810" s="33">
        <f t="shared" si="408"/>
        <v>2847464.8519408396</v>
      </c>
      <c r="K1810" s="4">
        <f t="shared" si="403"/>
        <v>135.33069642680616</v>
      </c>
      <c r="L1810" s="33">
        <f t="shared" si="412"/>
        <v>85673.51657812194</v>
      </c>
      <c r="M1810" s="15">
        <f t="shared" si="411"/>
        <v>35.103907171969816</v>
      </c>
      <c r="N1810" s="6"/>
      <c r="O1810" s="7">
        <f t="shared" si="409"/>
        <v>38.480638192752075</v>
      </c>
      <c r="P1810" s="7"/>
      <c r="Q1810" s="46">
        <f t="shared" si="410"/>
        <v>3.3301489166802978E-2</v>
      </c>
      <c r="R1810" s="22">
        <f t="shared" si="413"/>
        <v>0.96899048053213055</v>
      </c>
      <c r="S1810" s="22">
        <f t="shared" si="414"/>
        <v>55.096541710126829</v>
      </c>
      <c r="T1810" s="39"/>
      <c r="U1810" s="39"/>
      <c r="Y1810" s="37"/>
      <c r="Z1810" s="37"/>
    </row>
    <row r="1811" spans="1:26" ht="13.15" x14ac:dyDescent="0.4">
      <c r="A1811" s="1">
        <v>2021.03</v>
      </c>
      <c r="B1811" s="24">
        <v>3910.5082608695648</v>
      </c>
      <c r="C1811" s="4">
        <v>57.633387064902649</v>
      </c>
      <c r="D1811" s="11">
        <v>128.19999999999999</v>
      </c>
      <c r="E1811" s="11">
        <v>264.87700000000001</v>
      </c>
      <c r="F1811" s="5">
        <f t="shared" si="398"/>
        <v>2021.2083333331968</v>
      </c>
      <c r="G1811" s="22">
        <v>1.61</v>
      </c>
      <c r="H1811" s="4">
        <f t="shared" si="401"/>
        <v>4497.3864133180114</v>
      </c>
      <c r="I1811" s="4">
        <f t="shared" si="402"/>
        <v>66.282844747540281</v>
      </c>
      <c r="J1811" s="33">
        <f t="shared" si="408"/>
        <v>2850647.6603268739</v>
      </c>
      <c r="K1811" s="4">
        <f t="shared" si="403"/>
        <v>147.43989776386775</v>
      </c>
      <c r="L1811" s="33">
        <f t="shared" si="412"/>
        <v>93454.099997896628</v>
      </c>
      <c r="M1811" s="15">
        <f t="shared" si="411"/>
        <v>35.04254511219208</v>
      </c>
      <c r="N1811" s="6"/>
      <c r="O1811" s="7">
        <f t="shared" si="409"/>
        <v>38.400680076306493</v>
      </c>
      <c r="P1811" s="7"/>
      <c r="Q1811" s="46">
        <f t="shared" si="410"/>
        <v>2.9582246986088724E-2</v>
      </c>
      <c r="R1811" s="22">
        <f t="shared" si="413"/>
        <v>0.99859771179400214</v>
      </c>
      <c r="S1811" s="22">
        <f t="shared" si="414"/>
        <v>53.012522252729312</v>
      </c>
      <c r="T1811" s="39"/>
      <c r="U1811" s="39"/>
      <c r="Y1811" s="37"/>
      <c r="Z1811" s="37"/>
    </row>
    <row r="1812" spans="1:26" ht="13.15" x14ac:dyDescent="0.4">
      <c r="A1812" s="1">
        <v>2021.04</v>
      </c>
      <c r="B1812" s="24">
        <v>4141.1761904761906</v>
      </c>
      <c r="C1812" s="4">
        <f>C1811*2/3+C1814/3</f>
        <v>57.710605421407152</v>
      </c>
      <c r="D1812" s="11">
        <f>D1811*2/3+D1814/3</f>
        <v>138.38666666666666</v>
      </c>
      <c r="E1812" s="11">
        <v>267.05399999999997</v>
      </c>
      <c r="F1812" s="5">
        <f t="shared" si="398"/>
        <v>2021.2916666665301</v>
      </c>
      <c r="G1812" s="22">
        <v>1.64</v>
      </c>
      <c r="H1812" s="4">
        <f t="shared" si="401"/>
        <v>4723.8474680348236</v>
      </c>
      <c r="I1812" s="4">
        <f t="shared" si="402"/>
        <v>65.830596130062986</v>
      </c>
      <c r="J1812" s="33">
        <f t="shared" ref="J1812:J1817" si="415">J1811*((H1812+(I1812/12))/H1811)</f>
        <v>2997666.1583139086</v>
      </c>
      <c r="K1812" s="4">
        <f t="shared" si="403"/>
        <v>157.85793090535998</v>
      </c>
      <c r="L1812" s="33">
        <f t="shared" si="412"/>
        <v>100173.72078555108</v>
      </c>
      <c r="M1812" s="15">
        <f t="shared" si="411"/>
        <v>36.719814109133004</v>
      </c>
      <c r="N1812" s="6"/>
      <c r="O1812" s="7">
        <f t="shared" si="409"/>
        <v>40.219749436274768</v>
      </c>
      <c r="P1812" s="7"/>
      <c r="Q1812" s="46">
        <f t="shared" si="410"/>
        <v>2.8158458253758532E-2</v>
      </c>
      <c r="R1812" s="22">
        <f t="shared" si="413"/>
        <v>1.0031977488541435</v>
      </c>
      <c r="S1812" s="22">
        <f t="shared" si="414"/>
        <v>52.506636145538643</v>
      </c>
      <c r="T1812" s="39"/>
      <c r="U1812" s="39"/>
      <c r="Y1812" s="37"/>
      <c r="Z1812" s="37"/>
    </row>
    <row r="1813" spans="1:26" ht="13.15" x14ac:dyDescent="0.4">
      <c r="A1813" s="1">
        <v>2021.05</v>
      </c>
      <c r="B1813" s="24">
        <v>4167.8495000000012</v>
      </c>
      <c r="C1813" s="4">
        <f>C1811/3+C1814*2/3</f>
        <v>57.787823777911655</v>
      </c>
      <c r="D1813" s="11">
        <f>D1811/3+D1814*2/3</f>
        <v>148.57333333333332</v>
      </c>
      <c r="E1813" s="11">
        <v>269.19499999999999</v>
      </c>
      <c r="F1813" s="5">
        <f t="shared" ref="F1813:F1818" si="416">F1812+1/12</f>
        <v>2021.3749999998633</v>
      </c>
      <c r="G1813" s="22">
        <v>1.62</v>
      </c>
      <c r="H1813" s="4">
        <f t="shared" si="401"/>
        <v>4716.4613954029628</v>
      </c>
      <c r="I1813" s="4">
        <f t="shared" si="402"/>
        <v>65.394405429675331</v>
      </c>
      <c r="J1813" s="33">
        <f t="shared" si="415"/>
        <v>2996437.2666101949</v>
      </c>
      <c r="K1813" s="4">
        <f t="shared" si="403"/>
        <v>168.12996511822286</v>
      </c>
      <c r="L1813" s="33">
        <f t="shared" si="412"/>
        <v>106815.43871113833</v>
      </c>
      <c r="M1813" s="15">
        <f t="shared" si="411"/>
        <v>36.552133989799067</v>
      </c>
      <c r="N1813" s="6"/>
      <c r="O1813" s="7">
        <f t="shared" ref="O1813:O1818" si="417">J1813/AVERAGE(L1693:L1812)</f>
        <v>40.014691437684455</v>
      </c>
      <c r="P1813" s="7"/>
      <c r="Q1813" s="46">
        <f t="shared" si="410"/>
        <v>2.881834542561662E-2</v>
      </c>
      <c r="R1813" s="22">
        <f t="shared" si="413"/>
        <v>1.0105500616202074</v>
      </c>
      <c r="S1813" s="22">
        <f t="shared" si="414"/>
        <v>52.25560053668012</v>
      </c>
      <c r="T1813" s="39"/>
      <c r="U1813" s="39"/>
      <c r="Y1813" s="37"/>
      <c r="Z1813" s="37"/>
    </row>
    <row r="1814" spans="1:26" ht="13.15" x14ac:dyDescent="0.4">
      <c r="A1814" s="1">
        <v>2021.06</v>
      </c>
      <c r="B1814" s="24">
        <v>4238.4895454545458</v>
      </c>
      <c r="C1814" s="4">
        <v>57.86504213441615</v>
      </c>
      <c r="D1814" s="11">
        <v>158.76</v>
      </c>
      <c r="E1814" s="11">
        <v>271.69600000000003</v>
      </c>
      <c r="F1814" s="5">
        <f t="shared" si="416"/>
        <v>2021.4583333331966</v>
      </c>
      <c r="G1814" s="22">
        <v>1.52</v>
      </c>
      <c r="H1814" s="4">
        <f t="shared" si="401"/>
        <v>4752.2482176486692</v>
      </c>
      <c r="I1814" s="4">
        <f t="shared" si="402"/>
        <v>64.87901890482398</v>
      </c>
      <c r="J1814" s="33">
        <f t="shared" si="415"/>
        <v>3022608.0438069561</v>
      </c>
      <c r="K1814" s="4">
        <f t="shared" si="403"/>
        <v>178.00372489841587</v>
      </c>
      <c r="L1814" s="33">
        <f t="shared" si="412"/>
        <v>113217.04297924133</v>
      </c>
      <c r="M1814" s="15">
        <f t="shared" ref="M1814:M1820" si="418">H1814/AVERAGE(K1694:K1813)</f>
        <v>36.696258013088354</v>
      </c>
      <c r="N1814" s="6"/>
      <c r="O1814" s="7">
        <f t="shared" si="417"/>
        <v>40.148049521730485</v>
      </c>
      <c r="P1814" s="7"/>
      <c r="Q1814" s="46">
        <f t="shared" ref="Q1814:Q1820" si="419">1/M1814-(G1814/100-(((E1814/E1694)^(1/10))-1))</f>
        <v>3.0761593765331413E-2</v>
      </c>
      <c r="R1814" s="22">
        <f t="shared" si="413"/>
        <v>1.019847179067535</v>
      </c>
      <c r="S1814" s="22">
        <f t="shared" si="414"/>
        <v>52.320805376807286</v>
      </c>
      <c r="T1814" s="39"/>
      <c r="U1814" s="39"/>
      <c r="Y1814" s="37"/>
      <c r="Z1814" s="37"/>
    </row>
    <row r="1815" spans="1:26" ht="13.15" x14ac:dyDescent="0.4">
      <c r="A1815" s="1">
        <v>2021.07</v>
      </c>
      <c r="B1815" s="24">
        <v>4363.7128571428575</v>
      </c>
      <c r="C1815" s="4">
        <f>C1814*2/3+C1817/3</f>
        <v>58.328189005792169</v>
      </c>
      <c r="D1815" s="11">
        <f>D1814*2/3+D1817/3</f>
        <v>164.31666666666666</v>
      </c>
      <c r="E1815" s="11">
        <v>273.00299999999999</v>
      </c>
      <c r="F1815" s="5">
        <f t="shared" si="416"/>
        <v>2021.5416666665299</v>
      </c>
      <c r="G1815" s="22">
        <v>1.32</v>
      </c>
      <c r="H1815" s="4">
        <f t="shared" si="401"/>
        <v>4869.2266530352108</v>
      </c>
      <c r="I1815" s="4">
        <f t="shared" si="402"/>
        <v>65.085211109934548</v>
      </c>
      <c r="J1815" s="33">
        <f t="shared" si="415"/>
        <v>3100460.4341619327</v>
      </c>
      <c r="K1815" s="4">
        <f t="shared" si="403"/>
        <v>183.35191133430772</v>
      </c>
      <c r="L1815" s="33">
        <f t="shared" ref="L1815:L1820" si="420">K1815*(J1815/H1815)</f>
        <v>116748.59010016124</v>
      </c>
      <c r="M1815" s="15">
        <f t="shared" si="418"/>
        <v>37.443383184615378</v>
      </c>
      <c r="N1815" s="6"/>
      <c r="O1815" s="7">
        <f t="shared" si="417"/>
        <v>40.93735604211512</v>
      </c>
      <c r="P1815" s="7"/>
      <c r="Q1815" s="46">
        <f t="shared" si="419"/>
        <v>3.2616581086394987E-2</v>
      </c>
      <c r="R1815" s="22">
        <f t="shared" si="413"/>
        <v>1.0048233757041396</v>
      </c>
      <c r="S1815" s="22">
        <f t="shared" si="414"/>
        <v>53.103768840735192</v>
      </c>
      <c r="T1815" s="39"/>
      <c r="U1815" s="39"/>
      <c r="Y1815" s="37"/>
      <c r="Z1815" s="37"/>
    </row>
    <row r="1816" spans="1:26" ht="13.15" x14ac:dyDescent="0.4">
      <c r="A1816" s="1">
        <v>2021.08</v>
      </c>
      <c r="B1816" s="24">
        <v>4454.2063636363628</v>
      </c>
      <c r="C1816" s="4">
        <f>C1814/3+C1817*2/3</f>
        <v>58.791335877168187</v>
      </c>
      <c r="D1816" s="11">
        <f>D1814/3+D1817*2/3</f>
        <v>169.87333333333333</v>
      </c>
      <c r="E1816" s="11">
        <f>273.567</f>
        <v>273.56700000000001</v>
      </c>
      <c r="F1816" s="5">
        <f t="shared" si="416"/>
        <v>2021.6249999998631</v>
      </c>
      <c r="G1816" s="22">
        <v>1.28</v>
      </c>
      <c r="H1816" s="4">
        <f t="shared" si="401"/>
        <v>4959.9565384281786</v>
      </c>
      <c r="I1816" s="4">
        <f t="shared" si="402"/>
        <v>65.466762646539493</v>
      </c>
      <c r="J1816" s="33">
        <f t="shared" si="415"/>
        <v>3161706.1308714719</v>
      </c>
      <c r="K1816" s="4">
        <f t="shared" si="403"/>
        <v>189.16149849945353</v>
      </c>
      <c r="L1816" s="33">
        <f t="shared" si="420"/>
        <v>120580.3044637338</v>
      </c>
      <c r="M1816" s="15">
        <f t="shared" si="418"/>
        <v>37.973500614070474</v>
      </c>
      <c r="N1816" s="6"/>
      <c r="O1816" s="7">
        <f t="shared" si="417"/>
        <v>41.486836718719658</v>
      </c>
      <c r="P1816" s="7"/>
      <c r="Q1816" s="46">
        <f t="shared" si="419"/>
        <v>3.2573428847369489E-2</v>
      </c>
      <c r="R1816" s="22">
        <f t="shared" si="413"/>
        <v>0.99272583098797629</v>
      </c>
      <c r="S1816" s="22">
        <f t="shared" ref="S1816:S1821" si="421">S1815*R1815*E1815/E1816</f>
        <v>53.249898698327804</v>
      </c>
      <c r="T1816" s="39"/>
      <c r="U1816" s="39"/>
      <c r="Y1816" s="37"/>
      <c r="Z1816" s="37"/>
    </row>
    <row r="1817" spans="1:26" ht="13.15" x14ac:dyDescent="0.4">
      <c r="A1817" s="1">
        <v>2021.09</v>
      </c>
      <c r="B1817" s="24">
        <v>4445.5433333333331</v>
      </c>
      <c r="C1817" s="4">
        <v>59.254482748544206</v>
      </c>
      <c r="D1817" s="11">
        <v>175.43</v>
      </c>
      <c r="E1817" s="11">
        <v>274.31</v>
      </c>
      <c r="F1817" s="5">
        <f t="shared" si="416"/>
        <v>2021.7083333331964</v>
      </c>
      <c r="G1817" s="22">
        <v>1.37</v>
      </c>
      <c r="H1817" s="4">
        <f t="shared" si="401"/>
        <v>4936.9013892676167</v>
      </c>
      <c r="I1817" s="4">
        <f t="shared" si="402"/>
        <v>65.803776111721319</v>
      </c>
      <c r="J1817" s="33">
        <f t="shared" si="415"/>
        <v>3150505.241813655</v>
      </c>
      <c r="K1817" s="4">
        <f t="shared" si="403"/>
        <v>194.81996817469289</v>
      </c>
      <c r="L1817" s="33">
        <f t="shared" si="420"/>
        <v>124325.21586893457</v>
      </c>
      <c r="M1817" s="15">
        <f t="shared" si="418"/>
        <v>37.620346686651175</v>
      </c>
      <c r="N1817" s="6"/>
      <c r="O1817" s="7">
        <f t="shared" si="417"/>
        <v>41.070676530740528</v>
      </c>
      <c r="P1817" s="7"/>
      <c r="Q1817" s="46">
        <f t="shared" si="419"/>
        <v>3.2042416075777465E-2</v>
      </c>
      <c r="R1817" s="22">
        <f t="shared" si="413"/>
        <v>0.9818778716640022</v>
      </c>
      <c r="S1817" s="22">
        <f t="shared" si="421"/>
        <v>52.719365674443196</v>
      </c>
      <c r="T1817" s="39"/>
      <c r="U1817" s="39"/>
      <c r="Y1817" s="37"/>
      <c r="Z1817" s="37"/>
    </row>
    <row r="1818" spans="1:26" ht="13.15" x14ac:dyDescent="0.4">
      <c r="A1818" s="1">
        <v>2021.1</v>
      </c>
      <c r="B1818" s="24">
        <v>4460.7071428571426</v>
      </c>
      <c r="C1818" s="4">
        <f>C1817*2/3+C1820/3</f>
        <v>59.635360926493661</v>
      </c>
      <c r="D1818" s="11">
        <f>D1817*2/3+D1820/3</f>
        <v>182.91</v>
      </c>
      <c r="E1818" s="11">
        <v>276.589</v>
      </c>
      <c r="F1818" s="5">
        <f t="shared" si="416"/>
        <v>2021.7916666665296</v>
      </c>
      <c r="G1818" s="22">
        <v>1.58</v>
      </c>
      <c r="H1818" s="4">
        <f t="shared" si="401"/>
        <v>4912.9240722567729</v>
      </c>
      <c r="I1818" s="4">
        <f t="shared" si="402"/>
        <v>65.681065999287171</v>
      </c>
      <c r="J1818" s="33">
        <f t="shared" ref="J1818:J1823" si="422">J1817*((H1818+(I1818/12))/H1817)</f>
        <v>3138696.9002843979</v>
      </c>
      <c r="K1818" s="4">
        <f t="shared" si="403"/>
        <v>201.45302376450257</v>
      </c>
      <c r="L1818" s="33">
        <f t="shared" si="420"/>
        <v>128701.35421248504</v>
      </c>
      <c r="M1818" s="15">
        <f t="shared" si="418"/>
        <v>37.253025000325287</v>
      </c>
      <c r="N1818" s="6"/>
      <c r="O1818" s="7">
        <f t="shared" si="417"/>
        <v>40.638887886402209</v>
      </c>
      <c r="P1818" s="7"/>
      <c r="Q1818" s="46">
        <f t="shared" si="419"/>
        <v>3.1258728814100668E-2</v>
      </c>
      <c r="R1818" s="22">
        <f t="shared" si="413"/>
        <v>1.0031530998335139</v>
      </c>
      <c r="S1818" s="22">
        <f t="shared" si="421"/>
        <v>51.337460852973216</v>
      </c>
      <c r="T1818" s="39"/>
      <c r="U1818" s="39"/>
      <c r="Y1818" s="37"/>
      <c r="Z1818" s="37"/>
    </row>
    <row r="1819" spans="1:26" ht="13.15" x14ac:dyDescent="0.4">
      <c r="A1819" s="1">
        <v>2021.11</v>
      </c>
      <c r="B1819" s="24">
        <v>4667.3866666666672</v>
      </c>
      <c r="C1819" s="4">
        <f>C1817/3+C1820*2/3</f>
        <v>60.016239104443123</v>
      </c>
      <c r="D1819" s="11">
        <f>D1817/3+D1820*2/3</f>
        <v>190.39</v>
      </c>
      <c r="E1819" s="11">
        <v>277.94799999999998</v>
      </c>
      <c r="F1819" s="5">
        <f t="shared" ref="F1819:F1824" si="423">F1818+1/12</f>
        <v>2021.8749999998629</v>
      </c>
      <c r="G1819" s="22">
        <v>1.56</v>
      </c>
      <c r="H1819" s="4">
        <f t="shared" si="401"/>
        <v>5115.4220677248995</v>
      </c>
      <c r="I1819" s="4">
        <f t="shared" si="402"/>
        <v>65.777364478778068</v>
      </c>
      <c r="J1819" s="33">
        <f t="shared" si="422"/>
        <v>3271567.7572164396</v>
      </c>
      <c r="K1819" s="4">
        <f t="shared" si="403"/>
        <v>208.66606455164276</v>
      </c>
      <c r="L1819" s="33">
        <f t="shared" si="420"/>
        <v>133452.3641987603</v>
      </c>
      <c r="M1819" s="15">
        <f t="shared" si="418"/>
        <v>38.582627497719187</v>
      </c>
      <c r="N1819" s="6"/>
      <c r="O1819" s="7">
        <f t="shared" ref="O1819:O1824" si="424">J1819/AVERAGE(L1699:L1818)</f>
        <v>42.054857617858971</v>
      </c>
      <c r="P1819" s="7"/>
      <c r="Q1819" s="46">
        <f t="shared" si="419"/>
        <v>3.1119985899904286E-2</v>
      </c>
      <c r="R1819" s="22">
        <f t="shared" si="413"/>
        <v>1.0096002483721682</v>
      </c>
      <c r="S1819" s="22">
        <f t="shared" si="421"/>
        <v>51.247531959183569</v>
      </c>
      <c r="T1819" s="39"/>
      <c r="U1819" s="39"/>
      <c r="Y1819" s="37"/>
      <c r="Z1819" s="37"/>
    </row>
    <row r="1820" spans="1:26" ht="13.15" x14ac:dyDescent="0.4">
      <c r="A1820" s="1">
        <v>2021.12</v>
      </c>
      <c r="B1820" s="24">
        <v>4674.7727272727261</v>
      </c>
      <c r="C1820" s="4">
        <v>60.397117282392585</v>
      </c>
      <c r="D1820" s="11">
        <v>197.87</v>
      </c>
      <c r="E1820" s="11">
        <v>278.80200000000002</v>
      </c>
      <c r="F1820" s="5">
        <f t="shared" si="423"/>
        <v>2021.9583333331962</v>
      </c>
      <c r="G1820" s="22">
        <v>1.47</v>
      </c>
      <c r="H1820" s="4">
        <f t="shared" si="401"/>
        <v>5107.8232621586758</v>
      </c>
      <c r="I1820" s="4">
        <f t="shared" si="402"/>
        <v>65.992042527019066</v>
      </c>
      <c r="J1820" s="33">
        <f t="shared" si="422"/>
        <v>3270225.0421913266</v>
      </c>
      <c r="K1820" s="4">
        <f t="shared" si="403"/>
        <v>216.19981287795642</v>
      </c>
      <c r="L1820" s="33">
        <f t="shared" si="420"/>
        <v>138419.4412967549</v>
      </c>
      <c r="M1820" s="15">
        <f t="shared" si="418"/>
        <v>38.304849873467425</v>
      </c>
      <c r="N1820" s="6"/>
      <c r="O1820" s="7">
        <f t="shared" si="424"/>
        <v>41.717265819554662</v>
      </c>
      <c r="P1820" s="7"/>
      <c r="Q1820" s="46">
        <f t="shared" si="419"/>
        <v>3.2773352076795381E-2</v>
      </c>
      <c r="R1820" s="22">
        <f t="shared" si="413"/>
        <v>0.97485415546659682</v>
      </c>
      <c r="S1820" s="22">
        <f t="shared" si="421"/>
        <v>51.581037371920011</v>
      </c>
      <c r="T1820" s="39"/>
      <c r="U1820" s="39"/>
      <c r="Y1820" s="37"/>
      <c r="Z1820" s="37"/>
    </row>
    <row r="1821" spans="1:26" ht="13.15" x14ac:dyDescent="0.4">
      <c r="A1821" s="1">
        <v>2022.01</v>
      </c>
      <c r="B1821" s="24">
        <v>4573.8154999999997</v>
      </c>
      <c r="C1821" s="4">
        <f>C1820*2/3+C1823/3</f>
        <v>60.921402962953294</v>
      </c>
      <c r="D1821" s="11">
        <f>D1820*2/3+D1823/3</f>
        <v>197.88333333333333</v>
      </c>
      <c r="E1821" s="11">
        <v>281.14800000000002</v>
      </c>
      <c r="F1821" s="5">
        <f t="shared" si="423"/>
        <v>2022.0416666665294</v>
      </c>
      <c r="G1821" s="22">
        <v>1.76</v>
      </c>
      <c r="H1821" s="4">
        <f t="shared" si="401"/>
        <v>4955.81274613193</v>
      </c>
      <c r="I1821" s="4">
        <f t="shared" si="402"/>
        <v>66.009454320149871</v>
      </c>
      <c r="J1821" s="33">
        <f t="shared" si="422"/>
        <v>3176423.8753567073</v>
      </c>
      <c r="K1821" s="4">
        <f t="shared" si="403"/>
        <v>214.41021081423304</v>
      </c>
      <c r="L1821" s="33">
        <f t="shared" ref="L1821:L1829" si="425">K1821*(J1821/H1821)</f>
        <v>137426.03839948718</v>
      </c>
      <c r="M1821" s="15">
        <f t="shared" ref="M1821:M1826" si="426">H1821/AVERAGE(K1701:K1820)</f>
        <v>36.936758070297437</v>
      </c>
      <c r="N1821" s="6"/>
      <c r="O1821" s="7">
        <f t="shared" si="424"/>
        <v>40.194254833176529</v>
      </c>
      <c r="P1821" s="7"/>
      <c r="Q1821" s="46">
        <f t="shared" ref="Q1821:Q1826" si="427">1/M1821-(G1821/100-(((E1821/E1701)^(1/10))-1))</f>
        <v>3.124778631386586E-2</v>
      </c>
      <c r="R1821" s="22">
        <f t="shared" ref="R1821:R1827" si="428">((G1821/G1822+G1821/1200+((1+G1822/1200)^(-119))*(1-G1821/G1822)))</f>
        <v>0.98613460955449705</v>
      </c>
      <c r="S1821" s="22">
        <f t="shared" si="421"/>
        <v>49.864400944375319</v>
      </c>
      <c r="T1821" s="39"/>
      <c r="U1821" s="39"/>
      <c r="Y1821" s="37"/>
      <c r="Z1821" s="37"/>
    </row>
    <row r="1822" spans="1:26" ht="13.15" x14ac:dyDescent="0.4">
      <c r="A1822" s="1">
        <v>2022.02</v>
      </c>
      <c r="B1822" s="24">
        <v>4435.9805263157887</v>
      </c>
      <c r="C1822" s="4">
        <f>C1820/3+C1823*2/3</f>
        <v>61.445688643514018</v>
      </c>
      <c r="D1822" s="11">
        <f>D1820/3+D1823*2/3</f>
        <v>197.89666666666665</v>
      </c>
      <c r="E1822" s="11">
        <v>283.71600000000001</v>
      </c>
      <c r="F1822" s="5">
        <f t="shared" si="423"/>
        <v>2022.1249999998627</v>
      </c>
      <c r="G1822" s="22">
        <v>1.93</v>
      </c>
      <c r="H1822" s="4">
        <f t="shared" si="401"/>
        <v>4762.9612420556205</v>
      </c>
      <c r="I1822" s="4">
        <f t="shared" si="402"/>
        <v>65.974913948402744</v>
      </c>
      <c r="J1822" s="33">
        <f t="shared" si="422"/>
        <v>3056339.7516326532</v>
      </c>
      <c r="K1822" s="4">
        <f t="shared" si="403"/>
        <v>212.48383478548971</v>
      </c>
      <c r="L1822" s="33">
        <f t="shared" si="425"/>
        <v>136348.53567566644</v>
      </c>
      <c r="M1822" s="15">
        <f t="shared" si="426"/>
        <v>35.287149225694861</v>
      </c>
      <c r="N1822" s="6"/>
      <c r="O1822" s="7">
        <f t="shared" si="424"/>
        <v>38.370495009112204</v>
      </c>
      <c r="P1822" s="7"/>
      <c r="Q1822" s="46">
        <f t="shared" si="427"/>
        <v>3.1293678922879584E-2</v>
      </c>
      <c r="R1822" s="22">
        <f t="shared" si="428"/>
        <v>0.98374387238665295</v>
      </c>
      <c r="S1822" s="22">
        <f t="shared" ref="S1822:S1827" si="429">S1821*R1821*E1821/E1822</f>
        <v>48.72793163914745</v>
      </c>
      <c r="T1822" s="39"/>
      <c r="U1822" s="39"/>
      <c r="Y1822" s="37"/>
      <c r="Z1822" s="37"/>
    </row>
    <row r="1823" spans="1:26" ht="13.15" x14ac:dyDescent="0.4">
      <c r="A1823" s="1">
        <v>2022.03</v>
      </c>
      <c r="B1823" s="24">
        <v>4391.2652173913057</v>
      </c>
      <c r="C1823" s="4">
        <v>61.969974324074734</v>
      </c>
      <c r="D1823" s="11">
        <v>197.91</v>
      </c>
      <c r="E1823" s="11">
        <v>287.50400000000002</v>
      </c>
      <c r="F1823" s="5">
        <f t="shared" si="423"/>
        <v>2022.2083333331959</v>
      </c>
      <c r="G1823" s="22">
        <v>2.13</v>
      </c>
      <c r="H1823" s="4">
        <f t="shared" si="401"/>
        <v>4652.8282455503095</v>
      </c>
      <c r="I1823" s="4">
        <f t="shared" si="402"/>
        <v>65.661177960545118</v>
      </c>
      <c r="J1823" s="33">
        <f t="shared" si="422"/>
        <v>2989179.7924040342</v>
      </c>
      <c r="K1823" s="4">
        <f t="shared" si="403"/>
        <v>209.69838816155601</v>
      </c>
      <c r="L1823" s="33">
        <f t="shared" si="425"/>
        <v>134719.39029593026</v>
      </c>
      <c r="M1823" s="15">
        <f t="shared" si="426"/>
        <v>34.270798693291731</v>
      </c>
      <c r="N1823" s="6"/>
      <c r="O1823" s="7">
        <f t="shared" si="424"/>
        <v>37.239411741602204</v>
      </c>
      <c r="P1823" s="7"/>
      <c r="Q1823" s="46">
        <f t="shared" si="427"/>
        <v>3.0716673054595876E-2</v>
      </c>
      <c r="R1823" s="22">
        <f t="shared" si="428"/>
        <v>0.94801589886303184</v>
      </c>
      <c r="S1823" s="22">
        <f t="shared" si="429"/>
        <v>47.304227468898212</v>
      </c>
      <c r="T1823" s="39"/>
      <c r="U1823" s="39"/>
      <c r="Y1823" s="37"/>
      <c r="Z1823" s="37"/>
    </row>
    <row r="1824" spans="1:26" ht="13.15" x14ac:dyDescent="0.4">
      <c r="A1824" s="1">
        <v>2022.04</v>
      </c>
      <c r="B1824" s="24">
        <v>4391.2959999999994</v>
      </c>
      <c r="C1824" s="4">
        <f>C1823*2/3+C1826/3</f>
        <v>62.653316216049816</v>
      </c>
      <c r="D1824" s="11">
        <f>D1823*2/3+D1826/3</f>
        <v>196.02666666666664</v>
      </c>
      <c r="E1824" s="11">
        <v>289.10899999999998</v>
      </c>
      <c r="F1824" s="5">
        <f t="shared" si="423"/>
        <v>2022.2916666665292</v>
      </c>
      <c r="G1824" s="22">
        <v>2.75</v>
      </c>
      <c r="H1824" s="4">
        <f t="shared" si="401"/>
        <v>4627.0303213805173</v>
      </c>
      <c r="I1824" s="4">
        <f t="shared" si="402"/>
        <v>66.016682516210295</v>
      </c>
      <c r="J1824" s="33">
        <f t="shared" ref="J1824:J1830" si="430">J1823*((H1824+(I1824/12))/H1823)</f>
        <v>2976140.4137793412</v>
      </c>
      <c r="K1824" s="4">
        <f t="shared" si="403"/>
        <v>206.54980453738901</v>
      </c>
      <c r="L1824" s="33">
        <f t="shared" si="425"/>
        <v>132854.37484631379</v>
      </c>
      <c r="M1824" s="15">
        <f t="shared" si="426"/>
        <v>33.889164755913846</v>
      </c>
      <c r="N1824" s="6"/>
      <c r="O1824" s="7">
        <f t="shared" si="424"/>
        <v>36.800852348372864</v>
      </c>
      <c r="P1824" s="7"/>
      <c r="Q1824" s="46">
        <f t="shared" si="427"/>
        <v>2.5106179878196189E-2</v>
      </c>
      <c r="R1824" s="22">
        <f t="shared" si="428"/>
        <v>0.98937792522351686</v>
      </c>
      <c r="S1824" s="22">
        <f t="shared" si="429"/>
        <v>44.596200053523745</v>
      </c>
      <c r="T1824" s="39"/>
      <c r="U1824" s="39"/>
      <c r="Y1824" s="37"/>
      <c r="Z1824" s="37"/>
    </row>
    <row r="1825" spans="1:26" ht="13.15" x14ac:dyDescent="0.4">
      <c r="A1825" s="1">
        <v>2022.05</v>
      </c>
      <c r="B1825" s="24">
        <v>4040.3599999999997</v>
      </c>
      <c r="C1825" s="4">
        <f>C1823/3+C1826*2/3</f>
        <v>63.336658108024906</v>
      </c>
      <c r="D1825" s="11">
        <f>D1823/3+D1826*2/3</f>
        <v>194.14333333333332</v>
      </c>
      <c r="E1825" s="11">
        <v>292.29599999999999</v>
      </c>
      <c r="F1825" s="5">
        <f t="shared" ref="F1825:F1830" si="431">F1824+1/12</f>
        <v>2022.3749999998624</v>
      </c>
      <c r="G1825" s="22">
        <v>2.9</v>
      </c>
      <c r="H1825" s="4">
        <f t="shared" si="401"/>
        <v>4210.8370502504313</v>
      </c>
      <c r="I1825" s="4">
        <f t="shared" si="402"/>
        <v>66.009055282280698</v>
      </c>
      <c r="J1825" s="33">
        <f t="shared" si="430"/>
        <v>2711979.9239693577</v>
      </c>
      <c r="K1825" s="4">
        <f t="shared" si="403"/>
        <v>202.33492586282398</v>
      </c>
      <c r="L1825" s="33">
        <f t="shared" si="425"/>
        <v>130313.3439526406</v>
      </c>
      <c r="M1825" s="15">
        <f t="shared" si="426"/>
        <v>30.673155079545133</v>
      </c>
      <c r="N1825" s="6"/>
      <c r="O1825" s="7">
        <f t="shared" ref="O1825:O1830" si="432">J1825/AVERAGE(L1705:L1824)</f>
        <v>33.292110895037808</v>
      </c>
      <c r="P1825" s="7"/>
      <c r="Q1825" s="46">
        <f t="shared" si="427"/>
        <v>2.7942547874479161E-2</v>
      </c>
      <c r="R1825" s="22">
        <f t="shared" si="428"/>
        <v>0.98198846172615695</v>
      </c>
      <c r="S1825" s="22">
        <f t="shared" si="429"/>
        <v>43.641413710395256</v>
      </c>
      <c r="T1825" s="39"/>
      <c r="U1825" s="39"/>
      <c r="Y1825" s="37"/>
      <c r="Z1825" s="37"/>
    </row>
    <row r="1826" spans="1:26" ht="13.15" x14ac:dyDescent="0.4">
      <c r="A1826" s="1">
        <v>2022.06</v>
      </c>
      <c r="B1826" s="24">
        <v>3898.9466666666676</v>
      </c>
      <c r="C1826" s="4">
        <v>64.02</v>
      </c>
      <c r="D1826" s="11">
        <v>192.26</v>
      </c>
      <c r="E1826" s="11">
        <v>296.31099999999998</v>
      </c>
      <c r="F1826" s="5">
        <f t="shared" si="431"/>
        <v>2022.4583333331957</v>
      </c>
      <c r="G1826" s="22">
        <v>3.14</v>
      </c>
      <c r="H1826" s="4">
        <f t="shared" si="401"/>
        <v>4008.3973396870197</v>
      </c>
      <c r="I1826" s="4">
        <f t="shared" si="402"/>
        <v>65.817160280921073</v>
      </c>
      <c r="J1826" s="33">
        <f t="shared" si="430"/>
        <v>2585131.5429047989</v>
      </c>
      <c r="K1826" s="4">
        <f t="shared" si="403"/>
        <v>197.65709521415002</v>
      </c>
      <c r="L1826" s="33">
        <f t="shared" si="425"/>
        <v>127474.78561018442</v>
      </c>
      <c r="M1826" s="15">
        <f t="shared" si="426"/>
        <v>29.047721395103828</v>
      </c>
      <c r="N1826" s="6"/>
      <c r="O1826" s="7">
        <f t="shared" si="432"/>
        <v>31.515503555204639</v>
      </c>
      <c r="P1826" s="7"/>
      <c r="Q1826" s="46">
        <f t="shared" si="427"/>
        <v>2.8915813659970389E-2</v>
      </c>
      <c r="R1826" s="22">
        <f t="shared" si="428"/>
        <v>1.0232786529757065</v>
      </c>
      <c r="S1826" s="22">
        <f t="shared" si="429"/>
        <v>42.274676557157136</v>
      </c>
      <c r="T1826" s="39"/>
      <c r="U1826" s="39"/>
      <c r="Y1826" s="37"/>
      <c r="Z1826" s="37"/>
    </row>
    <row r="1827" spans="1:26" ht="13.15" x14ac:dyDescent="0.4">
      <c r="A1827" s="1">
        <v>2022.07</v>
      </c>
      <c r="B1827" s="24">
        <v>3911.729499999999</v>
      </c>
      <c r="C1827" s="4">
        <f>C1826*2/3+C1829/3</f>
        <v>64.452768447835695</v>
      </c>
      <c r="D1827" s="11">
        <f>D1826*2/3+D1829/3</f>
        <v>190.58333333333331</v>
      </c>
      <c r="E1827" s="11">
        <v>296.27600000000001</v>
      </c>
      <c r="F1827" s="5">
        <f t="shared" si="431"/>
        <v>2022.541666666529</v>
      </c>
      <c r="G1827" s="22">
        <v>2.9</v>
      </c>
      <c r="H1827" s="4">
        <f t="shared" si="401"/>
        <v>4022.0140877273207</v>
      </c>
      <c r="I1827" s="4">
        <f t="shared" si="402"/>
        <v>66.26990508679657</v>
      </c>
      <c r="J1827" s="33">
        <f t="shared" si="430"/>
        <v>2597474.9932108996</v>
      </c>
      <c r="K1827" s="4">
        <f t="shared" si="403"/>
        <v>195.95650761452157</v>
      </c>
      <c r="L1827" s="33">
        <f t="shared" si="425"/>
        <v>126551.55282493607</v>
      </c>
      <c r="M1827" s="15">
        <f t="shared" ref="M1827:M1832" si="433">H1827/AVERAGE(K1707:K1826)</f>
        <v>29.004618317208926</v>
      </c>
      <c r="N1827" s="6"/>
      <c r="O1827" s="7">
        <f t="shared" si="432"/>
        <v>31.457727149066955</v>
      </c>
      <c r="P1827" s="7"/>
      <c r="Q1827" s="46">
        <f t="shared" ref="Q1827:Q1832" si="434">1/M1827-(G1827/100-(((E1827/E1707)^(1/10))-1))</f>
        <v>3.1522201242460794E-2</v>
      </c>
      <c r="R1827" s="22">
        <f t="shared" si="428"/>
        <v>1.0024166666666667</v>
      </c>
      <c r="S1827" s="22">
        <f t="shared" si="429"/>
        <v>43.263884375134964</v>
      </c>
      <c r="T1827" s="39"/>
      <c r="U1827" s="39"/>
      <c r="Y1827" s="37"/>
      <c r="Z1827" s="37"/>
    </row>
    <row r="1828" spans="1:26" ht="13.15" x14ac:dyDescent="0.4">
      <c r="A1828" s="1">
        <v>2022.08</v>
      </c>
      <c r="B1828" s="24">
        <v>4158.5630434782615</v>
      </c>
      <c r="C1828" s="4">
        <f>C1826/3+C1829*2/3</f>
        <v>64.885536895671393</v>
      </c>
      <c r="D1828" s="11">
        <f>D1826/3+D1829*2/3</f>
        <v>188.90666666666664</v>
      </c>
      <c r="E1828" s="11">
        <v>296.17099999999999</v>
      </c>
      <c r="F1828" s="5">
        <f t="shared" si="431"/>
        <v>2022.6249999998622</v>
      </c>
      <c r="G1828" s="22">
        <v>2.9</v>
      </c>
      <c r="H1828" s="4">
        <f t="shared" si="401"/>
        <v>4277.3225649092565</v>
      </c>
      <c r="I1828" s="4">
        <f t="shared" si="402"/>
        <v>66.738526793614099</v>
      </c>
      <c r="J1828" s="33">
        <f t="shared" si="430"/>
        <v>2765948.6338938028</v>
      </c>
      <c r="K1828" s="4">
        <f t="shared" si="403"/>
        <v>194.30143045740465</v>
      </c>
      <c r="L1828" s="33">
        <f t="shared" si="425"/>
        <v>125645.83754946984</v>
      </c>
      <c r="M1828" s="15">
        <f t="shared" si="433"/>
        <v>30.698763365175278</v>
      </c>
      <c r="N1828" s="6"/>
      <c r="O1828" s="7">
        <f t="shared" si="432"/>
        <v>33.281890402234467</v>
      </c>
      <c r="P1828" s="7"/>
      <c r="Q1828" s="46">
        <f t="shared" si="434"/>
        <v>2.9013917428899819E-2</v>
      </c>
      <c r="R1828" s="22">
        <f t="shared" ref="R1828:R1835" si="435">((G1828/G1829+G1828/1200+((1+G1829/1200)^(-119))*(1-G1828/G1829)))</f>
        <v>0.9505808982687256</v>
      </c>
      <c r="S1828" s="22">
        <f t="shared" ref="S1828:S1833" si="436">S1827*R1827*E1827/E1828</f>
        <v>43.383813954645731</v>
      </c>
      <c r="T1828" s="39"/>
      <c r="U1828" s="39"/>
      <c r="Y1828" s="37"/>
      <c r="Z1828" s="37"/>
    </row>
    <row r="1829" spans="1:26" ht="13.15" x14ac:dyDescent="0.4">
      <c r="A1829" s="1">
        <v>2022.09</v>
      </c>
      <c r="B1829" s="24">
        <v>3850.5204761904752</v>
      </c>
      <c r="C1829" s="4">
        <v>65.318305343507092</v>
      </c>
      <c r="D1829" s="11">
        <v>187.23</v>
      </c>
      <c r="E1829" s="11">
        <v>296.80799999999999</v>
      </c>
      <c r="F1829" s="5">
        <f t="shared" si="431"/>
        <v>2022.7083333331955</v>
      </c>
      <c r="G1829" s="22">
        <v>3.52</v>
      </c>
      <c r="H1829" s="4">
        <f t="shared" si="401"/>
        <v>3951.9831074008398</v>
      </c>
      <c r="I1829" s="4">
        <f t="shared" si="402"/>
        <v>67.039466720867438</v>
      </c>
      <c r="J1829" s="33">
        <f t="shared" si="430"/>
        <v>2559179.1175644239</v>
      </c>
      <c r="K1829" s="4">
        <f t="shared" si="403"/>
        <v>192.16357938465271</v>
      </c>
      <c r="L1829" s="33">
        <f t="shared" si="425"/>
        <v>124439.04899205748</v>
      </c>
      <c r="M1829" s="15">
        <f t="shared" si="433"/>
        <v>28.229884655821962</v>
      </c>
      <c r="N1829" s="6"/>
      <c r="O1829" s="7">
        <f t="shared" si="432"/>
        <v>30.597432345703787</v>
      </c>
      <c r="P1829" s="7"/>
      <c r="Q1829" s="46">
        <f t="shared" si="434"/>
        <v>2.5426554002999174E-2</v>
      </c>
      <c r="R1829" s="22">
        <f t="shared" si="435"/>
        <v>0.96529350397212954</v>
      </c>
      <c r="S1829" s="22">
        <f t="shared" si="436"/>
        <v>41.15131722355639</v>
      </c>
      <c r="T1829" s="39"/>
      <c r="U1829" s="39"/>
      <c r="Y1829" s="37"/>
      <c r="Z1829" s="37"/>
    </row>
    <row r="1830" spans="1:26" ht="13.15" x14ac:dyDescent="0.4">
      <c r="A1830" s="1">
        <v>2022.1</v>
      </c>
      <c r="B1830" s="24">
        <v>3726.0509523809519</v>
      </c>
      <c r="C1830" s="4">
        <f>C1829*2/3+C1832/3</f>
        <v>65.852203562338062</v>
      </c>
      <c r="D1830" s="11">
        <f>D1829*2/3+D1832/3</f>
        <v>182.40333333333334</v>
      </c>
      <c r="E1830" s="11">
        <v>298.012</v>
      </c>
      <c r="F1830" s="5">
        <f t="shared" si="431"/>
        <v>2022.7916666665287</v>
      </c>
      <c r="G1830" s="22">
        <v>3.98</v>
      </c>
      <c r="H1830" s="4">
        <f t="shared" si="401"/>
        <v>3808.7834569509182</v>
      </c>
      <c r="I1830" s="4">
        <f t="shared" si="402"/>
        <v>67.314372974885188</v>
      </c>
      <c r="J1830" s="33">
        <f t="shared" si="430"/>
        <v>2470080.1131653115</v>
      </c>
      <c r="K1830" s="4">
        <f t="shared" si="403"/>
        <v>186.45338117257023</v>
      </c>
      <c r="L1830" s="33">
        <f t="shared" ref="L1830:L1835" si="437">K1830*(J1830/H1830)</f>
        <v>120919.13181000044</v>
      </c>
      <c r="M1830" s="15">
        <f t="shared" si="433"/>
        <v>27.080766925400681</v>
      </c>
      <c r="N1830" s="6"/>
      <c r="O1830" s="7">
        <f t="shared" si="432"/>
        <v>29.346998336096647</v>
      </c>
      <c r="P1830" s="7"/>
      <c r="Q1830" s="46">
        <f t="shared" si="434"/>
        <v>2.2784690077350317E-2</v>
      </c>
      <c r="R1830" s="22">
        <f t="shared" si="435"/>
        <v>1.0107119558279947</v>
      </c>
      <c r="S1830" s="22">
        <f t="shared" si="436"/>
        <v>39.562613673629379</v>
      </c>
      <c r="T1830" s="39"/>
      <c r="U1830" s="39"/>
      <c r="Y1830" s="37"/>
      <c r="Z1830" s="37"/>
    </row>
    <row r="1831" spans="1:26" ht="13.15" x14ac:dyDescent="0.4">
      <c r="A1831" s="1">
        <v>2022.11</v>
      </c>
      <c r="B1831" s="24">
        <v>3917.488571428571</v>
      </c>
      <c r="C1831" s="4">
        <f>C1829/3+C1832*2/3</f>
        <v>66.386101781169032</v>
      </c>
      <c r="D1831" s="11">
        <f>D1829/3+D1832*2/3</f>
        <v>177.57666666666665</v>
      </c>
      <c r="E1831" s="11">
        <v>297.71100000000001</v>
      </c>
      <c r="F1831" s="5">
        <f t="shared" ref="F1831:F1836" si="438">F1830+1/12</f>
        <v>2022.874999999862</v>
      </c>
      <c r="G1831" s="22">
        <v>3.89</v>
      </c>
      <c r="H1831" s="4">
        <f t="shared" si="401"/>
        <v>4008.5204309740457</v>
      </c>
      <c r="I1831" s="4">
        <f t="shared" si="402"/>
        <v>67.928735584159611</v>
      </c>
      <c r="J1831" s="33">
        <f t="shared" ref="J1831:J1836" si="439">J1830*((H1831+(I1831/12))/H1830)</f>
        <v>2603285.0550334789</v>
      </c>
      <c r="K1831" s="4">
        <f t="shared" si="403"/>
        <v>181.70306905018626</v>
      </c>
      <c r="L1831" s="33">
        <f t="shared" si="437"/>
        <v>118004.85796629058</v>
      </c>
      <c r="M1831" s="15">
        <f t="shared" si="433"/>
        <v>28.378949016273307</v>
      </c>
      <c r="N1831" s="6"/>
      <c r="O1831" s="7">
        <f t="shared" ref="O1831:O1836" si="440">J1831/AVERAGE(L1711:L1830)</f>
        <v>30.747932135302172</v>
      </c>
      <c r="P1831" s="7"/>
      <c r="Q1831" s="46">
        <f>1/M1831-(G1831/100-(((E1831/E1711)^(1/10))-1))</f>
        <v>2.2379046474016229E-2</v>
      </c>
      <c r="R1831" s="22">
        <f t="shared" si="435"/>
        <v>1.025709583392977</v>
      </c>
      <c r="S1831" s="22">
        <f t="shared" si="436"/>
        <v>40.026834805279734</v>
      </c>
      <c r="T1831" s="39"/>
      <c r="U1831" s="39"/>
      <c r="Y1831" s="37"/>
      <c r="Z1831" s="37"/>
    </row>
    <row r="1832" spans="1:26" ht="13.15" x14ac:dyDescent="0.4">
      <c r="A1832" s="1">
        <v>2022.12</v>
      </c>
      <c r="B1832" s="24">
        <v>3912.3809523809532</v>
      </c>
      <c r="C1832" s="4">
        <v>66.92</v>
      </c>
      <c r="D1832" s="11">
        <v>172.75</v>
      </c>
      <c r="E1832" s="11">
        <v>296.79700000000003</v>
      </c>
      <c r="F1832" s="5">
        <f t="shared" si="438"/>
        <v>2022.9583333331952</v>
      </c>
      <c r="G1832" s="22">
        <v>3.62</v>
      </c>
      <c r="H1832" s="4">
        <f t="shared" si="401"/>
        <v>4015.6224528646085</v>
      </c>
      <c r="I1832" s="4">
        <f t="shared" si="402"/>
        <v>68.685912189139373</v>
      </c>
      <c r="J1832" s="33">
        <f t="shared" si="439"/>
        <v>2611614.6466490449</v>
      </c>
      <c r="K1832" s="4">
        <f t="shared" si="403"/>
        <v>177.3085972904039</v>
      </c>
      <c r="L1832" s="33">
        <f t="shared" si="437"/>
        <v>115315.05640678034</v>
      </c>
      <c r="M1832" s="15">
        <f t="shared" si="433"/>
        <v>28.316901284527276</v>
      </c>
      <c r="N1832" s="6"/>
      <c r="O1832" s="7">
        <f t="shared" si="440"/>
        <v>30.676157998177395</v>
      </c>
      <c r="P1832" s="7"/>
      <c r="Q1832" s="46">
        <f t="shared" si="434"/>
        <v>2.5117462709333231E-2</v>
      </c>
      <c r="R1832" s="22">
        <f t="shared" si="435"/>
        <v>1.010537679225576</v>
      </c>
      <c r="S1832" s="22">
        <f t="shared" si="436"/>
        <v>41.182341608123906</v>
      </c>
      <c r="T1832" s="39"/>
      <c r="U1832" s="39"/>
      <c r="Y1832" s="37"/>
      <c r="Z1832" s="37"/>
    </row>
    <row r="1833" spans="1:26" ht="13.15" x14ac:dyDescent="0.4">
      <c r="A1833" s="1">
        <v>2023.01</v>
      </c>
      <c r="B1833" s="24">
        <v>3960.6565000000001</v>
      </c>
      <c r="C1833" s="4">
        <f>C1832*2/3+C1835/3</f>
        <v>67.349999999999994</v>
      </c>
      <c r="D1833" s="11">
        <f>D1832*2/3+D1835/3</f>
        <v>173.67333333333335</v>
      </c>
      <c r="E1833" s="11">
        <v>299.17</v>
      </c>
      <c r="F1833" s="5">
        <f t="shared" si="438"/>
        <v>2023.0416666665285</v>
      </c>
      <c r="G1833" s="22">
        <v>3.53</v>
      </c>
      <c r="H1833" s="4">
        <f t="shared" si="401"/>
        <v>4032.9271950345956</v>
      </c>
      <c r="I1833" s="4">
        <f t="shared" si="402"/>
        <v>68.578945582779014</v>
      </c>
      <c r="J1833" s="33">
        <f t="shared" si="439"/>
        <v>2626585.7917308528</v>
      </c>
      <c r="K1833" s="4">
        <f t="shared" si="403"/>
        <v>176.84237677574623</v>
      </c>
      <c r="L1833" s="33">
        <f t="shared" si="437"/>
        <v>115174.82259213079</v>
      </c>
      <c r="M1833" s="15">
        <f t="shared" ref="M1833:M1838" si="441">H1833/AVERAGE(K1713:K1832)</f>
        <v>28.33481342375568</v>
      </c>
      <c r="N1833" s="6"/>
      <c r="O1833" s="7">
        <f t="shared" si="440"/>
        <v>30.691634492755632</v>
      </c>
      <c r="P1833" s="7"/>
      <c r="Q1833" s="46">
        <f t="shared" ref="Q1833:Q1838" si="442">1/M1833-(G1833/100-(((E1833/E1713)^(1/10))-1))</f>
        <v>2.6509359149697279E-2</v>
      </c>
      <c r="R1833" s="22">
        <f t="shared" si="435"/>
        <v>0.98474563111309221</v>
      </c>
      <c r="S1833" s="22">
        <f t="shared" si="436"/>
        <v>41.286209646277321</v>
      </c>
      <c r="T1833" s="39"/>
      <c r="U1833" s="39"/>
      <c r="Y1833" s="37"/>
      <c r="Z1833" s="37"/>
    </row>
    <row r="1834" spans="1:26" ht="13.15" x14ac:dyDescent="0.4">
      <c r="A1834" s="1">
        <v>2023.02</v>
      </c>
      <c r="B1834" s="24">
        <v>4079.6847368421049</v>
      </c>
      <c r="C1834" s="4">
        <f>C1832/3+C1835*2/3</f>
        <v>67.78</v>
      </c>
      <c r="D1834" s="11">
        <f>D1832/3+D1835*2/3</f>
        <v>174.59666666666666</v>
      </c>
      <c r="E1834" s="11">
        <v>300.83999999999997</v>
      </c>
      <c r="F1834" s="5">
        <f t="shared" si="438"/>
        <v>2023.1249999998618</v>
      </c>
      <c r="G1834" s="22">
        <v>3.75</v>
      </c>
      <c r="H1834" s="4">
        <f t="shared" si="401"/>
        <v>4131.067283936557</v>
      </c>
      <c r="I1834" s="4">
        <f t="shared" si="402"/>
        <v>68.633671120861607</v>
      </c>
      <c r="J1834" s="33">
        <f t="shared" si="439"/>
        <v>2694227.986932144</v>
      </c>
      <c r="K1834" s="4">
        <f t="shared" si="403"/>
        <v>176.79566537029652</v>
      </c>
      <c r="L1834" s="33">
        <f t="shared" si="437"/>
        <v>115303.81784414873</v>
      </c>
      <c r="M1834" s="15">
        <f t="shared" si="441"/>
        <v>28.919562523004437</v>
      </c>
      <c r="N1834" s="6"/>
      <c r="O1834" s="7">
        <f t="shared" si="440"/>
        <v>31.320293551366721</v>
      </c>
      <c r="P1834" s="7"/>
      <c r="Q1834" s="46">
        <f t="shared" si="442"/>
        <v>2.3329912586739693E-2</v>
      </c>
      <c r="R1834" s="22">
        <f t="shared" si="435"/>
        <v>1.0106002730113013</v>
      </c>
      <c r="S1834" s="22">
        <f>S1833*R1833*E1833/E1834</f>
        <v>40.430725795175164</v>
      </c>
      <c r="T1834" s="39"/>
      <c r="U1834" s="39"/>
      <c r="Y1834" s="37"/>
      <c r="Z1834" s="37"/>
    </row>
    <row r="1835" spans="1:26" ht="13.15" x14ac:dyDescent="0.4">
      <c r="A1835" s="1">
        <v>2023.03</v>
      </c>
      <c r="B1835" s="24">
        <v>3968.5591304347827</v>
      </c>
      <c r="C1835" s="4">
        <v>68.209999999999994</v>
      </c>
      <c r="D1835" s="11">
        <v>175.52</v>
      </c>
      <c r="E1835" s="11">
        <f>1.5*E1834-0.5*E1833</f>
        <v>301.67499999999995</v>
      </c>
      <c r="F1835" s="5">
        <f t="shared" si="438"/>
        <v>2023.208333333195</v>
      </c>
      <c r="G1835" s="22">
        <v>3.66</v>
      </c>
      <c r="H1835" s="4">
        <f t="shared" si="401"/>
        <v>4007.419240391871</v>
      </c>
      <c r="I1835" s="4">
        <f t="shared" si="402"/>
        <v>68.877911958233213</v>
      </c>
      <c r="J1835" s="33">
        <f t="shared" si="439"/>
        <v>2617329.791436078</v>
      </c>
      <c r="K1835" s="4">
        <f t="shared" si="403"/>
        <v>177.23869090909096</v>
      </c>
      <c r="L1835" s="33">
        <f t="shared" si="437"/>
        <v>115758.31678298082</v>
      </c>
      <c r="M1835" s="15">
        <f t="shared" si="441"/>
        <v>27.952464550922034</v>
      </c>
      <c r="N1835" s="6"/>
      <c r="O1835" s="7">
        <f t="shared" si="440"/>
        <v>30.270126593207259</v>
      </c>
      <c r="P1835" s="7"/>
      <c r="Q1835" s="46">
        <f t="shared" si="442"/>
        <v>2.5442747483649053E-2</v>
      </c>
      <c r="R1835" s="22">
        <f t="shared" si="435"/>
        <v>1.0198184492993052</v>
      </c>
      <c r="S1835" s="22">
        <f>S1834*R1834*E1834/E1835</f>
        <v>40.746208907324473</v>
      </c>
      <c r="T1835" s="39"/>
      <c r="U1835" s="39"/>
      <c r="Y1835" s="37"/>
      <c r="Z1835" s="37"/>
    </row>
    <row r="1836" spans="1:26" ht="13.15" x14ac:dyDescent="0.4">
      <c r="A1836" s="1">
        <v>2023.04</v>
      </c>
      <c r="B1836" s="24">
        <v>4121.4673684210529</v>
      </c>
      <c r="C1836" s="4"/>
      <c r="D1836" s="11"/>
      <c r="E1836" s="11">
        <v>303.363</v>
      </c>
      <c r="F1836" s="5">
        <f t="shared" si="438"/>
        <v>2023.2916666665283</v>
      </c>
      <c r="G1836" s="22">
        <v>3.46</v>
      </c>
      <c r="H1836" s="4">
        <f t="shared" si="401"/>
        <v>4138.6671511513832</v>
      </c>
      <c r="I1836" s="4"/>
      <c r="J1836" s="33">
        <f t="shared" si="439"/>
        <v>2703050.5624081274</v>
      </c>
      <c r="K1836" s="4"/>
      <c r="L1836" s="33"/>
      <c r="M1836" s="15">
        <f t="shared" si="441"/>
        <v>28.763503766467558</v>
      </c>
      <c r="N1836" s="6"/>
      <c r="O1836" s="7">
        <f t="shared" si="440"/>
        <v>31.101134046095364</v>
      </c>
      <c r="P1836" s="7"/>
      <c r="Q1836" s="46">
        <f t="shared" si="442"/>
        <v>2.711362096094562E-2</v>
      </c>
      <c r="R1836" s="22">
        <f>((G1836/G1837+G1836/1200+((1+G1837/1200)^(-119))*(1-G1836/G1837)))</f>
        <v>0.99370823619587745</v>
      </c>
      <c r="S1836" s="22">
        <f>S1835*R1835*E1835/E1836</f>
        <v>41.322518507230491</v>
      </c>
      <c r="T1836" s="39"/>
      <c r="U1836" s="39"/>
      <c r="Y1836" s="37"/>
      <c r="Z1836" s="37"/>
    </row>
    <row r="1837" spans="1:26" ht="13.15" x14ac:dyDescent="0.4">
      <c r="A1837" s="1">
        <v>2023.05</v>
      </c>
      <c r="B1837" s="24">
        <v>4146.1731818181825</v>
      </c>
      <c r="C1837" s="4"/>
      <c r="D1837" s="11"/>
      <c r="E1837" s="11">
        <f>1.5*E1836-0.5*E1835</f>
        <v>304.20699999999999</v>
      </c>
      <c r="F1837" s="5">
        <f>F1836+1/12</f>
        <v>2023.3749999998615</v>
      </c>
      <c r="G1837" s="22">
        <v>3.57</v>
      </c>
      <c r="H1837" s="4">
        <f t="shared" si="401"/>
        <v>4151.9248084498095</v>
      </c>
      <c r="I1837" s="4"/>
      <c r="J1837" s="33">
        <f>J1836*((H1837+(I1837/12))/H1836)</f>
        <v>2711709.4172297227</v>
      </c>
      <c r="K1837" s="4"/>
      <c r="L1837" s="33"/>
      <c r="M1837" s="15">
        <f t="shared" si="441"/>
        <v>28.809247980435288</v>
      </c>
      <c r="N1837" s="6"/>
      <c r="O1837" s="7">
        <f>J1837/AVERAGE(L1717:L1836)</f>
        <v>31.129385400079659</v>
      </c>
      <c r="P1837" s="7"/>
      <c r="Q1837" s="46">
        <f t="shared" si="442"/>
        <v>2.6061062166502363E-2</v>
      </c>
      <c r="R1837" s="22">
        <f>((G1837/G1838+G1837/1200+((1+G1838/1200)^(-119))*(1-G1837/G1838)))</f>
        <v>0.99302197000958592</v>
      </c>
      <c r="S1837" s="22">
        <f>S1836*R1836*E1836/E1837</f>
        <v>40.948602012887704</v>
      </c>
      <c r="T1837" s="39"/>
      <c r="U1837" s="39"/>
      <c r="Y1837" s="37"/>
      <c r="Z1837" s="37"/>
    </row>
    <row r="1838" spans="1:26" ht="13.15" x14ac:dyDescent="0.4">
      <c r="A1838" s="1">
        <v>2023.06</v>
      </c>
      <c r="B1838" s="24">
        <v>4273.79</v>
      </c>
      <c r="C1838" s="4"/>
      <c r="D1838" s="11"/>
      <c r="E1838" s="11">
        <f>1.5*E1837-0.5*E1836</f>
        <v>304.62900000000002</v>
      </c>
      <c r="F1838" s="5">
        <f>F1837+1/12</f>
        <v>2023.4583333331948</v>
      </c>
      <c r="G1838" s="22">
        <v>3.69</v>
      </c>
      <c r="H1838" s="4">
        <f t="shared" si="401"/>
        <v>4273.79</v>
      </c>
      <c r="I1838" s="4"/>
      <c r="J1838" s="33">
        <f>J1837*((H1838+(I1838/12))/H1837)</f>
        <v>2791302.1369453138</v>
      </c>
      <c r="K1838" s="4"/>
      <c r="L1838" s="33"/>
      <c r="M1838" s="15">
        <f t="shared" si="441"/>
        <v>29.608535918806595</v>
      </c>
      <c r="N1838" s="6"/>
      <c r="O1838" s="7">
        <f>J1838/AVERAGE(L1718:L1837)</f>
        <v>31.971077305011367</v>
      </c>
      <c r="P1838" s="7"/>
      <c r="Q1838" s="46">
        <f t="shared" si="442"/>
        <v>2.3820243692040319E-2</v>
      </c>
      <c r="S1838" s="22">
        <f>S1837*R1837*E1837/E1838</f>
        <v>40.606531518899558</v>
      </c>
      <c r="T1838" s="39"/>
      <c r="U1838" s="39"/>
      <c r="Y1838" s="37"/>
      <c r="Z1838" s="37"/>
    </row>
    <row r="1839" spans="1:26" s="32" customFormat="1" ht="38.549999999999997" customHeight="1" x14ac:dyDescent="0.4">
      <c r="A1839" s="27"/>
      <c r="B1839" s="28" t="s">
        <v>47</v>
      </c>
      <c r="C1839" s="29"/>
      <c r="D1839" s="28" t="s">
        <v>46</v>
      </c>
      <c r="E1839" s="28" t="s">
        <v>49</v>
      </c>
      <c r="F1839" s="29"/>
      <c r="G1839" s="28" t="s">
        <v>48</v>
      </c>
      <c r="H1839" s="29"/>
      <c r="I1839" s="29"/>
      <c r="J1839" s="35"/>
      <c r="K1839" s="29"/>
      <c r="L1839" s="35"/>
      <c r="M1839" s="30"/>
      <c r="N1839" s="31"/>
      <c r="O1839" s="17"/>
      <c r="P1839" s="17"/>
      <c r="Q1839" s="47"/>
      <c r="R1839" s="29"/>
      <c r="S1839" s="29"/>
      <c r="T1839" s="27"/>
      <c r="U1839" s="27"/>
      <c r="V1839" s="39"/>
      <c r="W1839" s="39"/>
      <c r="X1839" s="44"/>
    </row>
    <row r="1840" spans="1:26" ht="13.15" x14ac:dyDescent="0.4">
      <c r="A1840" s="1"/>
      <c r="B1840" s="11"/>
      <c r="C1840" s="4"/>
      <c r="D1840" s="11"/>
      <c r="E1840" s="11"/>
      <c r="F1840" s="4"/>
      <c r="G1840" s="22"/>
      <c r="H1840" s="4"/>
      <c r="I1840" s="4"/>
      <c r="J1840" s="33"/>
      <c r="K1840" s="4"/>
      <c r="L1840" s="33"/>
      <c r="M1840" s="6"/>
      <c r="N1840" s="6"/>
    </row>
    <row r="1841" spans="1:21" ht="13.15" x14ac:dyDescent="0.4">
      <c r="A1841" s="1"/>
      <c r="B1841" s="11"/>
      <c r="C1841" s="4"/>
      <c r="D1841" s="11"/>
      <c r="E1841" s="11"/>
      <c r="F1841" s="4"/>
      <c r="G1841" s="22"/>
      <c r="H1841" s="4"/>
      <c r="I1841" s="4"/>
      <c r="J1841" s="33"/>
      <c r="K1841" s="4"/>
      <c r="L1841" s="33"/>
      <c r="M1841" s="6"/>
      <c r="N1841" s="6"/>
      <c r="Q1841" s="48"/>
      <c r="T1841" s="42"/>
      <c r="U1841" s="42"/>
    </row>
    <row r="1842" spans="1:21" ht="13.15" x14ac:dyDescent="0.4">
      <c r="A1842" s="1"/>
      <c r="B1842" s="11"/>
      <c r="C1842" s="4"/>
      <c r="D1842" s="11"/>
      <c r="E1842" s="11"/>
      <c r="F1842" s="4"/>
      <c r="G1842" s="22"/>
      <c r="H1842" s="4"/>
      <c r="I1842" s="4"/>
      <c r="J1842" s="33"/>
      <c r="K1842" s="4"/>
      <c r="L1842" s="33"/>
      <c r="M1842" s="6"/>
      <c r="N1842" s="6"/>
    </row>
    <row r="1843" spans="1:21" ht="13.15" x14ac:dyDescent="0.4">
      <c r="A1843" s="1"/>
      <c r="B1843" s="11"/>
      <c r="C1843" s="4"/>
      <c r="D1843" s="11"/>
      <c r="E1843" s="11"/>
      <c r="F1843" s="4"/>
      <c r="G1843" s="22"/>
      <c r="H1843" s="4"/>
      <c r="I1843" s="4"/>
      <c r="J1843" s="33"/>
      <c r="K1843" s="4"/>
      <c r="L1843" s="33"/>
      <c r="M1843" s="6"/>
      <c r="N1843" s="6"/>
    </row>
    <row r="1844" spans="1:21" ht="13.15" x14ac:dyDescent="0.4">
      <c r="A1844" s="1"/>
      <c r="B1844" s="11"/>
      <c r="C1844" s="4"/>
      <c r="D1844" s="11"/>
      <c r="E1844" s="11"/>
      <c r="F1844" s="4"/>
      <c r="G1844" s="22"/>
      <c r="H1844" s="4"/>
      <c r="I1844" s="4"/>
      <c r="J1844" s="33"/>
      <c r="K1844" s="4"/>
      <c r="L1844" s="33"/>
      <c r="M1844" s="6"/>
      <c r="N1844" s="6"/>
    </row>
    <row r="1845" spans="1:21" ht="13.15" x14ac:dyDescent="0.4">
      <c r="A1845" s="1"/>
      <c r="B1845" s="11"/>
      <c r="C1845" s="4"/>
      <c r="D1845" s="11"/>
      <c r="E1845" s="11"/>
      <c r="F1845" s="4"/>
      <c r="G1845" s="22"/>
      <c r="H1845" s="4"/>
      <c r="I1845" s="4"/>
      <c r="J1845" s="33"/>
      <c r="K1845" s="4"/>
      <c r="L1845" s="33"/>
      <c r="M1845" s="6"/>
      <c r="N1845" s="6"/>
    </row>
    <row r="1846" spans="1:21" ht="13.15" x14ac:dyDescent="0.4">
      <c r="A1846" s="1"/>
      <c r="B1846" s="11"/>
      <c r="C1846" s="4"/>
      <c r="D1846" s="11"/>
      <c r="E1846" s="11"/>
      <c r="F1846" s="4"/>
      <c r="G1846" s="22"/>
      <c r="H1846" s="4"/>
      <c r="I1846" s="4"/>
      <c r="J1846" s="33"/>
      <c r="K1846" s="4"/>
      <c r="L1846" s="33"/>
      <c r="M1846" s="6"/>
      <c r="N1846" s="6"/>
    </row>
    <row r="1847" spans="1:21" ht="13.15" x14ac:dyDescent="0.4">
      <c r="A1847" s="1"/>
      <c r="B1847" s="11"/>
      <c r="C1847" s="4"/>
      <c r="D1847" s="11"/>
      <c r="E1847" s="11"/>
      <c r="F1847" s="4"/>
      <c r="G1847" s="22"/>
      <c r="H1847" s="4"/>
      <c r="I1847" s="4"/>
      <c r="J1847" s="33"/>
      <c r="K1847" s="4"/>
      <c r="L1847" s="33"/>
      <c r="M1847" s="6"/>
      <c r="N1847" s="6"/>
    </row>
    <row r="1848" spans="1:21" ht="13.15" x14ac:dyDescent="0.4">
      <c r="A1848" s="1"/>
      <c r="B1848" s="11"/>
      <c r="C1848" s="4"/>
      <c r="D1848" s="11"/>
      <c r="E1848" s="11"/>
      <c r="F1848" s="4"/>
      <c r="G1848" s="22"/>
      <c r="H1848" s="4"/>
      <c r="I1848" s="4"/>
      <c r="J1848" s="33"/>
      <c r="K1848" s="4"/>
      <c r="L1848" s="33"/>
      <c r="M1848" s="6"/>
      <c r="N1848" s="6"/>
    </row>
    <row r="1849" spans="1:21" ht="13.15" x14ac:dyDescent="0.4">
      <c r="A1849" s="1"/>
      <c r="B1849" s="11"/>
      <c r="C1849" s="4"/>
      <c r="D1849" s="11"/>
      <c r="E1849" s="11"/>
      <c r="F1849" s="4"/>
      <c r="G1849" s="22"/>
      <c r="H1849" s="4"/>
      <c r="I1849" s="4"/>
      <c r="J1849" s="33"/>
      <c r="K1849" s="4"/>
      <c r="L1849" s="33"/>
      <c r="M1849" s="6"/>
      <c r="N1849" s="6"/>
    </row>
    <row r="1850" spans="1:21" ht="13.15" x14ac:dyDescent="0.4">
      <c r="A1850" s="1"/>
      <c r="B1850" s="11"/>
      <c r="C1850" s="4"/>
      <c r="D1850" s="11"/>
      <c r="E1850" s="11"/>
      <c r="F1850" s="4"/>
      <c r="G1850" s="22"/>
      <c r="H1850" s="4"/>
      <c r="I1850" s="4"/>
      <c r="J1850" s="33"/>
      <c r="K1850" s="4"/>
      <c r="L1850" s="33"/>
      <c r="M1850" s="6"/>
      <c r="N1850" s="6"/>
    </row>
    <row r="1851" spans="1:21" ht="13.15" x14ac:dyDescent="0.4">
      <c r="A1851" s="1"/>
      <c r="B1851" s="11"/>
      <c r="C1851" s="4"/>
      <c r="D1851" s="11"/>
      <c r="E1851" s="11"/>
      <c r="F1851" s="4"/>
      <c r="G1851" s="22"/>
      <c r="H1851" s="4"/>
      <c r="I1851" s="4"/>
      <c r="J1851" s="33"/>
      <c r="K1851" s="4"/>
      <c r="L1851" s="33"/>
      <c r="M1851" s="6"/>
      <c r="N1851" s="6"/>
    </row>
    <row r="1852" spans="1:21" ht="13.15" x14ac:dyDescent="0.4">
      <c r="A1852" s="1"/>
      <c r="B1852" s="11"/>
      <c r="C1852" s="4"/>
      <c r="D1852" s="11"/>
      <c r="E1852" s="11"/>
      <c r="F1852" s="4"/>
      <c r="G1852" s="22"/>
      <c r="H1852" s="4"/>
      <c r="I1852" s="4"/>
      <c r="J1852" s="33"/>
      <c r="K1852" s="4"/>
      <c r="L1852" s="33"/>
      <c r="M1852" s="6"/>
      <c r="N1852" s="6"/>
    </row>
    <row r="1853" spans="1:21" ht="13.15" x14ac:dyDescent="0.4">
      <c r="A1853" s="1"/>
      <c r="B1853" s="11"/>
      <c r="C1853" s="4"/>
      <c r="D1853" s="11"/>
      <c r="E1853" s="11"/>
      <c r="F1853" s="4"/>
      <c r="G1853" s="22"/>
      <c r="H1853" s="4"/>
      <c r="I1853" s="4"/>
      <c r="J1853" s="33"/>
      <c r="K1853" s="4"/>
      <c r="L1853" s="33"/>
      <c r="M1853" s="6"/>
      <c r="N1853" s="6"/>
    </row>
    <row r="1854" spans="1:21" ht="13.15" x14ac:dyDescent="0.4">
      <c r="A1854" s="1"/>
      <c r="B1854" s="11"/>
      <c r="C1854" s="4"/>
      <c r="D1854" s="11"/>
      <c r="E1854" s="11"/>
      <c r="F1854" s="4"/>
      <c r="G1854" s="22"/>
      <c r="H1854" s="4"/>
      <c r="I1854" s="4"/>
      <c r="J1854" s="33"/>
      <c r="K1854" s="4"/>
      <c r="L1854" s="33"/>
      <c r="M1854" s="6"/>
      <c r="N1854" s="6"/>
    </row>
    <row r="1855" spans="1:21" ht="13.15" x14ac:dyDescent="0.4">
      <c r="A1855" s="1"/>
      <c r="B1855" s="11"/>
      <c r="C1855" s="4"/>
      <c r="D1855" s="11"/>
      <c r="E1855" s="11"/>
      <c r="F1855" s="4"/>
      <c r="G1855" s="22"/>
      <c r="H1855" s="4"/>
      <c r="I1855" s="4"/>
      <c r="J1855" s="33"/>
      <c r="K1855" s="4"/>
      <c r="L1855" s="33"/>
      <c r="M1855" s="6"/>
      <c r="N1855" s="6"/>
    </row>
    <row r="1856" spans="1:21" ht="13.15" x14ac:dyDescent="0.4">
      <c r="A1856" s="1"/>
      <c r="B1856" s="11"/>
      <c r="C1856" s="4"/>
      <c r="D1856" s="11"/>
      <c r="E1856" s="11"/>
      <c r="F1856" s="4"/>
      <c r="G1856" s="22"/>
      <c r="H1856" s="4"/>
      <c r="I1856" s="4"/>
      <c r="J1856" s="33"/>
      <c r="K1856" s="4"/>
      <c r="L1856" s="33"/>
      <c r="M1856" s="6"/>
      <c r="N1856" s="6"/>
    </row>
    <row r="1857" spans="1:14" ht="13.15" x14ac:dyDescent="0.4">
      <c r="A1857" s="1"/>
      <c r="B1857" s="11"/>
      <c r="C1857" s="4"/>
      <c r="D1857" s="11"/>
      <c r="E1857" s="11"/>
      <c r="F1857" s="4"/>
      <c r="G1857" s="22"/>
      <c r="H1857" s="4"/>
      <c r="I1857" s="4"/>
      <c r="J1857" s="33"/>
      <c r="K1857" s="4"/>
      <c r="L1857" s="33"/>
      <c r="M1857" s="6"/>
      <c r="N1857" s="6"/>
    </row>
    <row r="1858" spans="1:14" ht="13.15" x14ac:dyDescent="0.4">
      <c r="A1858" s="1"/>
      <c r="B1858" s="11"/>
      <c r="C1858" s="4"/>
      <c r="D1858" s="11"/>
      <c r="E1858" s="11"/>
      <c r="F1858" s="4"/>
      <c r="G1858" s="22"/>
      <c r="H1858" s="4"/>
      <c r="I1858" s="4"/>
      <c r="J1858" s="33"/>
      <c r="K1858" s="4"/>
      <c r="L1858" s="33"/>
      <c r="M1858" s="6"/>
      <c r="N1858" s="6"/>
    </row>
    <row r="1859" spans="1:14" ht="13.15" x14ac:dyDescent="0.4">
      <c r="A1859" s="1"/>
      <c r="B1859" s="11"/>
      <c r="C1859" s="4"/>
      <c r="D1859" s="11"/>
      <c r="E1859" s="11"/>
      <c r="F1859" s="4"/>
      <c r="G1859" s="22"/>
      <c r="H1859" s="4"/>
      <c r="I1859" s="4"/>
      <c r="J1859" s="33"/>
      <c r="K1859" s="4"/>
      <c r="L1859" s="33"/>
      <c r="M1859" s="6"/>
      <c r="N1859" s="6"/>
    </row>
    <row r="1860" spans="1:14" ht="13.15" x14ac:dyDescent="0.4">
      <c r="A1860" s="1"/>
      <c r="B1860" s="11"/>
      <c r="C1860" s="4"/>
      <c r="D1860" s="11"/>
      <c r="E1860" s="11"/>
      <c r="F1860" s="4"/>
      <c r="G1860" s="22"/>
      <c r="H1860" s="4"/>
      <c r="I1860" s="4"/>
      <c r="J1860" s="33"/>
      <c r="K1860" s="4"/>
      <c r="L1860" s="33"/>
      <c r="M1860" s="6"/>
      <c r="N1860" s="6"/>
    </row>
    <row r="1861" spans="1:14" ht="13.15" x14ac:dyDescent="0.4">
      <c r="A1861" s="1"/>
      <c r="B1861" s="11"/>
      <c r="C1861" s="4"/>
      <c r="D1861" s="11"/>
      <c r="E1861" s="11"/>
      <c r="F1861" s="4"/>
      <c r="G1861" s="22"/>
      <c r="H1861" s="4"/>
      <c r="I1861" s="4"/>
      <c r="J1861" s="33"/>
      <c r="K1861" s="4"/>
      <c r="L1861" s="33"/>
      <c r="M1861" s="6"/>
      <c r="N1861" s="6"/>
    </row>
    <row r="1862" spans="1:14" ht="13.15" x14ac:dyDescent="0.4">
      <c r="A1862" s="1"/>
      <c r="B1862" s="11"/>
      <c r="C1862" s="4"/>
      <c r="D1862" s="11"/>
      <c r="E1862" s="11"/>
      <c r="F1862" s="4"/>
      <c r="G1862" s="22"/>
      <c r="H1862" s="4"/>
      <c r="I1862" s="4"/>
      <c r="J1862" s="33"/>
      <c r="K1862" s="4"/>
      <c r="L1862" s="33"/>
      <c r="M1862" s="6"/>
      <c r="N1862" s="6"/>
    </row>
    <row r="1863" spans="1:14" ht="13.15" x14ac:dyDescent="0.4">
      <c r="A1863" s="1"/>
      <c r="B1863" s="11"/>
      <c r="C1863" s="4"/>
      <c r="D1863" s="11"/>
      <c r="E1863" s="11"/>
      <c r="F1863" s="4"/>
      <c r="G1863" s="22"/>
      <c r="H1863" s="4"/>
      <c r="I1863" s="4"/>
      <c r="J1863" s="33"/>
      <c r="K1863" s="4"/>
      <c r="L1863" s="33"/>
      <c r="M1863" s="6"/>
      <c r="N1863" s="6"/>
    </row>
    <row r="1864" spans="1:14" ht="13.15" x14ac:dyDescent="0.4">
      <c r="A1864" s="1"/>
      <c r="B1864" s="11"/>
      <c r="C1864" s="4"/>
      <c r="D1864" s="11"/>
      <c r="E1864" s="11"/>
      <c r="F1864" s="4"/>
      <c r="G1864" s="22"/>
      <c r="H1864" s="4"/>
      <c r="I1864" s="4"/>
      <c r="J1864" s="33"/>
      <c r="K1864" s="4"/>
      <c r="L1864" s="33"/>
      <c r="M1864" s="6"/>
      <c r="N1864" s="6"/>
    </row>
    <row r="1865" spans="1:14" ht="13.15" x14ac:dyDescent="0.4">
      <c r="A1865" s="1"/>
      <c r="B1865" s="11"/>
      <c r="C1865" s="4"/>
      <c r="D1865" s="11"/>
      <c r="E1865" s="11"/>
      <c r="F1865" s="4"/>
      <c r="G1865" s="22"/>
      <c r="H1865" s="4"/>
      <c r="I1865" s="4"/>
      <c r="J1865" s="33"/>
      <c r="K1865" s="4"/>
      <c r="L1865" s="33"/>
      <c r="M1865" s="6"/>
      <c r="N1865" s="6"/>
    </row>
    <row r="1866" spans="1:14" ht="13.15" x14ac:dyDescent="0.4">
      <c r="A1866" s="1"/>
      <c r="B1866" s="11"/>
      <c r="C1866" s="4"/>
      <c r="D1866" s="11"/>
      <c r="E1866" s="11"/>
      <c r="F1866" s="4"/>
      <c r="G1866" s="22"/>
      <c r="H1866" s="4"/>
      <c r="I1866" s="4"/>
      <c r="J1866" s="33"/>
      <c r="K1866" s="4"/>
      <c r="L1866" s="33"/>
      <c r="M1866" s="6"/>
      <c r="N1866" s="6"/>
    </row>
    <row r="1867" spans="1:14" ht="13.15" x14ac:dyDescent="0.4">
      <c r="A1867" s="1"/>
      <c r="B1867" s="11"/>
      <c r="C1867" s="4"/>
      <c r="D1867" s="11"/>
      <c r="E1867" s="11"/>
      <c r="F1867" s="4"/>
      <c r="G1867" s="22"/>
      <c r="H1867" s="4"/>
      <c r="I1867" s="4"/>
      <c r="J1867" s="33"/>
      <c r="K1867" s="4"/>
      <c r="L1867" s="33"/>
      <c r="M1867" s="6"/>
      <c r="N1867" s="6"/>
    </row>
    <row r="1868" spans="1:14" ht="13.15" x14ac:dyDescent="0.4">
      <c r="A1868" s="1"/>
      <c r="B1868" s="11"/>
      <c r="C1868" s="4"/>
      <c r="D1868" s="11"/>
      <c r="E1868" s="11"/>
      <c r="F1868" s="4"/>
      <c r="G1868" s="22"/>
      <c r="H1868" s="4"/>
      <c r="I1868" s="4"/>
      <c r="J1868" s="33"/>
      <c r="K1868" s="4"/>
      <c r="L1868" s="33"/>
      <c r="M1868" s="6"/>
      <c r="N1868" s="6"/>
    </row>
    <row r="1869" spans="1:14" ht="13.15" x14ac:dyDescent="0.4">
      <c r="A1869" s="1"/>
      <c r="B1869" s="11"/>
      <c r="C1869" s="4"/>
      <c r="D1869" s="11"/>
      <c r="E1869" s="11"/>
      <c r="F1869" s="4"/>
      <c r="G1869" s="22"/>
      <c r="H1869" s="4"/>
      <c r="I1869" s="4"/>
      <c r="J1869" s="33"/>
      <c r="K1869" s="4"/>
      <c r="L1869" s="33"/>
      <c r="M1869" s="6"/>
      <c r="N1869" s="6"/>
    </row>
    <row r="1870" spans="1:14" ht="13.15" x14ac:dyDescent="0.4">
      <c r="A1870" s="1"/>
      <c r="B1870" s="11"/>
      <c r="C1870" s="4"/>
      <c r="D1870" s="11"/>
      <c r="E1870" s="11"/>
      <c r="F1870" s="4"/>
      <c r="G1870" s="22"/>
      <c r="H1870" s="4"/>
      <c r="I1870" s="4"/>
      <c r="J1870" s="33"/>
      <c r="K1870" s="4"/>
      <c r="L1870" s="33"/>
      <c r="M1870" s="6"/>
      <c r="N1870" s="6"/>
    </row>
    <row r="1871" spans="1:14" ht="13.15" x14ac:dyDescent="0.4">
      <c r="A1871" s="1"/>
      <c r="B1871" s="11"/>
      <c r="C1871" s="4"/>
      <c r="D1871" s="11"/>
      <c r="E1871" s="11"/>
      <c r="F1871" s="4"/>
      <c r="G1871" s="22"/>
      <c r="H1871" s="4"/>
      <c r="I1871" s="4"/>
      <c r="J1871" s="33"/>
      <c r="K1871" s="4"/>
      <c r="L1871" s="33"/>
      <c r="M1871" s="6"/>
      <c r="N1871" s="6"/>
    </row>
    <row r="1872" spans="1:14" ht="13.15" x14ac:dyDescent="0.4">
      <c r="A1872" s="1"/>
      <c r="B1872" s="11"/>
      <c r="C1872" s="4"/>
      <c r="D1872" s="11"/>
      <c r="E1872" s="11"/>
      <c r="F1872" s="4"/>
      <c r="G1872" s="22"/>
      <c r="H1872" s="4"/>
      <c r="I1872" s="4"/>
      <c r="J1872" s="33"/>
      <c r="K1872" s="4"/>
      <c r="L1872" s="33"/>
      <c r="M1872" s="6"/>
      <c r="N1872" s="6"/>
    </row>
    <row r="1873" spans="1:14" ht="13.15" x14ac:dyDescent="0.4">
      <c r="A1873" s="1"/>
      <c r="B1873" s="11"/>
      <c r="C1873" s="4"/>
      <c r="D1873" s="11"/>
      <c r="E1873" s="11"/>
      <c r="F1873" s="4"/>
      <c r="G1873" s="22"/>
      <c r="H1873" s="4"/>
      <c r="I1873" s="4"/>
      <c r="J1873" s="33"/>
      <c r="K1873" s="4"/>
      <c r="L1873" s="33"/>
      <c r="M1873" s="6"/>
      <c r="N1873" s="6"/>
    </row>
    <row r="1874" spans="1:14" ht="13.15" x14ac:dyDescent="0.4">
      <c r="A1874" s="1"/>
      <c r="B1874" s="11"/>
      <c r="C1874" s="4"/>
      <c r="D1874" s="11"/>
      <c r="E1874" s="11"/>
      <c r="F1874" s="4"/>
      <c r="G1874" s="22"/>
      <c r="H1874" s="4"/>
      <c r="I1874" s="4"/>
      <c r="J1874" s="33"/>
      <c r="K1874" s="4"/>
      <c r="L1874" s="33"/>
      <c r="M1874" s="6"/>
      <c r="N1874" s="6"/>
    </row>
    <row r="1875" spans="1:14" ht="13.15" x14ac:dyDescent="0.4">
      <c r="A1875" s="1"/>
      <c r="B1875" s="11"/>
      <c r="C1875" s="4"/>
      <c r="D1875" s="11"/>
      <c r="E1875" s="11"/>
      <c r="F1875" s="4"/>
      <c r="G1875" s="22"/>
      <c r="H1875" s="4"/>
      <c r="I1875" s="4"/>
      <c r="J1875" s="33"/>
      <c r="K1875" s="4"/>
      <c r="L1875" s="33"/>
      <c r="M1875" s="6"/>
      <c r="N1875" s="6"/>
    </row>
    <row r="1876" spans="1:14" ht="13.15" x14ac:dyDescent="0.4">
      <c r="A1876" s="1"/>
      <c r="B1876" s="11"/>
      <c r="C1876" s="4"/>
      <c r="D1876" s="11"/>
      <c r="E1876" s="11"/>
      <c r="F1876" s="4"/>
      <c r="G1876" s="22"/>
      <c r="H1876" s="4"/>
      <c r="I1876" s="4"/>
      <c r="J1876" s="33"/>
      <c r="K1876" s="4"/>
      <c r="L1876" s="33"/>
      <c r="M1876" s="6"/>
      <c r="N1876" s="6"/>
    </row>
    <row r="1877" spans="1:14" ht="13.15" x14ac:dyDescent="0.4">
      <c r="A1877" s="1"/>
      <c r="B1877" s="11"/>
      <c r="C1877" s="4"/>
      <c r="D1877" s="11"/>
      <c r="E1877" s="11"/>
      <c r="F1877" s="4"/>
      <c r="G1877" s="22"/>
      <c r="H1877" s="4"/>
      <c r="I1877" s="4"/>
      <c r="J1877" s="33"/>
      <c r="K1877" s="4"/>
      <c r="L1877" s="33"/>
      <c r="M1877" s="6"/>
      <c r="N1877" s="6"/>
    </row>
    <row r="1878" spans="1:14" ht="13.15" x14ac:dyDescent="0.4">
      <c r="A1878" s="1"/>
      <c r="B1878" s="11"/>
      <c r="C1878" s="4"/>
      <c r="D1878" s="11"/>
      <c r="E1878" s="11"/>
      <c r="F1878" s="4"/>
      <c r="G1878" s="22"/>
      <c r="H1878" s="4"/>
      <c r="I1878" s="4"/>
      <c r="J1878" s="33"/>
      <c r="K1878" s="4"/>
      <c r="L1878" s="33"/>
      <c r="M1878" s="6"/>
      <c r="N1878" s="6"/>
    </row>
    <row r="1879" spans="1:14" ht="13.15" x14ac:dyDescent="0.4">
      <c r="A1879" s="1"/>
      <c r="B1879" s="11"/>
      <c r="C1879" s="4"/>
      <c r="D1879" s="11"/>
      <c r="E1879" s="11"/>
      <c r="F1879" s="4"/>
      <c r="G1879" s="22"/>
      <c r="H1879" s="4"/>
      <c r="I1879" s="4"/>
      <c r="J1879" s="33"/>
      <c r="K1879" s="4"/>
      <c r="L1879" s="33"/>
      <c r="M1879" s="6"/>
      <c r="N1879" s="6"/>
    </row>
    <row r="1880" spans="1:14" ht="13.15" x14ac:dyDescent="0.4">
      <c r="A1880" s="1"/>
      <c r="B1880" s="11"/>
      <c r="C1880" s="4"/>
      <c r="D1880" s="11"/>
      <c r="E1880" s="11"/>
      <c r="F1880" s="4"/>
      <c r="G1880" s="22"/>
      <c r="H1880" s="4"/>
      <c r="I1880" s="4"/>
      <c r="J1880" s="33"/>
      <c r="K1880" s="4"/>
      <c r="L1880" s="33"/>
      <c r="M1880" s="6"/>
      <c r="N1880" s="6"/>
    </row>
    <row r="1881" spans="1:14" ht="13.15" x14ac:dyDescent="0.4">
      <c r="A1881" s="1"/>
      <c r="B1881" s="11"/>
      <c r="C1881" s="4"/>
      <c r="D1881" s="11"/>
      <c r="E1881" s="11"/>
      <c r="F1881" s="4"/>
      <c r="G1881" s="22"/>
      <c r="H1881" s="4"/>
      <c r="I1881" s="4"/>
      <c r="J1881" s="33"/>
      <c r="K1881" s="4"/>
      <c r="L1881" s="33"/>
      <c r="M1881" s="6"/>
      <c r="N1881" s="6"/>
    </row>
    <row r="1882" spans="1:14" ht="13.15" x14ac:dyDescent="0.4">
      <c r="A1882" s="1"/>
      <c r="B1882" s="11"/>
      <c r="C1882" s="4"/>
      <c r="D1882" s="11"/>
      <c r="E1882" s="11"/>
      <c r="F1882" s="4"/>
      <c r="G1882" s="22"/>
      <c r="H1882" s="4"/>
      <c r="I1882" s="4"/>
      <c r="J1882" s="33"/>
      <c r="K1882" s="4"/>
      <c r="L1882" s="33"/>
      <c r="M1882" s="6"/>
      <c r="N1882" s="6"/>
    </row>
    <row r="1883" spans="1:14" ht="13.15" x14ac:dyDescent="0.4">
      <c r="A1883" s="1"/>
      <c r="B1883" s="11"/>
      <c r="C1883" s="4"/>
      <c r="D1883" s="11"/>
      <c r="E1883" s="11"/>
      <c r="F1883" s="4"/>
      <c r="G1883" s="22"/>
      <c r="H1883" s="4"/>
      <c r="I1883" s="4"/>
      <c r="J1883" s="33"/>
      <c r="K1883" s="4"/>
      <c r="L1883" s="33"/>
      <c r="M1883" s="6"/>
      <c r="N1883" s="6"/>
    </row>
    <row r="1884" spans="1:14" ht="13.15" x14ac:dyDescent="0.4">
      <c r="A1884" s="1"/>
      <c r="B1884" s="11"/>
      <c r="C1884" s="4"/>
      <c r="D1884" s="11"/>
      <c r="E1884" s="11"/>
      <c r="F1884" s="4"/>
      <c r="G1884" s="22"/>
      <c r="H1884" s="4"/>
      <c r="I1884" s="4"/>
      <c r="J1884" s="33"/>
      <c r="K1884" s="4"/>
      <c r="L1884" s="33"/>
      <c r="M1884" s="6"/>
      <c r="N1884" s="6"/>
    </row>
    <row r="1885" spans="1:14" ht="13.15" x14ac:dyDescent="0.4">
      <c r="A1885" s="1"/>
      <c r="B1885" s="11"/>
      <c r="C1885" s="4"/>
      <c r="D1885" s="11"/>
      <c r="E1885" s="11"/>
      <c r="F1885" s="4"/>
      <c r="G1885" s="22"/>
      <c r="H1885" s="4"/>
      <c r="I1885" s="4"/>
      <c r="J1885" s="33"/>
      <c r="K1885" s="4"/>
      <c r="L1885" s="33"/>
      <c r="M1885" s="6"/>
      <c r="N1885" s="6"/>
    </row>
    <row r="1886" spans="1:14" ht="13.15" x14ac:dyDescent="0.4">
      <c r="A1886" s="1"/>
      <c r="B1886" s="11"/>
      <c r="C1886" s="4"/>
      <c r="D1886" s="11"/>
      <c r="E1886" s="11"/>
      <c r="F1886" s="4"/>
      <c r="G1886" s="22"/>
      <c r="H1886" s="4"/>
      <c r="I1886" s="4"/>
      <c r="J1886" s="33"/>
      <c r="K1886" s="4"/>
      <c r="L1886" s="33"/>
      <c r="M1886" s="6"/>
      <c r="N1886" s="6"/>
    </row>
    <row r="1887" spans="1:14" ht="13.15" x14ac:dyDescent="0.4">
      <c r="A1887" s="1"/>
      <c r="B1887" s="11"/>
      <c r="C1887" s="4"/>
      <c r="D1887" s="11"/>
      <c r="E1887" s="11"/>
      <c r="F1887" s="4"/>
      <c r="G1887" s="22"/>
      <c r="H1887" s="4"/>
      <c r="I1887" s="4"/>
      <c r="J1887" s="33"/>
      <c r="K1887" s="4"/>
      <c r="L1887" s="33"/>
      <c r="M1887" s="6"/>
      <c r="N1887" s="6"/>
    </row>
    <row r="1888" spans="1:14" ht="13.15" x14ac:dyDescent="0.4">
      <c r="A1888" s="1"/>
      <c r="B1888" s="11"/>
      <c r="C1888" s="4"/>
      <c r="D1888" s="11"/>
      <c r="E1888" s="11"/>
      <c r="F1888" s="4"/>
      <c r="G1888" s="22"/>
      <c r="H1888" s="4"/>
      <c r="I1888" s="4"/>
      <c r="J1888" s="33"/>
      <c r="K1888" s="4"/>
      <c r="L1888" s="33"/>
      <c r="M1888" s="6"/>
      <c r="N1888" s="6"/>
    </row>
    <row r="1889" spans="1:14" ht="13.15" x14ac:dyDescent="0.4">
      <c r="A1889" s="1"/>
      <c r="B1889" s="11"/>
      <c r="C1889" s="4"/>
      <c r="D1889" s="11"/>
      <c r="E1889" s="11"/>
      <c r="F1889" s="4"/>
      <c r="G1889" s="22"/>
      <c r="H1889" s="4"/>
      <c r="I1889" s="4"/>
      <c r="J1889" s="33"/>
      <c r="K1889" s="4"/>
      <c r="L1889" s="33"/>
      <c r="M1889" s="6"/>
      <c r="N1889" s="6"/>
    </row>
    <row r="1890" spans="1:14" ht="13.15" x14ac:dyDescent="0.4">
      <c r="A1890" s="1"/>
      <c r="B1890" s="11"/>
      <c r="C1890" s="4"/>
      <c r="D1890" s="11"/>
      <c r="E1890" s="11"/>
      <c r="F1890" s="4"/>
      <c r="G1890" s="22"/>
      <c r="H1890" s="4"/>
      <c r="I1890" s="4"/>
      <c r="J1890" s="33"/>
      <c r="K1890" s="4"/>
      <c r="L1890" s="33"/>
      <c r="M1890" s="6"/>
      <c r="N1890" s="6"/>
    </row>
    <row r="1891" spans="1:14" ht="13.15" x14ac:dyDescent="0.4">
      <c r="A1891" s="1"/>
      <c r="B1891" s="11"/>
      <c r="C1891" s="4"/>
      <c r="D1891" s="11"/>
      <c r="E1891" s="11"/>
      <c r="F1891" s="4"/>
      <c r="G1891" s="22"/>
      <c r="H1891" s="4"/>
      <c r="I1891" s="4"/>
      <c r="J1891" s="33"/>
      <c r="K1891" s="4"/>
      <c r="L1891" s="33"/>
      <c r="M1891" s="6"/>
      <c r="N1891" s="6"/>
    </row>
    <row r="1892" spans="1:14" ht="13.15" x14ac:dyDescent="0.4">
      <c r="A1892" s="1"/>
      <c r="B1892" s="11"/>
      <c r="C1892" s="4"/>
      <c r="D1892" s="11"/>
      <c r="E1892" s="11"/>
      <c r="F1892" s="4"/>
      <c r="G1892" s="22"/>
      <c r="H1892" s="4"/>
      <c r="I1892" s="4"/>
      <c r="J1892" s="33"/>
      <c r="K1892" s="4"/>
      <c r="L1892" s="33"/>
      <c r="M1892" s="6"/>
      <c r="N1892" s="6"/>
    </row>
    <row r="1893" spans="1:14" ht="13.15" x14ac:dyDescent="0.4">
      <c r="A1893" s="1"/>
      <c r="B1893" s="11"/>
      <c r="C1893" s="4"/>
      <c r="D1893" s="11"/>
      <c r="E1893" s="11"/>
      <c r="F1893" s="4"/>
      <c r="G1893" s="22"/>
      <c r="H1893" s="4"/>
      <c r="I1893" s="4"/>
      <c r="J1893" s="33"/>
      <c r="K1893" s="4"/>
      <c r="L1893" s="33"/>
      <c r="M1893" s="6"/>
      <c r="N1893" s="6"/>
    </row>
    <row r="1894" spans="1:14" ht="13.15" x14ac:dyDescent="0.4">
      <c r="A1894" s="1"/>
      <c r="B1894" s="11"/>
      <c r="C1894" s="4"/>
      <c r="D1894" s="11"/>
      <c r="E1894" s="11"/>
      <c r="F1894" s="4"/>
      <c r="G1894" s="22"/>
      <c r="H1894" s="4"/>
      <c r="I1894" s="4"/>
      <c r="J1894" s="33"/>
      <c r="K1894" s="4"/>
      <c r="L1894" s="33"/>
      <c r="M1894" s="6"/>
      <c r="N1894" s="6"/>
    </row>
    <row r="1895" spans="1:14" ht="13.15" x14ac:dyDescent="0.4">
      <c r="A1895" s="1"/>
      <c r="B1895" s="11"/>
      <c r="C1895" s="4"/>
      <c r="D1895" s="11"/>
      <c r="E1895" s="11"/>
      <c r="F1895" s="4"/>
      <c r="G1895" s="22"/>
      <c r="H1895" s="4"/>
      <c r="I1895" s="4"/>
      <c r="J1895" s="33"/>
      <c r="K1895" s="4"/>
      <c r="L1895" s="33"/>
      <c r="M1895" s="6"/>
      <c r="N1895" s="6"/>
    </row>
    <row r="1896" spans="1:14" ht="13.15" x14ac:dyDescent="0.4">
      <c r="A1896" s="1"/>
      <c r="B1896" s="11"/>
      <c r="C1896" s="4"/>
      <c r="D1896" s="11"/>
      <c r="E1896" s="11"/>
      <c r="F1896" s="4"/>
      <c r="G1896" s="22"/>
      <c r="H1896" s="4"/>
      <c r="I1896" s="4"/>
      <c r="J1896" s="33"/>
      <c r="K1896" s="4"/>
      <c r="L1896" s="33"/>
      <c r="M1896" s="6"/>
      <c r="N1896" s="6"/>
    </row>
    <row r="1897" spans="1:14" ht="13.15" x14ac:dyDescent="0.4">
      <c r="A1897" s="1"/>
      <c r="B1897" s="11"/>
      <c r="C1897" s="4"/>
      <c r="D1897" s="11"/>
      <c r="E1897" s="11"/>
      <c r="F1897" s="4"/>
      <c r="G1897" s="22"/>
      <c r="H1897" s="4"/>
      <c r="I1897" s="4"/>
      <c r="J1897" s="33"/>
      <c r="K1897" s="4"/>
      <c r="L1897" s="33"/>
      <c r="M1897" s="6"/>
      <c r="N1897" s="6"/>
    </row>
    <row r="1898" spans="1:14" ht="13.15" x14ac:dyDescent="0.4">
      <c r="A1898" s="1"/>
      <c r="B1898" s="11"/>
      <c r="C1898" s="4"/>
      <c r="D1898" s="11"/>
      <c r="E1898" s="11"/>
      <c r="F1898" s="4"/>
      <c r="G1898" s="22"/>
      <c r="H1898" s="4"/>
      <c r="I1898" s="4"/>
      <c r="J1898" s="33"/>
      <c r="K1898" s="4"/>
      <c r="L1898" s="33"/>
      <c r="M1898" s="6"/>
      <c r="N1898" s="6"/>
    </row>
    <row r="1899" spans="1:14" ht="13.15" x14ac:dyDescent="0.4">
      <c r="A1899" s="1"/>
      <c r="B1899" s="11"/>
      <c r="C1899" s="4"/>
      <c r="D1899" s="11"/>
      <c r="E1899" s="11"/>
      <c r="F1899" s="4"/>
      <c r="G1899" s="22"/>
      <c r="H1899" s="4"/>
      <c r="I1899" s="4"/>
      <c r="J1899" s="33"/>
      <c r="K1899" s="4"/>
      <c r="L1899" s="33"/>
      <c r="M1899" s="6"/>
      <c r="N1899" s="6"/>
    </row>
    <row r="1900" spans="1:14" ht="13.15" x14ac:dyDescent="0.4">
      <c r="A1900" s="1"/>
      <c r="B1900" s="11"/>
      <c r="C1900" s="4"/>
      <c r="D1900" s="11"/>
      <c r="E1900" s="11"/>
      <c r="F1900" s="4"/>
      <c r="G1900" s="22"/>
      <c r="H1900" s="4"/>
      <c r="I1900" s="4"/>
      <c r="J1900" s="33"/>
      <c r="K1900" s="4"/>
      <c r="L1900" s="33"/>
      <c r="M1900" s="6"/>
      <c r="N1900" s="6"/>
    </row>
    <row r="1901" spans="1:14" ht="13.15" x14ac:dyDescent="0.4">
      <c r="A1901" s="1"/>
      <c r="B1901" s="11"/>
      <c r="C1901" s="4"/>
      <c r="D1901" s="11"/>
      <c r="E1901" s="11"/>
      <c r="F1901" s="4"/>
      <c r="G1901" s="22"/>
      <c r="H1901" s="4"/>
      <c r="I1901" s="4"/>
      <c r="J1901" s="33"/>
      <c r="K1901" s="4"/>
      <c r="L1901" s="33"/>
      <c r="M1901" s="6"/>
      <c r="N1901" s="6"/>
    </row>
    <row r="1902" spans="1:14" ht="13.15" x14ac:dyDescent="0.4">
      <c r="A1902" s="1"/>
      <c r="B1902" s="11"/>
      <c r="C1902" s="4"/>
      <c r="D1902" s="11"/>
      <c r="E1902" s="11"/>
      <c r="F1902" s="4"/>
      <c r="G1902" s="22"/>
      <c r="H1902" s="4"/>
      <c r="I1902" s="4"/>
      <c r="J1902" s="33"/>
      <c r="K1902" s="4"/>
      <c r="L1902" s="33"/>
      <c r="M1902" s="6"/>
      <c r="N1902" s="6"/>
    </row>
    <row r="1903" spans="1:14" ht="13.15" x14ac:dyDescent="0.4">
      <c r="A1903" s="1"/>
      <c r="B1903" s="11"/>
      <c r="C1903" s="4"/>
      <c r="D1903" s="11"/>
      <c r="E1903" s="11"/>
      <c r="F1903" s="4"/>
      <c r="G1903" s="22"/>
      <c r="H1903" s="4"/>
      <c r="I1903" s="4"/>
      <c r="J1903" s="33"/>
      <c r="K1903" s="4"/>
      <c r="L1903" s="33"/>
      <c r="M1903" s="6"/>
      <c r="N1903" s="6"/>
    </row>
    <row r="1904" spans="1:14" ht="13.15" x14ac:dyDescent="0.4">
      <c r="A1904" s="1"/>
      <c r="B1904" s="11"/>
      <c r="C1904" s="4"/>
      <c r="D1904" s="11"/>
      <c r="E1904" s="11"/>
      <c r="F1904" s="4"/>
      <c r="G1904" s="22"/>
      <c r="H1904" s="4"/>
      <c r="I1904" s="4"/>
      <c r="J1904" s="33"/>
      <c r="K1904" s="4"/>
      <c r="L1904" s="33"/>
      <c r="M1904" s="6"/>
      <c r="N1904" s="6"/>
    </row>
    <row r="1905" spans="1:14" ht="13.15" x14ac:dyDescent="0.4">
      <c r="A1905" s="1"/>
      <c r="B1905" s="11"/>
      <c r="C1905" s="4"/>
      <c r="D1905" s="11"/>
      <c r="E1905" s="11"/>
      <c r="F1905" s="4"/>
      <c r="G1905" s="22"/>
      <c r="H1905" s="4"/>
      <c r="I1905" s="4"/>
      <c r="J1905" s="33"/>
      <c r="K1905" s="4"/>
      <c r="L1905" s="33"/>
      <c r="M1905" s="6"/>
      <c r="N1905" s="6"/>
    </row>
    <row r="1906" spans="1:14" ht="13.15" x14ac:dyDescent="0.4">
      <c r="A1906" s="1"/>
      <c r="B1906" s="11"/>
      <c r="C1906" s="4"/>
      <c r="D1906" s="11"/>
      <c r="E1906" s="11"/>
      <c r="F1906" s="4"/>
      <c r="G1906" s="22"/>
      <c r="H1906" s="4"/>
      <c r="I1906" s="4"/>
      <c r="J1906" s="33"/>
      <c r="K1906" s="4"/>
      <c r="L1906" s="33"/>
      <c r="M1906" s="6"/>
      <c r="N1906" s="6"/>
    </row>
    <row r="1907" spans="1:14" ht="13.15" x14ac:dyDescent="0.4">
      <c r="A1907" s="1"/>
      <c r="B1907" s="11"/>
      <c r="C1907" s="4"/>
      <c r="D1907" s="11"/>
      <c r="E1907" s="11"/>
      <c r="F1907" s="4"/>
      <c r="G1907" s="22"/>
      <c r="H1907" s="4"/>
      <c r="I1907" s="4"/>
      <c r="J1907" s="33"/>
      <c r="K1907" s="4"/>
      <c r="L1907" s="33"/>
      <c r="M1907" s="6"/>
      <c r="N1907" s="6"/>
    </row>
    <row r="1908" spans="1:14" ht="13.15" x14ac:dyDescent="0.4">
      <c r="A1908" s="1"/>
      <c r="B1908" s="11"/>
      <c r="C1908" s="4"/>
      <c r="D1908" s="11"/>
      <c r="E1908" s="11"/>
      <c r="F1908" s="4"/>
      <c r="G1908" s="22"/>
      <c r="H1908" s="4"/>
      <c r="I1908" s="4"/>
      <c r="J1908" s="33"/>
      <c r="K1908" s="4"/>
      <c r="L1908" s="33"/>
      <c r="M1908" s="6"/>
      <c r="N1908" s="6"/>
    </row>
    <row r="1909" spans="1:14" ht="13.15" x14ac:dyDescent="0.4">
      <c r="A1909" s="1"/>
      <c r="B1909" s="11"/>
      <c r="C1909" s="4"/>
      <c r="D1909" s="11"/>
      <c r="E1909" s="11"/>
      <c r="F1909" s="4"/>
      <c r="G1909" s="22"/>
      <c r="H1909" s="4"/>
      <c r="I1909" s="4"/>
      <c r="J1909" s="33"/>
      <c r="K1909" s="4"/>
      <c r="L1909" s="33"/>
      <c r="M1909" s="6"/>
      <c r="N1909" s="6"/>
    </row>
    <row r="1910" spans="1:14" ht="13.15" x14ac:dyDescent="0.4">
      <c r="A1910" s="1"/>
      <c r="B1910" s="11"/>
      <c r="C1910" s="4"/>
      <c r="D1910" s="11"/>
      <c r="E1910" s="11"/>
      <c r="F1910" s="4"/>
      <c r="G1910" s="22"/>
      <c r="H1910" s="4"/>
      <c r="I1910" s="4"/>
      <c r="J1910" s="33"/>
      <c r="K1910" s="4"/>
      <c r="L1910" s="33"/>
      <c r="M1910" s="6"/>
      <c r="N1910" s="6"/>
    </row>
    <row r="1911" spans="1:14" ht="13.15" x14ac:dyDescent="0.4">
      <c r="A1911" s="1"/>
      <c r="B1911" s="11"/>
      <c r="C1911" s="4"/>
      <c r="D1911" s="11"/>
      <c r="E1911" s="11"/>
      <c r="F1911" s="4"/>
      <c r="G1911" s="22"/>
      <c r="H1911" s="4"/>
      <c r="I1911" s="4"/>
      <c r="J1911" s="33"/>
      <c r="K1911" s="4"/>
      <c r="L1911" s="33"/>
      <c r="M1911" s="6"/>
      <c r="N1911" s="6"/>
    </row>
    <row r="1912" spans="1:14" ht="13.15" x14ac:dyDescent="0.4">
      <c r="A1912" s="1"/>
      <c r="B1912" s="11"/>
      <c r="C1912" s="4"/>
      <c r="D1912" s="11"/>
      <c r="E1912" s="11"/>
      <c r="F1912" s="4"/>
      <c r="G1912" s="22"/>
      <c r="H1912" s="4"/>
      <c r="I1912" s="4"/>
      <c r="J1912" s="33"/>
      <c r="K1912" s="4"/>
      <c r="L1912" s="33"/>
      <c r="M1912" s="6"/>
      <c r="N1912" s="6"/>
    </row>
    <row r="1913" spans="1:14" ht="13.15" x14ac:dyDescent="0.4">
      <c r="A1913" s="1"/>
      <c r="B1913" s="11"/>
      <c r="C1913" s="4"/>
      <c r="D1913" s="11"/>
      <c r="E1913" s="11"/>
      <c r="F1913" s="4"/>
      <c r="G1913" s="22"/>
      <c r="H1913" s="4"/>
      <c r="I1913" s="4"/>
      <c r="J1913" s="33"/>
      <c r="K1913" s="4"/>
      <c r="L1913" s="33"/>
      <c r="M1913" s="6"/>
      <c r="N1913" s="6"/>
    </row>
    <row r="1914" spans="1:14" ht="13.15" x14ac:dyDescent="0.4">
      <c r="A1914" s="1"/>
      <c r="B1914" s="11"/>
      <c r="C1914" s="4"/>
      <c r="D1914" s="11"/>
      <c r="E1914" s="11"/>
      <c r="F1914" s="4"/>
      <c r="G1914" s="22"/>
      <c r="H1914" s="4"/>
      <c r="I1914" s="4"/>
      <c r="J1914" s="33"/>
      <c r="K1914" s="4"/>
      <c r="L1914" s="33"/>
      <c r="M1914" s="6"/>
      <c r="N1914" s="6"/>
    </row>
    <row r="1915" spans="1:14" ht="13.15" x14ac:dyDescent="0.4">
      <c r="A1915" s="1"/>
      <c r="B1915" s="11"/>
      <c r="C1915" s="4"/>
      <c r="D1915" s="11"/>
      <c r="E1915" s="11"/>
      <c r="F1915" s="4"/>
      <c r="G1915" s="22"/>
      <c r="H1915" s="4"/>
      <c r="I1915" s="4"/>
      <c r="J1915" s="33"/>
      <c r="K1915" s="4"/>
      <c r="L1915" s="33"/>
      <c r="M1915" s="6"/>
      <c r="N1915" s="6"/>
    </row>
    <row r="1916" spans="1:14" ht="13.15" x14ac:dyDescent="0.4">
      <c r="A1916" s="1"/>
      <c r="B1916" s="11"/>
      <c r="C1916" s="4"/>
      <c r="D1916" s="11"/>
      <c r="E1916" s="11"/>
      <c r="F1916" s="4"/>
      <c r="G1916" s="22"/>
      <c r="H1916" s="4"/>
      <c r="I1916" s="4"/>
      <c r="J1916" s="33"/>
      <c r="K1916" s="4"/>
      <c r="L1916" s="33"/>
      <c r="M1916" s="6"/>
      <c r="N1916" s="6"/>
    </row>
    <row r="1917" spans="1:14" ht="13.15" x14ac:dyDescent="0.4">
      <c r="A1917" s="1"/>
      <c r="B1917" s="11"/>
      <c r="C1917" s="4"/>
      <c r="D1917" s="11"/>
      <c r="E1917" s="11"/>
      <c r="F1917" s="4"/>
      <c r="G1917" s="22"/>
      <c r="H1917" s="4"/>
      <c r="I1917" s="4"/>
      <c r="J1917" s="33"/>
      <c r="K1917" s="4"/>
      <c r="L1917" s="33"/>
      <c r="M1917" s="6"/>
      <c r="N1917" s="6"/>
    </row>
    <row r="1918" spans="1:14" ht="13.15" x14ac:dyDescent="0.4">
      <c r="A1918" s="1"/>
      <c r="B1918" s="11"/>
      <c r="C1918" s="4"/>
      <c r="D1918" s="11"/>
      <c r="E1918" s="11"/>
      <c r="F1918" s="4"/>
      <c r="G1918" s="22"/>
      <c r="H1918" s="4"/>
      <c r="I1918" s="4"/>
      <c r="J1918" s="33"/>
      <c r="K1918" s="4"/>
      <c r="L1918" s="33"/>
      <c r="M1918" s="6"/>
      <c r="N1918" s="6"/>
    </row>
    <row r="1919" spans="1:14" ht="13.15" x14ac:dyDescent="0.4">
      <c r="A1919" s="1"/>
      <c r="B1919" s="11"/>
      <c r="C1919" s="4"/>
      <c r="D1919" s="11"/>
      <c r="E1919" s="11"/>
      <c r="F1919" s="4"/>
      <c r="G1919" s="22"/>
      <c r="H1919" s="4"/>
      <c r="I1919" s="4"/>
      <c r="J1919" s="33"/>
      <c r="K1919" s="4"/>
      <c r="L1919" s="33"/>
      <c r="M1919" s="6"/>
      <c r="N1919" s="6"/>
    </row>
    <row r="1920" spans="1:14" ht="13.15" x14ac:dyDescent="0.4">
      <c r="A1920" s="1"/>
      <c r="B1920" s="11"/>
      <c r="C1920" s="4"/>
      <c r="D1920" s="11"/>
      <c r="E1920" s="11"/>
      <c r="F1920" s="4"/>
      <c r="G1920" s="22"/>
      <c r="H1920" s="4"/>
      <c r="I1920" s="4"/>
      <c r="J1920" s="33"/>
      <c r="K1920" s="4"/>
      <c r="L1920" s="33"/>
      <c r="M1920" s="6"/>
      <c r="N1920" s="6"/>
    </row>
    <row r="1921" spans="1:14" ht="13.15" x14ac:dyDescent="0.4">
      <c r="A1921" s="1"/>
      <c r="B1921" s="11"/>
      <c r="C1921" s="4"/>
      <c r="D1921" s="11"/>
      <c r="E1921" s="11"/>
      <c r="F1921" s="4"/>
      <c r="G1921" s="22"/>
      <c r="H1921" s="4"/>
      <c r="I1921" s="4"/>
      <c r="J1921" s="33"/>
      <c r="K1921" s="4"/>
      <c r="L1921" s="33"/>
      <c r="M1921" s="6"/>
      <c r="N1921" s="6"/>
    </row>
    <row r="1922" spans="1:14" ht="13.15" x14ac:dyDescent="0.4">
      <c r="A1922" s="1"/>
      <c r="B1922" s="11"/>
      <c r="C1922" s="4"/>
      <c r="D1922" s="11"/>
      <c r="E1922" s="11"/>
      <c r="F1922" s="4"/>
      <c r="G1922" s="22"/>
      <c r="H1922" s="4"/>
      <c r="I1922" s="4"/>
      <c r="J1922" s="33"/>
      <c r="K1922" s="4"/>
      <c r="L1922" s="33"/>
      <c r="M1922" s="6"/>
      <c r="N1922" s="6"/>
    </row>
    <row r="1923" spans="1:14" ht="13.15" x14ac:dyDescent="0.4">
      <c r="A1923" s="1"/>
      <c r="B1923" s="11"/>
      <c r="C1923" s="4"/>
      <c r="D1923" s="11"/>
      <c r="E1923" s="11"/>
      <c r="F1923" s="4"/>
      <c r="G1923" s="22"/>
      <c r="H1923" s="4"/>
      <c r="I1923" s="4"/>
      <c r="J1923" s="33"/>
      <c r="K1923" s="4"/>
      <c r="L1923" s="33"/>
      <c r="M1923" s="6"/>
      <c r="N1923" s="6"/>
    </row>
    <row r="1924" spans="1:14" ht="13.15" x14ac:dyDescent="0.4">
      <c r="A1924" s="1"/>
      <c r="B1924" s="11"/>
      <c r="C1924" s="4"/>
      <c r="D1924" s="11"/>
      <c r="E1924" s="11"/>
      <c r="F1924" s="4"/>
      <c r="G1924" s="22"/>
      <c r="H1924" s="4"/>
      <c r="I1924" s="4"/>
      <c r="J1924" s="33"/>
      <c r="K1924" s="4"/>
      <c r="L1924" s="33"/>
      <c r="M1924" s="6"/>
      <c r="N1924" s="6"/>
    </row>
    <row r="1925" spans="1:14" ht="13.15" x14ac:dyDescent="0.4">
      <c r="A1925" s="1"/>
      <c r="B1925" s="11"/>
      <c r="C1925" s="4"/>
      <c r="D1925" s="11"/>
      <c r="E1925" s="11"/>
      <c r="F1925" s="4"/>
      <c r="G1925" s="22"/>
      <c r="H1925" s="4"/>
      <c r="I1925" s="4"/>
      <c r="J1925" s="33"/>
      <c r="K1925" s="4"/>
      <c r="L1925" s="33"/>
      <c r="M1925" s="6"/>
      <c r="N1925" s="6"/>
    </row>
    <row r="1926" spans="1:14" ht="13.15" x14ac:dyDescent="0.4">
      <c r="A1926" s="1"/>
      <c r="B1926" s="11"/>
      <c r="C1926" s="4"/>
      <c r="D1926" s="11"/>
      <c r="E1926" s="11"/>
      <c r="F1926" s="4"/>
      <c r="G1926" s="22"/>
      <c r="H1926" s="4"/>
      <c r="I1926" s="4"/>
      <c r="J1926" s="33"/>
      <c r="K1926" s="4"/>
      <c r="L1926" s="33"/>
      <c r="M1926" s="6"/>
      <c r="N1926" s="6"/>
    </row>
    <row r="1927" spans="1:14" ht="13.15" x14ac:dyDescent="0.4">
      <c r="A1927" s="1"/>
      <c r="B1927" s="11"/>
      <c r="C1927" s="4"/>
      <c r="D1927" s="11"/>
      <c r="E1927" s="11"/>
      <c r="F1927" s="4"/>
      <c r="G1927" s="22"/>
      <c r="H1927" s="4"/>
      <c r="I1927" s="4"/>
      <c r="J1927" s="33"/>
      <c r="K1927" s="4"/>
      <c r="L1927" s="33"/>
      <c r="M1927" s="6"/>
      <c r="N1927" s="6"/>
    </row>
    <row r="1928" spans="1:14" ht="13.15" x14ac:dyDescent="0.4">
      <c r="A1928" s="1"/>
      <c r="B1928" s="11"/>
      <c r="C1928" s="4"/>
      <c r="D1928" s="11"/>
      <c r="E1928" s="11"/>
      <c r="F1928" s="4"/>
      <c r="G1928" s="22"/>
      <c r="H1928" s="4"/>
      <c r="I1928" s="4"/>
      <c r="J1928" s="33"/>
      <c r="K1928" s="4"/>
      <c r="L1928" s="33"/>
      <c r="M1928" s="6"/>
      <c r="N1928" s="6"/>
    </row>
    <row r="1929" spans="1:14" ht="13.15" x14ac:dyDescent="0.4">
      <c r="A1929" s="1"/>
      <c r="B1929" s="11"/>
      <c r="C1929" s="4"/>
      <c r="D1929" s="11"/>
      <c r="E1929" s="11"/>
      <c r="F1929" s="4"/>
      <c r="G1929" s="22"/>
      <c r="H1929" s="4"/>
      <c r="I1929" s="4"/>
      <c r="J1929" s="33"/>
      <c r="K1929" s="4"/>
      <c r="L1929" s="33"/>
      <c r="M1929" s="6"/>
      <c r="N1929" s="6"/>
    </row>
    <row r="1930" spans="1:14" ht="13.15" x14ac:dyDescent="0.4">
      <c r="A1930" s="1"/>
      <c r="B1930" s="11"/>
      <c r="C1930" s="4"/>
      <c r="D1930" s="11"/>
      <c r="E1930" s="11"/>
      <c r="F1930" s="4"/>
      <c r="G1930" s="22"/>
      <c r="H1930" s="4"/>
      <c r="I1930" s="4"/>
      <c r="J1930" s="33"/>
      <c r="K1930" s="4"/>
      <c r="L1930" s="33"/>
      <c r="M1930" s="6"/>
      <c r="N1930" s="6"/>
    </row>
    <row r="1931" spans="1:14" ht="13.15" x14ac:dyDescent="0.4">
      <c r="A1931" s="1"/>
      <c r="B1931" s="11"/>
      <c r="C1931" s="4"/>
      <c r="D1931" s="11"/>
      <c r="E1931" s="11"/>
      <c r="F1931" s="4"/>
      <c r="G1931" s="22"/>
      <c r="H1931" s="4"/>
      <c r="I1931" s="4"/>
      <c r="J1931" s="33"/>
      <c r="K1931" s="4"/>
      <c r="L1931" s="33"/>
      <c r="M1931" s="6"/>
      <c r="N1931" s="6"/>
    </row>
    <row r="1932" spans="1:14" ht="13.15" x14ac:dyDescent="0.4">
      <c r="A1932" s="1"/>
      <c r="B1932" s="11"/>
      <c r="C1932" s="4"/>
      <c r="D1932" s="11"/>
      <c r="E1932" s="11"/>
      <c r="F1932" s="4"/>
      <c r="G1932" s="22"/>
      <c r="H1932" s="4"/>
      <c r="I1932" s="4"/>
      <c r="J1932" s="33"/>
      <c r="K1932" s="4"/>
      <c r="L1932" s="33"/>
      <c r="M1932" s="6"/>
      <c r="N1932" s="6"/>
    </row>
    <row r="1933" spans="1:14" ht="13.15" x14ac:dyDescent="0.4">
      <c r="A1933" s="1"/>
      <c r="B1933" s="11"/>
      <c r="C1933" s="4"/>
      <c r="D1933" s="11"/>
      <c r="E1933" s="11"/>
      <c r="F1933" s="4"/>
      <c r="G1933" s="22"/>
      <c r="H1933" s="4"/>
      <c r="I1933" s="4"/>
      <c r="J1933" s="33"/>
      <c r="K1933" s="4"/>
      <c r="L1933" s="33"/>
      <c r="M1933" s="6"/>
      <c r="N1933" s="6"/>
    </row>
    <row r="1934" spans="1:14" ht="13.15" x14ac:dyDescent="0.4">
      <c r="A1934" s="1"/>
      <c r="B1934" s="11"/>
      <c r="C1934" s="4"/>
      <c r="D1934" s="11"/>
      <c r="E1934" s="11"/>
      <c r="F1934" s="4"/>
      <c r="G1934" s="22"/>
      <c r="H1934" s="4"/>
      <c r="I1934" s="4"/>
      <c r="J1934" s="33"/>
      <c r="K1934" s="4"/>
      <c r="L1934" s="33"/>
      <c r="M1934" s="6"/>
      <c r="N1934" s="6"/>
    </row>
    <row r="1935" spans="1:14" ht="13.15" x14ac:dyDescent="0.4">
      <c r="A1935" s="1"/>
      <c r="B1935" s="11"/>
      <c r="C1935" s="4"/>
      <c r="D1935" s="11"/>
      <c r="E1935" s="11"/>
      <c r="F1935" s="4"/>
      <c r="G1935" s="22"/>
      <c r="H1935" s="4"/>
      <c r="I1935" s="4"/>
      <c r="J1935" s="33"/>
      <c r="K1935" s="4"/>
      <c r="L1935" s="33"/>
      <c r="M1935" s="6"/>
      <c r="N1935" s="6"/>
    </row>
    <row r="1936" spans="1:14" ht="13.15" x14ac:dyDescent="0.4">
      <c r="A1936" s="1"/>
      <c r="B1936" s="11"/>
      <c r="C1936" s="4"/>
      <c r="D1936" s="11"/>
      <c r="E1936" s="11"/>
      <c r="F1936" s="4"/>
      <c r="G1936" s="22"/>
      <c r="H1936" s="4"/>
      <c r="I1936" s="4"/>
      <c r="J1936" s="33"/>
      <c r="K1936" s="4"/>
      <c r="L1936" s="33"/>
      <c r="M1936" s="6"/>
      <c r="N1936" s="6"/>
    </row>
    <row r="1937" spans="1:14" ht="13.15" x14ac:dyDescent="0.4">
      <c r="A1937" s="1"/>
      <c r="B1937" s="11"/>
      <c r="C1937" s="4"/>
      <c r="D1937" s="11"/>
      <c r="E1937" s="11"/>
      <c r="F1937" s="4"/>
      <c r="G1937" s="22"/>
      <c r="H1937" s="4"/>
      <c r="I1937" s="4"/>
      <c r="J1937" s="33"/>
      <c r="K1937" s="4"/>
      <c r="L1937" s="33"/>
      <c r="M1937" s="6"/>
      <c r="N1937" s="6"/>
    </row>
    <row r="1938" spans="1:14" ht="13.15" x14ac:dyDescent="0.4">
      <c r="A1938" s="1"/>
      <c r="B1938" s="11"/>
      <c r="C1938" s="4"/>
      <c r="D1938" s="11"/>
      <c r="E1938" s="11"/>
      <c r="F1938" s="4"/>
      <c r="G1938" s="22"/>
      <c r="H1938" s="4"/>
      <c r="I1938" s="4"/>
      <c r="J1938" s="33"/>
      <c r="K1938" s="4"/>
      <c r="L1938" s="33"/>
      <c r="M1938" s="6"/>
      <c r="N1938" s="6"/>
    </row>
    <row r="1939" spans="1:14" ht="13.15" x14ac:dyDescent="0.4">
      <c r="A1939" s="1"/>
      <c r="B1939" s="11"/>
      <c r="C1939" s="4"/>
      <c r="D1939" s="11"/>
      <c r="E1939" s="11"/>
      <c r="F1939" s="4"/>
      <c r="G1939" s="22"/>
      <c r="H1939" s="4"/>
      <c r="I1939" s="4"/>
      <c r="J1939" s="33"/>
      <c r="K1939" s="4"/>
      <c r="L1939" s="33"/>
      <c r="M1939" s="6"/>
      <c r="N1939" s="6"/>
    </row>
    <row r="1940" spans="1:14" ht="13.15" x14ac:dyDescent="0.4">
      <c r="A1940" s="1"/>
      <c r="B1940" s="11"/>
      <c r="C1940" s="4"/>
      <c r="D1940" s="11"/>
      <c r="E1940" s="11"/>
      <c r="F1940" s="4"/>
      <c r="G1940" s="22"/>
      <c r="H1940" s="4"/>
      <c r="I1940" s="4"/>
      <c r="J1940" s="33"/>
      <c r="K1940" s="4"/>
      <c r="L1940" s="33"/>
      <c r="M1940" s="6"/>
      <c r="N1940" s="6"/>
    </row>
    <row r="1941" spans="1:14" ht="13.15" x14ac:dyDescent="0.4">
      <c r="A1941" s="1"/>
      <c r="B1941" s="11"/>
      <c r="C1941" s="4"/>
      <c r="D1941" s="11"/>
      <c r="E1941" s="11"/>
      <c r="F1941" s="4"/>
      <c r="G1941" s="22"/>
      <c r="H1941" s="4"/>
      <c r="I1941" s="4"/>
      <c r="J1941" s="33"/>
      <c r="K1941" s="4"/>
      <c r="L1941" s="33"/>
      <c r="M1941" s="6"/>
      <c r="N1941" s="6"/>
    </row>
    <row r="1942" spans="1:14" ht="13.15" x14ac:dyDescent="0.4">
      <c r="A1942" s="1"/>
      <c r="B1942" s="11"/>
      <c r="C1942" s="4"/>
      <c r="D1942" s="11"/>
      <c r="E1942" s="11"/>
      <c r="F1942" s="4"/>
      <c r="G1942" s="22"/>
      <c r="H1942" s="4"/>
      <c r="I1942" s="4"/>
      <c r="J1942" s="33"/>
      <c r="K1942" s="4"/>
      <c r="L1942" s="33"/>
      <c r="M1942" s="6"/>
      <c r="N1942" s="6"/>
    </row>
    <row r="1943" spans="1:14" ht="13.15" x14ac:dyDescent="0.4">
      <c r="A1943" s="1"/>
      <c r="B1943" s="11"/>
      <c r="C1943" s="4"/>
      <c r="D1943" s="11"/>
      <c r="E1943" s="11"/>
      <c r="F1943" s="4"/>
      <c r="G1943" s="22"/>
      <c r="H1943" s="4"/>
      <c r="I1943" s="4"/>
      <c r="J1943" s="33"/>
      <c r="K1943" s="4"/>
      <c r="L1943" s="33"/>
      <c r="M1943" s="6"/>
      <c r="N1943" s="6"/>
    </row>
    <row r="1944" spans="1:14" ht="13.15" x14ac:dyDescent="0.4">
      <c r="A1944" s="1"/>
      <c r="B1944" s="11"/>
      <c r="C1944" s="4"/>
      <c r="D1944" s="11"/>
      <c r="E1944" s="11"/>
      <c r="F1944" s="4"/>
      <c r="G1944" s="22"/>
      <c r="H1944" s="4"/>
      <c r="I1944" s="4"/>
      <c r="J1944" s="33"/>
      <c r="K1944" s="4"/>
      <c r="L1944" s="33"/>
      <c r="M1944" s="6"/>
      <c r="N1944" s="6"/>
    </row>
    <row r="1945" spans="1:14" ht="13.15" x14ac:dyDescent="0.4">
      <c r="A1945" s="1"/>
      <c r="B1945" s="11"/>
      <c r="C1945" s="4"/>
      <c r="D1945" s="11"/>
      <c r="E1945" s="11"/>
      <c r="F1945" s="4"/>
      <c r="G1945" s="22"/>
      <c r="H1945" s="4"/>
      <c r="I1945" s="4"/>
      <c r="J1945" s="33"/>
      <c r="K1945" s="4"/>
      <c r="L1945" s="33"/>
      <c r="M1945" s="6"/>
      <c r="N1945" s="6"/>
    </row>
    <row r="1946" spans="1:14" ht="13.15" x14ac:dyDescent="0.4">
      <c r="A1946" s="1"/>
      <c r="B1946" s="11"/>
      <c r="C1946" s="4"/>
      <c r="D1946" s="11"/>
      <c r="E1946" s="11"/>
      <c r="F1946" s="4"/>
      <c r="G1946" s="22"/>
      <c r="H1946" s="4"/>
      <c r="I1946" s="4"/>
      <c r="J1946" s="33"/>
      <c r="K1946" s="4"/>
      <c r="L1946" s="33"/>
      <c r="M1946" s="6"/>
      <c r="N1946" s="6"/>
    </row>
    <row r="1947" spans="1:14" ht="13.15" x14ac:dyDescent="0.4">
      <c r="A1947" s="1"/>
      <c r="B1947" s="11"/>
      <c r="C1947" s="4"/>
      <c r="D1947" s="11"/>
      <c r="E1947" s="11"/>
      <c r="F1947" s="4"/>
      <c r="G1947" s="22"/>
      <c r="H1947" s="4"/>
      <c r="I1947" s="4"/>
      <c r="J1947" s="33"/>
      <c r="K1947" s="4"/>
      <c r="L1947" s="33"/>
      <c r="M1947" s="6"/>
      <c r="N1947" s="6"/>
    </row>
    <row r="1948" spans="1:14" ht="13.15" x14ac:dyDescent="0.4">
      <c r="A1948" s="1"/>
      <c r="B1948" s="11"/>
      <c r="C1948" s="4"/>
      <c r="D1948" s="11"/>
      <c r="E1948" s="11"/>
      <c r="F1948" s="4"/>
      <c r="G1948" s="22"/>
      <c r="H1948" s="4"/>
      <c r="I1948" s="4"/>
      <c r="J1948" s="33"/>
      <c r="K1948" s="4"/>
      <c r="L1948" s="33"/>
      <c r="M1948" s="6"/>
      <c r="N1948" s="6"/>
    </row>
    <row r="1949" spans="1:14" ht="13.15" x14ac:dyDescent="0.4">
      <c r="A1949" s="1"/>
      <c r="B1949" s="11"/>
      <c r="C1949" s="4"/>
      <c r="D1949" s="11"/>
      <c r="E1949" s="11"/>
      <c r="F1949" s="4"/>
      <c r="G1949" s="22"/>
      <c r="H1949" s="4"/>
      <c r="I1949" s="4"/>
      <c r="J1949" s="33"/>
      <c r="K1949" s="4"/>
      <c r="L1949" s="33"/>
      <c r="M1949" s="6"/>
      <c r="N1949" s="6"/>
    </row>
    <row r="1950" spans="1:14" ht="13.15" x14ac:dyDescent="0.4">
      <c r="A1950" s="1"/>
      <c r="B1950" s="11"/>
      <c r="C1950" s="4"/>
      <c r="D1950" s="11"/>
      <c r="E1950" s="11"/>
      <c r="F1950" s="4"/>
      <c r="G1950" s="22"/>
      <c r="H1950" s="4"/>
      <c r="I1950" s="4"/>
      <c r="J1950" s="33"/>
      <c r="K1950" s="4"/>
      <c r="L1950" s="33"/>
      <c r="M1950" s="6"/>
      <c r="N1950" s="6"/>
    </row>
    <row r="1951" spans="1:14" ht="13.15" x14ac:dyDescent="0.4">
      <c r="A1951" s="1"/>
      <c r="B1951" s="11"/>
      <c r="C1951" s="4"/>
      <c r="D1951" s="11"/>
      <c r="E1951" s="11"/>
      <c r="F1951" s="4"/>
      <c r="G1951" s="22"/>
      <c r="H1951" s="4"/>
      <c r="I1951" s="4"/>
      <c r="J1951" s="33"/>
      <c r="K1951" s="4"/>
      <c r="L1951" s="33"/>
      <c r="M1951" s="6"/>
      <c r="N1951" s="6"/>
    </row>
    <row r="1952" spans="1:14" ht="13.15" x14ac:dyDescent="0.4">
      <c r="A1952" s="1"/>
      <c r="B1952" s="11"/>
      <c r="C1952" s="4"/>
      <c r="D1952" s="11"/>
      <c r="E1952" s="11"/>
      <c r="F1952" s="4"/>
      <c r="G1952" s="22"/>
      <c r="H1952" s="4"/>
      <c r="I1952" s="4"/>
      <c r="J1952" s="33"/>
      <c r="K1952" s="4"/>
      <c r="L1952" s="33"/>
      <c r="M1952" s="6"/>
      <c r="N1952" s="6"/>
    </row>
    <row r="1953" spans="1:14" ht="13.15" x14ac:dyDescent="0.4">
      <c r="A1953" s="1"/>
      <c r="B1953" s="11"/>
      <c r="C1953" s="4"/>
      <c r="D1953" s="11"/>
      <c r="E1953" s="11"/>
      <c r="F1953" s="4"/>
      <c r="G1953" s="22"/>
      <c r="H1953" s="4"/>
      <c r="I1953" s="4"/>
      <c r="J1953" s="33"/>
      <c r="K1953" s="4"/>
      <c r="L1953" s="33"/>
      <c r="M1953" s="6"/>
      <c r="N1953" s="6"/>
    </row>
    <row r="1954" spans="1:14" ht="13.15" x14ac:dyDescent="0.4">
      <c r="A1954" s="1"/>
      <c r="B1954" s="11"/>
      <c r="C1954" s="4"/>
      <c r="D1954" s="11"/>
      <c r="E1954" s="11"/>
      <c r="F1954" s="4"/>
      <c r="G1954" s="22"/>
      <c r="H1954" s="4"/>
      <c r="I1954" s="4"/>
      <c r="J1954" s="33"/>
      <c r="K1954" s="4"/>
      <c r="L1954" s="33"/>
      <c r="M1954" s="6"/>
      <c r="N1954" s="6"/>
    </row>
    <row r="1955" spans="1:14" ht="13.15" x14ac:dyDescent="0.4">
      <c r="A1955" s="1"/>
      <c r="B1955" s="11"/>
      <c r="C1955" s="4"/>
      <c r="D1955" s="11"/>
      <c r="E1955" s="11"/>
      <c r="F1955" s="4"/>
      <c r="G1955" s="22"/>
      <c r="H1955" s="4"/>
      <c r="I1955" s="4"/>
      <c r="J1955" s="33"/>
      <c r="K1955" s="4"/>
      <c r="L1955" s="33"/>
      <c r="M1955" s="6"/>
      <c r="N1955" s="6"/>
    </row>
    <row r="1956" spans="1:14" ht="13.15" x14ac:dyDescent="0.4">
      <c r="A1956" s="1"/>
      <c r="B1956" s="11"/>
      <c r="C1956" s="4"/>
      <c r="D1956" s="11"/>
      <c r="E1956" s="11"/>
      <c r="F1956" s="4"/>
      <c r="G1956" s="22"/>
      <c r="H1956" s="4"/>
      <c r="I1956" s="4"/>
      <c r="J1956" s="33"/>
      <c r="K1956" s="4"/>
      <c r="L1956" s="33"/>
      <c r="M1956" s="6"/>
      <c r="N1956" s="6"/>
    </row>
    <row r="1957" spans="1:14" ht="13.15" x14ac:dyDescent="0.4">
      <c r="A1957" s="1"/>
      <c r="B1957" s="11"/>
      <c r="C1957" s="4"/>
      <c r="D1957" s="11"/>
      <c r="E1957" s="11"/>
      <c r="F1957" s="4"/>
      <c r="G1957" s="22"/>
      <c r="H1957" s="4"/>
      <c r="I1957" s="4"/>
      <c r="J1957" s="33"/>
      <c r="K1957" s="4"/>
      <c r="L1957" s="33"/>
      <c r="M1957" s="6"/>
      <c r="N1957" s="6"/>
    </row>
    <row r="1958" spans="1:14" ht="13.15" x14ac:dyDescent="0.4">
      <c r="A1958" s="1"/>
      <c r="B1958" s="11"/>
      <c r="C1958" s="4"/>
      <c r="D1958" s="11"/>
      <c r="E1958" s="11"/>
      <c r="F1958" s="4"/>
      <c r="G1958" s="22"/>
      <c r="H1958" s="4"/>
      <c r="I1958" s="4"/>
      <c r="J1958" s="33"/>
      <c r="K1958" s="4"/>
      <c r="L1958" s="33"/>
      <c r="M1958" s="6"/>
      <c r="N1958" s="6"/>
    </row>
    <row r="1959" spans="1:14" ht="13.15" x14ac:dyDescent="0.4">
      <c r="A1959" s="1"/>
      <c r="B1959" s="11"/>
      <c r="C1959" s="4"/>
      <c r="D1959" s="11"/>
      <c r="E1959" s="11"/>
      <c r="F1959" s="4"/>
      <c r="G1959" s="22"/>
      <c r="H1959" s="4"/>
      <c r="I1959" s="4"/>
      <c r="J1959" s="33"/>
      <c r="K1959" s="4"/>
      <c r="L1959" s="33"/>
      <c r="M1959" s="6"/>
      <c r="N1959" s="6"/>
    </row>
    <row r="1960" spans="1:14" ht="13.15" x14ac:dyDescent="0.4">
      <c r="A1960" s="1"/>
      <c r="B1960" s="11"/>
      <c r="C1960" s="4"/>
      <c r="D1960" s="11"/>
      <c r="E1960" s="11"/>
      <c r="F1960" s="4"/>
      <c r="G1960" s="22"/>
      <c r="H1960" s="4"/>
      <c r="I1960" s="4"/>
      <c r="J1960" s="33"/>
      <c r="K1960" s="4"/>
      <c r="L1960" s="33"/>
      <c r="M1960" s="6"/>
      <c r="N1960" s="6"/>
    </row>
    <row r="1961" spans="1:14" ht="13.15" x14ac:dyDescent="0.4">
      <c r="A1961" s="1"/>
      <c r="B1961" s="11"/>
      <c r="C1961" s="4"/>
      <c r="D1961" s="11"/>
      <c r="E1961" s="11"/>
      <c r="F1961" s="4"/>
      <c r="G1961" s="22"/>
      <c r="H1961" s="4"/>
      <c r="I1961" s="4"/>
      <c r="J1961" s="33"/>
      <c r="K1961" s="4"/>
      <c r="L1961" s="33"/>
      <c r="M1961" s="6"/>
      <c r="N1961" s="6"/>
    </row>
    <row r="1962" spans="1:14" ht="13.15" x14ac:dyDescent="0.4">
      <c r="A1962" s="1"/>
      <c r="B1962" s="11"/>
      <c r="C1962" s="4"/>
      <c r="D1962" s="11"/>
      <c r="E1962" s="11"/>
      <c r="F1962" s="4"/>
      <c r="G1962" s="22"/>
      <c r="H1962" s="4"/>
      <c r="I1962" s="4"/>
      <c r="J1962" s="33"/>
      <c r="K1962" s="4"/>
      <c r="L1962" s="33"/>
      <c r="M1962" s="6"/>
      <c r="N1962" s="6"/>
    </row>
    <row r="1963" spans="1:14" ht="13.15" x14ac:dyDescent="0.4">
      <c r="A1963" s="1"/>
      <c r="B1963" s="11"/>
      <c r="C1963" s="4"/>
      <c r="D1963" s="11"/>
      <c r="E1963" s="11"/>
      <c r="F1963" s="4"/>
      <c r="G1963" s="22"/>
      <c r="H1963" s="4"/>
      <c r="I1963" s="4"/>
      <c r="J1963" s="33"/>
      <c r="K1963" s="4"/>
      <c r="L1963" s="33"/>
      <c r="M1963" s="6"/>
      <c r="N1963" s="6"/>
    </row>
    <row r="1964" spans="1:14" ht="13.15" x14ac:dyDescent="0.4">
      <c r="A1964" s="1"/>
      <c r="B1964" s="11"/>
      <c r="C1964" s="4"/>
      <c r="D1964" s="11"/>
      <c r="E1964" s="11"/>
      <c r="F1964" s="4"/>
      <c r="G1964" s="22"/>
      <c r="H1964" s="4"/>
      <c r="I1964" s="4"/>
      <c r="J1964" s="33"/>
      <c r="K1964" s="4"/>
      <c r="L1964" s="33"/>
      <c r="M1964" s="6"/>
      <c r="N1964" s="6"/>
    </row>
    <row r="1965" spans="1:14" ht="13.15" x14ac:dyDescent="0.4">
      <c r="A1965" s="1"/>
      <c r="B1965" s="11"/>
      <c r="C1965" s="4"/>
      <c r="D1965" s="11"/>
      <c r="E1965" s="11"/>
      <c r="F1965" s="4"/>
      <c r="G1965" s="22"/>
      <c r="H1965" s="4"/>
      <c r="I1965" s="4"/>
      <c r="J1965" s="33"/>
      <c r="K1965" s="4"/>
      <c r="L1965" s="33"/>
      <c r="M1965" s="6"/>
      <c r="N1965" s="6"/>
    </row>
    <row r="1966" spans="1:14" ht="13.15" x14ac:dyDescent="0.4">
      <c r="A1966" s="1"/>
      <c r="B1966" s="11"/>
      <c r="C1966" s="4"/>
      <c r="D1966" s="11"/>
      <c r="E1966" s="11"/>
      <c r="F1966" s="4"/>
      <c r="G1966" s="22"/>
      <c r="H1966" s="4"/>
      <c r="I1966" s="4"/>
      <c r="J1966" s="33"/>
      <c r="K1966" s="4"/>
      <c r="L1966" s="33"/>
      <c r="M1966" s="6"/>
      <c r="N1966" s="6"/>
    </row>
    <row r="1967" spans="1:14" ht="13.15" x14ac:dyDescent="0.4">
      <c r="A1967" s="1"/>
      <c r="B1967" s="11"/>
      <c r="C1967" s="4"/>
      <c r="D1967" s="11"/>
      <c r="E1967" s="11"/>
      <c r="F1967" s="4"/>
      <c r="G1967" s="22"/>
      <c r="H1967" s="4"/>
      <c r="I1967" s="4"/>
      <c r="J1967" s="33"/>
      <c r="K1967" s="4"/>
      <c r="L1967" s="33"/>
      <c r="M1967" s="6"/>
      <c r="N1967" s="6"/>
    </row>
    <row r="1968" spans="1:14" ht="13.15" x14ac:dyDescent="0.4">
      <c r="A1968" s="1"/>
      <c r="B1968" s="11"/>
      <c r="C1968" s="4"/>
      <c r="D1968" s="11"/>
      <c r="E1968" s="11"/>
      <c r="F1968" s="4"/>
      <c r="G1968" s="22"/>
      <c r="H1968" s="4"/>
      <c r="I1968" s="4"/>
      <c r="J1968" s="33"/>
      <c r="K1968" s="4"/>
      <c r="L1968" s="33"/>
      <c r="M1968" s="6"/>
      <c r="N1968" s="6"/>
    </row>
    <row r="1969" spans="1:14" ht="13.15" x14ac:dyDescent="0.4">
      <c r="A1969" s="1"/>
      <c r="B1969" s="11"/>
      <c r="C1969" s="4"/>
      <c r="D1969" s="11"/>
      <c r="E1969" s="11"/>
      <c r="F1969" s="4"/>
      <c r="G1969" s="22"/>
      <c r="H1969" s="4"/>
      <c r="I1969" s="4"/>
      <c r="J1969" s="33"/>
      <c r="K1969" s="4"/>
      <c r="L1969" s="33"/>
      <c r="M1969" s="6"/>
      <c r="N1969" s="6"/>
    </row>
    <row r="1970" spans="1:14" ht="13.15" x14ac:dyDescent="0.4">
      <c r="A1970" s="1"/>
      <c r="B1970" s="11"/>
      <c r="C1970" s="4"/>
      <c r="D1970" s="11"/>
      <c r="E1970" s="11"/>
      <c r="F1970" s="4"/>
      <c r="G1970" s="22"/>
      <c r="H1970" s="4"/>
      <c r="I1970" s="4"/>
      <c r="J1970" s="33"/>
      <c r="K1970" s="4"/>
      <c r="L1970" s="33"/>
      <c r="M1970" s="6"/>
      <c r="N1970" s="6"/>
    </row>
    <row r="1971" spans="1:14" ht="13.15" x14ac:dyDescent="0.4">
      <c r="A1971" s="1"/>
      <c r="B1971" s="11"/>
      <c r="C1971" s="4"/>
      <c r="D1971" s="11"/>
      <c r="E1971" s="11"/>
      <c r="F1971" s="4"/>
      <c r="G1971" s="22"/>
      <c r="H1971" s="4"/>
      <c r="I1971" s="4"/>
      <c r="J1971" s="33"/>
      <c r="K1971" s="4"/>
      <c r="L1971" s="33"/>
      <c r="M1971" s="6"/>
      <c r="N1971" s="6"/>
    </row>
    <row r="1972" spans="1:14" ht="13.15" x14ac:dyDescent="0.4">
      <c r="A1972" s="1"/>
      <c r="B1972" s="11"/>
      <c r="C1972" s="4"/>
      <c r="D1972" s="11"/>
      <c r="E1972" s="11"/>
      <c r="F1972" s="4"/>
      <c r="G1972" s="22"/>
      <c r="H1972" s="4"/>
      <c r="I1972" s="4"/>
      <c r="J1972" s="33"/>
      <c r="K1972" s="4"/>
      <c r="L1972" s="33"/>
      <c r="M1972" s="6"/>
      <c r="N1972" s="6"/>
    </row>
    <row r="1973" spans="1:14" ht="13.15" x14ac:dyDescent="0.4">
      <c r="A1973" s="1"/>
      <c r="B1973" s="11"/>
      <c r="C1973" s="4"/>
      <c r="D1973" s="11"/>
      <c r="E1973" s="11"/>
      <c r="F1973" s="4"/>
      <c r="G1973" s="22"/>
      <c r="H1973" s="4"/>
      <c r="I1973" s="4"/>
      <c r="J1973" s="33"/>
      <c r="K1973" s="4"/>
      <c r="L1973" s="33"/>
      <c r="M1973" s="6"/>
      <c r="N1973" s="6"/>
    </row>
    <row r="1974" spans="1:14" ht="13.15" x14ac:dyDescent="0.4">
      <c r="A1974" s="1"/>
      <c r="B1974" s="11"/>
      <c r="C1974" s="4"/>
      <c r="D1974" s="11"/>
      <c r="E1974" s="11"/>
      <c r="F1974" s="4"/>
      <c r="G1974" s="22"/>
      <c r="H1974" s="4"/>
      <c r="I1974" s="4"/>
      <c r="J1974" s="33"/>
      <c r="K1974" s="4"/>
      <c r="L1974" s="33"/>
      <c r="M1974" s="6"/>
      <c r="N1974" s="6"/>
    </row>
    <row r="1975" spans="1:14" ht="13.15" x14ac:dyDescent="0.4">
      <c r="A1975" s="1"/>
      <c r="B1975" s="11"/>
      <c r="C1975" s="4"/>
      <c r="D1975" s="11"/>
      <c r="E1975" s="11"/>
      <c r="F1975" s="4"/>
      <c r="G1975" s="22"/>
      <c r="H1975" s="4"/>
      <c r="I1975" s="4"/>
      <c r="J1975" s="33"/>
      <c r="K1975" s="4"/>
      <c r="L1975" s="33"/>
      <c r="M1975" s="6"/>
      <c r="N1975" s="6"/>
    </row>
    <row r="1976" spans="1:14" ht="13.15" x14ac:dyDescent="0.4">
      <c r="A1976" s="1"/>
      <c r="B1976" s="11"/>
      <c r="C1976" s="4"/>
      <c r="D1976" s="11"/>
      <c r="E1976" s="11"/>
      <c r="F1976" s="4"/>
      <c r="G1976" s="22"/>
      <c r="H1976" s="4"/>
      <c r="I1976" s="4"/>
      <c r="J1976" s="33"/>
      <c r="K1976" s="4"/>
      <c r="L1976" s="33"/>
      <c r="M1976" s="6"/>
      <c r="N1976" s="6"/>
    </row>
    <row r="1977" spans="1:14" ht="13.15" x14ac:dyDescent="0.4">
      <c r="A1977" s="1"/>
      <c r="B1977" s="11"/>
      <c r="C1977" s="4"/>
      <c r="D1977" s="11"/>
      <c r="E1977" s="11"/>
      <c r="F1977" s="4"/>
      <c r="G1977" s="22"/>
      <c r="H1977" s="4"/>
      <c r="I1977" s="4"/>
      <c r="J1977" s="33"/>
      <c r="K1977" s="4"/>
      <c r="L1977" s="33"/>
      <c r="M1977" s="6"/>
      <c r="N1977" s="6"/>
    </row>
    <row r="1978" spans="1:14" ht="13.15" x14ac:dyDescent="0.4">
      <c r="A1978" s="1"/>
      <c r="B1978" s="11"/>
      <c r="C1978" s="4"/>
      <c r="D1978" s="11"/>
      <c r="E1978" s="11"/>
      <c r="F1978" s="4"/>
      <c r="G1978" s="22"/>
      <c r="H1978" s="4"/>
      <c r="I1978" s="4"/>
      <c r="J1978" s="33"/>
      <c r="K1978" s="4"/>
      <c r="L1978" s="33"/>
      <c r="M1978" s="6"/>
      <c r="N1978" s="6"/>
    </row>
    <row r="1979" spans="1:14" ht="13.15" x14ac:dyDescent="0.4">
      <c r="A1979" s="1"/>
      <c r="B1979" s="11"/>
      <c r="C1979" s="4"/>
      <c r="D1979" s="11"/>
      <c r="E1979" s="11"/>
      <c r="F1979" s="4"/>
      <c r="G1979" s="22"/>
      <c r="H1979" s="4"/>
      <c r="I1979" s="4"/>
      <c r="J1979" s="33"/>
      <c r="K1979" s="4"/>
      <c r="L1979" s="33"/>
      <c r="M1979" s="6"/>
      <c r="N1979" s="6"/>
    </row>
    <row r="1980" spans="1:14" ht="13.15" x14ac:dyDescent="0.4">
      <c r="A1980" s="1"/>
      <c r="B1980" s="11"/>
      <c r="C1980" s="4"/>
      <c r="D1980" s="11"/>
      <c r="E1980" s="11"/>
      <c r="F1980" s="4"/>
      <c r="G1980" s="22"/>
      <c r="H1980" s="4"/>
      <c r="I1980" s="4"/>
      <c r="J1980" s="33"/>
      <c r="K1980" s="4"/>
      <c r="L1980" s="33"/>
      <c r="M1980" s="6"/>
      <c r="N1980" s="6"/>
    </row>
    <row r="1981" spans="1:14" ht="13.15" x14ac:dyDescent="0.4">
      <c r="A1981" s="1"/>
      <c r="B1981" s="11"/>
      <c r="C1981" s="4"/>
      <c r="D1981" s="11"/>
      <c r="E1981" s="11"/>
      <c r="F1981" s="4"/>
      <c r="G1981" s="22"/>
      <c r="H1981" s="4"/>
      <c r="I1981" s="4"/>
      <c r="J1981" s="33"/>
      <c r="K1981" s="4"/>
      <c r="L1981" s="33"/>
      <c r="M1981" s="6"/>
      <c r="N1981" s="6"/>
    </row>
    <row r="1982" spans="1:14" ht="13.15" x14ac:dyDescent="0.4">
      <c r="A1982" s="1"/>
      <c r="B1982" s="11"/>
      <c r="C1982" s="4"/>
      <c r="D1982" s="11"/>
      <c r="E1982" s="11"/>
      <c r="F1982" s="4"/>
      <c r="G1982" s="22"/>
      <c r="H1982" s="4"/>
      <c r="I1982" s="4"/>
      <c r="J1982" s="33"/>
      <c r="K1982" s="4"/>
      <c r="L1982" s="33"/>
      <c r="M1982" s="6"/>
      <c r="N1982" s="6"/>
    </row>
    <row r="1983" spans="1:14" ht="13.15" x14ac:dyDescent="0.4">
      <c r="A1983" s="1"/>
      <c r="B1983" s="11"/>
      <c r="C1983" s="4"/>
      <c r="D1983" s="11"/>
      <c r="E1983" s="11"/>
      <c r="F1983" s="4"/>
      <c r="G1983" s="22"/>
      <c r="H1983" s="4"/>
      <c r="I1983" s="4"/>
      <c r="J1983" s="33"/>
      <c r="K1983" s="4"/>
      <c r="L1983" s="33"/>
      <c r="M1983" s="6"/>
      <c r="N1983" s="6"/>
    </row>
    <row r="1984" spans="1:14" ht="13.15" x14ac:dyDescent="0.4">
      <c r="A1984" s="1"/>
      <c r="B1984" s="11"/>
      <c r="C1984" s="4"/>
      <c r="D1984" s="11"/>
      <c r="E1984" s="11"/>
      <c r="F1984" s="4"/>
      <c r="G1984" s="22"/>
      <c r="H1984" s="4"/>
      <c r="I1984" s="4"/>
      <c r="J1984" s="33"/>
      <c r="K1984" s="4"/>
      <c r="L1984" s="33"/>
      <c r="M1984" s="6"/>
      <c r="N1984" s="6"/>
    </row>
    <row r="1985" spans="1:14" ht="13.15" x14ac:dyDescent="0.4">
      <c r="A1985" s="1"/>
      <c r="B1985" s="11"/>
      <c r="C1985" s="4"/>
      <c r="D1985" s="11"/>
      <c r="E1985" s="11"/>
      <c r="F1985" s="4"/>
      <c r="G1985" s="22"/>
      <c r="H1985" s="4"/>
      <c r="I1985" s="4"/>
      <c r="J1985" s="33"/>
      <c r="K1985" s="4"/>
      <c r="L1985" s="33"/>
      <c r="M1985" s="6"/>
      <c r="N1985" s="6"/>
    </row>
    <row r="1986" spans="1:14" ht="13.15" x14ac:dyDescent="0.4">
      <c r="A1986" s="1"/>
      <c r="B1986" s="11"/>
      <c r="C1986" s="4"/>
      <c r="D1986" s="11"/>
      <c r="E1986" s="11"/>
      <c r="F1986" s="4"/>
      <c r="G1986" s="22"/>
      <c r="H1986" s="4"/>
      <c r="I1986" s="4"/>
      <c r="J1986" s="33"/>
      <c r="K1986" s="4"/>
      <c r="L1986" s="33"/>
      <c r="M1986" s="6"/>
      <c r="N1986" s="6"/>
    </row>
    <row r="1987" spans="1:14" ht="13.15" x14ac:dyDescent="0.4">
      <c r="A1987" s="1"/>
      <c r="B1987" s="11"/>
      <c r="C1987" s="4"/>
      <c r="D1987" s="11"/>
      <c r="E1987" s="11"/>
      <c r="F1987" s="4"/>
      <c r="G1987" s="22"/>
      <c r="H1987" s="4"/>
      <c r="I1987" s="4"/>
      <c r="J1987" s="33"/>
      <c r="K1987" s="4"/>
      <c r="L1987" s="33"/>
      <c r="M1987" s="6"/>
      <c r="N1987" s="6"/>
    </row>
    <row r="1988" spans="1:14" ht="13.15" x14ac:dyDescent="0.4">
      <c r="A1988" s="1"/>
      <c r="B1988" s="11"/>
      <c r="C1988" s="4"/>
      <c r="D1988" s="11"/>
      <c r="E1988" s="11"/>
      <c r="F1988" s="4"/>
      <c r="G1988" s="22"/>
      <c r="H1988" s="4"/>
      <c r="I1988" s="4"/>
      <c r="J1988" s="33"/>
      <c r="K1988" s="4"/>
      <c r="L1988" s="33"/>
      <c r="M1988" s="6"/>
      <c r="N1988" s="6"/>
    </row>
    <row r="1989" spans="1:14" ht="13.15" x14ac:dyDescent="0.4">
      <c r="A1989" s="1"/>
      <c r="B1989" s="11"/>
      <c r="C1989" s="4"/>
      <c r="D1989" s="11"/>
      <c r="E1989" s="11"/>
      <c r="F1989" s="4"/>
      <c r="G1989" s="22"/>
      <c r="H1989" s="4"/>
      <c r="I1989" s="4"/>
      <c r="J1989" s="33"/>
      <c r="K1989" s="4"/>
      <c r="L1989" s="33"/>
      <c r="M1989" s="6"/>
      <c r="N1989" s="6"/>
    </row>
    <row r="1990" spans="1:14" ht="13.15" x14ac:dyDescent="0.4">
      <c r="A1990" s="1"/>
      <c r="B1990" s="11"/>
      <c r="C1990" s="4"/>
      <c r="D1990" s="11"/>
      <c r="E1990" s="11"/>
      <c r="F1990" s="4"/>
      <c r="G1990" s="22"/>
      <c r="H1990" s="4"/>
      <c r="I1990" s="4"/>
      <c r="J1990" s="33"/>
      <c r="K1990" s="4"/>
      <c r="L1990" s="33"/>
      <c r="M1990" s="6"/>
      <c r="N1990" s="6"/>
    </row>
    <row r="1991" spans="1:14" ht="13.15" x14ac:dyDescent="0.4">
      <c r="A1991" s="1"/>
      <c r="B1991" s="11"/>
      <c r="C1991" s="4"/>
      <c r="D1991" s="11"/>
      <c r="E1991" s="11"/>
      <c r="F1991" s="4"/>
      <c r="G1991" s="22"/>
      <c r="H1991" s="4"/>
      <c r="I1991" s="4"/>
      <c r="J1991" s="33"/>
      <c r="K1991" s="4"/>
      <c r="L1991" s="33"/>
      <c r="M1991" s="6"/>
      <c r="N1991" s="6"/>
    </row>
    <row r="1992" spans="1:14" ht="13.15" x14ac:dyDescent="0.4">
      <c r="A1992" s="1"/>
      <c r="B1992" s="11"/>
      <c r="C1992" s="4"/>
      <c r="D1992" s="11"/>
      <c r="E1992" s="11"/>
      <c r="F1992" s="4"/>
      <c r="G1992" s="22"/>
      <c r="H1992" s="4"/>
      <c r="I1992" s="4"/>
      <c r="J1992" s="33"/>
      <c r="K1992" s="4"/>
      <c r="L1992" s="33"/>
      <c r="M1992" s="6"/>
      <c r="N1992" s="6"/>
    </row>
    <row r="1993" spans="1:14" ht="13.15" x14ac:dyDescent="0.4">
      <c r="A1993" s="1"/>
      <c r="B1993" s="11"/>
      <c r="C1993" s="4"/>
      <c r="D1993" s="11"/>
      <c r="E1993" s="11"/>
      <c r="F1993" s="4"/>
      <c r="G1993" s="22"/>
      <c r="H1993" s="4"/>
      <c r="I1993" s="4"/>
      <c r="J1993" s="33"/>
      <c r="K1993" s="4"/>
      <c r="L1993" s="33"/>
      <c r="M1993" s="6"/>
      <c r="N1993" s="6"/>
    </row>
    <row r="1994" spans="1:14" ht="13.15" x14ac:dyDescent="0.4">
      <c r="A1994" s="1"/>
      <c r="B1994" s="11"/>
      <c r="C1994" s="4"/>
      <c r="D1994" s="11"/>
      <c r="E1994" s="11"/>
      <c r="F1994" s="4"/>
      <c r="G1994" s="22"/>
      <c r="H1994" s="4"/>
      <c r="I1994" s="4"/>
      <c r="J1994" s="33"/>
      <c r="K1994" s="4"/>
      <c r="L1994" s="33"/>
      <c r="M1994" s="6"/>
      <c r="N1994" s="6"/>
    </row>
    <row r="1995" spans="1:14" ht="13.15" x14ac:dyDescent="0.4">
      <c r="A1995" s="1"/>
      <c r="B1995" s="11"/>
      <c r="C1995" s="4"/>
      <c r="D1995" s="11"/>
      <c r="E1995" s="11"/>
      <c r="F1995" s="4"/>
      <c r="G1995" s="22"/>
      <c r="H1995" s="4"/>
      <c r="I1995" s="4"/>
      <c r="J1995" s="33"/>
      <c r="K1995" s="4"/>
      <c r="L1995" s="33"/>
      <c r="M1995" s="6"/>
      <c r="N1995" s="6"/>
    </row>
    <row r="1996" spans="1:14" ht="13.15" x14ac:dyDescent="0.4">
      <c r="A1996" s="1"/>
      <c r="B1996" s="11"/>
      <c r="C1996" s="4"/>
      <c r="D1996" s="11"/>
      <c r="E1996" s="11"/>
      <c r="F1996" s="4"/>
      <c r="G1996" s="22"/>
      <c r="H1996" s="4"/>
      <c r="I1996" s="4"/>
      <c r="J1996" s="33"/>
      <c r="K1996" s="4"/>
      <c r="L1996" s="33"/>
      <c r="M1996" s="6"/>
      <c r="N1996" s="6"/>
    </row>
    <row r="1997" spans="1:14" ht="13.15" x14ac:dyDescent="0.4">
      <c r="A1997" s="1"/>
      <c r="B1997" s="11"/>
      <c r="C1997" s="4"/>
      <c r="D1997" s="11"/>
      <c r="E1997" s="11"/>
      <c r="F1997" s="4"/>
      <c r="G1997" s="22"/>
      <c r="H1997" s="4"/>
      <c r="I1997" s="4"/>
      <c r="J1997" s="33"/>
      <c r="K1997" s="4"/>
      <c r="L1997" s="33"/>
      <c r="M1997" s="6"/>
      <c r="N1997" s="6"/>
    </row>
    <row r="1998" spans="1:14" ht="13.15" x14ac:dyDescent="0.4">
      <c r="A1998" s="1"/>
      <c r="B1998" s="11"/>
      <c r="C1998" s="4"/>
      <c r="D1998" s="11"/>
      <c r="E1998" s="11"/>
      <c r="F1998" s="4"/>
      <c r="G1998" s="22"/>
      <c r="H1998" s="4"/>
      <c r="I1998" s="4"/>
      <c r="J1998" s="33"/>
      <c r="K1998" s="4"/>
      <c r="L1998" s="33"/>
      <c r="M1998" s="6"/>
      <c r="N1998" s="6"/>
    </row>
    <row r="1999" spans="1:14" ht="13.15" x14ac:dyDescent="0.4">
      <c r="A1999" s="1"/>
      <c r="B1999" s="11"/>
      <c r="C1999" s="4"/>
      <c r="D1999" s="11"/>
      <c r="E1999" s="11"/>
      <c r="F1999" s="4"/>
      <c r="G1999" s="22"/>
      <c r="H1999" s="4"/>
      <c r="I1999" s="4"/>
      <c r="J1999" s="33"/>
      <c r="K1999" s="4"/>
      <c r="L1999" s="33"/>
      <c r="M1999" s="6"/>
      <c r="N1999" s="6"/>
    </row>
    <row r="2000" spans="1:14" ht="13.15" x14ac:dyDescent="0.4">
      <c r="A2000" s="1"/>
      <c r="B2000" s="11"/>
      <c r="C2000" s="4"/>
      <c r="D2000" s="11"/>
      <c r="E2000" s="11"/>
      <c r="F2000" s="4"/>
      <c r="G2000" s="22"/>
      <c r="H2000" s="4"/>
      <c r="I2000" s="4"/>
      <c r="J2000" s="33"/>
      <c r="K2000" s="4"/>
      <c r="L2000" s="33"/>
      <c r="M2000" s="6"/>
      <c r="N2000" s="6"/>
    </row>
    <row r="2001" spans="1:14" ht="13.15" x14ac:dyDescent="0.4">
      <c r="A2001" s="1"/>
      <c r="B2001" s="11"/>
      <c r="C2001" s="4"/>
      <c r="D2001" s="11"/>
      <c r="E2001" s="11"/>
      <c r="F2001" s="4"/>
      <c r="G2001" s="22"/>
      <c r="H2001" s="4"/>
      <c r="I2001" s="4"/>
      <c r="J2001" s="33"/>
      <c r="K2001" s="4"/>
      <c r="L2001" s="33"/>
      <c r="M2001" s="6"/>
      <c r="N2001" s="6"/>
    </row>
    <row r="2002" spans="1:14" ht="13.15" x14ac:dyDescent="0.4">
      <c r="A2002" s="1"/>
      <c r="B2002" s="11"/>
      <c r="C2002" s="4"/>
      <c r="D2002" s="11"/>
      <c r="E2002" s="11"/>
      <c r="F2002" s="4"/>
      <c r="G2002" s="22"/>
      <c r="H2002" s="4"/>
      <c r="I2002" s="4"/>
      <c r="J2002" s="33"/>
      <c r="K2002" s="4"/>
      <c r="L2002" s="33"/>
      <c r="M2002" s="6"/>
      <c r="N2002" s="6"/>
    </row>
    <row r="2003" spans="1:14" ht="13.15" x14ac:dyDescent="0.4">
      <c r="A2003" s="1"/>
      <c r="B2003" s="11"/>
      <c r="C2003" s="4"/>
      <c r="D2003" s="11"/>
      <c r="E2003" s="11"/>
      <c r="F2003" s="4"/>
      <c r="G2003" s="22"/>
      <c r="H2003" s="4"/>
      <c r="I2003" s="4"/>
      <c r="J2003" s="33"/>
      <c r="K2003" s="4"/>
      <c r="L2003" s="33"/>
      <c r="M2003" s="6"/>
      <c r="N2003" s="6"/>
    </row>
    <row r="2004" spans="1:14" ht="13.15" x14ac:dyDescent="0.4">
      <c r="A2004" s="1"/>
      <c r="B2004" s="11"/>
      <c r="C2004" s="4"/>
      <c r="D2004" s="11"/>
      <c r="E2004" s="11"/>
      <c r="F2004" s="4"/>
      <c r="G2004" s="22"/>
      <c r="H2004" s="4"/>
      <c r="I2004" s="4"/>
      <c r="J2004" s="33"/>
      <c r="K2004" s="4"/>
      <c r="L2004" s="33"/>
      <c r="M2004" s="6"/>
      <c r="N2004" s="6"/>
    </row>
    <row r="2005" spans="1:14" ht="13.15" x14ac:dyDescent="0.4">
      <c r="A2005" s="1"/>
      <c r="B2005" s="11"/>
      <c r="C2005" s="4"/>
      <c r="D2005" s="11"/>
      <c r="E2005" s="11"/>
      <c r="F2005" s="4"/>
      <c r="G2005" s="22"/>
      <c r="H2005" s="4"/>
      <c r="I2005" s="4"/>
      <c r="J2005" s="33"/>
      <c r="K2005" s="4"/>
      <c r="L2005" s="33"/>
      <c r="M2005" s="6"/>
      <c r="N2005" s="6"/>
    </row>
    <row r="2006" spans="1:14" ht="13.15" x14ac:dyDescent="0.4">
      <c r="A2006" s="1"/>
      <c r="B2006" s="11"/>
      <c r="C2006" s="4"/>
      <c r="D2006" s="11"/>
      <c r="E2006" s="11"/>
      <c r="F2006" s="4"/>
      <c r="G2006" s="22"/>
      <c r="H2006" s="4"/>
      <c r="I2006" s="4"/>
      <c r="J2006" s="33"/>
      <c r="K2006" s="4"/>
      <c r="L2006" s="33"/>
      <c r="M2006" s="6"/>
      <c r="N2006" s="6"/>
    </row>
    <row r="2007" spans="1:14" ht="13.15" x14ac:dyDescent="0.4">
      <c r="A2007" s="1"/>
      <c r="B2007" s="11"/>
      <c r="C2007" s="4"/>
      <c r="D2007" s="11"/>
      <c r="E2007" s="11"/>
      <c r="F2007" s="4"/>
      <c r="G2007" s="22"/>
      <c r="H2007" s="4"/>
      <c r="I2007" s="4"/>
      <c r="J2007" s="33"/>
      <c r="K2007" s="4"/>
      <c r="L2007" s="33"/>
      <c r="M2007" s="6"/>
      <c r="N2007" s="6"/>
    </row>
    <row r="2008" spans="1:14" ht="13.15" x14ac:dyDescent="0.4">
      <c r="A2008" s="1"/>
      <c r="B2008" s="11"/>
      <c r="C2008" s="4"/>
      <c r="D2008" s="11"/>
      <c r="E2008" s="11"/>
      <c r="F2008" s="4"/>
      <c r="G2008" s="22"/>
      <c r="H2008" s="4"/>
      <c r="I2008" s="4"/>
      <c r="J2008" s="33"/>
      <c r="K2008" s="4"/>
      <c r="L2008" s="33"/>
      <c r="M2008" s="6"/>
      <c r="N2008" s="6"/>
    </row>
    <row r="2009" spans="1:14" ht="13.15" x14ac:dyDescent="0.4">
      <c r="A2009" s="1"/>
      <c r="B2009" s="11"/>
      <c r="C2009" s="4"/>
      <c r="D2009" s="11"/>
      <c r="E2009" s="11"/>
      <c r="F2009" s="4"/>
      <c r="G2009" s="22"/>
      <c r="H2009" s="4"/>
      <c r="I2009" s="4"/>
      <c r="J2009" s="33"/>
      <c r="K2009" s="4"/>
      <c r="L2009" s="33"/>
      <c r="M2009" s="6"/>
      <c r="N2009" s="6"/>
    </row>
    <row r="2010" spans="1:14" ht="13.15" x14ac:dyDescent="0.4">
      <c r="A2010" s="1"/>
      <c r="B2010" s="11"/>
      <c r="C2010" s="4"/>
      <c r="D2010" s="11"/>
      <c r="E2010" s="11"/>
      <c r="F2010" s="4"/>
      <c r="G2010" s="22"/>
      <c r="H2010" s="4"/>
      <c r="I2010" s="4"/>
      <c r="J2010" s="33"/>
      <c r="K2010" s="4"/>
      <c r="L2010" s="33"/>
      <c r="M2010" s="6"/>
      <c r="N2010" s="6"/>
    </row>
    <row r="2011" spans="1:14" ht="13.15" x14ac:dyDescent="0.4">
      <c r="A2011" s="1"/>
      <c r="B2011" s="11"/>
      <c r="C2011" s="4"/>
      <c r="D2011" s="11"/>
      <c r="E2011" s="11"/>
      <c r="F2011" s="4"/>
      <c r="G2011" s="22"/>
      <c r="H2011" s="4"/>
      <c r="I2011" s="4"/>
      <c r="J2011" s="33"/>
      <c r="K2011" s="4"/>
      <c r="L2011" s="33"/>
      <c r="M2011" s="6"/>
      <c r="N2011" s="6"/>
    </row>
    <row r="2012" spans="1:14" ht="13.15" x14ac:dyDescent="0.4">
      <c r="A2012" s="1"/>
      <c r="B2012" s="11"/>
      <c r="C2012" s="4"/>
      <c r="D2012" s="11"/>
      <c r="E2012" s="11"/>
      <c r="F2012" s="4"/>
      <c r="G2012" s="22"/>
      <c r="H2012" s="4"/>
      <c r="I2012" s="4"/>
      <c r="J2012" s="33"/>
      <c r="K2012" s="4"/>
      <c r="L2012" s="33"/>
      <c r="M2012" s="6"/>
      <c r="N2012" s="6"/>
    </row>
    <row r="2013" spans="1:14" ht="13.15" x14ac:dyDescent="0.4">
      <c r="A2013" s="1"/>
      <c r="B2013" s="11"/>
      <c r="C2013" s="4"/>
      <c r="D2013" s="11"/>
      <c r="E2013" s="11"/>
      <c r="F2013" s="4"/>
      <c r="G2013" s="22"/>
      <c r="H2013" s="4"/>
      <c r="I2013" s="4"/>
      <c r="J2013" s="33"/>
      <c r="K2013" s="4"/>
      <c r="L2013" s="33"/>
      <c r="M2013" s="6"/>
      <c r="N2013" s="6"/>
    </row>
    <row r="2014" spans="1:14" ht="13.15" x14ac:dyDescent="0.4">
      <c r="A2014" s="1"/>
      <c r="B2014" s="11"/>
      <c r="C2014" s="4"/>
      <c r="D2014" s="11"/>
      <c r="E2014" s="11"/>
      <c r="F2014" s="4"/>
      <c r="G2014" s="22"/>
      <c r="H2014" s="4"/>
      <c r="I2014" s="4"/>
      <c r="J2014" s="33"/>
      <c r="K2014" s="4"/>
      <c r="L2014" s="33"/>
      <c r="M2014" s="6"/>
      <c r="N2014" s="6"/>
    </row>
    <row r="2015" spans="1:14" ht="13.15" x14ac:dyDescent="0.4">
      <c r="A2015" s="1"/>
      <c r="B2015" s="11"/>
      <c r="C2015" s="4"/>
      <c r="D2015" s="11"/>
      <c r="E2015" s="11"/>
      <c r="F2015" s="4"/>
      <c r="G2015" s="22"/>
      <c r="H2015" s="4"/>
      <c r="I2015" s="4"/>
      <c r="J2015" s="33"/>
      <c r="K2015" s="4"/>
      <c r="L2015" s="33"/>
      <c r="M2015" s="6"/>
      <c r="N2015" s="6"/>
    </row>
    <row r="2016" spans="1:14" ht="13.15" x14ac:dyDescent="0.4">
      <c r="A2016" s="1"/>
      <c r="B2016" s="11"/>
      <c r="C2016" s="4"/>
      <c r="D2016" s="11"/>
      <c r="E2016" s="11"/>
      <c r="F2016" s="4"/>
      <c r="G2016" s="22"/>
      <c r="H2016" s="4"/>
      <c r="I2016" s="4"/>
      <c r="J2016" s="33"/>
      <c r="K2016" s="4"/>
      <c r="L2016" s="33"/>
      <c r="M2016" s="6"/>
      <c r="N2016" s="6"/>
    </row>
    <row r="2017" spans="1:14" ht="13.15" x14ac:dyDescent="0.4">
      <c r="A2017" s="1"/>
      <c r="B2017" s="11"/>
      <c r="C2017" s="4"/>
      <c r="D2017" s="11"/>
      <c r="E2017" s="11"/>
      <c r="F2017" s="4"/>
      <c r="G2017" s="22"/>
      <c r="H2017" s="4"/>
      <c r="I2017" s="4"/>
      <c r="J2017" s="33"/>
      <c r="K2017" s="4"/>
      <c r="L2017" s="33"/>
      <c r="M2017" s="6"/>
      <c r="N2017" s="6"/>
    </row>
    <row r="2018" spans="1:14" ht="13.15" x14ac:dyDescent="0.4">
      <c r="A2018" s="1"/>
      <c r="B2018" s="11"/>
      <c r="C2018" s="4"/>
      <c r="D2018" s="11"/>
      <c r="E2018" s="11"/>
      <c r="F2018" s="4"/>
      <c r="G2018" s="22"/>
      <c r="H2018" s="4"/>
      <c r="I2018" s="4"/>
      <c r="J2018" s="33"/>
      <c r="K2018" s="4"/>
      <c r="L2018" s="33"/>
      <c r="M2018" s="6"/>
      <c r="N2018" s="6"/>
    </row>
    <row r="2019" spans="1:14" ht="13.15" x14ac:dyDescent="0.4">
      <c r="A2019" s="1"/>
      <c r="B2019" s="11"/>
      <c r="C2019" s="4"/>
      <c r="D2019" s="11"/>
      <c r="E2019" s="11"/>
      <c r="F2019" s="4"/>
      <c r="G2019" s="22"/>
      <c r="H2019" s="4"/>
      <c r="I2019" s="4"/>
      <c r="J2019" s="33"/>
      <c r="K2019" s="4"/>
      <c r="L2019" s="33"/>
      <c r="M2019" s="6"/>
      <c r="N2019" s="6"/>
    </row>
    <row r="2020" spans="1:14" ht="13.15" x14ac:dyDescent="0.4">
      <c r="A2020" s="1"/>
      <c r="B2020" s="11"/>
      <c r="C2020" s="4"/>
      <c r="D2020" s="11"/>
      <c r="E2020" s="11"/>
      <c r="F2020" s="4"/>
      <c r="G2020" s="22"/>
      <c r="H2020" s="4"/>
      <c r="I2020" s="4"/>
      <c r="J2020" s="33"/>
      <c r="K2020" s="4"/>
      <c r="L2020" s="33"/>
      <c r="M2020" s="6"/>
      <c r="N2020" s="6"/>
    </row>
    <row r="2021" spans="1:14" ht="13.15" x14ac:dyDescent="0.4">
      <c r="A2021" s="1"/>
      <c r="B2021" s="11"/>
      <c r="C2021" s="4"/>
      <c r="D2021" s="11"/>
      <c r="E2021" s="11"/>
      <c r="F2021" s="4"/>
      <c r="G2021" s="22"/>
      <c r="H2021" s="4"/>
      <c r="I2021" s="4"/>
      <c r="J2021" s="33"/>
      <c r="K2021" s="4"/>
      <c r="L2021" s="33"/>
      <c r="M2021" s="6"/>
      <c r="N2021" s="6"/>
    </row>
    <row r="2022" spans="1:14" ht="13.15" x14ac:dyDescent="0.4">
      <c r="A2022" s="1"/>
      <c r="B2022" s="11"/>
      <c r="C2022" s="4"/>
      <c r="D2022" s="11"/>
      <c r="E2022" s="11"/>
      <c r="F2022" s="4"/>
      <c r="G2022" s="22"/>
      <c r="H2022" s="4"/>
      <c r="I2022" s="4"/>
      <c r="J2022" s="33"/>
      <c r="K2022" s="4"/>
      <c r="L2022" s="33"/>
      <c r="M2022" s="6"/>
      <c r="N2022" s="6"/>
    </row>
    <row r="2023" spans="1:14" ht="13.15" x14ac:dyDescent="0.4">
      <c r="A2023" s="1"/>
      <c r="B2023" s="11"/>
      <c r="C2023" s="4"/>
      <c r="D2023" s="11"/>
      <c r="E2023" s="11"/>
      <c r="F2023" s="4"/>
      <c r="G2023" s="22"/>
      <c r="H2023" s="4"/>
      <c r="I2023" s="4"/>
      <c r="J2023" s="33"/>
      <c r="K2023" s="4"/>
      <c r="L2023" s="33"/>
      <c r="M2023" s="6"/>
      <c r="N2023" s="6"/>
    </row>
    <row r="2024" spans="1:14" ht="13.15" x14ac:dyDescent="0.4">
      <c r="A2024" s="1"/>
      <c r="B2024" s="11"/>
      <c r="C2024" s="4"/>
      <c r="D2024" s="11"/>
      <c r="E2024" s="11"/>
      <c r="F2024" s="4"/>
      <c r="G2024" s="22"/>
      <c r="H2024" s="4"/>
      <c r="I2024" s="4"/>
      <c r="J2024" s="33"/>
      <c r="K2024" s="4"/>
      <c r="L2024" s="33"/>
      <c r="M2024" s="6"/>
      <c r="N2024" s="6"/>
    </row>
    <row r="2025" spans="1:14" ht="13.15" x14ac:dyDescent="0.4">
      <c r="A2025" s="1"/>
      <c r="B2025" s="11"/>
      <c r="C2025" s="4"/>
      <c r="D2025" s="11"/>
      <c r="E2025" s="11"/>
      <c r="F2025" s="4"/>
      <c r="G2025" s="22"/>
      <c r="H2025" s="4"/>
      <c r="I2025" s="4"/>
      <c r="J2025" s="33"/>
      <c r="K2025" s="4"/>
      <c r="L2025" s="33"/>
      <c r="M2025" s="6"/>
      <c r="N2025" s="6"/>
    </row>
    <row r="2026" spans="1:14" ht="13.15" x14ac:dyDescent="0.4">
      <c r="A2026" s="1"/>
      <c r="B2026" s="11"/>
      <c r="C2026" s="4"/>
      <c r="D2026" s="11"/>
      <c r="E2026" s="11"/>
      <c r="F2026" s="4"/>
      <c r="G2026" s="22"/>
      <c r="H2026" s="4"/>
      <c r="I2026" s="4"/>
      <c r="J2026" s="33"/>
      <c r="K2026" s="4"/>
      <c r="L2026" s="33"/>
      <c r="M2026" s="6"/>
      <c r="N2026" s="6"/>
    </row>
    <row r="2027" spans="1:14" ht="13.15" x14ac:dyDescent="0.4">
      <c r="A2027" s="1"/>
      <c r="B2027" s="11"/>
      <c r="C2027" s="4"/>
      <c r="D2027" s="11"/>
      <c r="E2027" s="11"/>
      <c r="F2027" s="4"/>
      <c r="G2027" s="22"/>
      <c r="H2027" s="4"/>
      <c r="I2027" s="4"/>
      <c r="J2027" s="33"/>
      <c r="K2027" s="4"/>
      <c r="L2027" s="33"/>
      <c r="M2027" s="6"/>
      <c r="N2027" s="6"/>
    </row>
    <row r="2028" spans="1:14" ht="13.15" x14ac:dyDescent="0.4">
      <c r="A2028" s="1"/>
      <c r="B2028" s="11"/>
      <c r="C2028" s="4"/>
      <c r="D2028" s="11"/>
      <c r="E2028" s="11"/>
      <c r="F2028" s="4"/>
      <c r="G2028" s="22"/>
      <c r="H2028" s="4"/>
      <c r="I2028" s="4"/>
      <c r="J2028" s="33"/>
      <c r="K2028" s="4"/>
      <c r="L2028" s="33"/>
      <c r="M2028" s="6"/>
      <c r="N2028" s="6"/>
    </row>
    <row r="2029" spans="1:14" ht="13.15" x14ac:dyDescent="0.4">
      <c r="A2029" s="1"/>
      <c r="B2029" s="11"/>
      <c r="C2029" s="4"/>
      <c r="D2029" s="11"/>
      <c r="E2029" s="11"/>
      <c r="F2029" s="4"/>
      <c r="G2029" s="22"/>
      <c r="H2029" s="4"/>
      <c r="I2029" s="4"/>
      <c r="J2029" s="33"/>
      <c r="K2029" s="4"/>
      <c r="L2029" s="33"/>
      <c r="M2029" s="6"/>
      <c r="N2029" s="6"/>
    </row>
    <row r="2030" spans="1:14" ht="13.15" x14ac:dyDescent="0.4">
      <c r="A2030" s="1"/>
      <c r="B2030" s="11"/>
      <c r="C2030" s="4"/>
      <c r="D2030" s="11"/>
      <c r="E2030" s="11"/>
      <c r="F2030" s="4"/>
      <c r="G2030" s="22"/>
      <c r="H2030" s="4"/>
      <c r="I2030" s="4"/>
      <c r="J2030" s="33"/>
      <c r="K2030" s="4"/>
      <c r="L2030" s="33"/>
      <c r="M2030" s="6"/>
      <c r="N2030" s="6"/>
    </row>
    <row r="2031" spans="1:14" ht="13.15" x14ac:dyDescent="0.4">
      <c r="A2031" s="1"/>
      <c r="B2031" s="11"/>
      <c r="C2031" s="4"/>
      <c r="D2031" s="11"/>
      <c r="E2031" s="11"/>
      <c r="F2031" s="4"/>
      <c r="G2031" s="22"/>
      <c r="H2031" s="4"/>
      <c r="I2031" s="4"/>
      <c r="J2031" s="33"/>
      <c r="K2031" s="4"/>
      <c r="L2031" s="33"/>
      <c r="M2031" s="6"/>
      <c r="N2031" s="6"/>
    </row>
    <row r="2032" spans="1:14" ht="13.15" x14ac:dyDescent="0.4">
      <c r="A2032" s="1"/>
      <c r="B2032" s="11"/>
      <c r="C2032" s="4"/>
      <c r="D2032" s="11"/>
      <c r="E2032" s="11"/>
      <c r="F2032" s="4"/>
      <c r="G2032" s="22"/>
      <c r="H2032" s="4"/>
      <c r="I2032" s="4"/>
      <c r="J2032" s="33"/>
      <c r="K2032" s="4"/>
      <c r="L2032" s="33"/>
      <c r="M2032" s="6"/>
      <c r="N2032" s="6"/>
    </row>
    <row r="2033" spans="1:14" ht="13.15" x14ac:dyDescent="0.4">
      <c r="A2033" s="1"/>
      <c r="B2033" s="11"/>
      <c r="C2033" s="4"/>
      <c r="D2033" s="11"/>
      <c r="E2033" s="11"/>
      <c r="F2033" s="4"/>
      <c r="G2033" s="22"/>
      <c r="H2033" s="4"/>
      <c r="I2033" s="4"/>
      <c r="J2033" s="33"/>
      <c r="K2033" s="4"/>
      <c r="L2033" s="33"/>
      <c r="M2033" s="6"/>
      <c r="N2033" s="6"/>
    </row>
    <row r="2034" spans="1:14" ht="13.15" x14ac:dyDescent="0.4">
      <c r="A2034" s="1"/>
      <c r="B2034" s="11"/>
      <c r="C2034" s="4"/>
      <c r="D2034" s="11"/>
      <c r="E2034" s="11"/>
      <c r="F2034" s="4"/>
      <c r="G2034" s="22"/>
      <c r="H2034" s="4"/>
      <c r="I2034" s="4"/>
      <c r="J2034" s="33"/>
      <c r="K2034" s="4"/>
      <c r="L2034" s="33"/>
      <c r="M2034" s="6"/>
      <c r="N2034" s="6"/>
    </row>
    <row r="2035" spans="1:14" ht="13.15" x14ac:dyDescent="0.4">
      <c r="A2035" s="1"/>
      <c r="B2035" s="11"/>
      <c r="C2035" s="4"/>
      <c r="D2035" s="11"/>
      <c r="E2035" s="11"/>
      <c r="F2035" s="4"/>
      <c r="G2035" s="22"/>
      <c r="H2035" s="4"/>
      <c r="I2035" s="4"/>
      <c r="J2035" s="33"/>
      <c r="K2035" s="4"/>
      <c r="L2035" s="33"/>
      <c r="M2035" s="6"/>
      <c r="N2035" s="6"/>
    </row>
    <row r="2036" spans="1:14" ht="13.15" x14ac:dyDescent="0.4">
      <c r="A2036" s="1"/>
      <c r="B2036" s="11"/>
      <c r="C2036" s="4"/>
      <c r="D2036" s="11"/>
      <c r="E2036" s="11"/>
      <c r="F2036" s="4"/>
      <c r="G2036" s="22"/>
      <c r="H2036" s="4"/>
      <c r="I2036" s="4"/>
      <c r="J2036" s="33"/>
      <c r="K2036" s="4"/>
      <c r="L2036" s="33"/>
      <c r="M2036" s="6"/>
      <c r="N2036" s="6"/>
    </row>
    <row r="2037" spans="1:14" ht="13.15" x14ac:dyDescent="0.4">
      <c r="A2037" s="1"/>
      <c r="B2037" s="11"/>
      <c r="C2037" s="4"/>
      <c r="D2037" s="11"/>
      <c r="E2037" s="11"/>
      <c r="F2037" s="4"/>
      <c r="G2037" s="22"/>
      <c r="H2037" s="4"/>
      <c r="I2037" s="4"/>
      <c r="J2037" s="33"/>
      <c r="K2037" s="4"/>
      <c r="L2037" s="33"/>
      <c r="M2037" s="6"/>
      <c r="N2037" s="6"/>
    </row>
    <row r="2038" spans="1:14" ht="13.15" x14ac:dyDescent="0.4">
      <c r="A2038" s="1"/>
      <c r="B2038" s="11"/>
      <c r="C2038" s="4"/>
      <c r="D2038" s="11"/>
      <c r="E2038" s="11"/>
      <c r="F2038" s="4"/>
      <c r="G2038" s="22"/>
      <c r="H2038" s="4"/>
      <c r="I2038" s="4"/>
      <c r="J2038" s="33"/>
      <c r="K2038" s="4"/>
      <c r="L2038" s="33"/>
      <c r="M2038" s="6"/>
      <c r="N2038" s="6"/>
    </row>
    <row r="2039" spans="1:14" ht="13.15" x14ac:dyDescent="0.4">
      <c r="A2039" s="1"/>
      <c r="B2039" s="11"/>
      <c r="C2039" s="4"/>
      <c r="D2039" s="11"/>
      <c r="E2039" s="11"/>
      <c r="F2039" s="4"/>
      <c r="G2039" s="22"/>
      <c r="H2039" s="4"/>
      <c r="I2039" s="4"/>
      <c r="J2039" s="33"/>
      <c r="K2039" s="4"/>
      <c r="L2039" s="33"/>
      <c r="M2039" s="6"/>
      <c r="N2039" s="6"/>
    </row>
    <row r="2040" spans="1:14" ht="13.15" x14ac:dyDescent="0.4">
      <c r="A2040" s="1"/>
      <c r="B2040" s="11"/>
      <c r="C2040" s="4"/>
      <c r="D2040" s="11"/>
      <c r="E2040" s="11"/>
      <c r="F2040" s="4"/>
      <c r="G2040" s="22"/>
      <c r="H2040" s="4"/>
      <c r="I2040" s="4"/>
      <c r="J2040" s="33"/>
      <c r="K2040" s="4"/>
      <c r="L2040" s="33"/>
      <c r="M2040" s="6"/>
      <c r="N2040" s="6"/>
    </row>
    <row r="2041" spans="1:14" ht="13.15" x14ac:dyDescent="0.4">
      <c r="A2041" s="1"/>
      <c r="B2041" s="11"/>
      <c r="C2041" s="4"/>
      <c r="D2041" s="11"/>
      <c r="E2041" s="11"/>
      <c r="F2041" s="4"/>
      <c r="G2041" s="22"/>
      <c r="H2041" s="4"/>
      <c r="I2041" s="4"/>
      <c r="J2041" s="33"/>
      <c r="K2041" s="4"/>
      <c r="L2041" s="33"/>
      <c r="M2041" s="6"/>
      <c r="N2041" s="6"/>
    </row>
    <row r="2042" spans="1:14" ht="13.15" x14ac:dyDescent="0.4">
      <c r="A2042" s="1"/>
      <c r="B2042" s="11"/>
      <c r="C2042" s="4"/>
      <c r="D2042" s="11"/>
      <c r="E2042" s="11"/>
      <c r="F2042" s="4"/>
      <c r="G2042" s="22"/>
      <c r="H2042" s="4"/>
      <c r="I2042" s="4"/>
      <c r="J2042" s="33"/>
      <c r="K2042" s="4"/>
      <c r="L2042" s="33"/>
      <c r="M2042" s="6"/>
      <c r="N2042" s="6"/>
    </row>
    <row r="2043" spans="1:14" ht="13.15" x14ac:dyDescent="0.4">
      <c r="A2043" s="1"/>
      <c r="B2043" s="11"/>
      <c r="C2043" s="4"/>
      <c r="D2043" s="11"/>
      <c r="E2043" s="11"/>
      <c r="F2043" s="4"/>
      <c r="G2043" s="22"/>
      <c r="H2043" s="4"/>
      <c r="I2043" s="4"/>
      <c r="J2043" s="33"/>
      <c r="K2043" s="4"/>
      <c r="L2043" s="33"/>
      <c r="M2043" s="6"/>
      <c r="N2043" s="6"/>
    </row>
    <row r="2044" spans="1:14" ht="13.15" x14ac:dyDescent="0.4">
      <c r="A2044" s="1"/>
      <c r="B2044" s="11"/>
      <c r="C2044" s="4"/>
      <c r="D2044" s="11"/>
      <c r="E2044" s="11"/>
      <c r="F2044" s="4"/>
      <c r="G2044" s="22"/>
      <c r="H2044" s="4"/>
      <c r="I2044" s="4"/>
      <c r="J2044" s="33"/>
      <c r="K2044" s="4"/>
      <c r="L2044" s="33"/>
      <c r="M2044" s="6"/>
      <c r="N2044" s="6"/>
    </row>
    <row r="2045" spans="1:14" ht="13.15" x14ac:dyDescent="0.4">
      <c r="A2045" s="1"/>
      <c r="B2045" s="11"/>
      <c r="C2045" s="4"/>
      <c r="D2045" s="11"/>
      <c r="E2045" s="11"/>
      <c r="F2045" s="4"/>
      <c r="G2045" s="22"/>
      <c r="H2045" s="4"/>
      <c r="I2045" s="4"/>
      <c r="J2045" s="33"/>
      <c r="K2045" s="4"/>
      <c r="L2045" s="33"/>
      <c r="M2045" s="6"/>
      <c r="N2045" s="6"/>
    </row>
    <row r="2046" spans="1:14" ht="13.15" x14ac:dyDescent="0.4">
      <c r="A2046" s="1"/>
      <c r="B2046" s="11"/>
      <c r="C2046" s="4"/>
      <c r="D2046" s="11"/>
      <c r="E2046" s="11"/>
      <c r="F2046" s="4"/>
      <c r="G2046" s="22"/>
      <c r="H2046" s="4"/>
      <c r="I2046" s="4"/>
      <c r="J2046" s="33"/>
      <c r="K2046" s="4"/>
      <c r="L2046" s="33"/>
      <c r="M2046" s="6"/>
      <c r="N2046" s="6"/>
    </row>
    <row r="2047" spans="1:14" ht="13.15" x14ac:dyDescent="0.4">
      <c r="A2047" s="1"/>
      <c r="B2047" s="11"/>
      <c r="C2047" s="4"/>
      <c r="D2047" s="11"/>
      <c r="E2047" s="11"/>
      <c r="F2047" s="4"/>
      <c r="G2047" s="22"/>
      <c r="H2047" s="4"/>
      <c r="I2047" s="4"/>
      <c r="J2047" s="33"/>
      <c r="K2047" s="4"/>
      <c r="L2047" s="33"/>
      <c r="M2047" s="6"/>
      <c r="N2047" s="6"/>
    </row>
    <row r="2048" spans="1:14" ht="13.15" x14ac:dyDescent="0.4">
      <c r="A2048" s="1"/>
      <c r="B2048" s="11"/>
      <c r="C2048" s="4"/>
      <c r="D2048" s="11"/>
      <c r="E2048" s="11"/>
      <c r="F2048" s="4"/>
      <c r="G2048" s="22"/>
      <c r="H2048" s="4"/>
      <c r="I2048" s="4"/>
      <c r="J2048" s="33"/>
      <c r="K2048" s="4"/>
      <c r="L2048" s="33"/>
      <c r="M2048" s="6"/>
      <c r="N2048" s="6"/>
    </row>
    <row r="2049" spans="1:14" ht="13.15" x14ac:dyDescent="0.4">
      <c r="A2049" s="1"/>
      <c r="B2049" s="11"/>
      <c r="C2049" s="4"/>
      <c r="D2049" s="11"/>
      <c r="E2049" s="11"/>
      <c r="F2049" s="4"/>
      <c r="G2049" s="22"/>
      <c r="H2049" s="4"/>
      <c r="I2049" s="4"/>
      <c r="J2049" s="33"/>
      <c r="K2049" s="4"/>
      <c r="L2049" s="33"/>
      <c r="M2049" s="6"/>
      <c r="N2049" s="6"/>
    </row>
    <row r="2050" spans="1:14" ht="13.15" x14ac:dyDescent="0.4">
      <c r="A2050" s="1"/>
      <c r="B2050" s="11"/>
      <c r="C2050" s="4"/>
      <c r="D2050" s="11"/>
      <c r="E2050" s="11"/>
      <c r="F2050" s="4"/>
      <c r="G2050" s="22"/>
      <c r="H2050" s="4"/>
      <c r="I2050" s="4"/>
      <c r="J2050" s="33"/>
      <c r="K2050" s="4"/>
      <c r="L2050" s="33"/>
      <c r="M2050" s="6"/>
      <c r="N2050" s="6"/>
    </row>
    <row r="2051" spans="1:14" ht="13.15" x14ac:dyDescent="0.4">
      <c r="A2051" s="1"/>
      <c r="B2051" s="11"/>
      <c r="C2051" s="4"/>
      <c r="D2051" s="11"/>
      <c r="E2051" s="11"/>
      <c r="F2051" s="4"/>
      <c r="G2051" s="22"/>
      <c r="H2051" s="4"/>
      <c r="I2051" s="4"/>
      <c r="J2051" s="33"/>
      <c r="K2051" s="4"/>
      <c r="L2051" s="33"/>
      <c r="M2051" s="6"/>
      <c r="N2051" s="6"/>
    </row>
    <row r="2052" spans="1:14" ht="13.15" x14ac:dyDescent="0.4">
      <c r="A2052" s="1"/>
      <c r="B2052" s="11"/>
      <c r="C2052" s="4"/>
      <c r="D2052" s="11"/>
      <c r="E2052" s="11"/>
      <c r="F2052" s="4"/>
      <c r="G2052" s="22"/>
      <c r="H2052" s="4"/>
      <c r="I2052" s="4"/>
      <c r="J2052" s="33"/>
      <c r="K2052" s="4"/>
      <c r="L2052" s="33"/>
      <c r="M2052" s="6"/>
      <c r="N2052" s="6"/>
    </row>
    <row r="2053" spans="1:14" ht="13.15" x14ac:dyDescent="0.4">
      <c r="A2053" s="1"/>
      <c r="B2053" s="11"/>
      <c r="C2053" s="4"/>
      <c r="D2053" s="11"/>
      <c r="E2053" s="11"/>
      <c r="F2053" s="4"/>
      <c r="G2053" s="22"/>
      <c r="H2053" s="4"/>
      <c r="I2053" s="4"/>
      <c r="J2053" s="33"/>
      <c r="K2053" s="4"/>
      <c r="L2053" s="33"/>
      <c r="M2053" s="6"/>
      <c r="N2053" s="6"/>
    </row>
    <row r="2054" spans="1:14" ht="13.15" x14ac:dyDescent="0.4">
      <c r="A2054" s="1"/>
      <c r="B2054" s="11"/>
      <c r="C2054" s="4"/>
      <c r="D2054" s="11"/>
      <c r="E2054" s="11"/>
      <c r="F2054" s="4"/>
      <c r="G2054" s="22"/>
      <c r="H2054" s="4"/>
      <c r="I2054" s="4"/>
      <c r="J2054" s="33"/>
      <c r="K2054" s="4"/>
      <c r="L2054" s="33"/>
      <c r="M2054" s="6"/>
      <c r="N2054" s="6"/>
    </row>
    <row r="2055" spans="1:14" ht="13.15" x14ac:dyDescent="0.4">
      <c r="A2055" s="1"/>
      <c r="B2055" s="11"/>
      <c r="C2055" s="4"/>
      <c r="D2055" s="11"/>
      <c r="E2055" s="11"/>
      <c r="F2055" s="4"/>
      <c r="G2055" s="22"/>
      <c r="H2055" s="4"/>
      <c r="I2055" s="4"/>
      <c r="J2055" s="33"/>
      <c r="K2055" s="4"/>
      <c r="L2055" s="33"/>
      <c r="M2055" s="6"/>
      <c r="N2055" s="6"/>
    </row>
    <row r="2056" spans="1:14" ht="13.15" x14ac:dyDescent="0.4">
      <c r="A2056" s="1"/>
      <c r="B2056" s="11"/>
      <c r="C2056" s="4"/>
      <c r="D2056" s="11"/>
      <c r="E2056" s="11"/>
      <c r="F2056" s="4"/>
      <c r="G2056" s="22"/>
      <c r="H2056" s="4"/>
      <c r="I2056" s="4"/>
      <c r="J2056" s="33"/>
      <c r="K2056" s="4"/>
      <c r="L2056" s="33"/>
      <c r="M2056" s="6"/>
      <c r="N2056" s="6"/>
    </row>
    <row r="2057" spans="1:14" ht="13.15" x14ac:dyDescent="0.4">
      <c r="A2057" s="1"/>
      <c r="B2057" s="11"/>
      <c r="C2057" s="4"/>
      <c r="D2057" s="11"/>
      <c r="E2057" s="11"/>
      <c r="F2057" s="4"/>
      <c r="G2057" s="22"/>
      <c r="H2057" s="4"/>
      <c r="I2057" s="4"/>
      <c r="J2057" s="33"/>
      <c r="K2057" s="4"/>
      <c r="L2057" s="33"/>
      <c r="M2057" s="6"/>
      <c r="N2057" s="6"/>
    </row>
    <row r="2058" spans="1:14" ht="13.15" x14ac:dyDescent="0.4">
      <c r="A2058" s="1"/>
      <c r="B2058" s="11"/>
      <c r="C2058" s="4"/>
      <c r="D2058" s="11"/>
      <c r="E2058" s="11"/>
      <c r="F2058" s="4"/>
      <c r="G2058" s="22"/>
      <c r="H2058" s="4"/>
      <c r="I2058" s="4"/>
      <c r="J2058" s="33"/>
      <c r="K2058" s="4"/>
      <c r="L2058" s="33"/>
      <c r="M2058" s="6"/>
      <c r="N2058" s="6"/>
    </row>
    <row r="2059" spans="1:14" ht="13.15" x14ac:dyDescent="0.4">
      <c r="A2059" s="1"/>
      <c r="B2059" s="11"/>
      <c r="C2059" s="4"/>
      <c r="D2059" s="11"/>
      <c r="E2059" s="11"/>
      <c r="F2059" s="4"/>
      <c r="G2059" s="22"/>
      <c r="H2059" s="4"/>
      <c r="I2059" s="4"/>
      <c r="J2059" s="33"/>
      <c r="K2059" s="4"/>
      <c r="L2059" s="33"/>
      <c r="M2059" s="6"/>
      <c r="N2059" s="6"/>
    </row>
    <row r="2060" spans="1:14" ht="13.15" x14ac:dyDescent="0.4">
      <c r="A2060" s="1"/>
      <c r="B2060" s="11"/>
      <c r="C2060" s="4"/>
      <c r="D2060" s="11"/>
      <c r="E2060" s="11"/>
      <c r="F2060" s="4"/>
      <c r="G2060" s="22"/>
      <c r="H2060" s="4"/>
      <c r="I2060" s="4"/>
      <c r="J2060" s="33"/>
      <c r="K2060" s="4"/>
      <c r="L2060" s="33"/>
      <c r="M2060" s="6"/>
      <c r="N2060" s="6"/>
    </row>
    <row r="2061" spans="1:14" ht="13.15" x14ac:dyDescent="0.4">
      <c r="A2061" s="1"/>
      <c r="B2061" s="11"/>
      <c r="C2061" s="4"/>
      <c r="D2061" s="11"/>
      <c r="E2061" s="11"/>
      <c r="F2061" s="4"/>
      <c r="G2061" s="22"/>
      <c r="H2061" s="4"/>
      <c r="I2061" s="4"/>
      <c r="J2061" s="33"/>
      <c r="K2061" s="4"/>
      <c r="L2061" s="33"/>
      <c r="M2061" s="6"/>
      <c r="N2061" s="6"/>
    </row>
    <row r="2062" spans="1:14" ht="13.15" x14ac:dyDescent="0.4">
      <c r="A2062" s="1"/>
      <c r="B2062" s="11"/>
      <c r="C2062" s="4"/>
      <c r="D2062" s="11"/>
      <c r="E2062" s="11"/>
      <c r="F2062" s="4"/>
      <c r="G2062" s="22"/>
      <c r="H2062" s="4"/>
      <c r="I2062" s="4"/>
      <c r="J2062" s="33"/>
      <c r="K2062" s="4"/>
      <c r="L2062" s="33"/>
      <c r="M2062" s="6"/>
      <c r="N2062" s="6"/>
    </row>
    <row r="2063" spans="1:14" ht="13.15" x14ac:dyDescent="0.4">
      <c r="A2063" s="1"/>
      <c r="B2063" s="11"/>
      <c r="C2063" s="4"/>
      <c r="D2063" s="11"/>
      <c r="E2063" s="11"/>
      <c r="F2063" s="4"/>
      <c r="G2063" s="22"/>
      <c r="H2063" s="4"/>
      <c r="I2063" s="4"/>
      <c r="J2063" s="33"/>
      <c r="K2063" s="4"/>
      <c r="L2063" s="33"/>
      <c r="M2063" s="6"/>
      <c r="N2063" s="6"/>
    </row>
    <row r="2064" spans="1:14" ht="13.15" x14ac:dyDescent="0.4">
      <c r="A2064" s="1"/>
      <c r="B2064" s="11"/>
      <c r="C2064" s="4"/>
      <c r="D2064" s="11"/>
      <c r="E2064" s="11"/>
      <c r="F2064" s="4"/>
      <c r="G2064" s="22"/>
      <c r="H2064" s="4"/>
      <c r="I2064" s="4"/>
      <c r="J2064" s="33"/>
      <c r="K2064" s="4"/>
      <c r="L2064" s="33"/>
      <c r="M2064" s="6"/>
      <c r="N2064" s="6"/>
    </row>
    <row r="2065" spans="1:14" ht="13.15" x14ac:dyDescent="0.4">
      <c r="A2065" s="1"/>
      <c r="B2065" s="11"/>
      <c r="C2065" s="4"/>
      <c r="D2065" s="11"/>
      <c r="E2065" s="11"/>
      <c r="F2065" s="4"/>
      <c r="G2065" s="22"/>
      <c r="H2065" s="4"/>
      <c r="I2065" s="4"/>
      <c r="J2065" s="33"/>
      <c r="K2065" s="4"/>
      <c r="L2065" s="33"/>
      <c r="M2065" s="6"/>
      <c r="N2065" s="6"/>
    </row>
    <row r="2066" spans="1:14" ht="13.15" x14ac:dyDescent="0.4">
      <c r="A2066" s="1"/>
      <c r="B2066" s="11"/>
      <c r="C2066" s="4"/>
      <c r="D2066" s="11"/>
      <c r="E2066" s="11"/>
      <c r="F2066" s="4"/>
      <c r="G2066" s="22"/>
      <c r="H2066" s="4"/>
      <c r="I2066" s="4"/>
      <c r="J2066" s="33"/>
      <c r="K2066" s="4"/>
      <c r="L2066" s="33"/>
      <c r="M2066" s="6"/>
      <c r="N2066" s="6"/>
    </row>
    <row r="2067" spans="1:14" ht="13.15" x14ac:dyDescent="0.4">
      <c r="A2067" s="1"/>
      <c r="B2067" s="11"/>
      <c r="C2067" s="4"/>
      <c r="D2067" s="11"/>
      <c r="E2067" s="11"/>
      <c r="F2067" s="4"/>
      <c r="G2067" s="22"/>
      <c r="H2067" s="4"/>
      <c r="I2067" s="4"/>
      <c r="J2067" s="33"/>
      <c r="K2067" s="4"/>
      <c r="L2067" s="33"/>
      <c r="M2067" s="6"/>
      <c r="N2067" s="6"/>
    </row>
    <row r="2068" spans="1:14" ht="13.15" x14ac:dyDescent="0.4">
      <c r="A2068" s="1"/>
      <c r="B2068" s="11"/>
      <c r="C2068" s="4"/>
      <c r="D2068" s="11"/>
      <c r="E2068" s="11"/>
      <c r="F2068" s="4"/>
      <c r="G2068" s="22"/>
      <c r="H2068" s="4"/>
      <c r="I2068" s="4"/>
      <c r="J2068" s="33"/>
      <c r="K2068" s="4"/>
      <c r="L2068" s="33"/>
      <c r="M2068" s="6"/>
      <c r="N2068" s="6"/>
    </row>
    <row r="2069" spans="1:14" ht="13.15" x14ac:dyDescent="0.4">
      <c r="A2069" s="1"/>
      <c r="B2069" s="11"/>
      <c r="C2069" s="4"/>
      <c r="D2069" s="11"/>
      <c r="E2069" s="11"/>
      <c r="F2069" s="4"/>
      <c r="G2069" s="22"/>
      <c r="H2069" s="4"/>
      <c r="I2069" s="4"/>
      <c r="J2069" s="33"/>
      <c r="K2069" s="4"/>
      <c r="L2069" s="33"/>
      <c r="M2069" s="6"/>
      <c r="N2069" s="6"/>
    </row>
    <row r="2070" spans="1:14" ht="13.15" x14ac:dyDescent="0.4">
      <c r="A2070" s="1"/>
      <c r="B2070" s="11"/>
      <c r="C2070" s="4"/>
      <c r="D2070" s="11"/>
      <c r="E2070" s="11"/>
      <c r="F2070" s="4"/>
      <c r="G2070" s="22"/>
      <c r="H2070" s="4"/>
      <c r="I2070" s="4"/>
      <c r="J2070" s="33"/>
      <c r="K2070" s="4"/>
      <c r="L2070" s="33"/>
      <c r="M2070" s="6"/>
      <c r="N2070" s="6"/>
    </row>
    <row r="2071" spans="1:14" ht="13.15" x14ac:dyDescent="0.4">
      <c r="A2071" s="1"/>
      <c r="B2071" s="11"/>
      <c r="C2071" s="4"/>
      <c r="D2071" s="11"/>
      <c r="E2071" s="11"/>
      <c r="F2071" s="4"/>
      <c r="G2071" s="22"/>
      <c r="H2071" s="4"/>
      <c r="I2071" s="4"/>
      <c r="J2071" s="33"/>
      <c r="K2071" s="4"/>
      <c r="L2071" s="33"/>
      <c r="M2071" s="6"/>
      <c r="N2071" s="6"/>
    </row>
    <row r="2072" spans="1:14" ht="13.15" x14ac:dyDescent="0.4">
      <c r="A2072" s="1"/>
      <c r="B2072" s="11"/>
      <c r="C2072" s="4"/>
      <c r="D2072" s="11"/>
      <c r="E2072" s="11"/>
      <c r="F2072" s="4"/>
      <c r="G2072" s="22"/>
      <c r="H2072" s="4"/>
      <c r="I2072" s="4"/>
      <c r="J2072" s="33"/>
      <c r="K2072" s="4"/>
      <c r="L2072" s="33"/>
      <c r="M2072" s="6"/>
      <c r="N2072" s="6"/>
    </row>
    <row r="2073" spans="1:14" ht="13.15" x14ac:dyDescent="0.4">
      <c r="A2073" s="1"/>
      <c r="B2073" s="11"/>
      <c r="C2073" s="4"/>
      <c r="D2073" s="11"/>
      <c r="E2073" s="11"/>
      <c r="F2073" s="4"/>
      <c r="G2073" s="22"/>
      <c r="H2073" s="4"/>
      <c r="I2073" s="4"/>
      <c r="J2073" s="33"/>
      <c r="K2073" s="4"/>
      <c r="L2073" s="33"/>
      <c r="M2073" s="6"/>
      <c r="N2073" s="6"/>
    </row>
    <row r="2074" spans="1:14" ht="13.15" x14ac:dyDescent="0.4">
      <c r="A2074" s="1"/>
      <c r="B2074" s="11"/>
      <c r="C2074" s="4"/>
      <c r="D2074" s="11"/>
      <c r="E2074" s="11"/>
      <c r="F2074" s="4"/>
      <c r="G2074" s="22"/>
      <c r="H2074" s="4"/>
      <c r="I2074" s="4"/>
      <c r="J2074" s="33"/>
      <c r="K2074" s="4"/>
      <c r="L2074" s="33"/>
      <c r="M2074" s="6"/>
      <c r="N2074" s="6"/>
    </row>
    <row r="2075" spans="1:14" ht="13.15" x14ac:dyDescent="0.4">
      <c r="A2075" s="1"/>
      <c r="B2075" s="11"/>
      <c r="C2075" s="4"/>
      <c r="D2075" s="11"/>
      <c r="E2075" s="11"/>
      <c r="F2075" s="4"/>
      <c r="G2075" s="22"/>
      <c r="H2075" s="4"/>
      <c r="I2075" s="4"/>
      <c r="J2075" s="33"/>
      <c r="K2075" s="4"/>
      <c r="L2075" s="33"/>
      <c r="M2075" s="6"/>
      <c r="N2075" s="6"/>
    </row>
    <row r="2076" spans="1:14" ht="13.15" x14ac:dyDescent="0.4">
      <c r="A2076" s="1"/>
      <c r="B2076" s="11"/>
      <c r="C2076" s="4"/>
      <c r="D2076" s="11"/>
      <c r="E2076" s="11"/>
      <c r="F2076" s="4"/>
      <c r="G2076" s="22"/>
      <c r="H2076" s="4"/>
      <c r="I2076" s="4"/>
      <c r="J2076" s="33"/>
      <c r="K2076" s="4"/>
      <c r="L2076" s="33"/>
      <c r="M2076" s="6"/>
      <c r="N2076" s="6"/>
    </row>
    <row r="2077" spans="1:14" ht="13.15" x14ac:dyDescent="0.4">
      <c r="A2077" s="1"/>
      <c r="B2077" s="11"/>
      <c r="C2077" s="4"/>
      <c r="D2077" s="11"/>
      <c r="E2077" s="11"/>
      <c r="F2077" s="4"/>
      <c r="G2077" s="22"/>
      <c r="H2077" s="4"/>
      <c r="I2077" s="4"/>
      <c r="J2077" s="33"/>
      <c r="K2077" s="4"/>
      <c r="L2077" s="33"/>
      <c r="M2077" s="6"/>
      <c r="N2077" s="6"/>
    </row>
    <row r="2078" spans="1:14" ht="13.15" x14ac:dyDescent="0.4">
      <c r="A2078" s="1"/>
      <c r="B2078" s="11"/>
      <c r="C2078" s="4"/>
      <c r="D2078" s="11"/>
      <c r="E2078" s="11"/>
      <c r="F2078" s="4"/>
      <c r="G2078" s="22"/>
      <c r="H2078" s="4"/>
      <c r="I2078" s="4"/>
      <c r="J2078" s="33"/>
      <c r="K2078" s="4"/>
      <c r="L2078" s="33"/>
      <c r="M2078" s="6"/>
      <c r="N2078" s="6"/>
    </row>
    <row r="2079" spans="1:14" ht="13.15" x14ac:dyDescent="0.4">
      <c r="A2079" s="1"/>
      <c r="B2079" s="11"/>
      <c r="C2079" s="4"/>
      <c r="D2079" s="11"/>
      <c r="E2079" s="11"/>
      <c r="F2079" s="4"/>
      <c r="G2079" s="22"/>
      <c r="H2079" s="4"/>
      <c r="I2079" s="4"/>
      <c r="J2079" s="33"/>
      <c r="K2079" s="4"/>
      <c r="L2079" s="33"/>
      <c r="M2079" s="6"/>
      <c r="N2079" s="6"/>
    </row>
    <row r="2080" spans="1:14" ht="13.15" x14ac:dyDescent="0.4">
      <c r="A2080" s="1"/>
      <c r="B2080" s="11"/>
      <c r="C2080" s="4"/>
      <c r="D2080" s="11"/>
      <c r="E2080" s="11"/>
      <c r="F2080" s="4"/>
      <c r="G2080" s="22"/>
      <c r="H2080" s="4"/>
      <c r="I2080" s="4"/>
      <c r="J2080" s="33"/>
      <c r="K2080" s="4"/>
      <c r="L2080" s="33"/>
      <c r="M2080" s="6"/>
      <c r="N2080" s="6"/>
    </row>
    <row r="2081" spans="1:14" ht="13.15" x14ac:dyDescent="0.4">
      <c r="A2081" s="1"/>
      <c r="B2081" s="11"/>
      <c r="C2081" s="4"/>
      <c r="D2081" s="11"/>
      <c r="E2081" s="11"/>
      <c r="F2081" s="4"/>
      <c r="G2081" s="22"/>
      <c r="H2081" s="4"/>
      <c r="I2081" s="4"/>
      <c r="J2081" s="33"/>
      <c r="K2081" s="4"/>
      <c r="L2081" s="33"/>
      <c r="M2081" s="6"/>
      <c r="N2081" s="6"/>
    </row>
    <row r="2082" spans="1:14" ht="13.15" x14ac:dyDescent="0.4">
      <c r="A2082" s="1"/>
      <c r="B2082" s="11"/>
      <c r="C2082" s="4"/>
      <c r="D2082" s="11"/>
      <c r="E2082" s="11"/>
      <c r="F2082" s="4"/>
      <c r="G2082" s="22"/>
      <c r="H2082" s="4"/>
      <c r="I2082" s="4"/>
      <c r="J2082" s="33"/>
      <c r="K2082" s="4"/>
      <c r="L2082" s="33"/>
      <c r="M2082" s="6"/>
      <c r="N2082" s="6"/>
    </row>
    <row r="2083" spans="1:14" ht="13.15" x14ac:dyDescent="0.4">
      <c r="A2083" s="1"/>
      <c r="B2083" s="11"/>
      <c r="C2083" s="4"/>
      <c r="D2083" s="11"/>
      <c r="E2083" s="11"/>
      <c r="F2083" s="4"/>
      <c r="G2083" s="22"/>
      <c r="H2083" s="4"/>
      <c r="I2083" s="4"/>
      <c r="J2083" s="33"/>
      <c r="K2083" s="4"/>
      <c r="L2083" s="33"/>
      <c r="M2083" s="6"/>
      <c r="N2083" s="6"/>
    </row>
    <row r="2084" spans="1:14" ht="13.15" x14ac:dyDescent="0.4">
      <c r="A2084" s="1"/>
      <c r="B2084" s="11"/>
      <c r="C2084" s="4"/>
      <c r="D2084" s="11"/>
      <c r="E2084" s="11"/>
      <c r="F2084" s="4"/>
      <c r="G2084" s="22"/>
      <c r="H2084" s="4"/>
      <c r="I2084" s="4"/>
      <c r="J2084" s="33"/>
      <c r="K2084" s="4"/>
      <c r="L2084" s="33"/>
      <c r="M2084" s="6"/>
      <c r="N2084" s="6"/>
    </row>
    <row r="2085" spans="1:14" ht="13.15" x14ac:dyDescent="0.4">
      <c r="A2085" s="1"/>
      <c r="B2085" s="11"/>
      <c r="C2085" s="4"/>
      <c r="D2085" s="11"/>
      <c r="E2085" s="11"/>
      <c r="F2085" s="4"/>
      <c r="G2085" s="22"/>
      <c r="H2085" s="4"/>
      <c r="I2085" s="4"/>
      <c r="J2085" s="33"/>
      <c r="K2085" s="4"/>
      <c r="L2085" s="33"/>
      <c r="M2085" s="6"/>
      <c r="N2085" s="6"/>
    </row>
    <row r="2086" spans="1:14" ht="13.15" x14ac:dyDescent="0.4">
      <c r="A2086" s="1"/>
      <c r="B2086" s="11"/>
      <c r="C2086" s="4"/>
      <c r="D2086" s="11"/>
      <c r="E2086" s="11"/>
      <c r="F2086" s="4"/>
      <c r="G2086" s="22"/>
      <c r="H2086" s="4"/>
      <c r="I2086" s="4"/>
      <c r="J2086" s="33"/>
      <c r="K2086" s="4"/>
      <c r="L2086" s="33"/>
      <c r="M2086" s="6"/>
      <c r="N2086" s="6"/>
    </row>
    <row r="2087" spans="1:14" ht="13.15" x14ac:dyDescent="0.4">
      <c r="A2087" s="1"/>
      <c r="B2087" s="11"/>
      <c r="C2087" s="4"/>
      <c r="D2087" s="11"/>
      <c r="E2087" s="11"/>
      <c r="F2087" s="4"/>
      <c r="G2087" s="22"/>
      <c r="H2087" s="4"/>
      <c r="I2087" s="4"/>
      <c r="J2087" s="33"/>
      <c r="K2087" s="4"/>
      <c r="L2087" s="33"/>
      <c r="M2087" s="6"/>
      <c r="N2087" s="6"/>
    </row>
    <row r="2088" spans="1:14" ht="13.15" x14ac:dyDescent="0.4">
      <c r="A2088" s="1"/>
      <c r="B2088" s="11"/>
      <c r="C2088" s="4"/>
      <c r="D2088" s="11"/>
      <c r="E2088" s="11"/>
      <c r="F2088" s="4"/>
      <c r="G2088" s="22"/>
      <c r="H2088" s="4"/>
      <c r="I2088" s="4"/>
      <c r="J2088" s="33"/>
      <c r="K2088" s="4"/>
      <c r="L2088" s="33"/>
      <c r="M2088" s="6"/>
      <c r="N2088" s="6"/>
    </row>
    <row r="2089" spans="1:14" ht="13.15" x14ac:dyDescent="0.4">
      <c r="A2089" s="1"/>
      <c r="B2089" s="11"/>
      <c r="C2089" s="4"/>
      <c r="D2089" s="11"/>
      <c r="E2089" s="11"/>
      <c r="F2089" s="4"/>
      <c r="G2089" s="22"/>
      <c r="H2089" s="4"/>
      <c r="I2089" s="4"/>
      <c r="J2089" s="33"/>
      <c r="K2089" s="4"/>
      <c r="L2089" s="33"/>
      <c r="M2089" s="6"/>
      <c r="N2089" s="6"/>
    </row>
    <row r="2090" spans="1:14" ht="13.15" x14ac:dyDescent="0.4">
      <c r="A2090" s="1"/>
      <c r="B2090" s="11"/>
      <c r="C2090" s="4"/>
      <c r="D2090" s="11"/>
      <c r="E2090" s="11"/>
      <c r="F2090" s="4"/>
      <c r="G2090" s="22"/>
      <c r="H2090" s="4"/>
      <c r="I2090" s="4"/>
      <c r="J2090" s="33"/>
      <c r="K2090" s="4"/>
      <c r="L2090" s="33"/>
      <c r="M2090" s="6"/>
      <c r="N2090" s="6"/>
    </row>
    <row r="2091" spans="1:14" ht="13.15" x14ac:dyDescent="0.4">
      <c r="A2091" s="1"/>
      <c r="B2091" s="11"/>
      <c r="C2091" s="4"/>
      <c r="D2091" s="11"/>
      <c r="E2091" s="11"/>
      <c r="F2091" s="4"/>
      <c r="G2091" s="22"/>
      <c r="H2091" s="4"/>
      <c r="I2091" s="4"/>
      <c r="J2091" s="33"/>
      <c r="K2091" s="4"/>
      <c r="L2091" s="33"/>
      <c r="M2091" s="6"/>
      <c r="N2091" s="6"/>
    </row>
    <row r="2092" spans="1:14" ht="13.15" x14ac:dyDescent="0.4">
      <c r="A2092" s="1"/>
      <c r="B2092" s="11"/>
      <c r="C2092" s="4"/>
      <c r="D2092" s="11"/>
      <c r="E2092" s="11"/>
      <c r="F2092" s="4"/>
      <c r="G2092" s="22"/>
      <c r="H2092" s="4"/>
      <c r="I2092" s="4"/>
      <c r="J2092" s="33"/>
      <c r="K2092" s="4"/>
      <c r="L2092" s="33"/>
      <c r="M2092" s="6"/>
      <c r="N2092" s="6"/>
    </row>
    <row r="2093" spans="1:14" ht="13.15" x14ac:dyDescent="0.4">
      <c r="A2093" s="1"/>
      <c r="B2093" s="11"/>
      <c r="C2093" s="4"/>
      <c r="D2093" s="11"/>
      <c r="E2093" s="11"/>
      <c r="F2093" s="4"/>
      <c r="G2093" s="22"/>
      <c r="H2093" s="4"/>
      <c r="I2093" s="4"/>
      <c r="J2093" s="33"/>
      <c r="K2093" s="4"/>
      <c r="L2093" s="33"/>
      <c r="M2093" s="6"/>
      <c r="N2093" s="6"/>
    </row>
    <row r="2094" spans="1:14" ht="13.15" x14ac:dyDescent="0.4">
      <c r="A2094" s="1"/>
      <c r="B2094" s="11"/>
      <c r="C2094" s="4"/>
      <c r="D2094" s="11"/>
      <c r="E2094" s="11"/>
      <c r="F2094" s="4"/>
      <c r="G2094" s="22"/>
      <c r="H2094" s="4"/>
      <c r="I2094" s="4"/>
      <c r="J2094" s="33"/>
      <c r="K2094" s="4"/>
      <c r="L2094" s="33"/>
      <c r="M2094" s="6"/>
      <c r="N2094" s="6"/>
    </row>
    <row r="2095" spans="1:14" ht="13.15" x14ac:dyDescent="0.4">
      <c r="A2095" s="1"/>
      <c r="B2095" s="11"/>
      <c r="C2095" s="4"/>
      <c r="D2095" s="11"/>
      <c r="E2095" s="11"/>
      <c r="F2095" s="4"/>
      <c r="G2095" s="22"/>
      <c r="H2095" s="4"/>
      <c r="I2095" s="4"/>
      <c r="J2095" s="33"/>
      <c r="K2095" s="4"/>
      <c r="L2095" s="33"/>
      <c r="M2095" s="6"/>
      <c r="N2095" s="6"/>
    </row>
    <row r="2096" spans="1:14" ht="13.15" x14ac:dyDescent="0.4">
      <c r="A2096" s="1"/>
      <c r="B2096" s="11"/>
      <c r="C2096" s="4"/>
      <c r="D2096" s="11"/>
      <c r="E2096" s="11"/>
      <c r="F2096" s="4"/>
      <c r="G2096" s="22"/>
      <c r="H2096" s="4"/>
      <c r="I2096" s="4"/>
      <c r="J2096" s="33"/>
      <c r="K2096" s="4"/>
      <c r="L2096" s="33"/>
      <c r="M2096" s="6"/>
      <c r="N2096" s="6"/>
    </row>
    <row r="2097" spans="1:14" ht="13.15" x14ac:dyDescent="0.4">
      <c r="A2097" s="1"/>
      <c r="B2097" s="11"/>
      <c r="C2097" s="4"/>
      <c r="D2097" s="11"/>
      <c r="E2097" s="11"/>
      <c r="F2097" s="4"/>
      <c r="G2097" s="22"/>
      <c r="H2097" s="4"/>
      <c r="I2097" s="4"/>
      <c r="J2097" s="33"/>
      <c r="K2097" s="4"/>
      <c r="L2097" s="33"/>
      <c r="M2097" s="6"/>
      <c r="N2097" s="6"/>
    </row>
    <row r="2098" spans="1:14" ht="13.15" x14ac:dyDescent="0.4">
      <c r="A2098" s="1"/>
      <c r="B2098" s="11"/>
      <c r="C2098" s="4"/>
      <c r="D2098" s="11"/>
      <c r="E2098" s="11"/>
      <c r="F2098" s="4"/>
      <c r="G2098" s="22"/>
      <c r="H2098" s="4"/>
      <c r="I2098" s="4"/>
      <c r="J2098" s="33"/>
      <c r="K2098" s="4"/>
      <c r="L2098" s="33"/>
      <c r="M2098" s="6"/>
      <c r="N2098" s="6"/>
    </row>
    <row r="2099" spans="1:14" ht="13.15" x14ac:dyDescent="0.4">
      <c r="A2099" s="1"/>
      <c r="B2099" s="11"/>
      <c r="C2099" s="4"/>
      <c r="D2099" s="11"/>
      <c r="E2099" s="11"/>
      <c r="F2099" s="4"/>
      <c r="G2099" s="22"/>
      <c r="H2099" s="4"/>
      <c r="I2099" s="4"/>
      <c r="J2099" s="33"/>
      <c r="K2099" s="4"/>
      <c r="L2099" s="33"/>
      <c r="M2099" s="6"/>
      <c r="N2099" s="6"/>
    </row>
    <row r="2100" spans="1:14" ht="13.15" x14ac:dyDescent="0.4">
      <c r="A2100" s="1"/>
      <c r="B2100" s="11"/>
      <c r="C2100" s="4"/>
      <c r="D2100" s="11"/>
      <c r="E2100" s="11"/>
      <c r="F2100" s="4"/>
      <c r="G2100" s="22"/>
      <c r="H2100" s="4"/>
      <c r="I2100" s="4"/>
      <c r="J2100" s="33"/>
      <c r="K2100" s="4"/>
      <c r="L2100" s="33"/>
      <c r="M2100" s="6"/>
      <c r="N2100" s="6"/>
    </row>
    <row r="2101" spans="1:14" ht="13.15" x14ac:dyDescent="0.4">
      <c r="A2101" s="1"/>
      <c r="B2101" s="11"/>
      <c r="C2101" s="4"/>
      <c r="D2101" s="11"/>
      <c r="E2101" s="11"/>
      <c r="F2101" s="4"/>
      <c r="G2101" s="22"/>
      <c r="H2101" s="4"/>
      <c r="I2101" s="4"/>
      <c r="J2101" s="33"/>
      <c r="K2101" s="4"/>
      <c r="L2101" s="33"/>
      <c r="M2101" s="6"/>
      <c r="N2101" s="6"/>
    </row>
    <row r="2102" spans="1:14" ht="13.15" x14ac:dyDescent="0.4">
      <c r="A2102" s="1"/>
      <c r="B2102" s="11"/>
      <c r="C2102" s="4"/>
      <c r="D2102" s="11"/>
      <c r="E2102" s="11"/>
      <c r="F2102" s="4"/>
      <c r="G2102" s="22"/>
      <c r="H2102" s="4"/>
      <c r="I2102" s="4"/>
      <c r="J2102" s="33"/>
      <c r="K2102" s="4"/>
      <c r="L2102" s="33"/>
      <c r="M2102" s="6"/>
      <c r="N2102" s="6"/>
    </row>
    <row r="2103" spans="1:14" ht="13.15" x14ac:dyDescent="0.4">
      <c r="A2103" s="1"/>
      <c r="B2103" s="11"/>
      <c r="C2103" s="4"/>
      <c r="D2103" s="11"/>
      <c r="E2103" s="11"/>
      <c r="F2103" s="4"/>
      <c r="G2103" s="22"/>
      <c r="H2103" s="4"/>
      <c r="I2103" s="4"/>
      <c r="J2103" s="33"/>
      <c r="K2103" s="4"/>
      <c r="L2103" s="33"/>
      <c r="M2103" s="6"/>
      <c r="N2103" s="6"/>
    </row>
    <row r="2104" spans="1:14" ht="13.15" x14ac:dyDescent="0.4">
      <c r="A2104" s="1"/>
      <c r="B2104" s="11"/>
      <c r="C2104" s="4"/>
      <c r="D2104" s="11"/>
      <c r="E2104" s="11"/>
      <c r="F2104" s="4"/>
      <c r="G2104" s="22"/>
      <c r="H2104" s="4"/>
      <c r="I2104" s="4"/>
      <c r="J2104" s="33"/>
      <c r="K2104" s="4"/>
      <c r="L2104" s="33"/>
      <c r="M2104" s="6"/>
      <c r="N2104" s="6"/>
    </row>
    <row r="2105" spans="1:14" ht="13.15" x14ac:dyDescent="0.4">
      <c r="A2105" s="1"/>
      <c r="B2105" s="11"/>
      <c r="C2105" s="4"/>
      <c r="D2105" s="11"/>
      <c r="E2105" s="11"/>
      <c r="F2105" s="4"/>
      <c r="G2105" s="22"/>
      <c r="H2105" s="4"/>
      <c r="I2105" s="4"/>
      <c r="J2105" s="33"/>
      <c r="K2105" s="4"/>
      <c r="L2105" s="33"/>
      <c r="M2105" s="6"/>
      <c r="N2105" s="6"/>
    </row>
    <row r="2106" spans="1:14" ht="13.15" x14ac:dyDescent="0.4">
      <c r="A2106" s="1"/>
      <c r="B2106" s="11"/>
      <c r="C2106" s="4"/>
      <c r="D2106" s="11"/>
      <c r="E2106" s="11"/>
      <c r="F2106" s="4"/>
      <c r="G2106" s="22"/>
      <c r="H2106" s="4"/>
      <c r="I2106" s="4"/>
      <c r="J2106" s="33"/>
      <c r="K2106" s="4"/>
      <c r="L2106" s="33"/>
      <c r="M2106" s="6"/>
      <c r="N2106" s="6"/>
    </row>
    <row r="2107" spans="1:14" ht="13.15" x14ac:dyDescent="0.4">
      <c r="A2107" s="1"/>
      <c r="B2107" s="11"/>
      <c r="C2107" s="4"/>
      <c r="D2107" s="11"/>
      <c r="E2107" s="11"/>
      <c r="F2107" s="4"/>
      <c r="G2107" s="22"/>
      <c r="H2107" s="4"/>
      <c r="I2107" s="4"/>
      <c r="J2107" s="33"/>
      <c r="K2107" s="4"/>
      <c r="L2107" s="33"/>
      <c r="M2107" s="6"/>
      <c r="N2107" s="6"/>
    </row>
    <row r="2108" spans="1:14" ht="13.15" x14ac:dyDescent="0.4">
      <c r="A2108" s="1"/>
      <c r="B2108" s="11"/>
      <c r="C2108" s="4"/>
      <c r="D2108" s="11"/>
      <c r="E2108" s="11"/>
      <c r="F2108" s="4"/>
      <c r="G2108" s="22"/>
      <c r="H2108" s="4"/>
      <c r="I2108" s="4"/>
      <c r="J2108" s="33"/>
      <c r="K2108" s="4"/>
      <c r="L2108" s="33"/>
      <c r="M2108" s="6"/>
      <c r="N2108" s="6"/>
    </row>
    <row r="2109" spans="1:14" ht="13.15" x14ac:dyDescent="0.4">
      <c r="A2109" s="1"/>
      <c r="B2109" s="11"/>
      <c r="C2109" s="4"/>
      <c r="D2109" s="11"/>
      <c r="E2109" s="11"/>
      <c r="F2109" s="4"/>
      <c r="G2109" s="22"/>
      <c r="H2109" s="4"/>
      <c r="I2109" s="4"/>
      <c r="J2109" s="33"/>
      <c r="K2109" s="4"/>
      <c r="L2109" s="33"/>
      <c r="M2109" s="6"/>
      <c r="N2109" s="6"/>
    </row>
    <row r="2110" spans="1:14" ht="13.15" x14ac:dyDescent="0.4">
      <c r="A2110" s="1"/>
      <c r="B2110" s="11"/>
      <c r="C2110" s="4"/>
      <c r="D2110" s="11"/>
      <c r="E2110" s="11"/>
      <c r="F2110" s="4"/>
      <c r="G2110" s="22"/>
      <c r="H2110" s="4"/>
      <c r="I2110" s="4"/>
      <c r="J2110" s="33"/>
      <c r="K2110" s="4"/>
      <c r="L2110" s="33"/>
      <c r="M2110" s="6"/>
      <c r="N2110" s="6"/>
    </row>
    <row r="2111" spans="1:14" ht="13.15" x14ac:dyDescent="0.4">
      <c r="A2111" s="1"/>
      <c r="B2111" s="11"/>
      <c r="C2111" s="4"/>
      <c r="D2111" s="11"/>
      <c r="E2111" s="11"/>
      <c r="F2111" s="4"/>
      <c r="G2111" s="22"/>
      <c r="H2111" s="4"/>
      <c r="I2111" s="4"/>
      <c r="J2111" s="33"/>
      <c r="K2111" s="4"/>
      <c r="L2111" s="33"/>
      <c r="M2111" s="6"/>
      <c r="N2111" s="6"/>
    </row>
    <row r="2112" spans="1:14" ht="13.15" x14ac:dyDescent="0.4">
      <c r="A2112" s="1"/>
      <c r="B2112" s="11"/>
      <c r="C2112" s="4"/>
      <c r="D2112" s="11"/>
      <c r="E2112" s="11"/>
      <c r="F2112" s="4"/>
      <c r="G2112" s="22"/>
      <c r="H2112" s="4"/>
      <c r="I2112" s="4"/>
      <c r="J2112" s="33"/>
      <c r="K2112" s="4"/>
      <c r="L2112" s="33"/>
      <c r="M2112" s="6"/>
      <c r="N2112" s="6"/>
    </row>
    <row r="2113" spans="1:14" ht="13.15" x14ac:dyDescent="0.4">
      <c r="A2113" s="1"/>
      <c r="B2113" s="11"/>
      <c r="C2113" s="4"/>
      <c r="D2113" s="11"/>
      <c r="E2113" s="11"/>
      <c r="F2113" s="4"/>
      <c r="G2113" s="22"/>
      <c r="H2113" s="4"/>
      <c r="I2113" s="4"/>
      <c r="J2113" s="33"/>
      <c r="K2113" s="4"/>
      <c r="L2113" s="33"/>
      <c r="M2113" s="6"/>
      <c r="N2113" s="6"/>
    </row>
    <row r="2114" spans="1:14" ht="13.15" x14ac:dyDescent="0.4">
      <c r="A2114" s="1"/>
      <c r="B2114" s="11"/>
      <c r="C2114" s="4"/>
      <c r="D2114" s="11"/>
      <c r="E2114" s="11"/>
      <c r="F2114" s="4"/>
      <c r="G2114" s="22"/>
      <c r="H2114" s="4"/>
      <c r="I2114" s="4"/>
      <c r="J2114" s="33"/>
      <c r="K2114" s="4"/>
      <c r="L2114" s="33"/>
      <c r="M2114" s="6"/>
      <c r="N2114" s="6"/>
    </row>
    <row r="2115" spans="1:14" ht="13.15" x14ac:dyDescent="0.4">
      <c r="A2115" s="1"/>
      <c r="B2115" s="11"/>
      <c r="C2115" s="4"/>
      <c r="D2115" s="11"/>
      <c r="E2115" s="11"/>
      <c r="F2115" s="4"/>
      <c r="G2115" s="22"/>
      <c r="H2115" s="4"/>
      <c r="I2115" s="4"/>
      <c r="J2115" s="33"/>
      <c r="K2115" s="4"/>
      <c r="L2115" s="33"/>
      <c r="M2115" s="6"/>
      <c r="N2115" s="6"/>
    </row>
    <row r="2116" spans="1:14" ht="13.15" x14ac:dyDescent="0.4">
      <c r="A2116" s="1"/>
      <c r="B2116" s="11"/>
      <c r="C2116" s="4"/>
      <c r="D2116" s="11"/>
      <c r="E2116" s="11"/>
      <c r="F2116" s="4"/>
      <c r="G2116" s="22"/>
      <c r="H2116" s="4"/>
      <c r="I2116" s="4"/>
      <c r="J2116" s="33"/>
      <c r="K2116" s="4"/>
      <c r="L2116" s="33"/>
      <c r="M2116" s="6"/>
      <c r="N2116" s="6"/>
    </row>
    <row r="2117" spans="1:14" ht="13.15" x14ac:dyDescent="0.4">
      <c r="A2117" s="1"/>
      <c r="B2117" s="11"/>
      <c r="C2117" s="4"/>
      <c r="D2117" s="11"/>
      <c r="E2117" s="11"/>
      <c r="F2117" s="4"/>
      <c r="G2117" s="22"/>
      <c r="H2117" s="4"/>
      <c r="I2117" s="4"/>
      <c r="J2117" s="33"/>
      <c r="K2117" s="4"/>
      <c r="L2117" s="33"/>
      <c r="M2117" s="6"/>
      <c r="N2117" s="6"/>
    </row>
    <row r="2118" spans="1:14" ht="13.15" x14ac:dyDescent="0.4">
      <c r="A2118" s="1"/>
      <c r="B2118" s="11"/>
      <c r="C2118" s="4"/>
      <c r="D2118" s="11"/>
      <c r="E2118" s="11"/>
      <c r="F2118" s="4"/>
      <c r="G2118" s="22"/>
      <c r="H2118" s="4"/>
      <c r="I2118" s="4"/>
      <c r="J2118" s="33"/>
      <c r="K2118" s="4"/>
      <c r="L2118" s="33"/>
      <c r="M2118" s="6"/>
      <c r="N2118" s="6"/>
    </row>
    <row r="2119" spans="1:14" ht="13.15" x14ac:dyDescent="0.4">
      <c r="A2119" s="1"/>
      <c r="B2119" s="11"/>
      <c r="C2119" s="4"/>
      <c r="D2119" s="11"/>
      <c r="E2119" s="11"/>
      <c r="F2119" s="4"/>
      <c r="G2119" s="22"/>
      <c r="H2119" s="4"/>
      <c r="I2119" s="4"/>
      <c r="J2119" s="33"/>
      <c r="K2119" s="4"/>
      <c r="L2119" s="33"/>
      <c r="M2119" s="6"/>
      <c r="N2119" s="6"/>
    </row>
    <row r="2120" spans="1:14" ht="13.15" x14ac:dyDescent="0.4">
      <c r="A2120" s="1"/>
      <c r="B2120" s="11"/>
      <c r="C2120" s="4"/>
      <c r="D2120" s="11"/>
      <c r="E2120" s="11"/>
      <c r="F2120" s="4"/>
      <c r="G2120" s="22"/>
      <c r="H2120" s="4"/>
      <c r="I2120" s="4"/>
      <c r="J2120" s="33"/>
      <c r="K2120" s="4"/>
      <c r="L2120" s="33"/>
      <c r="M2120" s="6"/>
      <c r="N2120" s="6"/>
    </row>
    <row r="2121" spans="1:14" ht="13.15" x14ac:dyDescent="0.4">
      <c r="A2121" s="1"/>
      <c r="B2121" s="11"/>
      <c r="C2121" s="4"/>
      <c r="D2121" s="11"/>
      <c r="E2121" s="11"/>
      <c r="F2121" s="4"/>
      <c r="G2121" s="22"/>
      <c r="H2121" s="4"/>
      <c r="I2121" s="4"/>
      <c r="J2121" s="33"/>
      <c r="K2121" s="4"/>
      <c r="L2121" s="33"/>
      <c r="M2121" s="6"/>
      <c r="N2121" s="6"/>
    </row>
    <row r="2122" spans="1:14" ht="13.15" x14ac:dyDescent="0.4">
      <c r="A2122" s="1"/>
      <c r="B2122" s="11"/>
      <c r="C2122" s="4"/>
      <c r="D2122" s="11"/>
      <c r="E2122" s="11"/>
      <c r="F2122" s="4"/>
      <c r="G2122" s="22"/>
      <c r="H2122" s="4"/>
      <c r="I2122" s="4"/>
      <c r="J2122" s="33"/>
      <c r="K2122" s="4"/>
      <c r="L2122" s="33"/>
      <c r="M2122" s="6"/>
      <c r="N2122" s="6"/>
    </row>
    <row r="2123" spans="1:14" ht="13.15" x14ac:dyDescent="0.4">
      <c r="A2123" s="1"/>
      <c r="B2123" s="11"/>
      <c r="C2123" s="4"/>
      <c r="D2123" s="11"/>
      <c r="E2123" s="11"/>
      <c r="F2123" s="4"/>
      <c r="G2123" s="22"/>
      <c r="H2123" s="4"/>
      <c r="I2123" s="4"/>
      <c r="J2123" s="33"/>
      <c r="K2123" s="4"/>
      <c r="L2123" s="33"/>
      <c r="M2123" s="6"/>
      <c r="N2123" s="6"/>
    </row>
    <row r="2124" spans="1:14" ht="13.15" x14ac:dyDescent="0.4">
      <c r="A2124" s="1"/>
      <c r="B2124" s="11"/>
      <c r="C2124" s="4"/>
      <c r="D2124" s="11"/>
      <c r="E2124" s="11"/>
      <c r="F2124" s="4"/>
      <c r="G2124" s="22"/>
      <c r="H2124" s="4"/>
      <c r="I2124" s="4"/>
      <c r="J2124" s="33"/>
      <c r="K2124" s="4"/>
      <c r="L2124" s="33"/>
      <c r="M2124" s="6"/>
      <c r="N2124" s="6"/>
    </row>
    <row r="2125" spans="1:14" ht="13.15" x14ac:dyDescent="0.4">
      <c r="A2125" s="1"/>
      <c r="B2125" s="11"/>
      <c r="C2125" s="4"/>
      <c r="D2125" s="11"/>
      <c r="E2125" s="11"/>
      <c r="F2125" s="4"/>
      <c r="G2125" s="22"/>
      <c r="H2125" s="4"/>
      <c r="I2125" s="4"/>
      <c r="J2125" s="33"/>
      <c r="K2125" s="4"/>
      <c r="L2125" s="33"/>
      <c r="M2125" s="6"/>
      <c r="N2125" s="6"/>
    </row>
    <row r="2126" spans="1:14" ht="13.15" x14ac:dyDescent="0.4">
      <c r="A2126" s="1"/>
      <c r="B2126" s="11"/>
      <c r="C2126" s="4"/>
      <c r="D2126" s="11"/>
      <c r="E2126" s="11"/>
      <c r="F2126" s="4"/>
      <c r="G2126" s="22"/>
      <c r="H2126" s="4"/>
      <c r="I2126" s="4"/>
      <c r="J2126" s="33"/>
      <c r="K2126" s="4"/>
      <c r="L2126" s="33"/>
      <c r="M2126" s="6"/>
      <c r="N2126" s="6"/>
    </row>
    <row r="2127" spans="1:14" ht="13.15" x14ac:dyDescent="0.4">
      <c r="A2127" s="1"/>
      <c r="B2127" s="11"/>
      <c r="C2127" s="4"/>
      <c r="D2127" s="11"/>
      <c r="E2127" s="11"/>
      <c r="F2127" s="4"/>
      <c r="G2127" s="22"/>
      <c r="H2127" s="4"/>
      <c r="I2127" s="4"/>
      <c r="J2127" s="33"/>
      <c r="K2127" s="4"/>
      <c r="L2127" s="33"/>
      <c r="M2127" s="6"/>
      <c r="N2127" s="6"/>
    </row>
    <row r="2128" spans="1:14" ht="13.15" x14ac:dyDescent="0.4">
      <c r="A2128" s="1"/>
      <c r="B2128" s="11"/>
      <c r="C2128" s="4"/>
      <c r="D2128" s="11"/>
      <c r="E2128" s="11"/>
      <c r="F2128" s="4"/>
      <c r="G2128" s="22"/>
      <c r="H2128" s="4"/>
      <c r="I2128" s="4"/>
      <c r="J2128" s="33"/>
      <c r="K2128" s="4"/>
      <c r="L2128" s="33"/>
      <c r="M2128" s="6"/>
      <c r="N2128" s="6"/>
    </row>
    <row r="2129" spans="1:14" ht="13.15" x14ac:dyDescent="0.4">
      <c r="A2129" s="1"/>
      <c r="B2129" s="11"/>
      <c r="C2129" s="4"/>
      <c r="D2129" s="11"/>
      <c r="E2129" s="11"/>
      <c r="F2129" s="4"/>
      <c r="G2129" s="22"/>
      <c r="H2129" s="4"/>
      <c r="I2129" s="4"/>
      <c r="J2129" s="33"/>
      <c r="K2129" s="4"/>
      <c r="L2129" s="33"/>
      <c r="M2129" s="6"/>
      <c r="N2129" s="6"/>
    </row>
    <row r="2130" spans="1:14" ht="13.15" x14ac:dyDescent="0.4">
      <c r="A2130" s="1"/>
      <c r="B2130" s="11"/>
      <c r="C2130" s="4"/>
      <c r="D2130" s="11"/>
      <c r="E2130" s="11"/>
      <c r="F2130" s="4"/>
      <c r="G2130" s="22"/>
      <c r="H2130" s="4"/>
      <c r="I2130" s="4"/>
      <c r="J2130" s="33"/>
      <c r="K2130" s="4"/>
      <c r="L2130" s="33"/>
      <c r="M2130" s="6"/>
      <c r="N2130" s="6"/>
    </row>
    <row r="2131" spans="1:14" ht="13.15" x14ac:dyDescent="0.4">
      <c r="A2131" s="1"/>
      <c r="B2131" s="11"/>
      <c r="C2131" s="4"/>
      <c r="D2131" s="11"/>
      <c r="E2131" s="11"/>
      <c r="F2131" s="4"/>
      <c r="G2131" s="22"/>
      <c r="H2131" s="4"/>
      <c r="I2131" s="4"/>
      <c r="J2131" s="33"/>
      <c r="K2131" s="4"/>
      <c r="L2131" s="33"/>
      <c r="M2131" s="6"/>
      <c r="N2131" s="6"/>
    </row>
    <row r="2132" spans="1:14" ht="13.15" x14ac:dyDescent="0.4">
      <c r="A2132" s="1"/>
      <c r="B2132" s="11"/>
      <c r="C2132" s="4"/>
      <c r="D2132" s="11"/>
      <c r="E2132" s="11"/>
      <c r="F2132" s="4"/>
      <c r="G2132" s="22"/>
      <c r="H2132" s="4"/>
      <c r="I2132" s="4"/>
      <c r="J2132" s="33"/>
      <c r="K2132" s="4"/>
      <c r="L2132" s="33"/>
      <c r="M2132" s="6"/>
      <c r="N2132" s="6"/>
    </row>
    <row r="2133" spans="1:14" ht="13.15" x14ac:dyDescent="0.4">
      <c r="A2133" s="1"/>
      <c r="B2133" s="11"/>
      <c r="C2133" s="4"/>
      <c r="D2133" s="11"/>
      <c r="E2133" s="11"/>
      <c r="F2133" s="4"/>
      <c r="G2133" s="22"/>
      <c r="H2133" s="4"/>
      <c r="I2133" s="4"/>
      <c r="J2133" s="33"/>
      <c r="K2133" s="4"/>
      <c r="L2133" s="33"/>
      <c r="M2133" s="6"/>
      <c r="N2133" s="6"/>
    </row>
    <row r="2134" spans="1:14" ht="13.15" x14ac:dyDescent="0.4">
      <c r="A2134" s="1"/>
      <c r="B2134" s="11"/>
      <c r="C2134" s="4"/>
      <c r="D2134" s="11"/>
      <c r="E2134" s="11"/>
      <c r="F2134" s="4"/>
      <c r="G2134" s="22"/>
      <c r="H2134" s="4"/>
      <c r="I2134" s="4"/>
      <c r="J2134" s="33"/>
      <c r="K2134" s="4"/>
      <c r="L2134" s="33"/>
      <c r="M2134" s="6"/>
      <c r="N2134" s="6"/>
    </row>
    <row r="2135" spans="1:14" ht="13.15" x14ac:dyDescent="0.4">
      <c r="A2135" s="1"/>
      <c r="B2135" s="11"/>
      <c r="C2135" s="4"/>
      <c r="D2135" s="11"/>
      <c r="E2135" s="11"/>
      <c r="F2135" s="4"/>
      <c r="G2135" s="22"/>
      <c r="H2135" s="4"/>
      <c r="I2135" s="4"/>
      <c r="J2135" s="33"/>
      <c r="K2135" s="4"/>
      <c r="L2135" s="33"/>
      <c r="M2135" s="6"/>
      <c r="N2135" s="6"/>
    </row>
    <row r="2136" spans="1:14" ht="13.15" x14ac:dyDescent="0.4">
      <c r="A2136" s="1"/>
      <c r="B2136" s="11"/>
      <c r="C2136" s="4"/>
      <c r="D2136" s="11"/>
      <c r="E2136" s="11"/>
      <c r="F2136" s="4"/>
      <c r="G2136" s="22"/>
      <c r="H2136" s="4"/>
      <c r="I2136" s="4"/>
      <c r="J2136" s="33"/>
      <c r="K2136" s="4"/>
      <c r="L2136" s="33"/>
      <c r="M2136" s="6"/>
      <c r="N2136" s="6"/>
    </row>
    <row r="2137" spans="1:14" ht="13.15" x14ac:dyDescent="0.4">
      <c r="A2137" s="1"/>
      <c r="B2137" s="11"/>
      <c r="C2137" s="4"/>
      <c r="D2137" s="11"/>
      <c r="E2137" s="11"/>
      <c r="F2137" s="4"/>
      <c r="G2137" s="22"/>
      <c r="H2137" s="4"/>
      <c r="I2137" s="4"/>
      <c r="J2137" s="33"/>
      <c r="K2137" s="4"/>
      <c r="L2137" s="33"/>
      <c r="M2137" s="6"/>
      <c r="N2137" s="6"/>
    </row>
    <row r="2138" spans="1:14" ht="13.15" x14ac:dyDescent="0.4">
      <c r="A2138" s="1"/>
      <c r="B2138" s="11"/>
      <c r="C2138" s="4"/>
      <c r="D2138" s="11"/>
      <c r="E2138" s="11"/>
      <c r="F2138" s="4"/>
      <c r="G2138" s="22"/>
      <c r="H2138" s="4"/>
      <c r="I2138" s="4"/>
      <c r="J2138" s="33"/>
      <c r="K2138" s="4"/>
      <c r="L2138" s="33"/>
      <c r="M2138" s="6"/>
      <c r="N2138" s="6"/>
    </row>
    <row r="2139" spans="1:14" ht="13.15" x14ac:dyDescent="0.4">
      <c r="A2139" s="1"/>
      <c r="B2139" s="11"/>
      <c r="C2139" s="4"/>
      <c r="D2139" s="11"/>
      <c r="E2139" s="11"/>
      <c r="F2139" s="4"/>
      <c r="G2139" s="22"/>
      <c r="H2139" s="4"/>
      <c r="I2139" s="4"/>
      <c r="J2139" s="33"/>
      <c r="K2139" s="4"/>
      <c r="L2139" s="33"/>
      <c r="M2139" s="6"/>
      <c r="N2139" s="6"/>
    </row>
    <row r="2140" spans="1:14" ht="13.15" x14ac:dyDescent="0.4">
      <c r="A2140" s="1"/>
      <c r="B2140" s="11"/>
      <c r="C2140" s="4"/>
      <c r="D2140" s="11"/>
      <c r="E2140" s="11"/>
      <c r="F2140" s="4"/>
      <c r="G2140" s="22"/>
      <c r="H2140" s="4"/>
      <c r="I2140" s="4"/>
      <c r="J2140" s="33"/>
      <c r="K2140" s="4"/>
      <c r="L2140" s="33"/>
      <c r="M2140" s="6"/>
      <c r="N2140" s="6"/>
    </row>
    <row r="2141" spans="1:14" ht="13.15" x14ac:dyDescent="0.4">
      <c r="A2141" s="1"/>
      <c r="B2141" s="11"/>
      <c r="C2141" s="4"/>
      <c r="D2141" s="11"/>
      <c r="E2141" s="11"/>
      <c r="F2141" s="4"/>
      <c r="G2141" s="22"/>
      <c r="H2141" s="4"/>
      <c r="I2141" s="4"/>
      <c r="J2141" s="33"/>
      <c r="K2141" s="4"/>
      <c r="L2141" s="33"/>
      <c r="M2141" s="6"/>
      <c r="N2141" s="6"/>
    </row>
    <row r="2142" spans="1:14" ht="13.15" x14ac:dyDescent="0.4">
      <c r="A2142" s="1"/>
      <c r="B2142" s="11"/>
      <c r="C2142" s="4"/>
      <c r="D2142" s="11"/>
      <c r="E2142" s="11"/>
      <c r="F2142" s="4"/>
      <c r="G2142" s="22"/>
      <c r="H2142" s="4"/>
      <c r="I2142" s="4"/>
      <c r="J2142" s="33"/>
      <c r="K2142" s="4"/>
      <c r="L2142" s="33"/>
      <c r="M2142" s="6"/>
      <c r="N2142" s="6"/>
    </row>
    <row r="2143" spans="1:14" ht="13.15" x14ac:dyDescent="0.4">
      <c r="A2143" s="1"/>
      <c r="B2143" s="11"/>
      <c r="C2143" s="4"/>
      <c r="D2143" s="11"/>
      <c r="E2143" s="11"/>
      <c r="F2143" s="4"/>
      <c r="G2143" s="22"/>
      <c r="H2143" s="4"/>
      <c r="I2143" s="4"/>
      <c r="J2143" s="33"/>
      <c r="K2143" s="4"/>
      <c r="L2143" s="33"/>
      <c r="M2143" s="6"/>
      <c r="N2143" s="6"/>
    </row>
    <row r="2144" spans="1:14" ht="13.15" x14ac:dyDescent="0.4">
      <c r="A2144" s="1"/>
      <c r="B2144" s="11"/>
      <c r="C2144" s="4"/>
      <c r="D2144" s="11"/>
      <c r="E2144" s="11"/>
      <c r="F2144" s="4"/>
      <c r="G2144" s="22"/>
      <c r="H2144" s="4"/>
      <c r="I2144" s="4"/>
      <c r="J2144" s="33"/>
      <c r="K2144" s="4"/>
      <c r="L2144" s="33"/>
      <c r="M2144" s="6"/>
      <c r="N2144" s="6"/>
    </row>
    <row r="2145" spans="1:14" ht="13.15" x14ac:dyDescent="0.4">
      <c r="A2145" s="1"/>
      <c r="B2145" s="11"/>
      <c r="C2145" s="4"/>
      <c r="D2145" s="11"/>
      <c r="E2145" s="11"/>
      <c r="F2145" s="4"/>
      <c r="G2145" s="22"/>
      <c r="H2145" s="4"/>
      <c r="I2145" s="4"/>
      <c r="J2145" s="33"/>
      <c r="K2145" s="4"/>
      <c r="L2145" s="33"/>
      <c r="M2145" s="6"/>
      <c r="N2145" s="6"/>
    </row>
    <row r="2146" spans="1:14" ht="13.15" x14ac:dyDescent="0.4">
      <c r="A2146" s="1"/>
      <c r="B2146" s="11"/>
      <c r="C2146" s="4"/>
      <c r="D2146" s="11"/>
      <c r="E2146" s="11"/>
      <c r="F2146" s="4"/>
      <c r="G2146" s="22"/>
      <c r="H2146" s="4"/>
      <c r="I2146" s="4"/>
      <c r="J2146" s="33"/>
      <c r="K2146" s="4"/>
      <c r="L2146" s="33"/>
      <c r="M2146" s="6"/>
      <c r="N2146" s="6"/>
    </row>
    <row r="2147" spans="1:14" ht="13.15" x14ac:dyDescent="0.4">
      <c r="A2147" s="1"/>
      <c r="B2147" s="11"/>
      <c r="C2147" s="4"/>
      <c r="D2147" s="11"/>
      <c r="E2147" s="11"/>
      <c r="F2147" s="4"/>
      <c r="G2147" s="22"/>
      <c r="H2147" s="4"/>
      <c r="I2147" s="4"/>
      <c r="J2147" s="33"/>
      <c r="K2147" s="4"/>
      <c r="L2147" s="33"/>
      <c r="M2147" s="6"/>
      <c r="N2147" s="6"/>
    </row>
    <row r="2148" spans="1:14" ht="13.15" x14ac:dyDescent="0.4">
      <c r="A2148" s="1"/>
      <c r="B2148" s="11"/>
      <c r="C2148" s="4"/>
      <c r="D2148" s="11"/>
      <c r="E2148" s="11"/>
      <c r="F2148" s="4"/>
      <c r="G2148" s="22"/>
      <c r="H2148" s="4"/>
      <c r="I2148" s="4"/>
      <c r="J2148" s="33"/>
      <c r="K2148" s="4"/>
      <c r="L2148" s="33"/>
      <c r="M2148" s="6"/>
      <c r="N2148" s="6"/>
    </row>
    <row r="2149" spans="1:14" ht="13.15" x14ac:dyDescent="0.4">
      <c r="A2149" s="1"/>
      <c r="B2149" s="11"/>
      <c r="C2149" s="4"/>
      <c r="D2149" s="11"/>
      <c r="E2149" s="11"/>
      <c r="F2149" s="4"/>
      <c r="G2149" s="22"/>
      <c r="H2149" s="4"/>
      <c r="I2149" s="4"/>
      <c r="J2149" s="33"/>
      <c r="K2149" s="4"/>
      <c r="L2149" s="33"/>
      <c r="M2149" s="6"/>
      <c r="N2149" s="6"/>
    </row>
    <row r="2150" spans="1:14" ht="13.15" x14ac:dyDescent="0.4">
      <c r="A2150" s="1"/>
      <c r="B2150" s="11"/>
      <c r="C2150" s="4"/>
      <c r="D2150" s="11"/>
      <c r="E2150" s="11"/>
      <c r="F2150" s="4"/>
      <c r="G2150" s="22"/>
      <c r="H2150" s="4"/>
      <c r="I2150" s="4"/>
      <c r="J2150" s="33"/>
      <c r="K2150" s="4"/>
      <c r="L2150" s="33"/>
      <c r="M2150" s="6"/>
      <c r="N2150" s="6"/>
    </row>
    <row r="2151" spans="1:14" ht="13.15" x14ac:dyDescent="0.4">
      <c r="A2151" s="1"/>
      <c r="B2151" s="11"/>
      <c r="C2151" s="4"/>
      <c r="D2151" s="11"/>
      <c r="E2151" s="11"/>
      <c r="F2151" s="4"/>
      <c r="G2151" s="22"/>
      <c r="H2151" s="4"/>
      <c r="I2151" s="4"/>
      <c r="J2151" s="33"/>
      <c r="K2151" s="4"/>
      <c r="L2151" s="33"/>
      <c r="M2151" s="6"/>
      <c r="N2151" s="6"/>
    </row>
    <row r="2152" spans="1:14" ht="13.15" x14ac:dyDescent="0.4">
      <c r="A2152" s="1"/>
      <c r="B2152" s="11"/>
      <c r="C2152" s="4"/>
      <c r="D2152" s="11"/>
      <c r="E2152" s="11"/>
      <c r="F2152" s="4"/>
      <c r="G2152" s="22"/>
      <c r="H2152" s="4"/>
      <c r="I2152" s="4"/>
      <c r="J2152" s="33"/>
      <c r="K2152" s="4"/>
      <c r="L2152" s="33"/>
      <c r="M2152" s="6"/>
      <c r="N2152" s="6"/>
    </row>
    <row r="2153" spans="1:14" ht="13.15" x14ac:dyDescent="0.4">
      <c r="A2153" s="1"/>
      <c r="B2153" s="11"/>
      <c r="C2153" s="4"/>
      <c r="D2153" s="11"/>
      <c r="E2153" s="11"/>
      <c r="F2153" s="4"/>
      <c r="G2153" s="22"/>
      <c r="H2153" s="4"/>
      <c r="I2153" s="4"/>
      <c r="J2153" s="33"/>
      <c r="K2153" s="4"/>
      <c r="L2153" s="33"/>
      <c r="M2153" s="6"/>
      <c r="N2153" s="6"/>
    </row>
    <row r="2154" spans="1:14" ht="13.15" x14ac:dyDescent="0.4">
      <c r="A2154" s="1"/>
      <c r="B2154" s="11"/>
      <c r="C2154" s="4"/>
      <c r="D2154" s="11"/>
      <c r="E2154" s="11"/>
      <c r="F2154" s="4"/>
      <c r="G2154" s="22"/>
      <c r="H2154" s="4"/>
      <c r="I2154" s="4"/>
      <c r="J2154" s="33"/>
      <c r="K2154" s="4"/>
      <c r="L2154" s="33"/>
      <c r="M2154" s="6"/>
      <c r="N2154" s="6"/>
    </row>
    <row r="2155" spans="1:14" ht="13.15" x14ac:dyDescent="0.4">
      <c r="A2155" s="1"/>
      <c r="B2155" s="11"/>
      <c r="C2155" s="4"/>
      <c r="D2155" s="11"/>
      <c r="E2155" s="11"/>
      <c r="F2155" s="4"/>
      <c r="G2155" s="22"/>
      <c r="H2155" s="4"/>
      <c r="I2155" s="4"/>
      <c r="J2155" s="33"/>
      <c r="K2155" s="4"/>
      <c r="L2155" s="33"/>
      <c r="M2155" s="6"/>
      <c r="N2155" s="6"/>
    </row>
    <row r="2156" spans="1:14" ht="13.15" x14ac:dyDescent="0.4">
      <c r="A2156" s="1"/>
      <c r="B2156" s="11"/>
      <c r="C2156" s="4"/>
      <c r="D2156" s="11"/>
      <c r="E2156" s="11"/>
      <c r="F2156" s="4"/>
      <c r="G2156" s="22"/>
      <c r="H2156" s="4"/>
      <c r="I2156" s="4"/>
      <c r="J2156" s="33"/>
      <c r="K2156" s="4"/>
      <c r="L2156" s="33"/>
      <c r="M2156" s="6"/>
      <c r="N2156" s="6"/>
    </row>
    <row r="2157" spans="1:14" ht="13.15" x14ac:dyDescent="0.4">
      <c r="A2157" s="1"/>
      <c r="B2157" s="11"/>
      <c r="C2157" s="4"/>
      <c r="D2157" s="11"/>
      <c r="E2157" s="11"/>
      <c r="F2157" s="4"/>
      <c r="G2157" s="22"/>
      <c r="H2157" s="4"/>
      <c r="I2157" s="4"/>
      <c r="J2157" s="33"/>
      <c r="K2157" s="4"/>
      <c r="L2157" s="33"/>
      <c r="M2157" s="6"/>
      <c r="N2157" s="6"/>
    </row>
    <row r="2158" spans="1:14" ht="13.15" x14ac:dyDescent="0.4">
      <c r="A2158" s="1"/>
      <c r="B2158" s="11"/>
      <c r="C2158" s="4"/>
      <c r="D2158" s="11"/>
      <c r="E2158" s="11"/>
      <c r="F2158" s="4"/>
      <c r="G2158" s="22"/>
      <c r="H2158" s="4"/>
      <c r="I2158" s="4"/>
      <c r="J2158" s="33"/>
      <c r="K2158" s="4"/>
      <c r="L2158" s="33"/>
      <c r="M2158" s="6"/>
      <c r="N2158" s="6"/>
    </row>
    <row r="2159" spans="1:14" ht="13.15" x14ac:dyDescent="0.4">
      <c r="A2159" s="1"/>
      <c r="B2159" s="11"/>
      <c r="C2159" s="4"/>
      <c r="D2159" s="11"/>
      <c r="E2159" s="11"/>
      <c r="F2159" s="4"/>
      <c r="G2159" s="22"/>
      <c r="H2159" s="4"/>
      <c r="I2159" s="4"/>
      <c r="J2159" s="33"/>
      <c r="K2159" s="4"/>
      <c r="L2159" s="33"/>
      <c r="M2159" s="6"/>
      <c r="N2159" s="6"/>
    </row>
    <row r="2160" spans="1:14" ht="13.15" x14ac:dyDescent="0.4">
      <c r="A2160" s="1"/>
      <c r="B2160" s="11"/>
      <c r="C2160" s="4"/>
      <c r="D2160" s="11"/>
      <c r="E2160" s="11"/>
      <c r="F2160" s="4"/>
      <c r="G2160" s="22"/>
      <c r="H2160" s="4"/>
      <c r="I2160" s="4"/>
      <c r="J2160" s="33"/>
      <c r="K2160" s="4"/>
      <c r="L2160" s="33"/>
      <c r="M2160" s="6"/>
      <c r="N2160" s="6"/>
    </row>
    <row r="2161" spans="1:14" ht="13.15" x14ac:dyDescent="0.4">
      <c r="A2161" s="1"/>
      <c r="B2161" s="11"/>
      <c r="C2161" s="4"/>
      <c r="D2161" s="11"/>
      <c r="E2161" s="11"/>
      <c r="F2161" s="4"/>
      <c r="G2161" s="22"/>
      <c r="H2161" s="4"/>
      <c r="I2161" s="4"/>
      <c r="J2161" s="33"/>
      <c r="K2161" s="4"/>
      <c r="L2161" s="33"/>
      <c r="M2161" s="6"/>
      <c r="N2161" s="6"/>
    </row>
    <row r="2162" spans="1:14" ht="13.15" x14ac:dyDescent="0.4">
      <c r="A2162" s="1"/>
      <c r="B2162" s="11"/>
      <c r="C2162" s="4"/>
      <c r="D2162" s="11"/>
      <c r="E2162" s="11"/>
      <c r="F2162" s="4"/>
      <c r="G2162" s="22"/>
      <c r="H2162" s="4"/>
      <c r="I2162" s="4"/>
      <c r="J2162" s="33"/>
      <c r="K2162" s="4"/>
      <c r="L2162" s="33"/>
      <c r="M2162" s="6"/>
      <c r="N2162" s="6"/>
    </row>
    <row r="2163" spans="1:14" ht="13.15" x14ac:dyDescent="0.4">
      <c r="A2163" s="1"/>
      <c r="B2163" s="11"/>
      <c r="C2163" s="4"/>
      <c r="D2163" s="11"/>
      <c r="E2163" s="11"/>
      <c r="F2163" s="4"/>
      <c r="G2163" s="22"/>
      <c r="H2163" s="4"/>
      <c r="I2163" s="4"/>
      <c r="J2163" s="33"/>
      <c r="K2163" s="4"/>
      <c r="L2163" s="33"/>
      <c r="M2163" s="6"/>
      <c r="N2163" s="6"/>
    </row>
    <row r="2164" spans="1:14" ht="13.15" x14ac:dyDescent="0.4">
      <c r="A2164" s="1"/>
      <c r="B2164" s="11"/>
      <c r="C2164" s="4"/>
      <c r="D2164" s="11"/>
      <c r="E2164" s="11"/>
      <c r="F2164" s="4"/>
      <c r="G2164" s="22"/>
      <c r="H2164" s="4"/>
      <c r="I2164" s="4"/>
      <c r="J2164" s="33"/>
      <c r="K2164" s="4"/>
      <c r="L2164" s="33"/>
      <c r="M2164" s="6"/>
      <c r="N2164" s="6"/>
    </row>
    <row r="2165" spans="1:14" ht="13.15" x14ac:dyDescent="0.4">
      <c r="A2165" s="1"/>
      <c r="B2165" s="11"/>
      <c r="C2165" s="4"/>
      <c r="D2165" s="11"/>
      <c r="E2165" s="11"/>
      <c r="F2165" s="4"/>
      <c r="G2165" s="22"/>
      <c r="H2165" s="4"/>
      <c r="I2165" s="4"/>
      <c r="J2165" s="33"/>
      <c r="K2165" s="4"/>
      <c r="L2165" s="33"/>
      <c r="M2165" s="6"/>
      <c r="N2165" s="6"/>
    </row>
    <row r="2166" spans="1:14" ht="13.15" x14ac:dyDescent="0.4">
      <c r="A2166" s="1"/>
      <c r="B2166" s="11"/>
      <c r="C2166" s="4"/>
      <c r="D2166" s="11"/>
      <c r="E2166" s="11"/>
      <c r="F2166" s="4"/>
      <c r="G2166" s="22"/>
      <c r="H2166" s="4"/>
      <c r="I2166" s="4"/>
      <c r="J2166" s="33"/>
      <c r="K2166" s="4"/>
      <c r="L2166" s="33"/>
      <c r="M2166" s="6"/>
      <c r="N2166" s="6"/>
    </row>
    <row r="2167" spans="1:14" ht="13.15" x14ac:dyDescent="0.4">
      <c r="A2167" s="1"/>
      <c r="B2167" s="11"/>
      <c r="C2167" s="4"/>
      <c r="D2167" s="11"/>
      <c r="E2167" s="11"/>
      <c r="F2167" s="4"/>
      <c r="G2167" s="22"/>
      <c r="H2167" s="4"/>
      <c r="I2167" s="4"/>
      <c r="J2167" s="33"/>
      <c r="K2167" s="4"/>
      <c r="L2167" s="33"/>
      <c r="M2167" s="6"/>
      <c r="N2167" s="6"/>
    </row>
    <row r="2168" spans="1:14" ht="13.15" x14ac:dyDescent="0.4">
      <c r="A2168" s="1"/>
      <c r="B2168" s="11"/>
      <c r="C2168" s="4"/>
      <c r="D2168" s="11"/>
      <c r="E2168" s="11"/>
      <c r="F2168" s="4"/>
      <c r="G2168" s="22"/>
      <c r="H2168" s="4"/>
      <c r="I2168" s="4"/>
      <c r="J2168" s="33"/>
      <c r="K2168" s="4"/>
      <c r="L2168" s="33"/>
      <c r="M2168" s="6"/>
      <c r="N2168" s="6"/>
    </row>
    <row r="2169" spans="1:14" ht="13.15" x14ac:dyDescent="0.4">
      <c r="A2169" s="1"/>
      <c r="B2169" s="11"/>
      <c r="C2169" s="4"/>
      <c r="D2169" s="11"/>
      <c r="E2169" s="11"/>
      <c r="F2169" s="4"/>
      <c r="G2169" s="22"/>
      <c r="H2169" s="4"/>
      <c r="I2169" s="4"/>
      <c r="J2169" s="33"/>
      <c r="K2169" s="4"/>
      <c r="L2169" s="33"/>
      <c r="M2169" s="6"/>
      <c r="N2169" s="6"/>
    </row>
    <row r="2170" spans="1:14" ht="13.15" x14ac:dyDescent="0.4">
      <c r="A2170" s="1"/>
      <c r="B2170" s="11"/>
      <c r="C2170" s="4"/>
      <c r="D2170" s="11"/>
      <c r="E2170" s="11"/>
      <c r="F2170" s="4"/>
      <c r="G2170" s="22"/>
      <c r="H2170" s="4"/>
      <c r="I2170" s="4"/>
      <c r="J2170" s="33"/>
      <c r="K2170" s="4"/>
      <c r="L2170" s="33"/>
      <c r="M2170" s="6"/>
      <c r="N2170" s="6"/>
    </row>
    <row r="2171" spans="1:14" ht="13.15" x14ac:dyDescent="0.4">
      <c r="A2171" s="1"/>
      <c r="B2171" s="11"/>
      <c r="C2171" s="4"/>
      <c r="D2171" s="11"/>
      <c r="E2171" s="11"/>
      <c r="F2171" s="4"/>
      <c r="G2171" s="22"/>
      <c r="H2171" s="4"/>
      <c r="I2171" s="4"/>
      <c r="J2171" s="33"/>
      <c r="K2171" s="4"/>
      <c r="L2171" s="33"/>
      <c r="M2171" s="6"/>
      <c r="N2171" s="6"/>
    </row>
    <row r="2172" spans="1:14" ht="13.15" x14ac:dyDescent="0.4">
      <c r="A2172" s="1"/>
      <c r="B2172" s="11"/>
      <c r="C2172" s="4"/>
      <c r="D2172" s="11"/>
      <c r="E2172" s="11"/>
      <c r="F2172" s="4"/>
      <c r="G2172" s="22"/>
      <c r="H2172" s="4"/>
      <c r="I2172" s="4"/>
      <c r="J2172" s="33"/>
      <c r="K2172" s="4"/>
      <c r="L2172" s="33"/>
      <c r="M2172" s="6"/>
      <c r="N2172" s="6"/>
    </row>
    <row r="2173" spans="1:14" ht="13.15" x14ac:dyDescent="0.4">
      <c r="A2173" s="1"/>
      <c r="B2173" s="11"/>
      <c r="C2173" s="4"/>
      <c r="D2173" s="11"/>
      <c r="E2173" s="11"/>
      <c r="F2173" s="4"/>
      <c r="G2173" s="22"/>
      <c r="H2173" s="4"/>
      <c r="I2173" s="4"/>
      <c r="J2173" s="33"/>
      <c r="K2173" s="4"/>
      <c r="L2173" s="33"/>
      <c r="M2173" s="6"/>
      <c r="N2173" s="6"/>
    </row>
    <row r="2174" spans="1:14" ht="13.15" x14ac:dyDescent="0.4">
      <c r="A2174" s="1"/>
      <c r="B2174" s="11"/>
      <c r="C2174" s="4"/>
      <c r="D2174" s="11"/>
      <c r="E2174" s="11"/>
      <c r="F2174" s="4"/>
      <c r="G2174" s="22"/>
      <c r="H2174" s="4"/>
      <c r="I2174" s="4"/>
      <c r="J2174" s="33"/>
      <c r="K2174" s="4"/>
      <c r="L2174" s="33"/>
      <c r="M2174" s="6"/>
      <c r="N2174" s="6"/>
    </row>
    <row r="2175" spans="1:14" ht="13.15" x14ac:dyDescent="0.4">
      <c r="A2175" s="1"/>
      <c r="B2175" s="11"/>
      <c r="C2175" s="4"/>
      <c r="D2175" s="11"/>
      <c r="E2175" s="11"/>
      <c r="F2175" s="4"/>
      <c r="G2175" s="22"/>
      <c r="H2175" s="4"/>
      <c r="I2175" s="4"/>
      <c r="J2175" s="33"/>
      <c r="K2175" s="4"/>
      <c r="L2175" s="33"/>
      <c r="M2175" s="6"/>
      <c r="N2175" s="6"/>
    </row>
    <row r="2176" spans="1:14" ht="13.15" x14ac:dyDescent="0.4">
      <c r="A2176" s="1"/>
      <c r="B2176" s="11"/>
      <c r="C2176" s="4"/>
      <c r="D2176" s="11"/>
      <c r="E2176" s="11"/>
      <c r="F2176" s="4"/>
      <c r="G2176" s="22"/>
      <c r="H2176" s="4"/>
      <c r="I2176" s="4"/>
      <c r="J2176" s="33"/>
      <c r="K2176" s="4"/>
      <c r="L2176" s="33"/>
      <c r="M2176" s="6"/>
      <c r="N2176" s="6"/>
    </row>
    <row r="2177" spans="1:14" ht="13.15" x14ac:dyDescent="0.4">
      <c r="A2177" s="1"/>
      <c r="B2177" s="11"/>
      <c r="C2177" s="4"/>
      <c r="D2177" s="11"/>
      <c r="E2177" s="11"/>
      <c r="F2177" s="4"/>
      <c r="G2177" s="22"/>
      <c r="H2177" s="4"/>
      <c r="I2177" s="4"/>
      <c r="J2177" s="33"/>
      <c r="K2177" s="4"/>
      <c r="L2177" s="33"/>
      <c r="M2177" s="6"/>
      <c r="N2177" s="6"/>
    </row>
    <row r="2178" spans="1:14" ht="13.15" x14ac:dyDescent="0.4">
      <c r="A2178" s="1"/>
      <c r="B2178" s="11"/>
      <c r="C2178" s="4"/>
      <c r="D2178" s="11"/>
      <c r="E2178" s="11"/>
      <c r="F2178" s="4"/>
      <c r="G2178" s="22"/>
      <c r="H2178" s="4"/>
      <c r="I2178" s="4"/>
      <c r="J2178" s="33"/>
      <c r="K2178" s="4"/>
      <c r="L2178" s="33"/>
      <c r="M2178" s="6"/>
      <c r="N2178" s="6"/>
    </row>
    <row r="2179" spans="1:14" ht="13.15" x14ac:dyDescent="0.4">
      <c r="A2179" s="1"/>
      <c r="B2179" s="11"/>
      <c r="C2179" s="4"/>
      <c r="D2179" s="11"/>
      <c r="E2179" s="11"/>
      <c r="F2179" s="4"/>
      <c r="G2179" s="22"/>
      <c r="H2179" s="4"/>
      <c r="I2179" s="4"/>
      <c r="J2179" s="33"/>
      <c r="K2179" s="4"/>
      <c r="L2179" s="33"/>
      <c r="M2179" s="6"/>
      <c r="N2179" s="6"/>
    </row>
    <row r="2180" spans="1:14" ht="13.15" x14ac:dyDescent="0.4">
      <c r="A2180" s="1"/>
      <c r="B2180" s="11"/>
      <c r="C2180" s="4"/>
      <c r="D2180" s="11"/>
      <c r="E2180" s="11"/>
      <c r="F2180" s="4"/>
      <c r="G2180" s="22"/>
      <c r="H2180" s="4"/>
      <c r="I2180" s="4"/>
      <c r="J2180" s="33"/>
      <c r="K2180" s="4"/>
      <c r="L2180" s="33"/>
      <c r="M2180" s="6"/>
      <c r="N2180" s="6"/>
    </row>
    <row r="2181" spans="1:14" ht="13.15" x14ac:dyDescent="0.4">
      <c r="A2181" s="1"/>
      <c r="B2181" s="11"/>
      <c r="C2181" s="4"/>
      <c r="D2181" s="11"/>
      <c r="E2181" s="11"/>
      <c r="F2181" s="4"/>
      <c r="G2181" s="22"/>
      <c r="H2181" s="4"/>
      <c r="I2181" s="4"/>
      <c r="J2181" s="33"/>
      <c r="K2181" s="4"/>
      <c r="L2181" s="33"/>
      <c r="M2181" s="6"/>
      <c r="N2181" s="6"/>
    </row>
    <row r="2182" spans="1:14" ht="13.15" x14ac:dyDescent="0.4">
      <c r="A2182" s="1"/>
      <c r="B2182" s="11"/>
      <c r="C2182" s="4"/>
      <c r="D2182" s="11"/>
      <c r="E2182" s="11"/>
      <c r="F2182" s="4"/>
      <c r="G2182" s="22"/>
      <c r="H2182" s="4"/>
      <c r="I2182" s="4"/>
      <c r="J2182" s="33"/>
      <c r="K2182" s="4"/>
      <c r="L2182" s="33"/>
      <c r="M2182" s="6"/>
      <c r="N2182" s="6"/>
    </row>
    <row r="2183" spans="1:14" ht="13.15" x14ac:dyDescent="0.4">
      <c r="A2183" s="1"/>
      <c r="B2183" s="11"/>
      <c r="C2183" s="4"/>
      <c r="D2183" s="11"/>
      <c r="E2183" s="11"/>
      <c r="F2183" s="4"/>
      <c r="G2183" s="22"/>
      <c r="H2183" s="4"/>
      <c r="I2183" s="4"/>
      <c r="J2183" s="33"/>
      <c r="K2183" s="4"/>
      <c r="L2183" s="33"/>
      <c r="M2183" s="6"/>
      <c r="N2183" s="6"/>
    </row>
    <row r="2184" spans="1:14" ht="13.15" x14ac:dyDescent="0.4">
      <c r="A2184" s="1"/>
      <c r="B2184" s="11"/>
      <c r="C2184" s="4"/>
      <c r="D2184" s="11"/>
      <c r="E2184" s="11"/>
      <c r="F2184" s="4"/>
      <c r="G2184" s="22"/>
      <c r="H2184" s="4"/>
      <c r="I2184" s="4"/>
      <c r="J2184" s="33"/>
      <c r="K2184" s="4"/>
      <c r="L2184" s="33"/>
      <c r="M2184" s="6"/>
      <c r="N2184" s="6"/>
    </row>
    <row r="2185" spans="1:14" ht="13.15" x14ac:dyDescent="0.4">
      <c r="A2185" s="1"/>
      <c r="B2185" s="11"/>
      <c r="C2185" s="4"/>
      <c r="D2185" s="11"/>
      <c r="E2185" s="11"/>
      <c r="F2185" s="4"/>
      <c r="G2185" s="22"/>
      <c r="H2185" s="4"/>
      <c r="I2185" s="4"/>
      <c r="J2185" s="33"/>
      <c r="K2185" s="4"/>
      <c r="L2185" s="33"/>
      <c r="M2185" s="6"/>
      <c r="N2185" s="6"/>
    </row>
    <row r="2186" spans="1:14" ht="13.15" x14ac:dyDescent="0.4">
      <c r="A2186" s="1"/>
      <c r="B2186" s="11"/>
      <c r="C2186" s="4"/>
      <c r="D2186" s="11"/>
      <c r="E2186" s="11"/>
      <c r="F2186" s="4"/>
      <c r="G2186" s="22"/>
      <c r="H2186" s="4"/>
      <c r="I2186" s="4"/>
      <c r="J2186" s="33"/>
      <c r="K2186" s="4"/>
      <c r="L2186" s="33"/>
      <c r="M2186" s="6"/>
      <c r="N2186" s="6"/>
    </row>
    <row r="2187" spans="1:14" ht="13.15" x14ac:dyDescent="0.4">
      <c r="A2187" s="1"/>
      <c r="B2187" s="11"/>
      <c r="C2187" s="4"/>
      <c r="D2187" s="11"/>
      <c r="E2187" s="11"/>
      <c r="F2187" s="4"/>
      <c r="G2187" s="22"/>
      <c r="H2187" s="4"/>
      <c r="I2187" s="4"/>
      <c r="J2187" s="33"/>
      <c r="K2187" s="4"/>
      <c r="L2187" s="33"/>
      <c r="M2187" s="6"/>
      <c r="N2187" s="6"/>
    </row>
    <row r="2188" spans="1:14" ht="13.15" x14ac:dyDescent="0.4">
      <c r="A2188" s="1"/>
      <c r="B2188" s="11"/>
      <c r="C2188" s="4"/>
      <c r="D2188" s="11"/>
      <c r="E2188" s="11"/>
      <c r="F2188" s="4"/>
      <c r="G2188" s="22"/>
      <c r="H2188" s="4"/>
      <c r="I2188" s="4"/>
      <c r="J2188" s="33"/>
      <c r="K2188" s="4"/>
      <c r="L2188" s="33"/>
      <c r="M2188" s="6"/>
      <c r="N2188" s="6"/>
    </row>
    <row r="2189" spans="1:14" ht="13.15" x14ac:dyDescent="0.4">
      <c r="A2189" s="1"/>
      <c r="B2189" s="11"/>
      <c r="C2189" s="4"/>
      <c r="D2189" s="11"/>
      <c r="E2189" s="11"/>
      <c r="F2189" s="4"/>
      <c r="G2189" s="22"/>
      <c r="H2189" s="4"/>
      <c r="I2189" s="4"/>
      <c r="J2189" s="33"/>
      <c r="K2189" s="4"/>
      <c r="L2189" s="33"/>
      <c r="M2189" s="6"/>
      <c r="N2189" s="6"/>
    </row>
    <row r="2190" spans="1:14" ht="13.15" x14ac:dyDescent="0.4">
      <c r="A2190" s="1"/>
      <c r="B2190" s="11"/>
      <c r="C2190" s="4"/>
      <c r="D2190" s="11"/>
      <c r="E2190" s="11"/>
      <c r="F2190" s="4"/>
      <c r="G2190" s="22"/>
      <c r="H2190" s="4"/>
      <c r="I2190" s="4"/>
      <c r="J2190" s="33"/>
      <c r="K2190" s="4"/>
      <c r="L2190" s="33"/>
      <c r="M2190" s="6"/>
      <c r="N2190" s="6"/>
    </row>
    <row r="2191" spans="1:14" ht="13.15" x14ac:dyDescent="0.4">
      <c r="A2191" s="1"/>
      <c r="B2191" s="11"/>
      <c r="C2191" s="4"/>
      <c r="D2191" s="11"/>
      <c r="E2191" s="11"/>
      <c r="F2191" s="4"/>
      <c r="G2191" s="22"/>
      <c r="H2191" s="4"/>
      <c r="I2191" s="4"/>
      <c r="J2191" s="33"/>
      <c r="K2191" s="4"/>
      <c r="L2191" s="33"/>
      <c r="M2191" s="6"/>
      <c r="N2191" s="6"/>
    </row>
    <row r="2192" spans="1:14" ht="13.15" x14ac:dyDescent="0.4">
      <c r="A2192" s="1"/>
      <c r="B2192" s="11"/>
      <c r="C2192" s="4"/>
      <c r="D2192" s="11"/>
      <c r="E2192" s="11"/>
      <c r="F2192" s="4"/>
      <c r="G2192" s="22"/>
      <c r="H2192" s="4"/>
      <c r="I2192" s="4"/>
      <c r="J2192" s="33"/>
      <c r="K2192" s="4"/>
      <c r="L2192" s="33"/>
      <c r="M2192" s="6"/>
      <c r="N2192" s="6"/>
    </row>
    <row r="2193" spans="1:14" ht="13.15" x14ac:dyDescent="0.4">
      <c r="A2193" s="1"/>
      <c r="B2193" s="11"/>
      <c r="C2193" s="4"/>
      <c r="D2193" s="11"/>
      <c r="E2193" s="11"/>
      <c r="F2193" s="4"/>
      <c r="G2193" s="22"/>
      <c r="H2193" s="4"/>
      <c r="I2193" s="4"/>
      <c r="J2193" s="33"/>
      <c r="K2193" s="4"/>
      <c r="L2193" s="33"/>
      <c r="M2193" s="6"/>
      <c r="N2193" s="6"/>
    </row>
    <row r="2194" spans="1:14" ht="13.15" x14ac:dyDescent="0.4">
      <c r="A2194" s="1"/>
      <c r="B2194" s="11"/>
      <c r="C2194" s="4"/>
      <c r="D2194" s="11"/>
      <c r="E2194" s="11"/>
      <c r="F2194" s="4"/>
      <c r="G2194" s="22"/>
      <c r="H2194" s="4"/>
      <c r="I2194" s="4"/>
      <c r="J2194" s="33"/>
      <c r="K2194" s="4"/>
      <c r="L2194" s="33"/>
      <c r="M2194" s="6"/>
      <c r="N2194" s="6"/>
    </row>
    <row r="2195" spans="1:14" ht="13.15" x14ac:dyDescent="0.4">
      <c r="A2195" s="1"/>
      <c r="B2195" s="11"/>
      <c r="C2195" s="4"/>
      <c r="D2195" s="11"/>
      <c r="E2195" s="11"/>
      <c r="F2195" s="4"/>
      <c r="G2195" s="22"/>
      <c r="H2195" s="4"/>
      <c r="I2195" s="4"/>
      <c r="J2195" s="33"/>
      <c r="K2195" s="4"/>
      <c r="L2195" s="33"/>
      <c r="M2195" s="6"/>
      <c r="N2195" s="6"/>
    </row>
    <row r="2196" spans="1:14" ht="13.15" x14ac:dyDescent="0.4">
      <c r="A2196" s="1"/>
      <c r="B2196" s="11"/>
      <c r="C2196" s="4"/>
      <c r="D2196" s="11"/>
      <c r="E2196" s="11"/>
      <c r="F2196" s="4"/>
      <c r="G2196" s="22"/>
      <c r="H2196" s="4"/>
      <c r="I2196" s="4"/>
      <c r="J2196" s="33"/>
      <c r="K2196" s="4"/>
      <c r="L2196" s="33"/>
      <c r="M2196" s="6"/>
      <c r="N2196" s="6"/>
    </row>
    <row r="2197" spans="1:14" ht="13.15" x14ac:dyDescent="0.4">
      <c r="A2197" s="1"/>
      <c r="B2197" s="11"/>
      <c r="C2197" s="4"/>
      <c r="D2197" s="11"/>
      <c r="E2197" s="11"/>
      <c r="F2197" s="4"/>
      <c r="G2197" s="22"/>
      <c r="H2197" s="4"/>
      <c r="I2197" s="4"/>
      <c r="J2197" s="33"/>
      <c r="K2197" s="4"/>
      <c r="L2197" s="33"/>
      <c r="M2197" s="6"/>
      <c r="N2197" s="6"/>
    </row>
    <row r="2198" spans="1:14" ht="13.15" x14ac:dyDescent="0.4">
      <c r="A2198" s="1"/>
      <c r="B2198" s="11"/>
      <c r="C2198" s="4"/>
      <c r="D2198" s="11"/>
      <c r="E2198" s="11"/>
      <c r="F2198" s="4"/>
      <c r="G2198" s="22"/>
      <c r="H2198" s="4"/>
      <c r="I2198" s="4"/>
      <c r="J2198" s="33"/>
      <c r="K2198" s="4"/>
      <c r="L2198" s="33"/>
      <c r="M2198" s="6"/>
      <c r="N2198" s="6"/>
    </row>
    <row r="2199" spans="1:14" ht="13.15" x14ac:dyDescent="0.4">
      <c r="A2199" s="1"/>
      <c r="B2199" s="11"/>
      <c r="C2199" s="4"/>
      <c r="D2199" s="11"/>
      <c r="E2199" s="11"/>
      <c r="F2199" s="4"/>
      <c r="G2199" s="22"/>
      <c r="H2199" s="4"/>
      <c r="I2199" s="4"/>
      <c r="J2199" s="33"/>
      <c r="K2199" s="4"/>
      <c r="L2199" s="33"/>
      <c r="M2199" s="6"/>
      <c r="N2199" s="6"/>
    </row>
    <row r="2200" spans="1:14" ht="13.15" x14ac:dyDescent="0.4">
      <c r="A2200" s="1"/>
      <c r="B2200" s="11"/>
      <c r="C2200" s="4"/>
      <c r="D2200" s="11"/>
      <c r="E2200" s="11"/>
      <c r="F2200" s="4"/>
      <c r="G2200" s="22"/>
      <c r="H2200" s="4"/>
      <c r="I2200" s="4"/>
      <c r="J2200" s="33"/>
      <c r="K2200" s="4"/>
      <c r="L2200" s="33"/>
      <c r="M2200" s="6"/>
      <c r="N2200" s="6"/>
    </row>
    <row r="2201" spans="1:14" ht="13.15" x14ac:dyDescent="0.4">
      <c r="A2201" s="1"/>
      <c r="B2201" s="11"/>
      <c r="C2201" s="4"/>
      <c r="D2201" s="11"/>
      <c r="E2201" s="11"/>
      <c r="F2201" s="4"/>
      <c r="G2201" s="22"/>
      <c r="H2201" s="4"/>
      <c r="I2201" s="4"/>
      <c r="J2201" s="33"/>
      <c r="K2201" s="4"/>
      <c r="L2201" s="33"/>
      <c r="M2201" s="6"/>
      <c r="N2201" s="6"/>
    </row>
    <row r="2202" spans="1:14" ht="13.15" x14ac:dyDescent="0.4">
      <c r="A2202" s="1"/>
      <c r="B2202" s="11"/>
      <c r="C2202" s="4"/>
      <c r="D2202" s="11"/>
      <c r="E2202" s="11"/>
      <c r="F2202" s="4"/>
      <c r="G2202" s="22"/>
      <c r="H2202" s="4"/>
      <c r="I2202" s="4"/>
      <c r="J2202" s="33"/>
      <c r="K2202" s="4"/>
      <c r="L2202" s="33"/>
      <c r="M2202" s="6"/>
      <c r="N2202" s="6"/>
    </row>
    <row r="2203" spans="1:14" ht="13.15" x14ac:dyDescent="0.4">
      <c r="A2203" s="1"/>
      <c r="B2203" s="11"/>
      <c r="C2203" s="4"/>
      <c r="D2203" s="11"/>
      <c r="E2203" s="11"/>
      <c r="F2203" s="4"/>
      <c r="G2203" s="22"/>
      <c r="H2203" s="4"/>
      <c r="I2203" s="4"/>
      <c r="J2203" s="33"/>
      <c r="K2203" s="4"/>
      <c r="L2203" s="33"/>
      <c r="M2203" s="6"/>
      <c r="N2203" s="6"/>
    </row>
    <row r="2204" spans="1:14" ht="13.15" x14ac:dyDescent="0.4">
      <c r="A2204" s="1"/>
      <c r="B2204" s="11"/>
      <c r="C2204" s="4"/>
      <c r="D2204" s="11"/>
      <c r="E2204" s="11"/>
      <c r="F2204" s="4"/>
      <c r="G2204" s="22"/>
      <c r="H2204" s="4"/>
      <c r="I2204" s="4"/>
      <c r="J2204" s="33"/>
      <c r="K2204" s="4"/>
      <c r="L2204" s="33"/>
      <c r="M2204" s="6"/>
      <c r="N2204" s="6"/>
    </row>
    <row r="2205" spans="1:14" ht="13.15" x14ac:dyDescent="0.4">
      <c r="A2205" s="1"/>
      <c r="B2205" s="11"/>
      <c r="C2205" s="4"/>
      <c r="D2205" s="11"/>
      <c r="E2205" s="11"/>
      <c r="F2205" s="4"/>
      <c r="G2205" s="22"/>
      <c r="H2205" s="4"/>
      <c r="I2205" s="4"/>
      <c r="J2205" s="33"/>
      <c r="K2205" s="4"/>
      <c r="L2205" s="33"/>
      <c r="M2205" s="6"/>
      <c r="N2205" s="6"/>
    </row>
    <row r="2206" spans="1:14" ht="13.15" x14ac:dyDescent="0.4">
      <c r="A2206" s="1"/>
      <c r="B2206" s="11"/>
      <c r="C2206" s="4"/>
      <c r="D2206" s="11"/>
      <c r="E2206" s="11"/>
      <c r="F2206" s="4"/>
      <c r="G2206" s="22"/>
      <c r="H2206" s="4"/>
      <c r="I2206" s="4"/>
      <c r="J2206" s="33"/>
      <c r="K2206" s="4"/>
      <c r="L2206" s="33"/>
      <c r="M2206" s="6"/>
      <c r="N2206" s="6"/>
    </row>
    <row r="2207" spans="1:14" ht="13.15" x14ac:dyDescent="0.4">
      <c r="A2207" s="1"/>
      <c r="B2207" s="11"/>
      <c r="C2207" s="4"/>
      <c r="D2207" s="11"/>
      <c r="E2207" s="11"/>
      <c r="F2207" s="4"/>
      <c r="G2207" s="22"/>
      <c r="H2207" s="4"/>
      <c r="I2207" s="4"/>
      <c r="J2207" s="33"/>
      <c r="K2207" s="4"/>
      <c r="L2207" s="33"/>
      <c r="M2207" s="6"/>
      <c r="N2207" s="6"/>
    </row>
    <row r="2208" spans="1:14" ht="13.15" x14ac:dyDescent="0.4">
      <c r="A2208" s="1"/>
      <c r="B2208" s="11"/>
      <c r="C2208" s="4"/>
      <c r="D2208" s="11"/>
      <c r="E2208" s="11"/>
      <c r="F2208" s="4"/>
      <c r="G2208" s="22"/>
      <c r="H2208" s="4"/>
      <c r="I2208" s="4"/>
      <c r="J2208" s="33"/>
      <c r="K2208" s="4"/>
      <c r="L2208" s="33"/>
      <c r="M2208" s="6"/>
      <c r="N2208" s="6"/>
    </row>
    <row r="2209" spans="1:14" ht="13.15" x14ac:dyDescent="0.4">
      <c r="A2209" s="1"/>
      <c r="B2209" s="11"/>
      <c r="C2209" s="4"/>
      <c r="D2209" s="11"/>
      <c r="E2209" s="11"/>
      <c r="F2209" s="4"/>
      <c r="G2209" s="22"/>
      <c r="H2209" s="4"/>
      <c r="I2209" s="4"/>
      <c r="J2209" s="33"/>
      <c r="K2209" s="4"/>
      <c r="L2209" s="33"/>
      <c r="M2209" s="6"/>
      <c r="N2209" s="6"/>
    </row>
    <row r="2210" spans="1:14" ht="13.15" x14ac:dyDescent="0.4">
      <c r="A2210" s="1"/>
      <c r="B2210" s="11"/>
      <c r="C2210" s="4"/>
      <c r="D2210" s="11"/>
      <c r="E2210" s="11"/>
      <c r="F2210" s="4"/>
      <c r="G2210" s="22"/>
      <c r="H2210" s="4"/>
      <c r="I2210" s="4"/>
      <c r="J2210" s="33"/>
      <c r="K2210" s="4"/>
      <c r="L2210" s="33"/>
      <c r="M2210" s="6"/>
      <c r="N2210" s="6"/>
    </row>
    <row r="2211" spans="1:14" ht="13.15" x14ac:dyDescent="0.4">
      <c r="A2211" s="1"/>
      <c r="B2211" s="11"/>
      <c r="C2211" s="4"/>
      <c r="D2211" s="11"/>
      <c r="E2211" s="11"/>
      <c r="F2211" s="4"/>
      <c r="G2211" s="22"/>
      <c r="H2211" s="4"/>
      <c r="I2211" s="4"/>
      <c r="J2211" s="33"/>
      <c r="K2211" s="4"/>
      <c r="L2211" s="33"/>
      <c r="M2211" s="6"/>
      <c r="N2211" s="6"/>
    </row>
    <row r="2212" spans="1:14" ht="13.15" x14ac:dyDescent="0.4">
      <c r="A2212" s="1"/>
      <c r="B2212" s="11"/>
      <c r="C2212" s="4"/>
      <c r="D2212" s="11"/>
      <c r="E2212" s="11"/>
      <c r="F2212" s="4"/>
      <c r="G2212" s="22"/>
      <c r="H2212" s="4"/>
      <c r="I2212" s="4"/>
      <c r="J2212" s="33"/>
      <c r="K2212" s="4"/>
      <c r="L2212" s="33"/>
      <c r="M2212" s="6"/>
      <c r="N2212" s="6"/>
    </row>
    <row r="2213" spans="1:14" ht="13.15" x14ac:dyDescent="0.4">
      <c r="A2213" s="1"/>
      <c r="B2213" s="11"/>
      <c r="C2213" s="4"/>
      <c r="D2213" s="11"/>
      <c r="E2213" s="11"/>
      <c r="F2213" s="4"/>
      <c r="G2213" s="22"/>
      <c r="H2213" s="4"/>
      <c r="I2213" s="4"/>
      <c r="J2213" s="33"/>
      <c r="K2213" s="4"/>
      <c r="L2213" s="33"/>
      <c r="M2213" s="6"/>
      <c r="N2213" s="6"/>
    </row>
    <row r="2214" spans="1:14" ht="13.15" x14ac:dyDescent="0.4">
      <c r="A2214" s="1"/>
      <c r="B2214" s="11"/>
      <c r="C2214" s="4"/>
      <c r="D2214" s="11"/>
      <c r="E2214" s="11"/>
      <c r="F2214" s="4"/>
      <c r="G2214" s="22"/>
      <c r="H2214" s="4"/>
      <c r="I2214" s="4"/>
      <c r="J2214" s="33"/>
      <c r="K2214" s="4"/>
      <c r="L2214" s="33"/>
      <c r="M2214" s="6"/>
      <c r="N2214" s="6"/>
    </row>
    <row r="2215" spans="1:14" ht="13.15" x14ac:dyDescent="0.4">
      <c r="A2215" s="1"/>
      <c r="B2215" s="11"/>
      <c r="C2215" s="4"/>
      <c r="D2215" s="11"/>
      <c r="E2215" s="11"/>
      <c r="F2215" s="4"/>
      <c r="G2215" s="22"/>
      <c r="H2215" s="4"/>
      <c r="I2215" s="4"/>
      <c r="J2215" s="33"/>
      <c r="K2215" s="4"/>
      <c r="L2215" s="33"/>
      <c r="M2215" s="6"/>
      <c r="N2215" s="6"/>
    </row>
    <row r="2216" spans="1:14" ht="13.15" x14ac:dyDescent="0.4">
      <c r="A2216" s="1"/>
      <c r="B2216" s="11"/>
      <c r="C2216" s="4"/>
      <c r="D2216" s="11"/>
      <c r="E2216" s="11"/>
      <c r="F2216" s="4"/>
      <c r="G2216" s="22"/>
      <c r="H2216" s="4"/>
      <c r="I2216" s="4"/>
      <c r="J2216" s="33"/>
      <c r="K2216" s="4"/>
      <c r="L2216" s="33"/>
      <c r="M2216" s="6"/>
      <c r="N2216" s="6"/>
    </row>
    <row r="2217" spans="1:14" ht="13.15" x14ac:dyDescent="0.4">
      <c r="A2217" s="1"/>
      <c r="B2217" s="11"/>
      <c r="C2217" s="4"/>
      <c r="D2217" s="11"/>
      <c r="E2217" s="11"/>
      <c r="F2217" s="4"/>
      <c r="G2217" s="22"/>
      <c r="H2217" s="4"/>
      <c r="I2217" s="4"/>
      <c r="J2217" s="33"/>
      <c r="K2217" s="4"/>
      <c r="L2217" s="33"/>
      <c r="M2217" s="6"/>
      <c r="N2217" s="6"/>
    </row>
    <row r="2218" spans="1:14" ht="13.15" x14ac:dyDescent="0.4">
      <c r="A2218" s="1"/>
      <c r="B2218" s="11"/>
      <c r="C2218" s="4"/>
      <c r="D2218" s="11"/>
      <c r="E2218" s="11"/>
      <c r="F2218" s="4"/>
      <c r="G2218" s="22"/>
      <c r="H2218" s="4"/>
      <c r="I2218" s="4"/>
      <c r="J2218" s="33"/>
      <c r="K2218" s="4"/>
      <c r="L2218" s="33"/>
      <c r="M2218" s="6"/>
      <c r="N2218" s="6"/>
    </row>
    <row r="2219" spans="1:14" ht="13.15" x14ac:dyDescent="0.4">
      <c r="A2219" s="1"/>
      <c r="B2219" s="11"/>
      <c r="C2219" s="4"/>
      <c r="D2219" s="11"/>
      <c r="E2219" s="11"/>
      <c r="F2219" s="4"/>
      <c r="G2219" s="22"/>
      <c r="H2219" s="4"/>
      <c r="I2219" s="4"/>
      <c r="J2219" s="33"/>
      <c r="K2219" s="4"/>
      <c r="L2219" s="33"/>
      <c r="M2219" s="6"/>
      <c r="N2219" s="6"/>
    </row>
    <row r="2220" spans="1:14" ht="13.15" x14ac:dyDescent="0.4">
      <c r="A2220" s="1"/>
      <c r="B2220" s="11"/>
      <c r="C2220" s="4"/>
      <c r="D2220" s="11"/>
      <c r="E2220" s="11"/>
      <c r="F2220" s="4"/>
      <c r="G2220" s="22"/>
      <c r="H2220" s="4"/>
      <c r="I2220" s="4"/>
      <c r="J2220" s="33"/>
      <c r="K2220" s="4"/>
      <c r="L2220" s="33"/>
      <c r="M2220" s="6"/>
      <c r="N2220" s="6"/>
    </row>
    <row r="2221" spans="1:14" x14ac:dyDescent="0.45">
      <c r="H2221" s="4"/>
      <c r="I2221" s="4"/>
      <c r="J2221" s="33"/>
      <c r="K2221" s="4"/>
      <c r="L2221" s="33"/>
    </row>
    <row r="2222" spans="1:14" x14ac:dyDescent="0.45">
      <c r="H2222" s="4"/>
      <c r="I2222" s="4"/>
      <c r="J2222" s="33"/>
      <c r="K2222" s="4"/>
      <c r="L2222" s="33"/>
    </row>
    <row r="2223" spans="1:14" x14ac:dyDescent="0.45">
      <c r="H2223" s="4"/>
      <c r="I2223" s="4"/>
      <c r="J2223" s="33"/>
      <c r="K2223" s="4"/>
      <c r="L2223" s="33"/>
    </row>
    <row r="2224" spans="1:14" x14ac:dyDescent="0.45">
      <c r="H2224" s="4"/>
      <c r="I2224" s="4"/>
      <c r="J2224" s="33"/>
      <c r="K2224" s="4"/>
      <c r="L2224" s="33"/>
    </row>
    <row r="2225" spans="8:12" x14ac:dyDescent="0.45">
      <c r="H2225" s="4"/>
      <c r="I2225" s="4"/>
      <c r="J2225" s="33"/>
      <c r="K2225" s="4"/>
      <c r="L2225" s="33"/>
    </row>
    <row r="2226" spans="8:12" x14ac:dyDescent="0.45">
      <c r="H2226" s="4"/>
      <c r="I2226" s="4"/>
      <c r="J2226" s="33"/>
      <c r="K2226" s="4"/>
      <c r="L2226" s="33"/>
    </row>
    <row r="2227" spans="8:12" x14ac:dyDescent="0.45">
      <c r="H2227" s="4"/>
      <c r="I2227" s="4"/>
      <c r="J2227" s="33"/>
      <c r="K2227" s="4"/>
      <c r="L2227" s="33"/>
    </row>
    <row r="2228" spans="8:12" x14ac:dyDescent="0.45">
      <c r="H2228" s="4"/>
      <c r="I2228" s="4"/>
      <c r="J2228" s="33"/>
      <c r="K2228" s="4"/>
      <c r="L2228" s="33"/>
    </row>
    <row r="2229" spans="8:12" x14ac:dyDescent="0.45">
      <c r="H2229" s="4"/>
      <c r="I2229" s="4"/>
      <c r="J2229" s="33"/>
      <c r="K2229" s="4"/>
      <c r="L2229" s="33"/>
    </row>
    <row r="2230" spans="8:12" x14ac:dyDescent="0.45">
      <c r="H2230" s="4"/>
      <c r="I2230" s="4"/>
      <c r="J2230" s="33"/>
      <c r="K2230" s="4"/>
      <c r="L2230" s="33"/>
    </row>
    <row r="2231" spans="8:12" x14ac:dyDescent="0.45">
      <c r="H2231" s="4"/>
      <c r="I2231" s="4"/>
      <c r="J2231" s="33"/>
      <c r="K2231" s="4"/>
      <c r="L2231" s="33"/>
    </row>
    <row r="2232" spans="8:12" x14ac:dyDescent="0.45">
      <c r="H2232" s="4"/>
      <c r="I2232" s="4"/>
      <c r="J2232" s="33"/>
      <c r="K2232" s="4"/>
      <c r="L2232" s="33"/>
    </row>
    <row r="2233" spans="8:12" x14ac:dyDescent="0.45">
      <c r="H2233" s="4"/>
      <c r="I2233" s="4"/>
      <c r="J2233" s="33"/>
      <c r="K2233" s="4"/>
      <c r="L2233" s="33"/>
    </row>
    <row r="2234" spans="8:12" x14ac:dyDescent="0.45">
      <c r="H2234" s="4"/>
      <c r="I2234" s="4"/>
      <c r="J2234" s="33"/>
      <c r="K2234" s="4"/>
      <c r="L2234" s="33"/>
    </row>
    <row r="2235" spans="8:12" x14ac:dyDescent="0.45">
      <c r="H2235" s="4"/>
      <c r="I2235" s="4"/>
      <c r="J2235" s="33"/>
      <c r="K2235" s="4"/>
      <c r="L2235" s="33"/>
    </row>
    <row r="2236" spans="8:12" x14ac:dyDescent="0.45">
      <c r="H2236" s="4"/>
      <c r="I2236" s="4"/>
      <c r="J2236" s="33"/>
      <c r="K2236" s="4"/>
      <c r="L2236" s="33"/>
    </row>
    <row r="2237" spans="8:12" x14ac:dyDescent="0.45">
      <c r="H2237" s="4"/>
      <c r="I2237" s="4"/>
      <c r="J2237" s="33"/>
      <c r="K2237" s="4"/>
      <c r="L2237" s="33"/>
    </row>
    <row r="2238" spans="8:12" x14ac:dyDescent="0.45">
      <c r="H2238" s="4"/>
      <c r="I2238" s="4"/>
      <c r="J2238" s="33"/>
      <c r="K2238" s="4"/>
      <c r="L2238" s="33"/>
    </row>
    <row r="2239" spans="8:12" x14ac:dyDescent="0.45">
      <c r="H2239" s="4"/>
      <c r="I2239" s="4"/>
      <c r="J2239" s="33"/>
      <c r="K2239" s="4"/>
      <c r="L2239" s="33"/>
    </row>
    <row r="2240" spans="8:12" x14ac:dyDescent="0.45">
      <c r="H2240" s="4"/>
      <c r="I2240" s="4"/>
      <c r="J2240" s="33"/>
      <c r="K2240" s="4"/>
      <c r="L2240" s="33"/>
    </row>
    <row r="2241" spans="8:12" x14ac:dyDescent="0.45">
      <c r="H2241" s="4"/>
      <c r="I2241" s="4"/>
      <c r="J2241" s="33"/>
      <c r="K2241" s="4"/>
      <c r="L2241" s="33"/>
    </row>
    <row r="2242" spans="8:12" x14ac:dyDescent="0.45">
      <c r="H2242" s="4"/>
      <c r="I2242" s="4"/>
      <c r="J2242" s="33"/>
      <c r="K2242" s="4"/>
      <c r="L2242" s="33"/>
    </row>
    <row r="2243" spans="8:12" x14ac:dyDescent="0.45">
      <c r="H2243" s="4"/>
      <c r="I2243" s="4"/>
      <c r="J2243" s="33"/>
      <c r="K2243" s="4"/>
      <c r="L2243" s="33"/>
    </row>
    <row r="2244" spans="8:12" x14ac:dyDescent="0.45">
      <c r="H2244" s="4"/>
      <c r="I2244" s="4"/>
      <c r="J2244" s="33"/>
      <c r="K2244" s="4"/>
      <c r="L2244" s="33"/>
    </row>
    <row r="2245" spans="8:12" x14ac:dyDescent="0.45">
      <c r="H2245" s="4"/>
      <c r="I2245" s="4"/>
      <c r="J2245" s="33"/>
      <c r="K2245" s="4"/>
      <c r="L2245" s="33"/>
    </row>
    <row r="2246" spans="8:12" x14ac:dyDescent="0.45">
      <c r="H2246" s="4"/>
      <c r="I2246" s="4"/>
      <c r="J2246" s="33"/>
      <c r="K2246" s="4"/>
      <c r="L2246" s="33"/>
    </row>
    <row r="2247" spans="8:12" x14ac:dyDescent="0.45">
      <c r="H2247" s="4"/>
      <c r="I2247" s="4"/>
      <c r="J2247" s="33"/>
      <c r="K2247" s="4"/>
      <c r="L2247" s="33"/>
    </row>
    <row r="2248" spans="8:12" x14ac:dyDescent="0.45">
      <c r="H2248" s="4"/>
      <c r="I2248" s="4"/>
      <c r="J2248" s="33"/>
      <c r="K2248" s="4"/>
      <c r="L2248" s="33"/>
    </row>
    <row r="2249" spans="8:12" x14ac:dyDescent="0.45">
      <c r="H2249" s="4"/>
      <c r="I2249" s="4"/>
      <c r="J2249" s="33"/>
      <c r="K2249" s="4"/>
      <c r="L2249" s="33"/>
    </row>
    <row r="2250" spans="8:12" x14ac:dyDescent="0.45">
      <c r="H2250" s="4"/>
      <c r="I2250" s="4"/>
      <c r="J2250" s="33"/>
      <c r="K2250" s="4"/>
      <c r="L2250" s="33"/>
    </row>
    <row r="2251" spans="8:12" x14ac:dyDescent="0.45">
      <c r="H2251" s="4"/>
      <c r="I2251" s="4"/>
      <c r="J2251" s="33"/>
      <c r="K2251" s="4"/>
      <c r="L2251" s="33"/>
    </row>
    <row r="2252" spans="8:12" x14ac:dyDescent="0.45">
      <c r="H2252" s="4"/>
      <c r="I2252" s="4"/>
      <c r="J2252" s="33"/>
      <c r="K2252" s="4"/>
      <c r="L2252" s="33"/>
    </row>
    <row r="2253" spans="8:12" x14ac:dyDescent="0.45">
      <c r="H2253" s="4"/>
      <c r="I2253" s="4"/>
      <c r="J2253" s="33"/>
      <c r="K2253" s="4"/>
      <c r="L2253" s="33"/>
    </row>
    <row r="2254" spans="8:12" x14ac:dyDescent="0.45">
      <c r="H2254" s="4"/>
      <c r="I2254" s="4"/>
      <c r="J2254" s="33"/>
      <c r="K2254" s="4"/>
      <c r="L2254" s="33"/>
    </row>
    <row r="2255" spans="8:12" x14ac:dyDescent="0.45">
      <c r="H2255" s="4"/>
      <c r="I2255" s="4"/>
      <c r="J2255" s="33"/>
      <c r="K2255" s="4"/>
      <c r="L2255" s="33"/>
    </row>
    <row r="2256" spans="8:12" x14ac:dyDescent="0.45">
      <c r="H2256" s="4"/>
      <c r="I2256" s="4"/>
      <c r="J2256" s="33"/>
      <c r="K2256" s="4"/>
      <c r="L2256" s="33"/>
    </row>
    <row r="2257" spans="8:12" x14ac:dyDescent="0.45">
      <c r="H2257" s="4"/>
      <c r="I2257" s="4"/>
      <c r="J2257" s="33"/>
      <c r="K2257" s="4"/>
      <c r="L2257" s="33"/>
    </row>
    <row r="2258" spans="8:12" x14ac:dyDescent="0.45">
      <c r="H2258" s="4"/>
      <c r="I2258" s="4"/>
      <c r="J2258" s="33"/>
      <c r="K2258" s="4"/>
      <c r="L2258" s="33"/>
    </row>
    <row r="2259" spans="8:12" x14ac:dyDescent="0.45">
      <c r="H2259" s="4"/>
      <c r="I2259" s="4"/>
      <c r="J2259" s="33"/>
      <c r="K2259" s="4"/>
      <c r="L2259" s="33"/>
    </row>
    <row r="2260" spans="8:12" x14ac:dyDescent="0.45">
      <c r="H2260" s="4"/>
      <c r="I2260" s="4"/>
      <c r="J2260" s="33"/>
      <c r="K2260" s="4"/>
      <c r="L2260" s="33"/>
    </row>
    <row r="2261" spans="8:12" x14ac:dyDescent="0.45">
      <c r="H2261" s="4"/>
      <c r="I2261" s="4"/>
      <c r="J2261" s="33"/>
      <c r="K2261" s="4"/>
      <c r="L2261" s="33"/>
    </row>
    <row r="2262" spans="8:12" x14ac:dyDescent="0.45">
      <c r="H2262" s="4"/>
      <c r="I2262" s="4"/>
      <c r="J2262" s="33"/>
      <c r="K2262" s="4"/>
      <c r="L2262" s="33"/>
    </row>
    <row r="2263" spans="8:12" x14ac:dyDescent="0.45">
      <c r="H2263" s="4"/>
      <c r="I2263" s="4"/>
      <c r="J2263" s="33"/>
      <c r="K2263" s="4"/>
      <c r="L2263" s="33"/>
    </row>
    <row r="2264" spans="8:12" x14ac:dyDescent="0.45">
      <c r="H2264" s="4"/>
      <c r="I2264" s="4"/>
      <c r="J2264" s="33"/>
      <c r="K2264" s="4"/>
      <c r="L2264" s="33"/>
    </row>
    <row r="2265" spans="8:12" x14ac:dyDescent="0.45">
      <c r="H2265" s="4"/>
      <c r="I2265" s="4"/>
      <c r="J2265" s="33"/>
      <c r="K2265" s="4"/>
      <c r="L2265" s="33"/>
    </row>
    <row r="2266" spans="8:12" x14ac:dyDescent="0.45">
      <c r="H2266" s="4"/>
      <c r="I2266" s="4"/>
      <c r="J2266" s="33"/>
      <c r="K2266" s="4"/>
      <c r="L2266" s="33"/>
    </row>
    <row r="2267" spans="8:12" x14ac:dyDescent="0.45">
      <c r="H2267" s="4"/>
      <c r="I2267" s="4"/>
      <c r="J2267" s="33"/>
      <c r="K2267" s="4"/>
      <c r="L2267" s="33"/>
    </row>
    <row r="2268" spans="8:12" x14ac:dyDescent="0.45">
      <c r="H2268" s="4"/>
      <c r="I2268" s="4"/>
      <c r="J2268" s="33"/>
      <c r="K2268" s="4"/>
      <c r="L2268" s="33"/>
    </row>
    <row r="2269" spans="8:12" x14ac:dyDescent="0.45">
      <c r="H2269" s="4"/>
      <c r="I2269" s="4"/>
      <c r="J2269" s="33"/>
      <c r="K2269" s="4"/>
      <c r="L2269" s="33"/>
    </row>
    <row r="2270" spans="8:12" x14ac:dyDescent="0.45">
      <c r="H2270" s="4"/>
      <c r="I2270" s="4"/>
      <c r="J2270" s="33"/>
      <c r="K2270" s="4"/>
      <c r="L2270" s="33"/>
    </row>
    <row r="2271" spans="8:12" x14ac:dyDescent="0.45">
      <c r="H2271" s="4"/>
      <c r="I2271" s="4"/>
      <c r="J2271" s="33"/>
      <c r="K2271" s="4"/>
      <c r="L2271" s="33"/>
    </row>
    <row r="2272" spans="8:12" x14ac:dyDescent="0.45">
      <c r="H2272" s="4"/>
      <c r="I2272" s="4"/>
      <c r="J2272" s="33"/>
      <c r="K2272" s="4"/>
      <c r="L2272" s="33"/>
    </row>
    <row r="2273" spans="8:12" x14ac:dyDescent="0.45">
      <c r="H2273" s="4"/>
      <c r="I2273" s="4"/>
      <c r="J2273" s="33"/>
      <c r="K2273" s="4"/>
      <c r="L2273" s="33"/>
    </row>
    <row r="2274" spans="8:12" x14ac:dyDescent="0.45">
      <c r="H2274" s="4"/>
      <c r="I2274" s="4"/>
      <c r="J2274" s="33"/>
      <c r="K2274" s="4"/>
      <c r="L2274" s="33"/>
    </row>
    <row r="2275" spans="8:12" x14ac:dyDescent="0.45">
      <c r="H2275" s="4"/>
      <c r="I2275" s="4"/>
      <c r="J2275" s="33"/>
      <c r="K2275" s="4"/>
      <c r="L2275" s="33"/>
    </row>
    <row r="2276" spans="8:12" x14ac:dyDescent="0.45">
      <c r="H2276" s="4"/>
      <c r="I2276" s="4"/>
      <c r="J2276" s="33"/>
      <c r="K2276" s="4"/>
      <c r="L2276" s="33"/>
    </row>
    <row r="2277" spans="8:12" x14ac:dyDescent="0.45">
      <c r="H2277" s="4"/>
      <c r="I2277" s="4"/>
      <c r="J2277" s="33"/>
      <c r="K2277" s="4"/>
      <c r="L2277" s="33"/>
    </row>
    <row r="2278" spans="8:12" x14ac:dyDescent="0.45">
      <c r="H2278" s="4"/>
      <c r="I2278" s="4"/>
      <c r="J2278" s="33"/>
      <c r="K2278" s="4"/>
      <c r="L2278" s="33"/>
    </row>
    <row r="2279" spans="8:12" x14ac:dyDescent="0.45">
      <c r="H2279" s="4"/>
      <c r="I2279" s="4"/>
      <c r="J2279" s="33"/>
      <c r="K2279" s="4"/>
      <c r="L2279" s="33"/>
    </row>
    <row r="2280" spans="8:12" x14ac:dyDescent="0.45">
      <c r="H2280" s="4"/>
      <c r="I2280" s="4"/>
      <c r="J2280" s="33"/>
      <c r="K2280" s="4"/>
      <c r="L2280" s="33"/>
    </row>
    <row r="2281" spans="8:12" x14ac:dyDescent="0.45">
      <c r="H2281" s="4"/>
      <c r="I2281" s="4"/>
      <c r="J2281" s="33"/>
      <c r="K2281" s="4"/>
      <c r="L2281" s="33"/>
    </row>
    <row r="2282" spans="8:12" x14ac:dyDescent="0.45">
      <c r="H2282" s="4"/>
      <c r="I2282" s="4"/>
      <c r="J2282" s="33"/>
      <c r="K2282" s="4"/>
      <c r="L2282" s="33"/>
    </row>
    <row r="2283" spans="8:12" x14ac:dyDescent="0.45">
      <c r="H2283" s="4"/>
      <c r="I2283" s="4"/>
      <c r="J2283" s="33"/>
      <c r="K2283" s="4"/>
      <c r="L2283" s="33"/>
    </row>
    <row r="2284" spans="8:12" x14ac:dyDescent="0.45">
      <c r="H2284" s="4"/>
      <c r="I2284" s="4"/>
      <c r="J2284" s="33"/>
      <c r="K2284" s="4"/>
      <c r="L2284" s="33"/>
    </row>
    <row r="2285" spans="8:12" x14ac:dyDescent="0.45">
      <c r="H2285" s="4"/>
      <c r="I2285" s="4"/>
      <c r="J2285" s="33"/>
      <c r="K2285" s="4"/>
      <c r="L2285" s="33"/>
    </row>
    <row r="2286" spans="8:12" x14ac:dyDescent="0.45">
      <c r="H2286" s="4"/>
      <c r="I2286" s="4"/>
      <c r="J2286" s="33"/>
      <c r="K2286" s="4"/>
      <c r="L2286" s="33"/>
    </row>
    <row r="2287" spans="8:12" x14ac:dyDescent="0.45">
      <c r="H2287" s="4"/>
      <c r="I2287" s="4"/>
      <c r="J2287" s="33"/>
      <c r="K2287" s="4"/>
      <c r="L2287" s="33"/>
    </row>
    <row r="2288" spans="8:12" x14ac:dyDescent="0.45">
      <c r="H2288" s="4"/>
      <c r="I2288" s="4"/>
      <c r="J2288" s="33"/>
      <c r="K2288" s="4"/>
      <c r="L2288" s="33"/>
    </row>
    <row r="2289" spans="8:12" x14ac:dyDescent="0.45">
      <c r="H2289" s="4"/>
      <c r="I2289" s="4"/>
      <c r="J2289" s="33"/>
      <c r="K2289" s="4"/>
      <c r="L2289" s="33"/>
    </row>
    <row r="2290" spans="8:12" x14ac:dyDescent="0.45">
      <c r="H2290" s="4"/>
      <c r="I2290" s="4"/>
      <c r="J2290" s="33"/>
      <c r="K2290" s="4"/>
      <c r="L2290" s="33"/>
    </row>
    <row r="2291" spans="8:12" x14ac:dyDescent="0.45">
      <c r="H2291" s="4"/>
      <c r="I2291" s="4"/>
      <c r="J2291" s="33"/>
      <c r="K2291" s="4"/>
      <c r="L2291" s="33"/>
    </row>
    <row r="2292" spans="8:12" x14ac:dyDescent="0.45">
      <c r="H2292" s="4"/>
      <c r="I2292" s="4"/>
      <c r="J2292" s="33"/>
      <c r="K2292" s="4"/>
      <c r="L2292" s="33"/>
    </row>
    <row r="2293" spans="8:12" x14ac:dyDescent="0.45">
      <c r="H2293" s="4"/>
      <c r="I2293" s="4"/>
      <c r="J2293" s="33"/>
      <c r="K2293" s="4"/>
      <c r="L2293" s="33"/>
    </row>
    <row r="2294" spans="8:12" x14ac:dyDescent="0.45">
      <c r="H2294" s="4"/>
      <c r="I2294" s="4"/>
      <c r="J2294" s="33"/>
      <c r="K2294" s="4"/>
      <c r="L2294" s="33"/>
    </row>
    <row r="2295" spans="8:12" x14ac:dyDescent="0.45">
      <c r="H2295" s="4"/>
      <c r="I2295" s="4"/>
      <c r="J2295" s="33"/>
      <c r="K2295" s="4"/>
      <c r="L2295" s="33"/>
    </row>
    <row r="2296" spans="8:12" x14ac:dyDescent="0.45">
      <c r="H2296" s="4"/>
      <c r="I2296" s="4"/>
      <c r="J2296" s="33"/>
      <c r="K2296" s="4"/>
      <c r="L2296" s="33"/>
    </row>
    <row r="2297" spans="8:12" x14ac:dyDescent="0.45">
      <c r="H2297" s="4"/>
      <c r="I2297" s="4"/>
      <c r="J2297" s="33"/>
      <c r="K2297" s="4"/>
      <c r="L2297" s="33"/>
    </row>
    <row r="2298" spans="8:12" x14ac:dyDescent="0.45">
      <c r="H2298" s="4"/>
      <c r="I2298" s="4"/>
      <c r="J2298" s="33"/>
      <c r="K2298" s="4"/>
      <c r="L2298" s="33"/>
    </row>
    <row r="2299" spans="8:12" x14ac:dyDescent="0.45">
      <c r="H2299" s="4"/>
      <c r="I2299" s="4"/>
      <c r="J2299" s="33"/>
      <c r="K2299" s="4"/>
      <c r="L2299" s="33"/>
    </row>
    <row r="2300" spans="8:12" x14ac:dyDescent="0.45">
      <c r="H2300" s="4"/>
      <c r="I2300" s="4"/>
      <c r="J2300" s="33"/>
      <c r="K2300" s="4"/>
      <c r="L2300" s="33"/>
    </row>
    <row r="2301" spans="8:12" x14ac:dyDescent="0.45">
      <c r="H2301" s="4"/>
      <c r="I2301" s="4"/>
      <c r="J2301" s="33"/>
      <c r="K2301" s="4"/>
      <c r="L2301" s="33"/>
    </row>
    <row r="2302" spans="8:12" x14ac:dyDescent="0.45">
      <c r="H2302" s="4"/>
      <c r="I2302" s="4"/>
      <c r="J2302" s="33"/>
      <c r="K2302" s="4"/>
      <c r="L2302" s="33"/>
    </row>
    <row r="2303" spans="8:12" x14ac:dyDescent="0.45">
      <c r="H2303" s="4"/>
      <c r="I2303" s="4"/>
      <c r="J2303" s="33"/>
      <c r="K2303" s="4"/>
      <c r="L2303" s="33"/>
    </row>
    <row r="2304" spans="8:12" x14ac:dyDescent="0.45">
      <c r="H2304" s="4"/>
      <c r="I2304" s="4"/>
      <c r="J2304" s="33"/>
      <c r="K2304" s="4"/>
      <c r="L2304" s="33"/>
    </row>
    <row r="2305" spans="8:12" x14ac:dyDescent="0.45">
      <c r="H2305" s="4"/>
      <c r="I2305" s="4"/>
      <c r="J2305" s="33"/>
      <c r="K2305" s="4"/>
      <c r="L2305" s="33"/>
    </row>
    <row r="2306" spans="8:12" x14ac:dyDescent="0.45">
      <c r="H2306" s="4"/>
      <c r="I2306" s="4"/>
      <c r="J2306" s="33"/>
      <c r="K2306" s="4"/>
      <c r="L2306" s="33"/>
    </row>
    <row r="2307" spans="8:12" x14ac:dyDescent="0.45">
      <c r="H2307" s="4"/>
      <c r="I2307" s="4"/>
      <c r="J2307" s="33"/>
      <c r="K2307" s="4"/>
      <c r="L2307" s="33"/>
    </row>
    <row r="2308" spans="8:12" x14ac:dyDescent="0.45">
      <c r="H2308" s="4"/>
      <c r="I2308" s="4"/>
      <c r="J2308" s="33"/>
      <c r="K2308" s="4"/>
      <c r="L2308" s="33"/>
    </row>
    <row r="2309" spans="8:12" x14ac:dyDescent="0.45">
      <c r="H2309" s="4"/>
      <c r="I2309" s="4"/>
      <c r="J2309" s="33"/>
      <c r="K2309" s="4"/>
      <c r="L2309" s="33"/>
    </row>
    <row r="2310" spans="8:12" x14ac:dyDescent="0.45">
      <c r="H2310" s="4"/>
      <c r="I2310" s="4"/>
      <c r="J2310" s="33"/>
      <c r="K2310" s="4"/>
      <c r="L2310" s="33"/>
    </row>
    <row r="2311" spans="8:12" x14ac:dyDescent="0.45">
      <c r="H2311" s="4"/>
      <c r="I2311" s="4"/>
      <c r="J2311" s="33"/>
      <c r="K2311" s="4"/>
      <c r="L2311" s="33"/>
    </row>
    <row r="2312" spans="8:12" x14ac:dyDescent="0.45">
      <c r="H2312" s="4"/>
      <c r="I2312" s="4"/>
      <c r="J2312" s="33"/>
      <c r="K2312" s="4"/>
      <c r="L2312" s="33"/>
    </row>
    <row r="2313" spans="8:12" x14ac:dyDescent="0.45">
      <c r="H2313" s="4"/>
      <c r="I2313" s="4"/>
      <c r="J2313" s="33"/>
      <c r="K2313" s="4"/>
      <c r="L2313" s="33"/>
    </row>
    <row r="2314" spans="8:12" x14ac:dyDescent="0.45">
      <c r="H2314" s="4"/>
      <c r="I2314" s="4"/>
      <c r="J2314" s="33"/>
      <c r="K2314" s="4"/>
      <c r="L2314" s="33"/>
    </row>
    <row r="2315" spans="8:12" x14ac:dyDescent="0.45">
      <c r="H2315" s="4"/>
      <c r="I2315" s="4"/>
      <c r="J2315" s="33"/>
      <c r="K2315" s="4"/>
      <c r="L2315" s="33"/>
    </row>
    <row r="2316" spans="8:12" x14ac:dyDescent="0.45">
      <c r="H2316" s="4"/>
      <c r="I2316" s="4"/>
      <c r="J2316" s="33"/>
      <c r="K2316" s="4"/>
      <c r="L2316" s="33"/>
    </row>
    <row r="2317" spans="8:12" x14ac:dyDescent="0.45">
      <c r="H2317" s="4"/>
      <c r="I2317" s="4"/>
      <c r="J2317" s="33"/>
      <c r="K2317" s="4"/>
      <c r="L2317" s="33"/>
    </row>
    <row r="2318" spans="8:12" x14ac:dyDescent="0.45">
      <c r="H2318" s="4"/>
      <c r="I2318" s="4"/>
      <c r="J2318" s="33"/>
      <c r="K2318" s="4"/>
      <c r="L2318" s="33"/>
    </row>
    <row r="2319" spans="8:12" x14ac:dyDescent="0.45">
      <c r="H2319" s="4"/>
      <c r="I2319" s="4"/>
      <c r="J2319" s="33"/>
      <c r="K2319" s="4"/>
      <c r="L2319" s="33"/>
    </row>
    <row r="2320" spans="8:12" x14ac:dyDescent="0.45">
      <c r="H2320" s="4"/>
      <c r="I2320" s="4"/>
      <c r="J2320" s="33"/>
      <c r="K2320" s="4"/>
      <c r="L2320" s="33"/>
    </row>
    <row r="2321" spans="8:12" x14ac:dyDescent="0.45">
      <c r="H2321" s="4"/>
      <c r="I2321" s="4"/>
      <c r="J2321" s="33"/>
      <c r="K2321" s="4"/>
      <c r="L2321" s="33"/>
    </row>
    <row r="2322" spans="8:12" x14ac:dyDescent="0.45">
      <c r="H2322" s="4"/>
      <c r="I2322" s="4"/>
      <c r="J2322" s="33"/>
      <c r="K2322" s="4"/>
      <c r="L2322" s="33"/>
    </row>
    <row r="2323" spans="8:12" x14ac:dyDescent="0.45">
      <c r="H2323" s="4"/>
      <c r="I2323" s="4"/>
      <c r="J2323" s="33"/>
      <c r="K2323" s="4"/>
      <c r="L2323" s="33"/>
    </row>
    <row r="2324" spans="8:12" x14ac:dyDescent="0.45">
      <c r="H2324" s="4"/>
      <c r="I2324" s="4"/>
      <c r="J2324" s="33"/>
      <c r="K2324" s="4"/>
      <c r="L2324" s="33"/>
    </row>
    <row r="2325" spans="8:12" x14ac:dyDescent="0.45">
      <c r="H2325" s="4"/>
      <c r="I2325" s="4"/>
      <c r="J2325" s="33"/>
      <c r="K2325" s="4"/>
      <c r="L2325" s="33"/>
    </row>
    <row r="2326" spans="8:12" x14ac:dyDescent="0.45">
      <c r="H2326" s="4"/>
      <c r="I2326" s="4"/>
      <c r="J2326" s="33"/>
      <c r="K2326" s="4"/>
      <c r="L2326" s="33"/>
    </row>
    <row r="2327" spans="8:12" x14ac:dyDescent="0.45">
      <c r="H2327" s="4"/>
      <c r="I2327" s="4"/>
      <c r="J2327" s="33"/>
      <c r="K2327" s="4"/>
      <c r="L2327" s="33"/>
    </row>
    <row r="2328" spans="8:12" x14ac:dyDescent="0.45">
      <c r="H2328" s="4"/>
      <c r="I2328" s="4"/>
      <c r="J2328" s="33"/>
      <c r="K2328" s="4"/>
      <c r="L2328" s="33"/>
    </row>
    <row r="2329" spans="8:12" x14ac:dyDescent="0.45">
      <c r="H2329" s="4"/>
      <c r="I2329" s="4"/>
      <c r="J2329" s="33"/>
      <c r="K2329" s="4"/>
      <c r="L2329" s="33"/>
    </row>
    <row r="2330" spans="8:12" x14ac:dyDescent="0.45">
      <c r="H2330" s="4"/>
      <c r="I2330" s="4"/>
      <c r="J2330" s="33"/>
      <c r="K2330" s="4"/>
      <c r="L2330" s="33"/>
    </row>
    <row r="2331" spans="8:12" x14ac:dyDescent="0.45">
      <c r="H2331" s="4"/>
      <c r="I2331" s="4"/>
      <c r="J2331" s="33"/>
      <c r="K2331" s="4"/>
      <c r="L2331" s="33"/>
    </row>
    <row r="2332" spans="8:12" x14ac:dyDescent="0.45">
      <c r="H2332" s="4"/>
      <c r="I2332" s="4"/>
      <c r="J2332" s="33"/>
      <c r="K2332" s="4"/>
      <c r="L2332" s="33"/>
    </row>
    <row r="2333" spans="8:12" x14ac:dyDescent="0.45">
      <c r="H2333" s="4"/>
      <c r="I2333" s="4"/>
      <c r="J2333" s="33"/>
      <c r="K2333" s="4"/>
      <c r="L2333" s="33"/>
    </row>
    <row r="2334" spans="8:12" x14ac:dyDescent="0.45">
      <c r="H2334" s="4"/>
      <c r="I2334" s="4"/>
      <c r="J2334" s="33"/>
      <c r="K2334" s="4"/>
      <c r="L2334" s="33"/>
    </row>
    <row r="2335" spans="8:12" x14ac:dyDescent="0.45">
      <c r="H2335" s="4"/>
      <c r="I2335" s="4"/>
      <c r="J2335" s="33"/>
      <c r="K2335" s="4"/>
      <c r="L2335" s="33"/>
    </row>
    <row r="2336" spans="8:12" x14ac:dyDescent="0.45">
      <c r="H2336" s="4"/>
      <c r="I2336" s="4"/>
      <c r="J2336" s="33"/>
      <c r="K2336" s="4"/>
      <c r="L2336" s="33"/>
    </row>
    <row r="2337" spans="8:12" x14ac:dyDescent="0.45">
      <c r="H2337" s="4"/>
      <c r="I2337" s="4"/>
      <c r="J2337" s="33"/>
      <c r="K2337" s="4"/>
      <c r="L2337" s="33"/>
    </row>
    <row r="2338" spans="8:12" x14ac:dyDescent="0.45">
      <c r="H2338" s="4"/>
      <c r="I2338" s="4"/>
      <c r="J2338" s="33"/>
      <c r="K2338" s="4"/>
      <c r="L2338" s="33"/>
    </row>
    <row r="2339" spans="8:12" x14ac:dyDescent="0.45">
      <c r="H2339" s="4"/>
      <c r="I2339" s="4"/>
      <c r="J2339" s="33"/>
      <c r="K2339" s="4"/>
      <c r="L2339" s="33"/>
    </row>
    <row r="2340" spans="8:12" x14ac:dyDescent="0.45">
      <c r="H2340" s="4"/>
      <c r="I2340" s="4"/>
      <c r="J2340" s="33"/>
      <c r="K2340" s="4"/>
      <c r="L2340" s="33"/>
    </row>
    <row r="2341" spans="8:12" x14ac:dyDescent="0.45">
      <c r="H2341" s="4"/>
      <c r="I2341" s="4"/>
      <c r="J2341" s="33"/>
      <c r="K2341" s="4"/>
      <c r="L2341" s="33"/>
    </row>
    <row r="2342" spans="8:12" x14ac:dyDescent="0.45">
      <c r="H2342" s="4"/>
      <c r="I2342" s="4"/>
      <c r="J2342" s="33"/>
      <c r="K2342" s="4"/>
      <c r="L2342" s="33"/>
    </row>
    <row r="2343" spans="8:12" x14ac:dyDescent="0.45">
      <c r="H2343" s="4"/>
      <c r="I2343" s="4"/>
      <c r="J2343" s="33"/>
      <c r="K2343" s="4"/>
      <c r="L2343" s="33"/>
    </row>
    <row r="2344" spans="8:12" x14ac:dyDescent="0.45">
      <c r="H2344" s="4"/>
      <c r="I2344" s="4"/>
      <c r="J2344" s="33"/>
      <c r="K2344" s="4"/>
      <c r="L2344" s="33"/>
    </row>
    <row r="2345" spans="8:12" x14ac:dyDescent="0.45">
      <c r="H2345" s="4"/>
      <c r="I2345" s="4"/>
      <c r="J2345" s="33"/>
      <c r="K2345" s="4"/>
      <c r="L2345" s="33"/>
    </row>
    <row r="2346" spans="8:12" x14ac:dyDescent="0.45">
      <c r="H2346" s="4"/>
      <c r="I2346" s="4"/>
      <c r="J2346" s="33"/>
      <c r="K2346" s="4"/>
      <c r="L2346" s="33"/>
    </row>
    <row r="2347" spans="8:12" x14ac:dyDescent="0.45">
      <c r="H2347" s="4"/>
      <c r="I2347" s="4"/>
      <c r="J2347" s="33"/>
      <c r="K2347" s="4"/>
      <c r="L2347" s="33"/>
    </row>
    <row r="2348" spans="8:12" x14ac:dyDescent="0.45">
      <c r="H2348" s="4"/>
      <c r="I2348" s="4"/>
      <c r="J2348" s="33"/>
      <c r="K2348" s="4"/>
      <c r="L2348" s="33"/>
    </row>
    <row r="2349" spans="8:12" x14ac:dyDescent="0.45">
      <c r="H2349" s="4"/>
      <c r="I2349" s="4"/>
      <c r="J2349" s="33"/>
      <c r="K2349" s="4"/>
      <c r="L2349" s="33"/>
    </row>
    <row r="2350" spans="8:12" x14ac:dyDescent="0.45">
      <c r="H2350" s="4"/>
      <c r="I2350" s="4"/>
      <c r="J2350" s="33"/>
      <c r="K2350" s="4"/>
      <c r="L2350" s="33"/>
    </row>
    <row r="2351" spans="8:12" x14ac:dyDescent="0.45">
      <c r="H2351" s="4"/>
      <c r="I2351" s="4"/>
      <c r="J2351" s="33"/>
      <c r="K2351" s="4"/>
      <c r="L2351" s="33"/>
    </row>
    <row r="2352" spans="8:12" x14ac:dyDescent="0.45">
      <c r="H2352" s="4"/>
      <c r="I2352" s="4"/>
      <c r="J2352" s="33"/>
      <c r="K2352" s="4"/>
      <c r="L2352" s="33"/>
    </row>
    <row r="2353" spans="8:12" x14ac:dyDescent="0.45">
      <c r="H2353" s="4"/>
      <c r="I2353" s="4"/>
      <c r="J2353" s="33"/>
      <c r="K2353" s="4"/>
      <c r="L2353" s="33"/>
    </row>
    <row r="2354" spans="8:12" x14ac:dyDescent="0.45">
      <c r="H2354" s="4"/>
      <c r="I2354" s="4"/>
      <c r="J2354" s="33"/>
      <c r="K2354" s="4"/>
      <c r="L2354" s="33"/>
    </row>
    <row r="2355" spans="8:12" x14ac:dyDescent="0.45">
      <c r="H2355" s="4"/>
      <c r="I2355" s="4"/>
      <c r="J2355" s="33"/>
      <c r="K2355" s="4"/>
      <c r="L2355" s="33"/>
    </row>
    <row r="2356" spans="8:12" x14ac:dyDescent="0.45">
      <c r="H2356" s="4"/>
      <c r="I2356" s="4"/>
      <c r="J2356" s="33"/>
      <c r="K2356" s="4"/>
      <c r="L2356" s="33"/>
    </row>
    <row r="2357" spans="8:12" x14ac:dyDescent="0.45">
      <c r="H2357" s="4"/>
      <c r="I2357" s="4"/>
      <c r="J2357" s="33"/>
      <c r="K2357" s="4"/>
      <c r="L2357" s="33"/>
    </row>
    <row r="2358" spans="8:12" x14ac:dyDescent="0.45">
      <c r="H2358" s="4"/>
      <c r="I2358" s="4"/>
      <c r="J2358" s="33"/>
      <c r="K2358" s="4"/>
      <c r="L2358" s="33"/>
    </row>
    <row r="2359" spans="8:12" x14ac:dyDescent="0.45">
      <c r="H2359" s="4"/>
      <c r="I2359" s="4"/>
      <c r="J2359" s="33"/>
      <c r="K2359" s="4"/>
      <c r="L2359" s="33"/>
    </row>
    <row r="2360" spans="8:12" x14ac:dyDescent="0.45">
      <c r="H2360" s="4"/>
      <c r="I2360" s="4"/>
      <c r="J2360" s="33"/>
      <c r="K2360" s="4"/>
      <c r="L2360" s="33"/>
    </row>
    <row r="2361" spans="8:12" x14ac:dyDescent="0.45">
      <c r="H2361" s="4"/>
      <c r="I2361" s="4"/>
      <c r="J2361" s="33"/>
      <c r="K2361" s="4"/>
      <c r="L2361" s="33"/>
    </row>
    <row r="2362" spans="8:12" x14ac:dyDescent="0.45">
      <c r="H2362" s="4"/>
      <c r="I2362" s="4"/>
      <c r="J2362" s="33"/>
      <c r="K2362" s="4"/>
      <c r="L2362" s="33"/>
    </row>
    <row r="2363" spans="8:12" x14ac:dyDescent="0.45">
      <c r="H2363" s="4"/>
      <c r="I2363" s="4"/>
      <c r="J2363" s="33"/>
      <c r="K2363" s="4"/>
      <c r="L2363" s="33"/>
    </row>
    <row r="2364" spans="8:12" x14ac:dyDescent="0.45">
      <c r="H2364" s="4"/>
      <c r="I2364" s="4"/>
      <c r="J2364" s="33"/>
      <c r="K2364" s="4"/>
      <c r="L2364" s="33"/>
    </row>
    <row r="2365" spans="8:12" x14ac:dyDescent="0.45">
      <c r="H2365" s="4"/>
      <c r="I2365" s="4"/>
      <c r="J2365" s="33"/>
      <c r="K2365" s="4"/>
      <c r="L2365" s="33"/>
    </row>
    <row r="2366" spans="8:12" x14ac:dyDescent="0.45">
      <c r="H2366" s="4"/>
      <c r="I2366" s="4"/>
      <c r="J2366" s="33"/>
      <c r="K2366" s="4"/>
      <c r="L2366" s="33"/>
    </row>
    <row r="2367" spans="8:12" x14ac:dyDescent="0.45">
      <c r="H2367" s="4"/>
      <c r="I2367" s="4"/>
      <c r="J2367" s="33"/>
      <c r="K2367" s="4"/>
      <c r="L2367" s="33"/>
    </row>
    <row r="2368" spans="8:12" x14ac:dyDescent="0.45">
      <c r="H2368" s="4"/>
      <c r="I2368" s="4"/>
      <c r="J2368" s="33"/>
      <c r="K2368" s="4"/>
      <c r="L2368" s="33"/>
    </row>
    <row r="2369" spans="8:12" x14ac:dyDescent="0.45">
      <c r="H2369" s="4"/>
      <c r="I2369" s="4"/>
      <c r="J2369" s="33"/>
      <c r="K2369" s="4"/>
      <c r="L2369" s="33"/>
    </row>
    <row r="2370" spans="8:12" x14ac:dyDescent="0.45">
      <c r="H2370" s="4"/>
      <c r="I2370" s="4"/>
      <c r="J2370" s="33"/>
      <c r="K2370" s="4"/>
      <c r="L2370" s="33"/>
    </row>
    <row r="2371" spans="8:12" x14ac:dyDescent="0.45">
      <c r="H2371" s="4"/>
      <c r="I2371" s="4"/>
      <c r="J2371" s="33"/>
      <c r="K2371" s="4"/>
      <c r="L2371" s="33"/>
    </row>
    <row r="2372" spans="8:12" x14ac:dyDescent="0.45">
      <c r="H2372" s="4"/>
      <c r="I2372" s="4"/>
      <c r="J2372" s="33"/>
      <c r="K2372" s="4"/>
      <c r="L2372" s="33"/>
    </row>
    <row r="2373" spans="8:12" x14ac:dyDescent="0.45">
      <c r="H2373" s="4"/>
      <c r="I2373" s="4"/>
      <c r="J2373" s="33"/>
      <c r="K2373" s="4"/>
      <c r="L2373" s="33"/>
    </row>
    <row r="2374" spans="8:12" x14ac:dyDescent="0.45">
      <c r="H2374" s="4"/>
      <c r="I2374" s="4"/>
      <c r="J2374" s="33"/>
      <c r="K2374" s="4"/>
      <c r="L2374" s="33"/>
    </row>
    <row r="2375" spans="8:12" x14ac:dyDescent="0.45">
      <c r="H2375" s="4"/>
      <c r="I2375" s="4"/>
      <c r="J2375" s="33"/>
      <c r="K2375" s="4"/>
      <c r="L2375" s="33"/>
    </row>
    <row r="2376" spans="8:12" x14ac:dyDescent="0.45">
      <c r="H2376" s="4"/>
      <c r="I2376" s="4"/>
      <c r="J2376" s="33"/>
      <c r="K2376" s="4"/>
      <c r="L2376" s="33"/>
    </row>
    <row r="2377" spans="8:12" x14ac:dyDescent="0.45">
      <c r="H2377" s="4"/>
      <c r="I2377" s="4"/>
      <c r="J2377" s="33"/>
      <c r="K2377" s="4"/>
      <c r="L2377" s="33"/>
    </row>
    <row r="2378" spans="8:12" x14ac:dyDescent="0.45">
      <c r="H2378" s="4"/>
      <c r="I2378" s="4"/>
      <c r="J2378" s="33"/>
      <c r="K2378" s="4"/>
      <c r="L2378" s="33"/>
    </row>
    <row r="2379" spans="8:12" x14ac:dyDescent="0.45">
      <c r="H2379" s="4"/>
      <c r="I2379" s="4"/>
      <c r="J2379" s="33"/>
      <c r="K2379" s="4"/>
      <c r="L2379" s="33"/>
    </row>
    <row r="2380" spans="8:12" x14ac:dyDescent="0.45">
      <c r="H2380" s="4"/>
      <c r="I2380" s="4"/>
      <c r="J2380" s="33"/>
      <c r="K2380" s="4"/>
      <c r="L2380" s="33"/>
    </row>
    <row r="2381" spans="8:12" x14ac:dyDescent="0.45">
      <c r="H2381" s="4"/>
      <c r="I2381" s="4"/>
      <c r="J2381" s="33"/>
      <c r="K2381" s="4"/>
      <c r="L2381" s="33"/>
    </row>
    <row r="2382" spans="8:12" x14ac:dyDescent="0.45">
      <c r="H2382" s="4"/>
      <c r="I2382" s="4"/>
      <c r="J2382" s="33"/>
      <c r="K2382" s="4"/>
      <c r="L2382" s="33"/>
    </row>
    <row r="2383" spans="8:12" x14ac:dyDescent="0.45">
      <c r="H2383" s="4"/>
      <c r="I2383" s="4"/>
      <c r="J2383" s="33"/>
      <c r="K2383" s="4"/>
      <c r="L2383" s="33"/>
    </row>
    <row r="2384" spans="8:12" x14ac:dyDescent="0.45">
      <c r="H2384" s="4"/>
      <c r="I2384" s="4"/>
      <c r="J2384" s="33"/>
      <c r="K2384" s="4"/>
      <c r="L2384" s="33"/>
    </row>
    <row r="2385" spans="8:12" x14ac:dyDescent="0.45">
      <c r="H2385" s="4"/>
      <c r="I2385" s="4"/>
      <c r="J2385" s="33"/>
      <c r="K2385" s="4"/>
      <c r="L2385" s="33"/>
    </row>
    <row r="2386" spans="8:12" x14ac:dyDescent="0.45">
      <c r="H2386" s="4"/>
      <c r="I2386" s="4"/>
      <c r="J2386" s="33"/>
      <c r="K2386" s="4"/>
      <c r="L2386" s="33"/>
    </row>
    <row r="2387" spans="8:12" x14ac:dyDescent="0.45">
      <c r="H2387" s="4"/>
      <c r="I2387" s="4"/>
      <c r="J2387" s="33"/>
      <c r="K2387" s="4"/>
      <c r="L2387" s="33"/>
    </row>
    <row r="2388" spans="8:12" x14ac:dyDescent="0.45">
      <c r="H2388" s="4"/>
      <c r="I2388" s="4"/>
      <c r="J2388" s="33"/>
      <c r="K2388" s="4"/>
      <c r="L2388" s="33"/>
    </row>
    <row r="2389" spans="8:12" x14ac:dyDescent="0.45">
      <c r="H2389" s="4"/>
      <c r="I2389" s="4"/>
      <c r="J2389" s="33"/>
      <c r="K2389" s="4"/>
      <c r="L2389" s="33"/>
    </row>
    <row r="2390" spans="8:12" x14ac:dyDescent="0.45">
      <c r="H2390" s="4"/>
      <c r="I2390" s="4"/>
      <c r="J2390" s="33"/>
      <c r="K2390" s="4"/>
      <c r="L2390" s="33"/>
    </row>
    <row r="2391" spans="8:12" x14ac:dyDescent="0.45">
      <c r="H2391" s="4"/>
      <c r="I2391" s="4"/>
      <c r="J2391" s="33"/>
      <c r="K2391" s="4"/>
      <c r="L2391" s="33"/>
    </row>
    <row r="2392" spans="8:12" x14ac:dyDescent="0.45">
      <c r="H2392" s="4"/>
      <c r="I2392" s="4"/>
      <c r="J2392" s="33"/>
      <c r="K2392" s="4"/>
      <c r="L2392" s="33"/>
    </row>
    <row r="2393" spans="8:12" x14ac:dyDescent="0.45">
      <c r="H2393" s="4"/>
      <c r="I2393" s="4"/>
      <c r="J2393" s="33"/>
      <c r="K2393" s="4"/>
      <c r="L2393" s="33"/>
    </row>
    <row r="2394" spans="8:12" x14ac:dyDescent="0.45">
      <c r="H2394" s="4"/>
      <c r="I2394" s="4"/>
      <c r="J2394" s="33"/>
      <c r="K2394" s="4"/>
      <c r="L2394" s="33"/>
    </row>
    <row r="2395" spans="8:12" x14ac:dyDescent="0.45">
      <c r="H2395" s="4"/>
      <c r="I2395" s="4"/>
      <c r="J2395" s="33"/>
      <c r="K2395" s="4"/>
      <c r="L2395" s="33"/>
    </row>
    <row r="2396" spans="8:12" x14ac:dyDescent="0.45">
      <c r="H2396" s="4"/>
      <c r="I2396" s="4"/>
      <c r="J2396" s="33"/>
      <c r="K2396" s="4"/>
      <c r="L2396" s="33"/>
    </row>
    <row r="2397" spans="8:12" x14ac:dyDescent="0.45">
      <c r="H2397" s="4"/>
      <c r="I2397" s="4"/>
      <c r="J2397" s="33"/>
      <c r="K2397" s="4"/>
      <c r="L2397" s="33"/>
    </row>
    <row r="2398" spans="8:12" x14ac:dyDescent="0.45">
      <c r="H2398" s="4"/>
      <c r="I2398" s="4"/>
      <c r="J2398" s="33"/>
      <c r="K2398" s="4"/>
      <c r="L2398" s="33"/>
    </row>
    <row r="2399" spans="8:12" x14ac:dyDescent="0.45">
      <c r="H2399" s="4"/>
      <c r="I2399" s="4"/>
      <c r="J2399" s="33"/>
      <c r="K2399" s="4"/>
      <c r="L2399" s="33"/>
    </row>
    <row r="2400" spans="8:12" x14ac:dyDescent="0.45">
      <c r="H2400" s="4"/>
      <c r="I2400" s="4"/>
      <c r="J2400" s="33"/>
      <c r="K2400" s="4"/>
      <c r="L2400" s="33"/>
    </row>
    <row r="2401" spans="8:12" x14ac:dyDescent="0.45">
      <c r="H2401" s="4"/>
      <c r="I2401" s="4"/>
      <c r="J2401" s="33"/>
      <c r="K2401" s="4"/>
      <c r="L2401" s="33"/>
    </row>
    <row r="2402" spans="8:12" x14ac:dyDescent="0.45">
      <c r="H2402" s="4"/>
      <c r="I2402" s="4"/>
      <c r="J2402" s="33"/>
      <c r="K2402" s="4"/>
      <c r="L2402" s="33"/>
    </row>
    <row r="2403" spans="8:12" x14ac:dyDescent="0.45">
      <c r="H2403" s="4"/>
      <c r="I2403" s="4"/>
      <c r="J2403" s="33"/>
      <c r="K2403" s="4"/>
      <c r="L2403" s="33"/>
    </row>
    <row r="2404" spans="8:12" x14ac:dyDescent="0.45">
      <c r="H2404" s="4"/>
      <c r="I2404" s="4"/>
      <c r="J2404" s="33"/>
      <c r="K2404" s="4"/>
      <c r="L2404" s="33"/>
    </row>
    <row r="2405" spans="8:12" x14ac:dyDescent="0.45">
      <c r="H2405" s="4"/>
      <c r="I2405" s="4"/>
      <c r="J2405" s="33"/>
      <c r="K2405" s="4"/>
      <c r="L2405" s="33"/>
    </row>
    <row r="2406" spans="8:12" x14ac:dyDescent="0.45">
      <c r="H2406" s="4"/>
      <c r="I2406" s="4"/>
      <c r="J2406" s="33"/>
      <c r="K2406" s="4"/>
      <c r="L2406" s="33"/>
    </row>
    <row r="2407" spans="8:12" x14ac:dyDescent="0.45">
      <c r="H2407" s="4"/>
      <c r="I2407" s="4"/>
      <c r="J2407" s="33"/>
      <c r="K2407" s="4"/>
      <c r="L2407" s="33"/>
    </row>
    <row r="2408" spans="8:12" x14ac:dyDescent="0.45">
      <c r="H2408" s="4"/>
      <c r="I2408" s="4"/>
      <c r="J2408" s="33"/>
      <c r="K2408" s="4"/>
      <c r="L2408" s="33"/>
    </row>
    <row r="2409" spans="8:12" x14ac:dyDescent="0.45">
      <c r="H2409" s="4"/>
      <c r="I2409" s="4"/>
      <c r="J2409" s="33"/>
      <c r="K2409" s="4"/>
      <c r="L2409" s="33"/>
    </row>
    <row r="2410" spans="8:12" x14ac:dyDescent="0.45">
      <c r="H2410" s="4"/>
      <c r="I2410" s="4"/>
      <c r="J2410" s="33"/>
      <c r="K2410" s="4"/>
      <c r="L2410" s="33"/>
    </row>
    <row r="2411" spans="8:12" x14ac:dyDescent="0.45">
      <c r="H2411" s="4"/>
      <c r="I2411" s="4"/>
      <c r="J2411" s="33"/>
      <c r="K2411" s="4"/>
      <c r="L2411" s="33"/>
    </row>
    <row r="2412" spans="8:12" x14ac:dyDescent="0.45">
      <c r="H2412" s="4"/>
      <c r="I2412" s="4"/>
      <c r="J2412" s="33"/>
      <c r="K2412" s="4"/>
      <c r="L2412" s="33"/>
    </row>
    <row r="2413" spans="8:12" x14ac:dyDescent="0.45">
      <c r="H2413" s="4"/>
      <c r="I2413" s="4"/>
      <c r="J2413" s="33"/>
      <c r="K2413" s="4"/>
      <c r="L2413" s="33"/>
    </row>
    <row r="2414" spans="8:12" x14ac:dyDescent="0.45">
      <c r="H2414" s="4"/>
      <c r="I2414" s="4"/>
      <c r="J2414" s="33"/>
      <c r="K2414" s="4"/>
      <c r="L2414" s="33"/>
    </row>
    <row r="2415" spans="8:12" x14ac:dyDescent="0.45">
      <c r="H2415" s="4"/>
      <c r="I2415" s="4"/>
      <c r="J2415" s="33"/>
      <c r="K2415" s="4"/>
      <c r="L2415" s="33"/>
    </row>
    <row r="2416" spans="8:12" x14ac:dyDescent="0.45">
      <c r="H2416" s="4"/>
      <c r="I2416" s="4"/>
      <c r="J2416" s="33"/>
      <c r="K2416" s="4"/>
      <c r="L2416" s="33"/>
    </row>
    <row r="2417" spans="8:12" x14ac:dyDescent="0.45">
      <c r="H2417" s="4"/>
      <c r="I2417" s="4"/>
      <c r="J2417" s="33"/>
      <c r="K2417" s="4"/>
      <c r="L2417" s="33"/>
    </row>
    <row r="2418" spans="8:12" x14ac:dyDescent="0.45">
      <c r="H2418" s="4"/>
      <c r="I2418" s="4"/>
      <c r="J2418" s="33"/>
      <c r="K2418" s="4"/>
      <c r="L2418" s="33"/>
    </row>
    <row r="2419" spans="8:12" x14ac:dyDescent="0.45">
      <c r="H2419" s="4"/>
      <c r="I2419" s="4"/>
      <c r="J2419" s="33"/>
      <c r="K2419" s="4"/>
      <c r="L2419" s="33"/>
    </row>
    <row r="2420" spans="8:12" x14ac:dyDescent="0.45">
      <c r="H2420" s="4"/>
      <c r="I2420" s="4"/>
      <c r="J2420" s="33"/>
      <c r="K2420" s="4"/>
      <c r="L2420" s="33"/>
    </row>
    <row r="2421" spans="8:12" x14ac:dyDescent="0.45">
      <c r="H2421" s="4"/>
      <c r="I2421" s="4"/>
      <c r="J2421" s="33"/>
      <c r="K2421" s="4"/>
      <c r="L2421" s="33"/>
    </row>
    <row r="2422" spans="8:12" x14ac:dyDescent="0.45">
      <c r="H2422" s="4"/>
      <c r="I2422" s="4"/>
      <c r="J2422" s="33"/>
      <c r="K2422" s="4"/>
      <c r="L2422" s="33"/>
    </row>
    <row r="2423" spans="8:12" x14ac:dyDescent="0.45">
      <c r="H2423" s="4"/>
      <c r="I2423" s="4"/>
      <c r="J2423" s="33"/>
      <c r="K2423" s="4"/>
      <c r="L2423" s="33"/>
    </row>
    <row r="2424" spans="8:12" x14ac:dyDescent="0.45">
      <c r="H2424" s="4"/>
      <c r="I2424" s="4"/>
      <c r="J2424" s="33"/>
      <c r="K2424" s="4"/>
      <c r="L2424" s="33"/>
    </row>
    <row r="2425" spans="8:12" x14ac:dyDescent="0.45">
      <c r="H2425" s="4"/>
      <c r="I2425" s="4"/>
      <c r="J2425" s="33"/>
      <c r="K2425" s="4"/>
      <c r="L2425" s="33"/>
    </row>
    <row r="2426" spans="8:12" x14ac:dyDescent="0.45">
      <c r="H2426" s="4"/>
      <c r="I2426" s="4"/>
      <c r="J2426" s="33"/>
      <c r="K2426" s="4"/>
      <c r="L2426" s="33"/>
    </row>
    <row r="2427" spans="8:12" x14ac:dyDescent="0.45">
      <c r="H2427" s="4"/>
      <c r="I2427" s="4"/>
      <c r="J2427" s="33"/>
      <c r="K2427" s="4"/>
      <c r="L2427" s="33"/>
    </row>
    <row r="2428" spans="8:12" x14ac:dyDescent="0.45">
      <c r="H2428" s="4"/>
      <c r="I2428" s="4"/>
      <c r="J2428" s="33"/>
      <c r="K2428" s="4"/>
      <c r="L2428" s="33"/>
    </row>
    <row r="2429" spans="8:12" x14ac:dyDescent="0.45">
      <c r="H2429" s="4"/>
      <c r="I2429" s="4"/>
      <c r="J2429" s="33"/>
      <c r="K2429" s="4"/>
      <c r="L2429" s="33"/>
    </row>
    <row r="2430" spans="8:12" x14ac:dyDescent="0.45">
      <c r="H2430" s="4"/>
      <c r="I2430" s="4"/>
      <c r="J2430" s="33"/>
      <c r="K2430" s="4"/>
      <c r="L2430" s="33"/>
    </row>
    <row r="2431" spans="8:12" x14ac:dyDescent="0.45">
      <c r="H2431" s="4"/>
      <c r="I2431" s="4"/>
      <c r="J2431" s="33"/>
      <c r="K2431" s="4"/>
      <c r="L2431" s="33"/>
    </row>
    <row r="2432" spans="8:12" x14ac:dyDescent="0.45">
      <c r="H2432" s="4"/>
      <c r="I2432" s="4"/>
      <c r="J2432" s="33"/>
      <c r="K2432" s="4"/>
      <c r="L2432" s="33"/>
    </row>
    <row r="2433" spans="8:12" x14ac:dyDescent="0.45">
      <c r="H2433" s="4"/>
      <c r="I2433" s="4"/>
      <c r="J2433" s="33"/>
      <c r="K2433" s="4"/>
      <c r="L2433" s="33"/>
    </row>
    <row r="2434" spans="8:12" x14ac:dyDescent="0.45">
      <c r="H2434" s="4"/>
      <c r="I2434" s="4"/>
      <c r="J2434" s="33"/>
      <c r="K2434" s="4"/>
      <c r="L2434" s="33"/>
    </row>
    <row r="2435" spans="8:12" x14ac:dyDescent="0.45">
      <c r="H2435" s="4"/>
      <c r="I2435" s="4"/>
      <c r="J2435" s="33"/>
      <c r="K2435" s="4"/>
      <c r="L2435" s="33"/>
    </row>
    <row r="2436" spans="8:12" x14ac:dyDescent="0.45">
      <c r="H2436" s="4"/>
      <c r="I2436" s="4"/>
      <c r="J2436" s="33"/>
      <c r="K2436" s="4"/>
      <c r="L2436" s="33"/>
    </row>
    <row r="2437" spans="8:12" x14ac:dyDescent="0.45">
      <c r="H2437" s="4"/>
      <c r="I2437" s="4"/>
      <c r="J2437" s="33"/>
      <c r="K2437" s="4"/>
      <c r="L2437" s="33"/>
    </row>
    <row r="2438" spans="8:12" x14ac:dyDescent="0.45">
      <c r="H2438" s="4"/>
      <c r="I2438" s="4"/>
      <c r="J2438" s="33"/>
      <c r="K2438" s="4"/>
      <c r="L2438" s="33"/>
    </row>
    <row r="2439" spans="8:12" x14ac:dyDescent="0.45">
      <c r="H2439" s="4"/>
      <c r="I2439" s="4"/>
      <c r="J2439" s="33"/>
      <c r="K2439" s="4"/>
      <c r="L2439" s="33"/>
    </row>
    <row r="2440" spans="8:12" x14ac:dyDescent="0.45">
      <c r="H2440" s="4"/>
      <c r="I2440" s="4"/>
      <c r="J2440" s="33"/>
      <c r="K2440" s="4"/>
      <c r="L2440" s="33"/>
    </row>
    <row r="2441" spans="8:12" x14ac:dyDescent="0.45">
      <c r="H2441" s="4"/>
      <c r="I2441" s="4"/>
      <c r="J2441" s="33"/>
      <c r="K2441" s="4"/>
      <c r="L2441" s="33"/>
    </row>
    <row r="2442" spans="8:12" x14ac:dyDescent="0.45">
      <c r="H2442" s="4"/>
      <c r="I2442" s="4"/>
      <c r="J2442" s="33"/>
      <c r="K2442" s="4"/>
      <c r="L2442" s="33"/>
    </row>
    <row r="2443" spans="8:12" x14ac:dyDescent="0.45">
      <c r="H2443" s="4"/>
      <c r="I2443" s="4"/>
      <c r="J2443" s="33"/>
      <c r="K2443" s="4"/>
      <c r="L2443" s="33"/>
    </row>
    <row r="2444" spans="8:12" x14ac:dyDescent="0.45">
      <c r="H2444" s="4"/>
      <c r="I2444" s="4"/>
      <c r="J2444" s="33"/>
      <c r="K2444" s="4"/>
      <c r="L2444" s="33"/>
    </row>
    <row r="2445" spans="8:12" x14ac:dyDescent="0.45">
      <c r="H2445" s="4"/>
      <c r="I2445" s="4"/>
      <c r="J2445" s="33"/>
      <c r="K2445" s="4"/>
      <c r="L2445" s="33"/>
    </row>
    <row r="2446" spans="8:12" x14ac:dyDescent="0.45">
      <c r="H2446" s="4"/>
      <c r="I2446" s="4"/>
      <c r="J2446" s="33"/>
      <c r="K2446" s="4"/>
      <c r="L2446" s="33"/>
    </row>
    <row r="2447" spans="8:12" x14ac:dyDescent="0.45">
      <c r="H2447" s="4"/>
      <c r="I2447" s="4"/>
      <c r="J2447" s="33"/>
      <c r="K2447" s="4"/>
      <c r="L2447" s="33"/>
    </row>
    <row r="2448" spans="8:12" x14ac:dyDescent="0.45">
      <c r="H2448" s="4"/>
      <c r="I2448" s="4"/>
      <c r="J2448" s="33"/>
      <c r="K2448" s="4"/>
      <c r="L2448" s="33"/>
    </row>
    <row r="2449" spans="8:12" x14ac:dyDescent="0.45">
      <c r="H2449" s="4"/>
      <c r="I2449" s="4"/>
      <c r="J2449" s="33"/>
      <c r="K2449" s="4"/>
      <c r="L2449" s="33"/>
    </row>
    <row r="2450" spans="8:12" x14ac:dyDescent="0.45">
      <c r="H2450" s="4"/>
      <c r="I2450" s="4"/>
      <c r="J2450" s="33"/>
      <c r="K2450" s="4"/>
      <c r="L2450" s="33"/>
    </row>
    <row r="2451" spans="8:12" x14ac:dyDescent="0.45">
      <c r="H2451" s="4"/>
      <c r="I2451" s="4"/>
      <c r="J2451" s="33"/>
      <c r="K2451" s="4"/>
      <c r="L2451" s="33"/>
    </row>
    <row r="2452" spans="8:12" x14ac:dyDescent="0.45">
      <c r="H2452" s="4"/>
      <c r="I2452" s="4"/>
      <c r="J2452" s="33"/>
      <c r="K2452" s="4"/>
      <c r="L2452" s="33"/>
    </row>
    <row r="2453" spans="8:12" x14ac:dyDescent="0.45">
      <c r="H2453" s="4"/>
      <c r="I2453" s="4"/>
      <c r="J2453" s="33"/>
      <c r="K2453" s="4"/>
      <c r="L2453" s="33"/>
    </row>
    <row r="2454" spans="8:12" x14ac:dyDescent="0.45">
      <c r="H2454" s="4"/>
      <c r="I2454" s="4"/>
      <c r="J2454" s="33"/>
      <c r="K2454" s="4"/>
      <c r="L2454" s="33"/>
    </row>
    <row r="2455" spans="8:12" x14ac:dyDescent="0.45">
      <c r="H2455" s="4"/>
      <c r="I2455" s="4"/>
      <c r="J2455" s="33"/>
      <c r="K2455" s="4"/>
      <c r="L2455" s="33"/>
    </row>
    <row r="2456" spans="8:12" x14ac:dyDescent="0.45">
      <c r="H2456" s="4"/>
      <c r="I2456" s="4"/>
      <c r="J2456" s="33"/>
      <c r="K2456" s="4"/>
      <c r="L2456" s="33"/>
    </row>
    <row r="2457" spans="8:12" x14ac:dyDescent="0.45">
      <c r="H2457" s="4"/>
      <c r="I2457" s="4"/>
      <c r="J2457" s="33"/>
      <c r="K2457" s="4"/>
      <c r="L2457" s="33"/>
    </row>
    <row r="2458" spans="8:12" x14ac:dyDescent="0.45">
      <c r="H2458" s="4"/>
      <c r="I2458" s="4"/>
      <c r="J2458" s="33"/>
      <c r="K2458" s="4"/>
      <c r="L2458" s="33"/>
    </row>
    <row r="2459" spans="8:12" x14ac:dyDescent="0.45">
      <c r="H2459" s="4"/>
      <c r="I2459" s="4"/>
      <c r="J2459" s="33"/>
      <c r="K2459" s="4"/>
      <c r="L2459" s="33"/>
    </row>
    <row r="2460" spans="8:12" x14ac:dyDescent="0.45">
      <c r="H2460" s="4"/>
      <c r="I2460" s="4"/>
      <c r="J2460" s="33"/>
      <c r="K2460" s="4"/>
      <c r="L2460" s="33"/>
    </row>
    <row r="2461" spans="8:12" x14ac:dyDescent="0.45">
      <c r="H2461" s="4"/>
      <c r="I2461" s="4"/>
      <c r="J2461" s="33"/>
      <c r="K2461" s="4"/>
      <c r="L2461" s="33"/>
    </row>
    <row r="2462" spans="8:12" x14ac:dyDescent="0.45">
      <c r="H2462" s="4"/>
      <c r="I2462" s="4"/>
      <c r="J2462" s="33"/>
      <c r="K2462" s="4"/>
      <c r="L2462" s="33"/>
    </row>
    <row r="2463" spans="8:12" x14ac:dyDescent="0.45">
      <c r="H2463" s="4"/>
      <c r="I2463" s="4"/>
      <c r="J2463" s="33"/>
      <c r="K2463" s="4"/>
      <c r="L2463" s="33"/>
    </row>
    <row r="2464" spans="8:12" x14ac:dyDescent="0.45">
      <c r="H2464" s="4"/>
      <c r="I2464" s="4"/>
      <c r="J2464" s="33"/>
      <c r="K2464" s="4"/>
      <c r="L2464" s="33"/>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621"/>
  <sheetViews>
    <sheetView tabSelected="1" topLeftCell="Y1" workbookViewId="0">
      <selection activeCell="AF15" sqref="AF15"/>
    </sheetView>
  </sheetViews>
  <sheetFormatPr defaultRowHeight="13.15" x14ac:dyDescent="0.4"/>
  <cols>
    <col min="25" max="25" width="12.75" bestFit="1" customWidth="1"/>
    <col min="26" max="26" width="9" style="52"/>
    <col min="29" max="29" width="9" style="52"/>
    <col min="31" max="31" width="12.75" bestFit="1" customWidth="1"/>
    <col min="32" max="32" width="9" style="52"/>
  </cols>
  <sheetData>
    <row r="1" spans="1:48" x14ac:dyDescent="0.4">
      <c r="A1" t="s">
        <v>8</v>
      </c>
      <c r="B1" t="s">
        <v>9</v>
      </c>
      <c r="C1" t="s">
        <v>23</v>
      </c>
      <c r="D1" t="s">
        <v>50</v>
      </c>
      <c r="E1" t="s">
        <v>64</v>
      </c>
      <c r="F1" t="s">
        <v>65</v>
      </c>
      <c r="G1" t="s">
        <v>51</v>
      </c>
      <c r="H1" t="s">
        <v>52</v>
      </c>
      <c r="I1" t="s">
        <v>51</v>
      </c>
      <c r="J1" t="s">
        <v>52</v>
      </c>
      <c r="K1">
        <v>0.2</v>
      </c>
      <c r="L1">
        <v>0.4</v>
      </c>
      <c r="M1">
        <v>0.6</v>
      </c>
      <c r="N1">
        <v>0.8</v>
      </c>
      <c r="O1">
        <v>1</v>
      </c>
      <c r="P1" t="s">
        <v>51</v>
      </c>
      <c r="Q1" t="s">
        <v>66</v>
      </c>
      <c r="R1" t="s">
        <v>67</v>
      </c>
      <c r="S1" t="s">
        <v>68</v>
      </c>
      <c r="T1" t="s">
        <v>76</v>
      </c>
      <c r="U1" t="s">
        <v>77</v>
      </c>
      <c r="V1" t="s">
        <v>78</v>
      </c>
      <c r="W1" t="s">
        <v>79</v>
      </c>
    </row>
    <row r="2" spans="1:48" x14ac:dyDescent="0.4">
      <c r="A2">
        <v>1881.01</v>
      </c>
      <c r="B2">
        <v>6.19</v>
      </c>
      <c r="C2">
        <v>18.473952301404939</v>
      </c>
      <c r="G2" t="str">
        <f t="shared" ref="G2:G65" si="0">IF(C2&gt;22,"Above 22.0",IF(C2&gt;17.8,"17.8 to 22.0",IF(C2&gt;13.7,"13.7 to 17.8",IF(C2&gt;10.7,"10.7 to 13.7","Below 10.7"))))</f>
        <v>17.8 to 22.0</v>
      </c>
      <c r="I2" t="str">
        <f>IF(C2&gt;$AA$17,"Above 21.9",IF(C2&gt;$AA$16,"17.7 to 21.9",IF(C2&gt;$AA$15,"13.7 to 17.7",IF(C2&gt;$AA$14,"10.6 to 13.6","Below 10.6"))))</f>
        <v>17.7 to 21.9</v>
      </c>
      <c r="K2">
        <f>_xlfn.PERCENTILE.INC($C$2:$C2,K$1)</f>
        <v>18.473952301404939</v>
      </c>
      <c r="L2">
        <f>_xlfn.PERCENTILE.INC($C$2:$C2,L$1)</f>
        <v>18.473952301404939</v>
      </c>
      <c r="M2">
        <f>_xlfn.PERCENTILE.INC($C$2:$C2,M$1)</f>
        <v>18.473952301404939</v>
      </c>
      <c r="N2">
        <f>_xlfn.PERCENTILE.INC($C$2:$C2,N$1)</f>
        <v>18.473952301404939</v>
      </c>
      <c r="O2">
        <f>_xlfn.PERCENTILE.INC($C$2:$C2,O$1)</f>
        <v>18.473952301404939</v>
      </c>
    </row>
    <row r="3" spans="1:48" ht="13.5" x14ac:dyDescent="0.45">
      <c r="A3">
        <v>1881.02</v>
      </c>
      <c r="B3">
        <v>6.17</v>
      </c>
      <c r="C3">
        <v>18.147258164990234</v>
      </c>
      <c r="F3">
        <f>(B3-B2)/B2*12</f>
        <v>-3.8772213247173754E-2</v>
      </c>
      <c r="G3" t="str">
        <f t="shared" si="0"/>
        <v>17.8 to 22.0</v>
      </c>
      <c r="I3" t="str">
        <f>IF(C3&gt;$AA$17,"Above 21.9",IF(C3&gt;$AA$16,"17.7 to 21.9",IF(C3&gt;$AA$15,"13.7 to 17.7",IF(C3&gt;$AA$14,"10.6 to 13.6","Below 10.6"))))</f>
        <v>17.7 to 21.9</v>
      </c>
      <c r="K3">
        <f>_xlfn.PERCENTILE.INC($C$2:$C3,K$1)</f>
        <v>18.212596992273173</v>
      </c>
      <c r="L3">
        <f>_xlfn.PERCENTILE.INC($C$2:$C3,L$1)</f>
        <v>18.277935819556117</v>
      </c>
      <c r="M3">
        <f>_xlfn.PERCENTILE.INC($C$2:$C3,M$1)</f>
        <v>18.343274646839056</v>
      </c>
      <c r="N3">
        <f>_xlfn.PERCENTILE.INC($C$2:$C3,N$1)</f>
        <v>18.408613474121999</v>
      </c>
      <c r="O3">
        <f>_xlfn.PERCENTILE.INC($C$2:$C3,O$1)</f>
        <v>18.473952301404939</v>
      </c>
      <c r="Z3" s="53" t="s">
        <v>73</v>
      </c>
      <c r="AQ3" t="s">
        <v>80</v>
      </c>
    </row>
    <row r="4" spans="1:48" ht="13.5" thickBot="1" x14ac:dyDescent="0.45">
      <c r="A4">
        <v>1881.03</v>
      </c>
      <c r="B4">
        <v>6.24</v>
      </c>
      <c r="C4">
        <v>18.27011914020499</v>
      </c>
      <c r="F4">
        <f t="shared" ref="F4:F67" si="1">(B4-B3)/B3*12</f>
        <v>0.13614262560778015</v>
      </c>
      <c r="G4" t="str">
        <f t="shared" si="0"/>
        <v>17.8 to 22.0</v>
      </c>
      <c r="I4" t="str">
        <f>IF(C4&gt;$AA$17,"Above 21.9",IF(C4&gt;$AA$16,"17.7 to 21.9",IF(C4&gt;$AA$15,"13.7 to 17.7",IF(C4&gt;$AA$14,"10.6 to 13.6","Below 10.6"))))</f>
        <v>17.7 to 21.9</v>
      </c>
      <c r="K4">
        <f>_xlfn.PERCENTILE.INC($C$2:$C4,K$1)</f>
        <v>18.196402555076137</v>
      </c>
      <c r="L4">
        <f>_xlfn.PERCENTILE.INC($C$2:$C4,L$1)</f>
        <v>18.24554694516204</v>
      </c>
      <c r="M4">
        <f>_xlfn.PERCENTILE.INC($C$2:$C4,M$1)</f>
        <v>18.31088577244498</v>
      </c>
      <c r="N4">
        <f>_xlfn.PERCENTILE.INC($C$2:$C4,N$1)</f>
        <v>18.392419036924959</v>
      </c>
      <c r="O4">
        <f>_xlfn.PERCENTILE.INC($C$2:$C4,O$1)</f>
        <v>18.473952301404939</v>
      </c>
      <c r="AC4" t="s">
        <v>51</v>
      </c>
      <c r="AD4" s="52" t="s">
        <v>58</v>
      </c>
    </row>
    <row r="5" spans="1:48" x14ac:dyDescent="0.4">
      <c r="A5">
        <v>1881.04</v>
      </c>
      <c r="B5">
        <v>6.22</v>
      </c>
      <c r="C5">
        <v>17.950108278222892</v>
      </c>
      <c r="F5">
        <f t="shared" si="1"/>
        <v>-3.8461538461539352E-2</v>
      </c>
      <c r="G5" t="str">
        <f t="shared" si="0"/>
        <v>17.8 to 22.0</v>
      </c>
      <c r="I5" t="str">
        <f>IF(C5&gt;$AA$17,"Above 21.9",IF(C5&gt;$AA$16,"17.7 to 21.9",IF(C5&gt;$AA$15,"13.7 to 17.7",IF(C5&gt;$AA$14,"10.6 to 13.6","Below 10.6"))))</f>
        <v>17.7 to 21.9</v>
      </c>
      <c r="K5">
        <f>_xlfn.PERCENTILE.INC($C$2:$C5,K$1)</f>
        <v>18.068398210283299</v>
      </c>
      <c r="L5">
        <f>_xlfn.PERCENTILE.INC($C$2:$C5,L$1)</f>
        <v>18.171830360033184</v>
      </c>
      <c r="M5">
        <f>_xlfn.PERCENTILE.INC($C$2:$C5,M$1)</f>
        <v>18.24554694516204</v>
      </c>
      <c r="N5">
        <f>_xlfn.PERCENTILE.INC($C$2:$C5,N$1)</f>
        <v>18.35165240468497</v>
      </c>
      <c r="O5">
        <f>_xlfn.PERCENTILE.INC($C$2:$C5,O$1)</f>
        <v>18.473952301404939</v>
      </c>
      <c r="AC5" t="s">
        <v>55</v>
      </c>
      <c r="AD5" s="52">
        <f>AVERAGEIFS($D$230:$D$1621,$H$230:$H$1621,AC5)</f>
        <v>2.3585673856046107E-2</v>
      </c>
      <c r="AQ5" s="57" t="s">
        <v>81</v>
      </c>
      <c r="AR5" s="57"/>
    </row>
    <row r="6" spans="1:48" x14ac:dyDescent="0.4">
      <c r="A6">
        <v>1881.05</v>
      </c>
      <c r="B6">
        <v>6.5</v>
      </c>
      <c r="C6">
        <v>18.869718693152592</v>
      </c>
      <c r="F6">
        <f t="shared" si="1"/>
        <v>0.54019292604501656</v>
      </c>
      <c r="G6" t="str">
        <f t="shared" si="0"/>
        <v>17.8 to 22.0</v>
      </c>
      <c r="I6" t="str">
        <f>IF(C6&gt;$AA$17,"Above 21.9",IF(C6&gt;$AA$16,"17.7 to 21.9",IF(C6&gt;$AA$15,"13.7 to 17.7",IF(C6&gt;$AA$14,"10.6 to 13.6","Below 10.6"))))</f>
        <v>17.7 to 21.9</v>
      </c>
      <c r="K6">
        <f>_xlfn.PERCENTILE.INC($C$2:$C6,K$1)</f>
        <v>18.107828187636766</v>
      </c>
      <c r="L6">
        <f>_xlfn.PERCENTILE.INC($C$2:$C6,L$1)</f>
        <v>18.220974750119087</v>
      </c>
      <c r="M6">
        <f>_xlfn.PERCENTILE.INC($C$2:$C6,M$1)</f>
        <v>18.35165240468497</v>
      </c>
      <c r="N6">
        <f>_xlfn.PERCENTILE.INC($C$2:$C6,N$1)</f>
        <v>18.553105579754469</v>
      </c>
      <c r="O6">
        <f>_xlfn.PERCENTILE.INC($C$2:$C6,O$1)</f>
        <v>18.869718693152592</v>
      </c>
      <c r="AC6" t="s">
        <v>53</v>
      </c>
      <c r="AD6" s="52">
        <f t="shared" ref="AD6:AD9" si="2">AVERAGEIFS($D$230:$D$1621,$H$230:$H$1621,AC6)</f>
        <v>5.2001782938567727E-2</v>
      </c>
      <c r="AQ6" s="54" t="s">
        <v>82</v>
      </c>
      <c r="AR6" s="54">
        <v>0.38074879484900009</v>
      </c>
    </row>
    <row r="7" spans="1:48" x14ac:dyDescent="0.4">
      <c r="A7">
        <v>1881.06</v>
      </c>
      <c r="B7">
        <v>6.58</v>
      </c>
      <c r="C7">
        <v>19.02871073111578</v>
      </c>
      <c r="F7">
        <f t="shared" si="1"/>
        <v>0.14769230769230782</v>
      </c>
      <c r="G7" t="str">
        <f t="shared" si="0"/>
        <v>17.8 to 22.0</v>
      </c>
      <c r="I7" t="str">
        <f>IF(C7&gt;$AA$17,"Above 21.9",IF(C7&gt;$AA$16,"17.7 to 21.9",IF(C7&gt;$AA$15,"13.7 to 17.7",IF(C7&gt;$AA$14,"10.6 to 13.6","Below 10.6"))))</f>
        <v>17.7 to 21.9</v>
      </c>
      <c r="K7">
        <f>_xlfn.PERCENTILE.INC($C$2:$C7,K$1)</f>
        <v>18.147258164990234</v>
      </c>
      <c r="L7">
        <f>_xlfn.PERCENTILE.INC($C$2:$C7,L$1)</f>
        <v>18.27011914020499</v>
      </c>
      <c r="M7">
        <f>_xlfn.PERCENTILE.INC($C$2:$C7,M$1)</f>
        <v>18.473952301404939</v>
      </c>
      <c r="N7">
        <f>_xlfn.PERCENTILE.INC($C$2:$C7,N$1)</f>
        <v>18.869718693152592</v>
      </c>
      <c r="O7">
        <f>_xlfn.PERCENTILE.INC($C$2:$C7,O$1)</f>
        <v>19.02871073111578</v>
      </c>
      <c r="AC7" t="s">
        <v>54</v>
      </c>
      <c r="AD7" s="52">
        <f t="shared" si="2"/>
        <v>8.4466740711866897E-2</v>
      </c>
      <c r="AQ7" s="54" t="s">
        <v>83</v>
      </c>
      <c r="AR7" s="54">
        <v>0.14496964477896596</v>
      </c>
    </row>
    <row r="8" spans="1:48" x14ac:dyDescent="0.4">
      <c r="A8">
        <v>1881.07</v>
      </c>
      <c r="B8">
        <v>6.35</v>
      </c>
      <c r="C8">
        <v>18.116367187389741</v>
      </c>
      <c r="F8">
        <f t="shared" si="1"/>
        <v>-0.4194528875379947</v>
      </c>
      <c r="G8" t="str">
        <f t="shared" si="0"/>
        <v>17.8 to 22.0</v>
      </c>
      <c r="I8" t="str">
        <f>IF(C8&gt;$AA$17,"Above 21.9",IF(C8&gt;$AA$16,"17.7 to 21.9",IF(C8&gt;$AA$15,"13.7 to 17.7",IF(C8&gt;$AA$14,"10.6 to 13.6","Below 10.6"))))</f>
        <v>17.7 to 21.9</v>
      </c>
      <c r="K8">
        <f>_xlfn.PERCENTILE.INC($C$2:$C8,K$1)</f>
        <v>18.122545382909841</v>
      </c>
      <c r="L8">
        <f>_xlfn.PERCENTILE.INC($C$2:$C8,L$1)</f>
        <v>18.196402555076137</v>
      </c>
      <c r="M8">
        <f>_xlfn.PERCENTILE.INC($C$2:$C8,M$1)</f>
        <v>18.392419036924959</v>
      </c>
      <c r="N8">
        <f>_xlfn.PERCENTILE.INC($C$2:$C8,N$1)</f>
        <v>18.790565414803062</v>
      </c>
      <c r="O8">
        <f>_xlfn.PERCENTILE.INC($C$2:$C8,O$1)</f>
        <v>19.02871073111578</v>
      </c>
      <c r="AC8" t="s">
        <v>56</v>
      </c>
      <c r="AD8" s="52">
        <f t="shared" si="2"/>
        <v>0.10021301699121642</v>
      </c>
      <c r="AQ8" s="54" t="s">
        <v>84</v>
      </c>
      <c r="AR8" s="54">
        <v>0.14435451502700838</v>
      </c>
    </row>
    <row r="9" spans="1:48" x14ac:dyDescent="0.4">
      <c r="A9">
        <v>1881.08</v>
      </c>
      <c r="B9">
        <v>6.2</v>
      </c>
      <c r="C9">
        <v>17.286243553973446</v>
      </c>
      <c r="F9">
        <f t="shared" si="1"/>
        <v>-0.28346456692913286</v>
      </c>
      <c r="G9" t="str">
        <f t="shared" si="0"/>
        <v>13.7 to 17.8</v>
      </c>
      <c r="I9" t="str">
        <f>IF(C9&gt;$AA$17,"Above 21.9",IF(C9&gt;$AA$16,"17.7 to 21.9",IF(C9&gt;$AA$15,"13.7 to 17.7",IF(C9&gt;$AA$14,"10.6 to 13.6","Below 10.6"))))</f>
        <v>13.7 to 17.7</v>
      </c>
      <c r="K9">
        <f>_xlfn.PERCENTILE.INC($C$2:$C9,K$1)</f>
        <v>18.016611841889631</v>
      </c>
      <c r="L9">
        <f>_xlfn.PERCENTILE.INC($C$2:$C9,L$1)</f>
        <v>18.141079969470134</v>
      </c>
      <c r="M9">
        <f>_xlfn.PERCENTILE.INC($C$2:$C9,M$1)</f>
        <v>18.31088577244498</v>
      </c>
      <c r="N9">
        <f>_xlfn.PERCENTILE.INC($C$2:$C9,N$1)</f>
        <v>18.711412136453532</v>
      </c>
      <c r="O9">
        <f>_xlfn.PERCENTILE.INC($C$2:$C9,O$1)</f>
        <v>19.02871073111578</v>
      </c>
      <c r="AC9" t="s">
        <v>57</v>
      </c>
      <c r="AD9" s="52">
        <f t="shared" si="2"/>
        <v>0.13625378004240485</v>
      </c>
      <c r="AQ9" s="54" t="s">
        <v>85</v>
      </c>
      <c r="AR9" s="54">
        <v>8.0557843662204212E-2</v>
      </c>
    </row>
    <row r="10" spans="1:48" ht="13.5" thickBot="1" x14ac:dyDescent="0.45">
      <c r="A10">
        <v>1881.09</v>
      </c>
      <c r="B10">
        <v>6.25</v>
      </c>
      <c r="C10">
        <v>16.724836648772897</v>
      </c>
      <c r="F10">
        <f t="shared" si="1"/>
        <v>9.6774193548386733E-2</v>
      </c>
      <c r="G10" t="str">
        <f t="shared" si="0"/>
        <v>13.7 to 17.8</v>
      </c>
      <c r="I10" t="str">
        <f>IF(C10&gt;$AA$17,"Above 21.9",IF(C10&gt;$AA$16,"17.7 to 21.9",IF(C10&gt;$AA$15,"13.7 to 17.7",IF(C10&gt;$AA$14,"10.6 to 13.6","Below 10.6"))))</f>
        <v>13.7 to 17.7</v>
      </c>
      <c r="K10">
        <f>_xlfn.PERCENTILE.INC($C$2:$C10,K$1)</f>
        <v>17.684562388523112</v>
      </c>
      <c r="L10">
        <f>_xlfn.PERCENTILE.INC($C$2:$C10,L$1)</f>
        <v>18.122545382909841</v>
      </c>
      <c r="M10">
        <f>_xlfn.PERCENTILE.INC($C$2:$C10,M$1)</f>
        <v>18.24554694516204</v>
      </c>
      <c r="N10">
        <f>_xlfn.PERCENTILE.INC($C$2:$C10,N$1)</f>
        <v>18.632258858103999</v>
      </c>
      <c r="O10">
        <f>_xlfn.PERCENTILE.INC($C$2:$C10,O$1)</f>
        <v>19.02871073111578</v>
      </c>
      <c r="AQ10" s="55" t="s">
        <v>86</v>
      </c>
      <c r="AR10" s="55">
        <v>1392</v>
      </c>
    </row>
    <row r="11" spans="1:48" x14ac:dyDescent="0.4">
      <c r="A11">
        <v>1881.1</v>
      </c>
      <c r="B11">
        <v>6.15</v>
      </c>
      <c r="C11">
        <v>16.26198941118135</v>
      </c>
      <c r="F11">
        <f t="shared" si="1"/>
        <v>-0.19199999999999934</v>
      </c>
      <c r="G11" t="str">
        <f t="shared" si="0"/>
        <v>13.7 to 17.8</v>
      </c>
      <c r="I11" t="str">
        <f>IF(C11&gt;$AA$17,"Above 21.9",IF(C11&gt;$AA$16,"17.7 to 21.9",IF(C11&gt;$AA$15,"13.7 to 17.7",IF(C11&gt;$AA$14,"10.6 to 13.6","Below 10.6"))))</f>
        <v>13.7 to 17.7</v>
      </c>
      <c r="K11">
        <f>_xlfn.PERCENTILE.INC($C$2:$C11,K$1)</f>
        <v>17.173962172933336</v>
      </c>
      <c r="L11">
        <f>_xlfn.PERCENTILE.INC($C$2:$C11,L$1)</f>
        <v>18.049863623723002</v>
      </c>
      <c r="M11">
        <f>_xlfn.PERCENTILE.INC($C$2:$C11,M$1)</f>
        <v>18.196402555076137</v>
      </c>
      <c r="N11">
        <f>_xlfn.PERCENTILE.INC($C$2:$C11,N$1)</f>
        <v>18.553105579754469</v>
      </c>
      <c r="O11">
        <f>_xlfn.PERCENTILE.INC($C$2:$C11,O$1)</f>
        <v>19.02871073111578</v>
      </c>
    </row>
    <row r="12" spans="1:48" ht="13.9" thickBot="1" x14ac:dyDescent="0.5">
      <c r="A12">
        <v>1881.11</v>
      </c>
      <c r="B12">
        <v>6.19</v>
      </c>
      <c r="C12">
        <v>16.478642316644862</v>
      </c>
      <c r="F12">
        <f t="shared" si="1"/>
        <v>7.8048780487804947E-2</v>
      </c>
      <c r="G12" t="str">
        <f t="shared" si="0"/>
        <v>13.7 to 17.8</v>
      </c>
      <c r="I12" t="str">
        <f>IF(C12&gt;$AA$17,"Above 21.9",IF(C12&gt;$AA$16,"17.7 to 21.9",IF(C12&gt;$AA$15,"13.7 to 17.7",IF(C12&gt;$AA$14,"10.6 to 13.6","Below 10.6"))))</f>
        <v>13.7 to 17.7</v>
      </c>
      <c r="K12">
        <f>_xlfn.PERCENTILE.INC($C$2:$C12,K$1)</f>
        <v>16.724836648772897</v>
      </c>
      <c r="L12">
        <f>_xlfn.PERCENTILE.INC($C$2:$C12,L$1)</f>
        <v>17.950108278222892</v>
      </c>
      <c r="M12">
        <f>_xlfn.PERCENTILE.INC($C$2:$C12,M$1)</f>
        <v>18.147258164990234</v>
      </c>
      <c r="N12">
        <f>_xlfn.PERCENTILE.INC($C$2:$C12,N$1)</f>
        <v>18.473952301404939</v>
      </c>
      <c r="O12">
        <f>_xlfn.PERCENTILE.INC($C$2:$C12,O$1)</f>
        <v>19.02871073111578</v>
      </c>
      <c r="Z12" s="53" t="s">
        <v>74</v>
      </c>
      <c r="AQ12" t="s">
        <v>87</v>
      </c>
    </row>
    <row r="13" spans="1:48" x14ac:dyDescent="0.4">
      <c r="A13">
        <v>1881.12</v>
      </c>
      <c r="B13">
        <v>6.01</v>
      </c>
      <c r="C13">
        <v>15.958754206105072</v>
      </c>
      <c r="F13">
        <f t="shared" si="1"/>
        <v>-0.34894991922455687</v>
      </c>
      <c r="G13" t="str">
        <f t="shared" si="0"/>
        <v>13.7 to 17.8</v>
      </c>
      <c r="I13" t="str">
        <f>IF(C13&gt;$AA$17,"Above 21.9",IF(C13&gt;$AA$16,"17.7 to 21.9",IF(C13&gt;$AA$15,"13.7 to 17.7",IF(C13&gt;$AA$14,"10.6 to 13.6","Below 10.6"))))</f>
        <v>13.7 to 17.7</v>
      </c>
      <c r="K13">
        <f>_xlfn.PERCENTILE.INC($C$2:$C13,K$1)</f>
        <v>16.52788118307047</v>
      </c>
      <c r="L13">
        <f>_xlfn.PERCENTILE.INC($C$2:$C13,L$1)</f>
        <v>17.551789443673226</v>
      </c>
      <c r="M13">
        <f>_xlfn.PERCENTILE.INC($C$2:$C13,M$1)</f>
        <v>18.134901773950038</v>
      </c>
      <c r="N13">
        <f>_xlfn.PERCENTILE.INC($C$2:$C13,N$1)</f>
        <v>18.433185669164949</v>
      </c>
      <c r="O13">
        <f>_xlfn.PERCENTILE.INC($C$2:$C13,O$1)</f>
        <v>19.02871073111578</v>
      </c>
      <c r="Z13" t="s">
        <v>62</v>
      </c>
      <c r="AA13" s="52" t="s">
        <v>63</v>
      </c>
      <c r="AC13" t="s">
        <v>51</v>
      </c>
      <c r="AD13" s="52" t="s">
        <v>58</v>
      </c>
      <c r="AQ13" s="56"/>
      <c r="AR13" s="56" t="s">
        <v>91</v>
      </c>
      <c r="AS13" s="56" t="s">
        <v>92</v>
      </c>
      <c r="AT13" s="56" t="s">
        <v>93</v>
      </c>
      <c r="AU13" s="56" t="s">
        <v>94</v>
      </c>
      <c r="AV13" s="56" t="s">
        <v>95</v>
      </c>
    </row>
    <row r="14" spans="1:48" x14ac:dyDescent="0.4">
      <c r="A14">
        <v>1882.01</v>
      </c>
      <c r="B14">
        <v>5.92</v>
      </c>
      <c r="C14">
        <v>15.678764160028742</v>
      </c>
      <c r="E14">
        <f t="shared" ref="E14:E20" si="3">(B14-B2)/B2</f>
        <v>-4.3618739903069539E-2</v>
      </c>
      <c r="F14">
        <f t="shared" si="1"/>
        <v>-0.17970049916805297</v>
      </c>
      <c r="G14" t="str">
        <f t="shared" si="0"/>
        <v>13.7 to 17.8</v>
      </c>
      <c r="I14" t="str">
        <f>IF(C14&gt;$AA$17,"Above 21.9",IF(C14&gt;$AA$16,"17.7 to 21.9",IF(C14&gt;$AA$15,"13.7 to 17.7",IF(C14&gt;$AA$14,"10.6 to 13.6","Below 10.6"))))</f>
        <v>13.7 to 17.7</v>
      </c>
      <c r="K14">
        <f>_xlfn.PERCENTILE.INC($C$2:$C14,K$1)</f>
        <v>16.348650573366754</v>
      </c>
      <c r="L14">
        <f>_xlfn.PERCENTILE.INC($C$2:$C14,L$1)</f>
        <v>17.173962172933336</v>
      </c>
      <c r="M14">
        <f>_xlfn.PERCENTILE.INC($C$2:$C14,M$1)</f>
        <v>18.122545382909841</v>
      </c>
      <c r="N14">
        <f>_xlfn.PERCENTILE.INC($C$2:$C14,N$1)</f>
        <v>18.392419036924959</v>
      </c>
      <c r="O14">
        <f>_xlfn.PERCENTILE.INC($C$2:$C14,O$1)</f>
        <v>19.02871073111578</v>
      </c>
      <c r="Z14">
        <v>0.2</v>
      </c>
      <c r="AA14" s="52">
        <f>_xlfn.PERCENTILE.INC($C$230:$C$1621,Z14)</f>
        <v>10.616414307501266</v>
      </c>
      <c r="AC14" t="s">
        <v>59</v>
      </c>
      <c r="AD14" s="52">
        <f>AVERAGEIFS($D$230:$D$1621,$J$230:$J$1621,AC14)</f>
        <v>2.3295632217764522E-2</v>
      </c>
      <c r="AQ14" s="54" t="s">
        <v>88</v>
      </c>
      <c r="AR14" s="54">
        <v>1</v>
      </c>
      <c r="AS14" s="54">
        <v>1.5294173306338585</v>
      </c>
      <c r="AT14" s="54">
        <v>1.5294173306338585</v>
      </c>
      <c r="AU14" s="54">
        <v>235.67327757699417</v>
      </c>
      <c r="AV14" s="54">
        <v>2.9857990867029244E-49</v>
      </c>
    </row>
    <row r="15" spans="1:48" x14ac:dyDescent="0.4">
      <c r="A15">
        <v>1882.02</v>
      </c>
      <c r="B15">
        <v>5.79</v>
      </c>
      <c r="C15">
        <v>15.153861528363034</v>
      </c>
      <c r="E15">
        <f t="shared" si="3"/>
        <v>-6.1588330632090744E-2</v>
      </c>
      <c r="F15">
        <f t="shared" si="1"/>
        <v>-0.26351351351351332</v>
      </c>
      <c r="G15" t="str">
        <f t="shared" si="0"/>
        <v>13.7 to 17.8</v>
      </c>
      <c r="I15" t="str">
        <f>IF(C15&gt;$AA$17,"Above 21.9",IF(C15&gt;$AA$16,"17.7 to 21.9",IF(C15&gt;$AA$15,"13.7 to 17.7",IF(C15&gt;$AA$14,"10.6 to 13.6","Below 10.6"))))</f>
        <v>13.7 to 17.7</v>
      </c>
      <c r="K15">
        <f>_xlfn.PERCENTILE.INC($C$2:$C15,K$1)</f>
        <v>16.140695329150837</v>
      </c>
      <c r="L15">
        <f>_xlfn.PERCENTILE.INC($C$2:$C15,L$1)</f>
        <v>16.837118029813006</v>
      </c>
      <c r="M15">
        <f>_xlfn.PERCENTILE.INC($C$2:$C15,M$1)</f>
        <v>18.08311540555637</v>
      </c>
      <c r="N15">
        <f>_xlfn.PERCENTILE.INC($C$2:$C15,N$1)</f>
        <v>18.35165240468497</v>
      </c>
      <c r="O15">
        <f>_xlfn.PERCENTILE.INC($C$2:$C15,O$1)</f>
        <v>19.02871073111578</v>
      </c>
      <c r="Z15">
        <v>0.4</v>
      </c>
      <c r="AA15" s="52">
        <f t="shared" ref="AA15:AA18" si="4">_xlfn.PERCENTILE.INC($C$230:$C$1621,Z15)</f>
        <v>13.651396711656274</v>
      </c>
      <c r="AC15" t="s">
        <v>69</v>
      </c>
      <c r="AD15" s="52">
        <f t="shared" ref="AD15:AD18" si="5">AVERAGEIFS($D$230:$D$1621,$J$230:$J$1621,AC15)</f>
        <v>5.5912054022466878E-2</v>
      </c>
      <c r="AQ15" s="54" t="s">
        <v>89</v>
      </c>
      <c r="AR15" s="54">
        <v>1390</v>
      </c>
      <c r="AS15" s="54">
        <v>9.0204969839507481</v>
      </c>
      <c r="AT15" s="54">
        <v>6.4895661755041351E-3</v>
      </c>
      <c r="AU15" s="54"/>
      <c r="AV15" s="54"/>
    </row>
    <row r="16" spans="1:48" ht="13.5" thickBot="1" x14ac:dyDescent="0.45">
      <c r="A16">
        <v>1882.03</v>
      </c>
      <c r="B16">
        <v>5.78</v>
      </c>
      <c r="C16">
        <v>15.091670299486744</v>
      </c>
      <c r="E16">
        <f t="shared" si="3"/>
        <v>-7.3717948717948706E-2</v>
      </c>
      <c r="F16">
        <f t="shared" si="1"/>
        <v>-2.072538860103583E-2</v>
      </c>
      <c r="G16" t="str">
        <f t="shared" si="0"/>
        <v>13.7 to 17.8</v>
      </c>
      <c r="I16" t="str">
        <f>IF(C16&gt;$AA$17,"Above 21.9",IF(C16&gt;$AA$16,"17.7 to 21.9",IF(C16&gt;$AA$15,"13.7 to 17.7",IF(C16&gt;$AA$14,"10.6 to 13.6","Below 10.6"))))</f>
        <v>13.7 to 17.7</v>
      </c>
      <c r="K16">
        <f>_xlfn.PERCENTILE.INC($C$2:$C16,K$1)</f>
        <v>15.902756196889806</v>
      </c>
      <c r="L16">
        <f>_xlfn.PERCENTILE.INC($C$2:$C16,L$1)</f>
        <v>16.626358915921681</v>
      </c>
      <c r="M16">
        <f>_xlfn.PERCENTILE.INC($C$2:$C16,M$1)</f>
        <v>18.016611841889631</v>
      </c>
      <c r="N16">
        <f>_xlfn.PERCENTILE.INC($C$2:$C16,N$1)</f>
        <v>18.31088577244498</v>
      </c>
      <c r="O16">
        <f>_xlfn.PERCENTILE.INC($C$2:$C16,O$1)</f>
        <v>19.02871073111578</v>
      </c>
      <c r="Z16">
        <v>0.6</v>
      </c>
      <c r="AA16" s="52">
        <f t="shared" si="4"/>
        <v>17.670430750111954</v>
      </c>
      <c r="AC16" t="s">
        <v>70</v>
      </c>
      <c r="AD16" s="52">
        <f t="shared" si="5"/>
        <v>8.2811245083061646E-2</v>
      </c>
      <c r="AQ16" s="55" t="s">
        <v>26</v>
      </c>
      <c r="AR16" s="55">
        <v>1391</v>
      </c>
      <c r="AS16" s="55">
        <v>10.549914314584607</v>
      </c>
      <c r="AT16" s="55"/>
      <c r="AU16" s="55"/>
      <c r="AV16" s="55"/>
    </row>
    <row r="17" spans="1:51" ht="13.5" thickBot="1" x14ac:dyDescent="0.45">
      <c r="A17">
        <v>1882.04</v>
      </c>
      <c r="B17">
        <v>5.78</v>
      </c>
      <c r="C17">
        <v>14.916997168375302</v>
      </c>
      <c r="E17">
        <f t="shared" si="3"/>
        <v>-7.0739549839228213E-2</v>
      </c>
      <c r="F17">
        <f t="shared" si="1"/>
        <v>0</v>
      </c>
      <c r="G17" t="str">
        <f t="shared" si="0"/>
        <v>13.7 to 17.8</v>
      </c>
      <c r="I17" t="str">
        <f>IF(C17&gt;$AA$17,"Above 21.9",IF(C17&gt;$AA$16,"17.7 to 21.9",IF(C17&gt;$AA$15,"13.7 to 17.7",IF(C17&gt;$AA$14,"10.6 to 13.6","Below 10.6"))))</f>
        <v>13.7 to 17.7</v>
      </c>
      <c r="K17">
        <f>_xlfn.PERCENTILE.INC($C$2:$C17,K$1)</f>
        <v>15.678764160028742</v>
      </c>
      <c r="L17">
        <f>_xlfn.PERCENTILE.INC($C$2:$C17,L$1)</f>
        <v>16.478642316644862</v>
      </c>
      <c r="M17">
        <f>_xlfn.PERCENTILE.INC($C$2:$C17,M$1)</f>
        <v>17.950108278222892</v>
      </c>
      <c r="N17">
        <f>_xlfn.PERCENTILE.INC($C$2:$C17,N$1)</f>
        <v>18.27011914020499</v>
      </c>
      <c r="O17">
        <f>_xlfn.PERCENTILE.INC($C$2:$C17,O$1)</f>
        <v>19.02871073111578</v>
      </c>
      <c r="Z17">
        <v>0.8</v>
      </c>
      <c r="AA17" s="52">
        <f t="shared" si="4"/>
        <v>21.848288817158487</v>
      </c>
      <c r="AC17" t="s">
        <v>60</v>
      </c>
      <c r="AD17" s="52">
        <f t="shared" si="5"/>
        <v>0.10121322291987159</v>
      </c>
    </row>
    <row r="18" spans="1:51" x14ac:dyDescent="0.4">
      <c r="A18">
        <v>1882.05</v>
      </c>
      <c r="B18">
        <v>5.71</v>
      </c>
      <c r="C18">
        <v>14.567103202191763</v>
      </c>
      <c r="E18">
        <f t="shared" si="3"/>
        <v>-0.12153846153846154</v>
      </c>
      <c r="F18">
        <f t="shared" si="1"/>
        <v>-0.14532871972318398</v>
      </c>
      <c r="G18" t="str">
        <f t="shared" si="0"/>
        <v>13.7 to 17.8</v>
      </c>
      <c r="I18" t="str">
        <f>IF(C18&gt;$AA$17,"Above 21.9",IF(C18&gt;$AA$16,"17.7 to 21.9",IF(C18&gt;$AA$15,"13.7 to 17.7",IF(C18&gt;$AA$14,"10.6 to 13.6","Below 10.6"))))</f>
        <v>13.7 to 17.7</v>
      </c>
      <c r="K18">
        <f>_xlfn.PERCENTILE.INC($C$2:$C18,K$1)</f>
        <v>15.258842054696176</v>
      </c>
      <c r="L18">
        <f>_xlfn.PERCENTILE.INC($C$2:$C18,L$1)</f>
        <v>16.348650573366754</v>
      </c>
      <c r="M18">
        <f>_xlfn.PERCENTILE.INC($C$2:$C18,M$1)</f>
        <v>17.684562388523112</v>
      </c>
      <c r="N18">
        <f>_xlfn.PERCENTILE.INC($C$2:$C18,N$1)</f>
        <v>18.24554694516204</v>
      </c>
      <c r="O18">
        <f>_xlfn.PERCENTILE.INC($C$2:$C18,O$1)</f>
        <v>19.02871073111578</v>
      </c>
      <c r="Z18">
        <v>1</v>
      </c>
      <c r="AA18" s="52">
        <f t="shared" si="4"/>
        <v>44.197939761040573</v>
      </c>
      <c r="AC18" t="s">
        <v>61</v>
      </c>
      <c r="AD18" s="52">
        <f t="shared" si="5"/>
        <v>0.13643583096772638</v>
      </c>
      <c r="AQ18" s="56"/>
      <c r="AR18" s="56" t="s">
        <v>96</v>
      </c>
      <c r="AS18" s="56" t="s">
        <v>85</v>
      </c>
      <c r="AT18" s="56" t="s">
        <v>97</v>
      </c>
      <c r="AU18" s="56" t="s">
        <v>98</v>
      </c>
      <c r="AV18" s="56" t="s">
        <v>99</v>
      </c>
      <c r="AW18" s="56" t="s">
        <v>100</v>
      </c>
      <c r="AX18" s="56" t="s">
        <v>101</v>
      </c>
      <c r="AY18" s="56" t="s">
        <v>102</v>
      </c>
    </row>
    <row r="19" spans="1:51" x14ac:dyDescent="0.4">
      <c r="A19">
        <v>1882.06</v>
      </c>
      <c r="B19">
        <v>5.68</v>
      </c>
      <c r="C19">
        <v>14.327404890131668</v>
      </c>
      <c r="E19">
        <f t="shared" si="3"/>
        <v>-0.1367781155015198</v>
      </c>
      <c r="F19">
        <f t="shared" si="1"/>
        <v>-6.3047285464098601E-2</v>
      </c>
      <c r="G19" t="str">
        <f t="shared" si="0"/>
        <v>13.7 to 17.8</v>
      </c>
      <c r="I19" t="str">
        <f>IF(C19&gt;$AA$17,"Above 21.9",IF(C19&gt;$AA$16,"17.7 to 21.9",IF(C19&gt;$AA$15,"13.7 to 17.7",IF(C19&gt;$AA$14,"10.6 to 13.6","Below 10.6"))))</f>
        <v>13.7 to 17.7</v>
      </c>
      <c r="K19">
        <f>_xlfn.PERCENTILE.INC($C$2:$C19,K$1)</f>
        <v>15.11654679103726</v>
      </c>
      <c r="L19">
        <f>_xlfn.PERCENTILE.INC($C$2:$C19,L$1)</f>
        <v>16.201342370166095</v>
      </c>
      <c r="M19">
        <f>_xlfn.PERCENTILE.INC($C$2:$C19,M$1)</f>
        <v>17.419016498823336</v>
      </c>
      <c r="N19">
        <f>_xlfn.PERCENTILE.INC($C$2:$C19,N$1)</f>
        <v>18.220974750119087</v>
      </c>
      <c r="O19">
        <f>_xlfn.PERCENTILE.INC($C$2:$C19,O$1)</f>
        <v>19.02871073111578</v>
      </c>
      <c r="AQ19" s="54" t="s">
        <v>90</v>
      </c>
      <c r="AR19" s="54">
        <v>5.8462452445170038E-3</v>
      </c>
      <c r="AS19" s="54">
        <v>5.4497221004064797E-3</v>
      </c>
      <c r="AT19" s="54">
        <v>1.0727602503035794</v>
      </c>
      <c r="AU19" s="54">
        <v>0.2835649055562644</v>
      </c>
      <c r="AV19" s="54">
        <v>-4.8443226413635437E-3</v>
      </c>
      <c r="AW19" s="54">
        <v>1.6536813130397551E-2</v>
      </c>
      <c r="AX19" s="54">
        <v>-4.8443226413635437E-3</v>
      </c>
      <c r="AY19" s="54">
        <v>1.6536813130397551E-2</v>
      </c>
    </row>
    <row r="20" spans="1:51" ht="13.5" thickBot="1" x14ac:dyDescent="0.45">
      <c r="A20">
        <v>1882.07</v>
      </c>
      <c r="B20">
        <v>6</v>
      </c>
      <c r="C20">
        <v>15.240559761217824</v>
      </c>
      <c r="E20">
        <f t="shared" si="3"/>
        <v>-5.5118110236220416E-2</v>
      </c>
      <c r="F20">
        <f t="shared" si="1"/>
        <v>0.67605633802816967</v>
      </c>
      <c r="G20" t="str">
        <f t="shared" si="0"/>
        <v>13.7 to 17.8</v>
      </c>
      <c r="I20" t="str">
        <f>IF(C20&gt;$AA$17,"Above 21.9",IF(C20&gt;$AA$16,"17.7 to 21.9",IF(C20&gt;$AA$15,"13.7 to 17.7",IF(C20&gt;$AA$14,"10.6 to 13.6","Below 10.6"))))</f>
        <v>13.7 to 17.7</v>
      </c>
      <c r="K20">
        <f>_xlfn.PERCENTILE.INC($C$2:$C20,K$1)</f>
        <v>15.128985036812518</v>
      </c>
      <c r="L20">
        <f>_xlfn.PERCENTILE.INC($C$2:$C20,L$1)</f>
        <v>16.019401247120328</v>
      </c>
      <c r="M20">
        <f>_xlfn.PERCENTILE.INC($C$2:$C20,M$1)</f>
        <v>17.173962172933336</v>
      </c>
      <c r="N20">
        <f>_xlfn.PERCENTILE.INC($C$2:$C20,N$1)</f>
        <v>18.196402555076137</v>
      </c>
      <c r="O20">
        <f>_xlfn.PERCENTILE.INC($C$2:$C20,O$1)</f>
        <v>19.02871073111578</v>
      </c>
      <c r="AQ20" s="55" t="s">
        <v>103</v>
      </c>
      <c r="AR20" s="55">
        <v>1.0518593629224076</v>
      </c>
      <c r="AS20" s="55">
        <v>6.8517657414967112E-2</v>
      </c>
      <c r="AT20" s="55">
        <v>15.351653903635031</v>
      </c>
      <c r="AU20" s="55">
        <v>2.9857990867047999E-49</v>
      </c>
      <c r="AV20" s="55">
        <v>0.91745018489815966</v>
      </c>
      <c r="AW20" s="55">
        <v>1.1862685409466553</v>
      </c>
      <c r="AX20" s="55">
        <v>0.91745018489815966</v>
      </c>
      <c r="AY20" s="55">
        <v>1.1862685409466553</v>
      </c>
    </row>
    <row r="21" spans="1:51" ht="13.5" x14ac:dyDescent="0.45">
      <c r="A21">
        <v>1882.08</v>
      </c>
      <c r="B21">
        <v>6.18</v>
      </c>
      <c r="C21">
        <v>15.525429331463034</v>
      </c>
      <c r="E21">
        <f t="shared" ref="E21:E46" si="6">(B21-B9)/B9</f>
        <v>-3.2258064516129778E-3</v>
      </c>
      <c r="F21">
        <f t="shared" si="1"/>
        <v>0.35999999999999943</v>
      </c>
      <c r="G21" t="str">
        <f t="shared" si="0"/>
        <v>13.7 to 17.8</v>
      </c>
      <c r="I21" t="str">
        <f>IF(C21&gt;$AA$17,"Above 21.9",IF(C21&gt;$AA$16,"17.7 to 21.9",IF(C21&gt;$AA$15,"13.7 to 17.7",IF(C21&gt;$AA$14,"10.6 to 13.6","Below 10.6"))))</f>
        <v>13.7 to 17.7</v>
      </c>
      <c r="K21">
        <f>_xlfn.PERCENTILE.INC($C$2:$C21,K$1)</f>
        <v>15.141423282587777</v>
      </c>
      <c r="L21">
        <f>_xlfn.PERCENTILE.INC($C$2:$C21,L$1)</f>
        <v>15.84675818767454</v>
      </c>
      <c r="M21">
        <f>_xlfn.PERCENTILE.INC($C$2:$C21,M$1)</f>
        <v>16.949399410853115</v>
      </c>
      <c r="N21">
        <f>_xlfn.PERCENTILE.INC($C$2:$C21,N$1)</f>
        <v>18.171830360033184</v>
      </c>
      <c r="O21">
        <f>_xlfn.PERCENTILE.INC($C$2:$C21,O$1)</f>
        <v>19.02871073111578</v>
      </c>
      <c r="Z21" s="53" t="s">
        <v>75</v>
      </c>
    </row>
    <row r="22" spans="1:51" x14ac:dyDescent="0.4">
      <c r="A22">
        <v>1882.09</v>
      </c>
      <c r="B22">
        <v>6.24</v>
      </c>
      <c r="C22">
        <v>16.081106624462315</v>
      </c>
      <c r="E22">
        <f t="shared" si="6"/>
        <v>-1.5999999999999658E-3</v>
      </c>
      <c r="F22">
        <f t="shared" si="1"/>
        <v>0.11650485436893301</v>
      </c>
      <c r="G22" t="str">
        <f t="shared" si="0"/>
        <v>13.7 to 17.8</v>
      </c>
      <c r="I22" t="str">
        <f>IF(C22&gt;$AA$17,"Above 21.9",IF(C22&gt;$AA$16,"17.7 to 21.9",IF(C22&gt;$AA$15,"13.7 to 17.7",IF(C22&gt;$AA$14,"10.6 to 13.6","Below 10.6"))))</f>
        <v>13.7 to 17.7</v>
      </c>
      <c r="K22">
        <f>_xlfn.PERCENTILE.INC($C$2:$C22,K$1)</f>
        <v>15.153861528363034</v>
      </c>
      <c r="L22">
        <f>_xlfn.PERCENTILE.INC($C$2:$C22,L$1)</f>
        <v>15.958754206105072</v>
      </c>
      <c r="M22">
        <f>_xlfn.PERCENTILE.INC($C$2:$C22,M$1)</f>
        <v>16.724836648772897</v>
      </c>
      <c r="N22">
        <f>_xlfn.PERCENTILE.INC($C$2:$C22,N$1)</f>
        <v>18.147258164990234</v>
      </c>
      <c r="O22">
        <f>_xlfn.PERCENTILE.INC($C$2:$C22,O$1)</f>
        <v>19.02871073111578</v>
      </c>
      <c r="AC22" t="s">
        <v>51</v>
      </c>
      <c r="AD22" s="52" t="s">
        <v>58</v>
      </c>
      <c r="AE22" s="52" t="s">
        <v>71</v>
      </c>
      <c r="AF22" s="52" t="s">
        <v>72</v>
      </c>
    </row>
    <row r="23" spans="1:51" x14ac:dyDescent="0.4">
      <c r="A23">
        <v>1882.1</v>
      </c>
      <c r="B23">
        <v>6.07</v>
      </c>
      <c r="C23">
        <v>15.755581030526557</v>
      </c>
      <c r="E23">
        <f t="shared" si="6"/>
        <v>-1.3008130081300823E-2</v>
      </c>
      <c r="F23">
        <f t="shared" si="1"/>
        <v>-0.32692307692307676</v>
      </c>
      <c r="G23" t="str">
        <f t="shared" si="0"/>
        <v>13.7 to 17.8</v>
      </c>
      <c r="I23" t="str">
        <f>IF(C23&gt;$AA$17,"Above 21.9",IF(C23&gt;$AA$16,"17.7 to 21.9",IF(C23&gt;$AA$15,"13.7 to 17.7",IF(C23&gt;$AA$14,"10.6 to 13.6","Below 10.6"))))</f>
        <v>13.7 to 17.7</v>
      </c>
      <c r="K23">
        <f>_xlfn.PERCENTILE.INC($C$2:$C23,K$1)</f>
        <v>15.171201174933993</v>
      </c>
      <c r="L23">
        <f>_xlfn.PERCENTILE.INC($C$2:$C23,L$1)</f>
        <v>15.836850300757963</v>
      </c>
      <c r="M23">
        <f>_xlfn.PERCENTILE.INC($C$2:$C23,M$1)</f>
        <v>16.626358915921681</v>
      </c>
      <c r="N23">
        <f>_xlfn.PERCENTILE.INC($C$2:$C23,N$1)</f>
        <v>18.141079969470134</v>
      </c>
      <c r="O23">
        <f>_xlfn.PERCENTILE.INC($C$2:$C23,O$1)</f>
        <v>19.02871073111578</v>
      </c>
      <c r="AC23">
        <v>1</v>
      </c>
      <c r="AD23" s="52">
        <f>AVERAGEIFS(D$230:D$1621,Q$230:Q$1621,$AC23)</f>
        <v>4.0129887289655115E-2</v>
      </c>
      <c r="AE23" s="52">
        <f>AVERAGEIFS(E$230:E$1621,R$230:R$1621,$AC23)</f>
        <v>3.5296444411790688E-2</v>
      </c>
      <c r="AF23" s="52">
        <f>AVERAGEIFS(F$230:F$1621,S$230:S$1621,$AC23)</f>
        <v>5.445871870186391E-2</v>
      </c>
    </row>
    <row r="24" spans="1:51" x14ac:dyDescent="0.4">
      <c r="A24">
        <v>1882.11</v>
      </c>
      <c r="B24">
        <v>5.81</v>
      </c>
      <c r="C24">
        <v>15.192670313165339</v>
      </c>
      <c r="E24">
        <f t="shared" si="6"/>
        <v>-6.138933764135715E-2</v>
      </c>
      <c r="F24">
        <f t="shared" si="1"/>
        <v>-0.5140032948929173</v>
      </c>
      <c r="G24" t="str">
        <f t="shared" si="0"/>
        <v>13.7 to 17.8</v>
      </c>
      <c r="I24" t="str">
        <f>IF(C24&gt;$AA$17,"Above 21.9",IF(C24&gt;$AA$16,"17.7 to 21.9",IF(C24&gt;$AA$15,"13.7 to 17.7",IF(C24&gt;$AA$14,"10.6 to 13.6","Below 10.6"))))</f>
        <v>13.7 to 17.7</v>
      </c>
      <c r="K24">
        <f>_xlfn.PERCENTILE.INC($C$2:$C24,K$1)</f>
        <v>15.169385042283956</v>
      </c>
      <c r="L24">
        <f>_xlfn.PERCENTILE.INC($C$2:$C24,L$1)</f>
        <v>15.740217656426994</v>
      </c>
      <c r="M24">
        <f>_xlfn.PERCENTILE.INC($C$2:$C24,M$1)</f>
        <v>16.52788118307047</v>
      </c>
      <c r="N24">
        <f>_xlfn.PERCENTILE.INC($C$2:$C24,N$1)</f>
        <v>18.134901773950038</v>
      </c>
      <c r="O24">
        <f>_xlfn.PERCENTILE.INC($C$2:$C24,O$1)</f>
        <v>19.02871073111578</v>
      </c>
      <c r="AC24">
        <v>2</v>
      </c>
      <c r="AD24" s="52">
        <f t="shared" ref="AD24:AD27" si="7">AVERAGEIFS(D$230:D$1621,Q$230:Q$1621,$AC24)</f>
        <v>8.9534767200051754E-2</v>
      </c>
      <c r="AE24" s="52">
        <f t="shared" ref="AE24:AE27" si="8">AVERAGEIFS(E$230:E$1621,R$230:R$1621,$AC24)</f>
        <v>4.8484568661189005E-2</v>
      </c>
      <c r="AF24" s="52">
        <f t="shared" ref="AF24:AF27" si="9">AVERAGEIFS(F$230:F$1621,S$230:S$1621,$AC24)</f>
        <v>5.954958273254396E-2</v>
      </c>
    </row>
    <row r="25" spans="1:51" x14ac:dyDescent="0.4">
      <c r="A25">
        <v>1882.12</v>
      </c>
      <c r="B25">
        <v>5.84</v>
      </c>
      <c r="C25">
        <v>15.382128332081971</v>
      </c>
      <c r="E25">
        <f t="shared" si="6"/>
        <v>-2.8286189683860222E-2</v>
      </c>
      <c r="F25">
        <f t="shared" si="1"/>
        <v>6.1962134251291393E-2</v>
      </c>
      <c r="G25" t="str">
        <f t="shared" si="0"/>
        <v>13.7 to 17.8</v>
      </c>
      <c r="I25" t="str">
        <f>IF(C25&gt;$AA$17,"Above 21.9",IF(C25&gt;$AA$16,"17.7 to 21.9",IF(C25&gt;$AA$15,"13.7 to 17.7",IF(C25&gt;$AA$14,"10.6 to 13.6","Below 10.6"))))</f>
        <v>13.7 to 17.7</v>
      </c>
      <c r="K25">
        <f>_xlfn.PERCENTILE.INC($C$2:$C25,K$1)</f>
        <v>15.177146799244417</v>
      </c>
      <c r="L25">
        <f>_xlfn.PERCENTILE.INC($C$2:$C25,L$1)</f>
        <v>15.694127534128304</v>
      </c>
      <c r="M25">
        <f>_xlfn.PERCENTILE.INC($C$2:$C25,M$1)</f>
        <v>16.435311735552158</v>
      </c>
      <c r="N25">
        <f>_xlfn.PERCENTILE.INC($C$2:$C25,N$1)</f>
        <v>18.128723578429938</v>
      </c>
      <c r="O25">
        <f>_xlfn.PERCENTILE.INC($C$2:$C25,O$1)</f>
        <v>19.02871073111578</v>
      </c>
      <c r="AC25">
        <v>3</v>
      </c>
      <c r="AD25" s="52">
        <f t="shared" si="7"/>
        <v>0.12274757098235389</v>
      </c>
      <c r="AE25" s="52">
        <f t="shared" si="8"/>
        <v>6.9422805169538637E-2</v>
      </c>
      <c r="AF25" s="52">
        <f t="shared" si="9"/>
        <v>7.1379976000688031E-2</v>
      </c>
      <c r="AQ25" t="s">
        <v>80</v>
      </c>
    </row>
    <row r="26" spans="1:51" ht="13.5" thickBot="1" x14ac:dyDescent="0.45">
      <c r="A26">
        <v>1883.01</v>
      </c>
      <c r="B26">
        <v>5.81</v>
      </c>
      <c r="C26">
        <v>15.270259119098572</v>
      </c>
      <c r="E26">
        <f t="shared" si="6"/>
        <v>-1.8581081081081134E-2</v>
      </c>
      <c r="F26">
        <f t="shared" si="1"/>
        <v>-6.1643835616438873E-2</v>
      </c>
      <c r="G26" t="str">
        <f t="shared" si="0"/>
        <v>13.7 to 17.8</v>
      </c>
      <c r="I26" t="str">
        <f>IF(C26&gt;$AA$17,"Above 21.9",IF(C26&gt;$AA$16,"17.7 to 21.9",IF(C26&gt;$AA$15,"13.7 to 17.7",IF(C26&gt;$AA$14,"10.6 to 13.6","Below 10.6"))))</f>
        <v>13.7 to 17.7</v>
      </c>
      <c r="K26">
        <f>_xlfn.PERCENTILE.INC($C$2:$C26,K$1)</f>
        <v>15.184908556204878</v>
      </c>
      <c r="L26">
        <f>_xlfn.PERCENTILE.INC($C$2:$C26,L$1)</f>
        <v>15.617430228602458</v>
      </c>
      <c r="M26">
        <f>_xlfn.PERCENTILE.INC($C$2:$C26,M$1)</f>
        <v>16.348650573366754</v>
      </c>
      <c r="N26">
        <f>_xlfn.PERCENTILE.INC($C$2:$C26,N$1)</f>
        <v>18.122545382909841</v>
      </c>
      <c r="O26">
        <f>_xlfn.PERCENTILE.INC($C$2:$C26,O$1)</f>
        <v>19.02871073111578</v>
      </c>
      <c r="AC26">
        <v>4</v>
      </c>
      <c r="AD26" s="52">
        <f t="shared" si="7"/>
        <v>0.114509761476527</v>
      </c>
      <c r="AE26" s="52">
        <f t="shared" si="8"/>
        <v>0.11409011787010086</v>
      </c>
      <c r="AF26" s="52">
        <f t="shared" si="9"/>
        <v>6.4710775284047228E-2</v>
      </c>
    </row>
    <row r="27" spans="1:51" x14ac:dyDescent="0.4">
      <c r="A27">
        <v>1883.02</v>
      </c>
      <c r="B27">
        <v>5.68</v>
      </c>
      <c r="C27">
        <v>14.757590146176224</v>
      </c>
      <c r="E27">
        <f t="shared" si="6"/>
        <v>-1.8998272884283303E-2</v>
      </c>
      <c r="F27">
        <f t="shared" si="1"/>
        <v>-0.26850258175559361</v>
      </c>
      <c r="G27" t="str">
        <f t="shared" si="0"/>
        <v>13.7 to 17.8</v>
      </c>
      <c r="I27" t="str">
        <f>IF(C27&gt;$AA$17,"Above 21.9",IF(C27&gt;$AA$16,"17.7 to 21.9",IF(C27&gt;$AA$15,"13.7 to 17.7",IF(C27&gt;$AA$14,"10.6 to 13.6","Below 10.6"))))</f>
        <v>13.7 to 17.7</v>
      </c>
      <c r="K27">
        <f>_xlfn.PERCENTILE.INC($C$2:$C27,K$1)</f>
        <v>15.153861528363034</v>
      </c>
      <c r="L27">
        <f>_xlfn.PERCENTILE.INC($C$2:$C27,L$1)</f>
        <v>15.525429331463034</v>
      </c>
      <c r="M27">
        <f>_xlfn.PERCENTILE.INC($C$2:$C27,M$1)</f>
        <v>16.26198941118135</v>
      </c>
      <c r="N27">
        <f>_xlfn.PERCENTILE.INC($C$2:$C27,N$1)</f>
        <v>18.116367187389741</v>
      </c>
      <c r="O27">
        <f>_xlfn.PERCENTILE.INC($C$2:$C27,O$1)</f>
        <v>19.02871073111578</v>
      </c>
      <c r="AC27">
        <v>5</v>
      </c>
      <c r="AD27" s="52">
        <f t="shared" si="7"/>
        <v>9.437682414696455E-2</v>
      </c>
      <c r="AE27" s="52">
        <f t="shared" si="8"/>
        <v>9.9980229406936641E-2</v>
      </c>
      <c r="AF27" s="52">
        <f t="shared" si="9"/>
        <v>6.5129346380677688E-2</v>
      </c>
      <c r="AQ27" s="57" t="s">
        <v>81</v>
      </c>
      <c r="AR27" s="57"/>
    </row>
    <row r="28" spans="1:51" x14ac:dyDescent="0.4">
      <c r="A28">
        <v>1883.03</v>
      </c>
      <c r="B28">
        <v>5.75</v>
      </c>
      <c r="C28">
        <v>15.051254121401641</v>
      </c>
      <c r="E28">
        <f t="shared" si="6"/>
        <v>-5.1903114186851642E-3</v>
      </c>
      <c r="F28">
        <f t="shared" si="1"/>
        <v>0.14788732394366258</v>
      </c>
      <c r="G28" t="str">
        <f t="shared" si="0"/>
        <v>13.7 to 17.8</v>
      </c>
      <c r="I28" t="str">
        <f>IF(C28&gt;$AA$17,"Above 21.9",IF(C28&gt;$AA$16,"17.7 to 21.9",IF(C28&gt;$AA$15,"13.7 to 17.7",IF(C28&gt;$AA$14,"10.6 to 13.6","Below 10.6"))))</f>
        <v>13.7 to 17.7</v>
      </c>
      <c r="K28">
        <f>_xlfn.PERCENTILE.INC($C$2:$C28,K$1)</f>
        <v>15.104108545262001</v>
      </c>
      <c r="L28">
        <f>_xlfn.PERCENTILE.INC($C$2:$C28,L$1)</f>
        <v>15.439448731834396</v>
      </c>
      <c r="M28">
        <f>_xlfn.PERCENTILE.INC($C$2:$C28,M$1)</f>
        <v>16.189636296493735</v>
      </c>
      <c r="N28">
        <f>_xlfn.PERCENTILE.INC($C$2:$C28,N$1)</f>
        <v>18.08311540555637</v>
      </c>
      <c r="O28">
        <f>_xlfn.PERCENTILE.INC($C$2:$C28,O$1)</f>
        <v>19.02871073111578</v>
      </c>
      <c r="AQ28" s="54" t="s">
        <v>82</v>
      </c>
      <c r="AR28" s="54">
        <v>0.18950808210513617</v>
      </c>
    </row>
    <row r="29" spans="1:51" x14ac:dyDescent="0.4">
      <c r="A29">
        <v>1883.04</v>
      </c>
      <c r="B29">
        <v>5.87</v>
      </c>
      <c r="C29">
        <v>15.482067222036674</v>
      </c>
      <c r="E29">
        <f t="shared" si="6"/>
        <v>1.5570934256055338E-2</v>
      </c>
      <c r="F29">
        <f t="shared" si="1"/>
        <v>0.25043478260869589</v>
      </c>
      <c r="G29" t="str">
        <f t="shared" si="0"/>
        <v>13.7 to 17.8</v>
      </c>
      <c r="I29" t="str">
        <f>IF(C29&gt;$AA$17,"Above 21.9",IF(C29&gt;$AA$16,"17.7 to 21.9",IF(C29&gt;$AA$15,"13.7 to 17.7",IF(C29&gt;$AA$14,"10.6 to 13.6","Below 10.6"))))</f>
        <v>13.7 to 17.7</v>
      </c>
      <c r="K29">
        <f>_xlfn.PERCENTILE.INC($C$2:$C29,K$1)</f>
        <v>15.11654679103726</v>
      </c>
      <c r="L29">
        <f>_xlfn.PERCENTILE.INC($C$2:$C29,L$1)</f>
        <v>15.462079444045733</v>
      </c>
      <c r="M29">
        <f>_xlfn.PERCENTILE.INC($C$2:$C29,M$1)</f>
        <v>16.117283181806123</v>
      </c>
      <c r="N29">
        <f>_xlfn.PERCENTILE.INC($C$2:$C29,N$1)</f>
        <v>18.049863623723002</v>
      </c>
      <c r="O29">
        <f>_xlfn.PERCENTILE.INC($C$2:$C29,O$1)</f>
        <v>19.02871073111578</v>
      </c>
      <c r="AQ29" s="54" t="s">
        <v>83</v>
      </c>
      <c r="AR29" s="54">
        <v>3.5913313183167032E-2</v>
      </c>
    </row>
    <row r="30" spans="1:51" x14ac:dyDescent="0.4">
      <c r="A30">
        <v>1883.05</v>
      </c>
      <c r="B30">
        <v>5.77</v>
      </c>
      <c r="C30">
        <v>15.335497637337069</v>
      </c>
      <c r="E30">
        <f t="shared" si="6"/>
        <v>1.0507880910682945E-2</v>
      </c>
      <c r="F30">
        <f t="shared" si="1"/>
        <v>-0.20442930153322084</v>
      </c>
      <c r="G30" t="str">
        <f t="shared" si="0"/>
        <v>13.7 to 17.8</v>
      </c>
      <c r="I30" t="str">
        <f>IF(C30&gt;$AA$17,"Above 21.9",IF(C30&gt;$AA$16,"17.7 to 21.9",IF(C30&gt;$AA$15,"13.7 to 17.7",IF(C30&gt;$AA$14,"10.6 to 13.6","Below 10.6"))))</f>
        <v>13.7 to 17.7</v>
      </c>
      <c r="K30">
        <f>_xlfn.PERCENTILE.INC($C$2:$C30,K$1)</f>
        <v>15.128985036812518</v>
      </c>
      <c r="L30">
        <f>_xlfn.PERCENTILE.INC($C$2:$C30,L$1)</f>
        <v>15.402116110072912</v>
      </c>
      <c r="M30">
        <f>_xlfn.PERCENTILE.INC($C$2:$C30,M$1)</f>
        <v>16.056636140790868</v>
      </c>
      <c r="N30">
        <f>_xlfn.PERCENTILE.INC($C$2:$C30,N$1)</f>
        <v>18.016611841889631</v>
      </c>
      <c r="O30">
        <f>_xlfn.PERCENTILE.INC($C$2:$C30,O$1)</f>
        <v>19.02871073111578</v>
      </c>
      <c r="AQ30" s="54" t="s">
        <v>84</v>
      </c>
      <c r="AR30" s="54">
        <v>3.5219725638694493E-2</v>
      </c>
    </row>
    <row r="31" spans="1:51" x14ac:dyDescent="0.4">
      <c r="A31">
        <v>1883.06</v>
      </c>
      <c r="B31">
        <v>5.82</v>
      </c>
      <c r="C31">
        <v>15.903388388583796</v>
      </c>
      <c r="E31">
        <f t="shared" si="6"/>
        <v>2.4647887323943764E-2</v>
      </c>
      <c r="F31">
        <f t="shared" si="1"/>
        <v>0.10398613518197723</v>
      </c>
      <c r="G31" t="str">
        <f t="shared" si="0"/>
        <v>13.7 to 17.8</v>
      </c>
      <c r="I31" t="str">
        <f>IF(C31&gt;$AA$17,"Above 21.9",IF(C31&gt;$AA$16,"17.7 to 21.9",IF(C31&gt;$AA$15,"13.7 to 17.7",IF(C31&gt;$AA$14,"10.6 to 13.6","Below 10.6"))))</f>
        <v>13.7 to 17.7</v>
      </c>
      <c r="K31">
        <f>_xlfn.PERCENTILE.INC($C$2:$C31,K$1)</f>
        <v>15.141423282587777</v>
      </c>
      <c r="L31">
        <f>_xlfn.PERCENTILE.INC($C$2:$C31,L$1)</f>
        <v>15.442091666054793</v>
      </c>
      <c r="M31">
        <f>_xlfn.PERCENTILE.INC($C$2:$C31,M$1)</f>
        <v>16.007695173447967</v>
      </c>
      <c r="N31">
        <f>_xlfn.PERCENTILE.INC($C$2:$C31,N$1)</f>
        <v>17.983360060056263</v>
      </c>
      <c r="O31">
        <f>_xlfn.PERCENTILE.INC($C$2:$C31,O$1)</f>
        <v>19.02871073111578</v>
      </c>
      <c r="AQ31" s="54" t="s">
        <v>85</v>
      </c>
      <c r="AR31" s="54">
        <v>0.1912432259523294</v>
      </c>
    </row>
    <row r="32" spans="1:51" ht="13.5" thickBot="1" x14ac:dyDescent="0.45">
      <c r="A32">
        <v>1883.07</v>
      </c>
      <c r="B32">
        <v>5.73</v>
      </c>
      <c r="C32">
        <v>15.948783127017032</v>
      </c>
      <c r="E32">
        <f t="shared" si="6"/>
        <v>-4.4999999999999929E-2</v>
      </c>
      <c r="F32">
        <f t="shared" si="1"/>
        <v>-0.18556701030927805</v>
      </c>
      <c r="G32" t="str">
        <f t="shared" si="0"/>
        <v>13.7 to 17.8</v>
      </c>
      <c r="I32" t="str">
        <f>IF(C32&gt;$AA$17,"Above 21.9",IF(C32&gt;$AA$16,"17.7 to 21.9",IF(C32&gt;$AA$15,"13.7 to 17.7",IF(C32&gt;$AA$14,"10.6 to 13.6","Below 10.6"))))</f>
        <v>13.7 to 17.7</v>
      </c>
      <c r="K32">
        <f>_xlfn.PERCENTILE.INC($C$2:$C32,K$1)</f>
        <v>15.153861528363034</v>
      </c>
      <c r="L32">
        <f>_xlfn.PERCENTILE.INC($C$2:$C32,L$1)</f>
        <v>15.482067222036674</v>
      </c>
      <c r="M32">
        <f>_xlfn.PERCENTILE.INC($C$2:$C32,M$1)</f>
        <v>15.958754206105072</v>
      </c>
      <c r="N32">
        <f>_xlfn.PERCENTILE.INC($C$2:$C32,N$1)</f>
        <v>17.950108278222892</v>
      </c>
      <c r="O32">
        <f>_xlfn.PERCENTILE.INC($C$2:$C32,O$1)</f>
        <v>19.02871073111578</v>
      </c>
      <c r="AQ32" s="55" t="s">
        <v>86</v>
      </c>
      <c r="AR32" s="55">
        <v>1392</v>
      </c>
    </row>
    <row r="33" spans="1:51" x14ac:dyDescent="0.4">
      <c r="A33">
        <v>1883.08</v>
      </c>
      <c r="B33">
        <v>5.47</v>
      </c>
      <c r="C33">
        <v>15.196810876629849</v>
      </c>
      <c r="E33">
        <f t="shared" si="6"/>
        <v>-0.11488673139158576</v>
      </c>
      <c r="F33">
        <f t="shared" si="1"/>
        <v>-0.54450261780104847</v>
      </c>
      <c r="G33" t="str">
        <f t="shared" si="0"/>
        <v>13.7 to 17.8</v>
      </c>
      <c r="I33" t="str">
        <f>IF(C33&gt;$AA$17,"Above 21.9",IF(C33&gt;$AA$16,"17.7 to 21.9",IF(C33&gt;$AA$15,"13.7 to 17.7",IF(C33&gt;$AA$14,"10.6 to 13.6","Below 10.6"))))</f>
        <v>13.7 to 17.7</v>
      </c>
      <c r="K33">
        <f>_xlfn.PERCENTILE.INC($C$2:$C33,K$1)</f>
        <v>15.161623285323495</v>
      </c>
      <c r="L33">
        <f>_xlfn.PERCENTILE.INC($C$2:$C33,L$1)</f>
        <v>15.422103888063852</v>
      </c>
      <c r="M33">
        <f>_xlfn.PERCENTILE.INC($C$2:$C33,M$1)</f>
        <v>15.954765774469855</v>
      </c>
      <c r="N33">
        <f>_xlfn.PERCENTILE.INC($C$2:$C33,N$1)</f>
        <v>17.817335333373002</v>
      </c>
      <c r="O33">
        <f>_xlfn.PERCENTILE.INC($C$2:$C33,O$1)</f>
        <v>19.02871073111578</v>
      </c>
    </row>
    <row r="34" spans="1:51" ht="13.5" thickBot="1" x14ac:dyDescent="0.45">
      <c r="A34">
        <v>1883.09</v>
      </c>
      <c r="B34">
        <v>5.53</v>
      </c>
      <c r="C34">
        <v>15.49469242579346</v>
      </c>
      <c r="E34">
        <f t="shared" si="6"/>
        <v>-0.11378205128205127</v>
      </c>
      <c r="F34">
        <f t="shared" si="1"/>
        <v>0.13162705667276162</v>
      </c>
      <c r="G34" t="str">
        <f t="shared" si="0"/>
        <v>13.7 to 17.8</v>
      </c>
      <c r="I34" t="str">
        <f>IF(C34&gt;$AA$17,"Above 21.9",IF(C34&gt;$AA$16,"17.7 to 21.9",IF(C34&gt;$AA$15,"13.7 to 17.7",IF(C34&gt;$AA$14,"10.6 to 13.6","Below 10.6"))))</f>
        <v>13.7 to 17.7</v>
      </c>
      <c r="K34">
        <f>_xlfn.PERCENTILE.INC($C$2:$C34,K$1)</f>
        <v>15.169385042283956</v>
      </c>
      <c r="L34">
        <f>_xlfn.PERCENTILE.INC($C$2:$C34,L$1)</f>
        <v>15.462079444045733</v>
      </c>
      <c r="M34">
        <f>_xlfn.PERCENTILE.INC($C$2:$C34,M$1)</f>
        <v>15.950777342834639</v>
      </c>
      <c r="N34">
        <f>_xlfn.PERCENTILE.INC($C$2:$C34,N$1)</f>
        <v>17.684562388523116</v>
      </c>
      <c r="O34">
        <f>_xlfn.PERCENTILE.INC($C$2:$C34,O$1)</f>
        <v>19.02871073111578</v>
      </c>
      <c r="AQ34" t="s">
        <v>87</v>
      </c>
    </row>
    <row r="35" spans="1:51" x14ac:dyDescent="0.4">
      <c r="A35">
        <v>1883.1</v>
      </c>
      <c r="B35">
        <v>5.38</v>
      </c>
      <c r="C35">
        <v>15.048056270223841</v>
      </c>
      <c r="E35">
        <f t="shared" si="6"/>
        <v>-0.11367380560131801</v>
      </c>
      <c r="F35">
        <f t="shared" si="1"/>
        <v>-0.32549728752260471</v>
      </c>
      <c r="G35" t="str">
        <f t="shared" si="0"/>
        <v>13.7 to 17.8</v>
      </c>
      <c r="I35" t="str">
        <f>IF(C35&gt;$AA$17,"Above 21.9",IF(C35&gt;$AA$16,"17.7 to 21.9",IF(C35&gt;$AA$15,"13.7 to 17.7",IF(C35&gt;$AA$14,"10.6 to 13.6","Below 10.6"))))</f>
        <v>13.7 to 17.7</v>
      </c>
      <c r="K35">
        <f>_xlfn.PERCENTILE.INC($C$2:$C35,K$1)</f>
        <v>15.128985036812518</v>
      </c>
      <c r="L35">
        <f>_xlfn.PERCENTILE.INC($C$2:$C35,L$1)</f>
        <v>15.402116110072912</v>
      </c>
      <c r="M35">
        <f>_xlfn.PERCENTILE.INC($C$2:$C35,M$1)</f>
        <v>15.939704179330384</v>
      </c>
      <c r="N35">
        <f>_xlfn.PERCENTILE.INC($C$2:$C35,N$1)</f>
        <v>17.551789443673226</v>
      </c>
      <c r="O35">
        <f>_xlfn.PERCENTILE.INC($C$2:$C35,O$1)</f>
        <v>19.02871073111578</v>
      </c>
      <c r="AQ35" s="56"/>
      <c r="AR35" s="56" t="s">
        <v>91</v>
      </c>
      <c r="AS35" s="56" t="s">
        <v>92</v>
      </c>
      <c r="AT35" s="56" t="s">
        <v>93</v>
      </c>
      <c r="AU35" s="56" t="s">
        <v>94</v>
      </c>
      <c r="AV35" s="56" t="s">
        <v>95</v>
      </c>
    </row>
    <row r="36" spans="1:51" x14ac:dyDescent="0.4">
      <c r="A36">
        <v>1883.11</v>
      </c>
      <c r="B36">
        <v>5.46</v>
      </c>
      <c r="C36">
        <v>15.408218142448868</v>
      </c>
      <c r="E36">
        <f t="shared" si="6"/>
        <v>-6.0240963855421631E-2</v>
      </c>
      <c r="F36">
        <f t="shared" si="1"/>
        <v>0.17843866171003733</v>
      </c>
      <c r="G36" t="str">
        <f t="shared" si="0"/>
        <v>13.7 to 17.8</v>
      </c>
      <c r="I36" t="str">
        <f>IF(C36&gt;$AA$17,"Above 21.9",IF(C36&gt;$AA$16,"17.7 to 21.9",IF(C36&gt;$AA$15,"13.7 to 17.7",IF(C36&gt;$AA$14,"10.6 to 13.6","Below 10.6"))))</f>
        <v>13.7 to 17.7</v>
      </c>
      <c r="K36">
        <f>_xlfn.PERCENTILE.INC($C$2:$C36,K$1)</f>
        <v>15.141423282587777</v>
      </c>
      <c r="L36">
        <f>_xlfn.PERCENTILE.INC($C$2:$C36,L$1)</f>
        <v>15.39778221830211</v>
      </c>
      <c r="M36">
        <f>_xlfn.PERCENTILE.INC($C$2:$C36,M$1)</f>
        <v>15.92154628395709</v>
      </c>
      <c r="N36">
        <f>_xlfn.PERCENTILE.INC($C$2:$C36,N$1)</f>
        <v>17.419016498823336</v>
      </c>
      <c r="O36">
        <f>_xlfn.PERCENTILE.INC($C$2:$C36,O$1)</f>
        <v>19.02871073111578</v>
      </c>
      <c r="AQ36" s="54" t="s">
        <v>88</v>
      </c>
      <c r="AR36" s="54">
        <v>1</v>
      </c>
      <c r="AS36" s="54">
        <v>1.8937659741979829</v>
      </c>
      <c r="AT36" s="54">
        <v>1.8937659741979829</v>
      </c>
      <c r="AU36" s="54">
        <v>51.779063031586482</v>
      </c>
      <c r="AV36" s="54">
        <v>1.012512321223307E-12</v>
      </c>
    </row>
    <row r="37" spans="1:51" x14ac:dyDescent="0.4">
      <c r="A37">
        <v>1883.12</v>
      </c>
      <c r="B37">
        <v>5.34</v>
      </c>
      <c r="C37">
        <v>14.896403941887163</v>
      </c>
      <c r="E37">
        <f t="shared" si="6"/>
        <v>-8.5616438356164379E-2</v>
      </c>
      <c r="F37">
        <f t="shared" si="1"/>
        <v>-0.26373626373626397</v>
      </c>
      <c r="G37" t="str">
        <f t="shared" si="0"/>
        <v>13.7 to 17.8</v>
      </c>
      <c r="I37" t="str">
        <f>IF(C37&gt;$AA$17,"Above 21.9",IF(C37&gt;$AA$16,"17.7 to 21.9",IF(C37&gt;$AA$15,"13.7 to 17.7",IF(C37&gt;$AA$14,"10.6 to 13.6","Below 10.6"))))</f>
        <v>13.7 to 17.7</v>
      </c>
      <c r="K37">
        <f>_xlfn.PERCENTILE.INC($C$2:$C37,K$1)</f>
        <v>15.091670299486744</v>
      </c>
      <c r="L37">
        <f>_xlfn.PERCENTILE.INC($C$2:$C37,L$1)</f>
        <v>15.382128332081971</v>
      </c>
      <c r="M37">
        <f>_xlfn.PERCENTILE.INC($C$2:$C37,M$1)</f>
        <v>15.903388388583796</v>
      </c>
      <c r="N37">
        <f>_xlfn.PERCENTILE.INC($C$2:$C37,N$1)</f>
        <v>17.286243553973446</v>
      </c>
      <c r="O37">
        <f>_xlfn.PERCENTILE.INC($C$2:$C37,O$1)</f>
        <v>19.02871073111578</v>
      </c>
      <c r="AQ37" s="54" t="s">
        <v>89</v>
      </c>
      <c r="AR37" s="54">
        <v>1390</v>
      </c>
      <c r="AS37" s="54">
        <v>50.837820346988671</v>
      </c>
      <c r="AT37" s="54">
        <v>3.6573971472653719E-2</v>
      </c>
      <c r="AU37" s="54"/>
      <c r="AV37" s="54"/>
    </row>
    <row r="38" spans="1:51" ht="13.5" thickBot="1" x14ac:dyDescent="0.45">
      <c r="A38">
        <v>1884.01</v>
      </c>
      <c r="B38">
        <v>5.18</v>
      </c>
      <c r="C38">
        <v>14.432821721970727</v>
      </c>
      <c r="E38">
        <f t="shared" si="6"/>
        <v>-0.10843373493975902</v>
      </c>
      <c r="F38">
        <f t="shared" si="1"/>
        <v>-0.35955056179775313</v>
      </c>
      <c r="G38" t="str">
        <f t="shared" si="0"/>
        <v>13.7 to 17.8</v>
      </c>
      <c r="I38" t="str">
        <f>IF(C38&gt;$AA$17,"Above 21.9",IF(C38&gt;$AA$16,"17.7 to 21.9",IF(C38&gt;$AA$15,"13.7 to 17.7",IF(C38&gt;$AA$14,"10.6 to 13.6","Below 10.6"))))</f>
        <v>13.7 to 17.7</v>
      </c>
      <c r="K38">
        <f>_xlfn.PERCENTILE.INC($C$2:$C38,K$1)</f>
        <v>15.059337357018661</v>
      </c>
      <c r="L38">
        <f>_xlfn.PERCENTILE.INC($C$2:$C38,L$1)</f>
        <v>15.354149915235029</v>
      </c>
      <c r="M38">
        <f>_xlfn.PERCENTILE.INC($C$2:$C38,M$1)</f>
        <v>15.8442654453609</v>
      </c>
      <c r="N38">
        <f>_xlfn.PERCENTILE.INC($C$2:$C38,N$1)</f>
        <v>17.173962172933336</v>
      </c>
      <c r="O38">
        <f>_xlfn.PERCENTILE.INC($C$2:$C38,O$1)</f>
        <v>19.02871073111578</v>
      </c>
      <c r="AQ38" s="55" t="s">
        <v>26</v>
      </c>
      <c r="AR38" s="55">
        <v>1391</v>
      </c>
      <c r="AS38" s="55">
        <v>52.731586321186654</v>
      </c>
      <c r="AT38" s="55"/>
      <c r="AU38" s="55"/>
      <c r="AV38" s="55"/>
    </row>
    <row r="39" spans="1:51" ht="13.5" thickBot="1" x14ac:dyDescent="0.45">
      <c r="A39">
        <v>1884.02</v>
      </c>
      <c r="B39">
        <v>5.32</v>
      </c>
      <c r="C39">
        <v>14.80596022881671</v>
      </c>
      <c r="E39">
        <f t="shared" si="6"/>
        <v>-6.3380281690140747E-2</v>
      </c>
      <c r="F39">
        <f t="shared" si="1"/>
        <v>0.32432432432432567</v>
      </c>
      <c r="G39" t="str">
        <f t="shared" si="0"/>
        <v>13.7 to 17.8</v>
      </c>
      <c r="I39" t="str">
        <f>IF(C39&gt;$AA$17,"Above 21.9",IF(C39&gt;$AA$16,"17.7 to 21.9",IF(C39&gt;$AA$15,"13.7 to 17.7",IF(C39&gt;$AA$14,"10.6 to 13.6","Below 10.6"))))</f>
        <v>13.7 to 17.7</v>
      </c>
      <c r="K39">
        <f>_xlfn.PERCENTILE.INC($C$2:$C39,K$1)</f>
        <v>15.04933541069496</v>
      </c>
      <c r="L39">
        <f>_xlfn.PERCENTILE.INC($C$2:$C39,L$1)</f>
        <v>15.32244993368937</v>
      </c>
      <c r="M39">
        <f>_xlfn.PERCENTILE.INC($C$2:$C39,M$1)</f>
        <v>15.785142502138005</v>
      </c>
      <c r="N39">
        <f>_xlfn.PERCENTILE.INC($C$2:$C39,N$1)</f>
        <v>17.061680791893227</v>
      </c>
      <c r="O39">
        <f>_xlfn.PERCENTILE.INC($C$2:$C39,O$1)</f>
        <v>19.02871073111578</v>
      </c>
    </row>
    <row r="40" spans="1:51" x14ac:dyDescent="0.4">
      <c r="A40">
        <v>1884.03</v>
      </c>
      <c r="B40">
        <v>5.3</v>
      </c>
      <c r="C40">
        <v>14.736023454014472</v>
      </c>
      <c r="E40">
        <f t="shared" si="6"/>
        <v>-7.8260869565217425E-2</v>
      </c>
      <c r="F40">
        <f t="shared" si="1"/>
        <v>-4.5112781954888256E-2</v>
      </c>
      <c r="G40" t="str">
        <f t="shared" si="0"/>
        <v>13.7 to 17.8</v>
      </c>
      <c r="I40" t="str">
        <f>IF(C40&gt;$AA$17,"Above 21.9",IF(C40&gt;$AA$16,"17.7 to 21.9",IF(C40&gt;$AA$15,"13.7 to 17.7",IF(C40&gt;$AA$14,"10.6 to 13.6","Below 10.6"))))</f>
        <v>13.7 to 17.7</v>
      </c>
      <c r="K40">
        <f>_xlfn.PERCENTILE.INC($C$2:$C40,K$1)</f>
        <v>14.995632629484426</v>
      </c>
      <c r="L40">
        <f>_xlfn.PERCENTILE.INC($C$2:$C40,L$1)</f>
        <v>15.283306822746273</v>
      </c>
      <c r="M40">
        <f>_xlfn.PERCENTILE.INC($C$2:$C40,M$1)</f>
        <v>15.740217656426994</v>
      </c>
      <c r="N40">
        <f>_xlfn.PERCENTILE.INC($C$2:$C40,N$1)</f>
        <v>16.949399410853118</v>
      </c>
      <c r="O40">
        <f>_xlfn.PERCENTILE.INC($C$2:$C40,O$1)</f>
        <v>19.02871073111578</v>
      </c>
      <c r="AQ40" s="56"/>
      <c r="AR40" s="56" t="s">
        <v>96</v>
      </c>
      <c r="AS40" s="56" t="s">
        <v>85</v>
      </c>
      <c r="AT40" s="56" t="s">
        <v>97</v>
      </c>
      <c r="AU40" s="56" t="s">
        <v>98</v>
      </c>
      <c r="AV40" s="56" t="s">
        <v>99</v>
      </c>
      <c r="AW40" s="56" t="s">
        <v>100</v>
      </c>
      <c r="AX40" s="56" t="s">
        <v>101</v>
      </c>
      <c r="AY40" s="56" t="s">
        <v>102</v>
      </c>
    </row>
    <row r="41" spans="1:51" x14ac:dyDescent="0.4">
      <c r="A41">
        <v>1884.04</v>
      </c>
      <c r="B41">
        <v>5.0599999999999996</v>
      </c>
      <c r="C41">
        <v>14.353453682579476</v>
      </c>
      <c r="E41">
        <f t="shared" si="6"/>
        <v>-0.13798977853492342</v>
      </c>
      <c r="F41">
        <f t="shared" si="1"/>
        <v>-0.54339622641509477</v>
      </c>
      <c r="G41" t="str">
        <f t="shared" si="0"/>
        <v>13.7 to 17.8</v>
      </c>
      <c r="I41" t="str">
        <f>IF(C41&gt;$AA$17,"Above 21.9",IF(C41&gt;$AA$16,"17.7 to 21.9",IF(C41&gt;$AA$15,"13.7 to 17.7",IF(C41&gt;$AA$14,"10.6 to 13.6","Below 10.6"))))</f>
        <v>13.7 to 17.7</v>
      </c>
      <c r="K41">
        <f>_xlfn.PERCENTILE.INC($C$2:$C41,K$1)</f>
        <v>14.912878523077675</v>
      </c>
      <c r="L41">
        <f>_xlfn.PERCENTILE.INC($C$2:$C41,L$1)</f>
        <v>15.258379375946273</v>
      </c>
      <c r="M41">
        <f>_xlfn.PERCENTILE.INC($C$2:$C41,M$1)</f>
        <v>15.709490908227867</v>
      </c>
      <c r="N41">
        <f>_xlfn.PERCENTILE.INC($C$2:$C41,N$1)</f>
        <v>16.837118029813009</v>
      </c>
      <c r="O41">
        <f>_xlfn.PERCENTILE.INC($C$2:$C41,O$1)</f>
        <v>19.02871073111578</v>
      </c>
      <c r="AQ41" s="54" t="s">
        <v>90</v>
      </c>
      <c r="AR41" s="54">
        <v>-1.2444118199433113E-2</v>
      </c>
      <c r="AS41" s="54">
        <v>1.2563356699316961E-2</v>
      </c>
      <c r="AT41" s="54">
        <v>-0.99050902535543461</v>
      </c>
      <c r="AU41" s="54">
        <v>0.32209776885694041</v>
      </c>
      <c r="AV41" s="54">
        <v>-3.7089304723450983E-2</v>
      </c>
      <c r="AW41" s="54">
        <v>1.2201068324584757E-2</v>
      </c>
      <c r="AX41" s="54">
        <v>-3.7089304723450983E-2</v>
      </c>
      <c r="AY41" s="54">
        <v>1.2201068324584757E-2</v>
      </c>
    </row>
    <row r="42" spans="1:51" ht="13.5" thickBot="1" x14ac:dyDescent="0.45">
      <c r="A42">
        <v>1884.05</v>
      </c>
      <c r="B42">
        <v>4.6500000000000004</v>
      </c>
      <c r="C42">
        <v>13.465050313804907</v>
      </c>
      <c r="E42">
        <f t="shared" si="6"/>
        <v>-0.19410745233968793</v>
      </c>
      <c r="F42">
        <f t="shared" si="1"/>
        <v>-0.97233201581027506</v>
      </c>
      <c r="G42" t="str">
        <f t="shared" si="0"/>
        <v>10.7 to 13.7</v>
      </c>
      <c r="I42" t="str">
        <f>IF(C42&gt;$AA$17,"Above 21.9",IF(C42&gt;$AA$16,"17.7 to 21.9",IF(C42&gt;$AA$15,"13.7 to 17.7",IF(C42&gt;$AA$14,"10.6 to 13.6","Below 10.6"))))</f>
        <v>10.6 to 13.6</v>
      </c>
      <c r="K42">
        <f>_xlfn.PERCENTILE.INC($C$2:$C42,K$1)</f>
        <v>14.896403941887163</v>
      </c>
      <c r="L42">
        <f>_xlfn.PERCENTILE.INC($C$2:$C42,L$1)</f>
        <v>15.240559761217824</v>
      </c>
      <c r="M42">
        <f>_xlfn.PERCENTILE.INC($C$2:$C42,M$1)</f>
        <v>15.678764160028742</v>
      </c>
      <c r="N42">
        <f>_xlfn.PERCENTILE.INC($C$2:$C42,N$1)</f>
        <v>16.724836648772897</v>
      </c>
      <c r="O42">
        <f>_xlfn.PERCENTILE.INC($C$2:$C42,O$1)</f>
        <v>19.02871073111578</v>
      </c>
      <c r="AQ42" s="55" t="s">
        <v>103</v>
      </c>
      <c r="AR42" s="55">
        <v>1.1455606659988935</v>
      </c>
      <c r="AS42" s="55">
        <v>0.15919924346260203</v>
      </c>
      <c r="AT42" s="55">
        <v>7.1957670217698029</v>
      </c>
      <c r="AU42" s="55">
        <v>1.0125123212216609E-12</v>
      </c>
      <c r="AV42" s="55">
        <v>0.83326394916431767</v>
      </c>
      <c r="AW42" s="55">
        <v>1.4578573828334693</v>
      </c>
      <c r="AX42" s="55">
        <v>0.83326394916431767</v>
      </c>
      <c r="AY42" s="55">
        <v>1.4578573828334693</v>
      </c>
    </row>
    <row r="43" spans="1:51" x14ac:dyDescent="0.4">
      <c r="A43">
        <v>1884.06</v>
      </c>
      <c r="B43">
        <v>4.46</v>
      </c>
      <c r="C43">
        <v>12.906876483666863</v>
      </c>
      <c r="E43">
        <f t="shared" si="6"/>
        <v>-0.23367697594501721</v>
      </c>
      <c r="F43">
        <f t="shared" si="1"/>
        <v>-0.49032258064516221</v>
      </c>
      <c r="G43" t="str">
        <f t="shared" si="0"/>
        <v>10.7 to 13.7</v>
      </c>
      <c r="I43" t="str">
        <f>IF(C43&gt;$AA$17,"Above 21.9",IF(C43&gt;$AA$16,"17.7 to 21.9",IF(C43&gt;$AA$15,"13.7 to 17.7",IF(C43&gt;$AA$14,"10.6 to 13.6","Below 10.6"))))</f>
        <v>10.6 to 13.6</v>
      </c>
      <c r="K43">
        <f>_xlfn.PERCENTILE.INC($C$2:$C43,K$1)</f>
        <v>14.8240489714308</v>
      </c>
      <c r="L43">
        <f>_xlfn.PERCENTILE.INC($C$2:$C43,L$1)</f>
        <v>15.214310430465039</v>
      </c>
      <c r="M43">
        <f>_xlfn.PERCENTILE.INC($C$2:$C43,M$1)</f>
        <v>15.617430228602458</v>
      </c>
      <c r="N43">
        <f>_xlfn.PERCENTILE.INC($C$2:$C43,N$1)</f>
        <v>16.675597782347289</v>
      </c>
      <c r="O43">
        <f>_xlfn.PERCENTILE.INC($C$2:$C43,O$1)</f>
        <v>19.02871073111578</v>
      </c>
    </row>
    <row r="44" spans="1:51" x14ac:dyDescent="0.4">
      <c r="A44">
        <v>1884.07</v>
      </c>
      <c r="B44">
        <v>4.46</v>
      </c>
      <c r="C44">
        <v>13.043931585991668</v>
      </c>
      <c r="E44">
        <f t="shared" si="6"/>
        <v>-0.22164048865619554</v>
      </c>
      <c r="F44">
        <f t="shared" si="1"/>
        <v>0</v>
      </c>
      <c r="G44" t="str">
        <f t="shared" si="0"/>
        <v>10.7 to 13.7</v>
      </c>
      <c r="I44" t="str">
        <f>IF(C44&gt;$AA$17,"Above 21.9",IF(C44&gt;$AA$16,"17.7 to 21.9",IF(C44&gt;$AA$15,"13.7 to 17.7",IF(C44&gt;$AA$14,"10.6 to 13.6","Below 10.6"))))</f>
        <v>10.6 to 13.6</v>
      </c>
      <c r="K44">
        <f>_xlfn.PERCENTILE.INC($C$2:$C44,K$1)</f>
        <v>14.776938179232419</v>
      </c>
      <c r="L44">
        <f>_xlfn.PERCENTILE.INC($C$2:$C44,L$1)</f>
        <v>15.195982763936946</v>
      </c>
      <c r="M44">
        <f>_xlfn.PERCENTILE.INC($C$2:$C44,M$1)</f>
        <v>15.556096297176175</v>
      </c>
      <c r="N44">
        <f>_xlfn.PERCENTILE.INC($C$2:$C44,N$1)</f>
        <v>16.626358915921685</v>
      </c>
      <c r="O44">
        <f>_xlfn.PERCENTILE.INC($C$2:$C44,O$1)</f>
        <v>19.02871073111578</v>
      </c>
    </row>
    <row r="45" spans="1:51" x14ac:dyDescent="0.4">
      <c r="A45">
        <v>1884.08</v>
      </c>
      <c r="B45">
        <v>4.74</v>
      </c>
      <c r="C45">
        <v>13.859813341769325</v>
      </c>
      <c r="E45">
        <f t="shared" si="6"/>
        <v>-0.13345521023765988</v>
      </c>
      <c r="F45">
        <f t="shared" si="1"/>
        <v>0.75336322869955219</v>
      </c>
      <c r="G45" t="str">
        <f t="shared" si="0"/>
        <v>13.7 to 17.8</v>
      </c>
      <c r="I45" t="str">
        <f>IF(C45&gt;$AA$17,"Above 21.9",IF(C45&gt;$AA$16,"17.7 to 21.9",IF(C45&gt;$AA$15,"13.7 to 17.7",IF(C45&gt;$AA$14,"10.6 to 13.6","Below 10.6"))))</f>
        <v>13.7 to 17.7</v>
      </c>
      <c r="K45">
        <f>_xlfn.PERCENTILE.INC($C$2:$C45,K$1)</f>
        <v>14.748963469311523</v>
      </c>
      <c r="L45">
        <f>_xlfn.PERCENTILE.INC($C$2:$C45,L$1)</f>
        <v>15.193498425858241</v>
      </c>
      <c r="M45">
        <f>_xlfn.PERCENTILE.INC($C$2:$C45,M$1)</f>
        <v>15.51928195032912</v>
      </c>
      <c r="N45">
        <f>_xlfn.PERCENTILE.INC($C$2:$C45,N$1)</f>
        <v>16.577120049496074</v>
      </c>
      <c r="O45">
        <f>_xlfn.PERCENTILE.INC($C$2:$C45,O$1)</f>
        <v>19.02871073111578</v>
      </c>
    </row>
    <row r="46" spans="1:51" x14ac:dyDescent="0.4">
      <c r="A46">
        <v>1884.09</v>
      </c>
      <c r="B46">
        <v>4.59</v>
      </c>
      <c r="C46">
        <v>13.569154744335723</v>
      </c>
      <c r="E46">
        <f t="shared" si="6"/>
        <v>-0.16998191681735991</v>
      </c>
      <c r="F46">
        <f t="shared" si="1"/>
        <v>-0.37974683544303883</v>
      </c>
      <c r="G46" t="str">
        <f t="shared" si="0"/>
        <v>10.7 to 13.7</v>
      </c>
      <c r="I46" t="str">
        <f>IF(C46&gt;$AA$17,"Above 21.9",IF(C46&gt;$AA$16,"17.7 to 21.9",IF(C46&gt;$AA$15,"13.7 to 17.7",IF(C46&gt;$AA$14,"10.6 to 13.6","Below 10.6"))))</f>
        <v>10.6 to 13.6</v>
      </c>
      <c r="K46">
        <f>_xlfn.PERCENTILE.INC($C$2:$C46,K$1)</f>
        <v>14.70223940364993</v>
      </c>
      <c r="L46">
        <f>_xlfn.PERCENTILE.INC($C$2:$C46,L$1)</f>
        <v>15.177146799244417</v>
      </c>
      <c r="M46">
        <f>_xlfn.PERCENTILE.INC($C$2:$C46,M$1)</f>
        <v>15.50698718806129</v>
      </c>
      <c r="N46">
        <f>_xlfn.PERCENTILE.INC($C$2:$C46,N$1)</f>
        <v>16.52788118307047</v>
      </c>
      <c r="O46">
        <f>_xlfn.PERCENTILE.INC($C$2:$C46,O$1)</f>
        <v>19.02871073111578</v>
      </c>
    </row>
    <row r="47" spans="1:51" x14ac:dyDescent="0.4">
      <c r="A47">
        <v>1884.1</v>
      </c>
      <c r="B47">
        <v>4.4400000000000004</v>
      </c>
      <c r="C47">
        <v>13.273251319134157</v>
      </c>
      <c r="E47">
        <f t="shared" ref="E47:E63" si="10">(B47-B35)/B35</f>
        <v>-0.17472118959107799</v>
      </c>
      <c r="F47">
        <f t="shared" si="1"/>
        <v>-0.39215686274509665</v>
      </c>
      <c r="G47" t="str">
        <f t="shared" si="0"/>
        <v>10.7 to 13.7</v>
      </c>
      <c r="I47" t="str">
        <f>IF(C47&gt;$AA$17,"Above 21.9",IF(C47&gt;$AA$16,"17.7 to 21.9",IF(C47&gt;$AA$15,"13.7 to 17.7",IF(C47&gt;$AA$14,"10.6 to 13.6","Below 10.6"))))</f>
        <v>10.6 to 13.6</v>
      </c>
      <c r="K47">
        <f>_xlfn.PERCENTILE.INC($C$2:$C47,K$1)</f>
        <v>14.567103202191763</v>
      </c>
      <c r="L47">
        <f>_xlfn.PERCENTILE.INC($C$2:$C47,L$1)</f>
        <v>15.153861528363034</v>
      </c>
      <c r="M47">
        <f>_xlfn.PERCENTILE.INC($C$2:$C47,M$1)</f>
        <v>15.49469242579346</v>
      </c>
      <c r="N47">
        <f>_xlfn.PERCENTILE.INC($C$2:$C47,N$1)</f>
        <v>16.478642316644862</v>
      </c>
      <c r="O47">
        <f>_xlfn.PERCENTILE.INC($C$2:$C47,O$1)</f>
        <v>19.02871073111578</v>
      </c>
      <c r="AQ47" t="s">
        <v>80</v>
      </c>
    </row>
    <row r="48" spans="1:51" ht="13.5" thickBot="1" x14ac:dyDescent="0.45">
      <c r="A48">
        <v>1884.11</v>
      </c>
      <c r="B48">
        <v>4.3499999999999996</v>
      </c>
      <c r="C48">
        <v>13.30443760211973</v>
      </c>
      <c r="E48">
        <f t="shared" si="10"/>
        <v>-0.20329670329670335</v>
      </c>
      <c r="F48">
        <f t="shared" si="1"/>
        <v>-0.24324324324324526</v>
      </c>
      <c r="G48" t="str">
        <f t="shared" si="0"/>
        <v>10.7 to 13.7</v>
      </c>
      <c r="I48" t="str">
        <f>IF(C48&gt;$AA$17,"Above 21.9",IF(C48&gt;$AA$16,"17.7 to 21.9",IF(C48&gt;$AA$15,"13.7 to 17.7",IF(C48&gt;$AA$14,"10.6 to 13.6","Below 10.6"))))</f>
        <v>10.6 to 13.6</v>
      </c>
      <c r="K48">
        <f>_xlfn.PERCENTILE.INC($C$2:$C48,K$1)</f>
        <v>14.459678018014934</v>
      </c>
      <c r="L48">
        <f>_xlfn.PERCENTILE.INC($C$2:$C48,L$1)</f>
        <v>15.11654679103726</v>
      </c>
      <c r="M48">
        <f>_xlfn.PERCENTILE.INC($C$2:$C48,M$1)</f>
        <v>15.489642344290745</v>
      </c>
      <c r="N48">
        <f>_xlfn.PERCENTILE.INC($C$2:$C48,N$1)</f>
        <v>16.435311735552162</v>
      </c>
      <c r="O48">
        <f>_xlfn.PERCENTILE.INC($C$2:$C48,O$1)</f>
        <v>19.02871073111578</v>
      </c>
    </row>
    <row r="49" spans="1:51" x14ac:dyDescent="0.4">
      <c r="A49">
        <v>1884.12</v>
      </c>
      <c r="B49">
        <v>4.34</v>
      </c>
      <c r="C49">
        <v>13.432292746944759</v>
      </c>
      <c r="E49">
        <f t="shared" si="10"/>
        <v>-0.18726591760299627</v>
      </c>
      <c r="F49">
        <f t="shared" si="1"/>
        <v>-2.7586206896551141E-2</v>
      </c>
      <c r="G49" t="str">
        <f t="shared" si="0"/>
        <v>10.7 to 13.7</v>
      </c>
      <c r="I49" t="str">
        <f>IF(C49&gt;$AA$17,"Above 21.9",IF(C49&gt;$AA$16,"17.7 to 21.9",IF(C49&gt;$AA$15,"13.7 to 17.7",IF(C49&gt;$AA$14,"10.6 to 13.6","Below 10.6"))))</f>
        <v>10.6 to 13.6</v>
      </c>
      <c r="K49">
        <f>_xlfn.PERCENTILE.INC($C$2:$C49,K$1)</f>
        <v>14.385200898335976</v>
      </c>
      <c r="L49">
        <f>_xlfn.PERCENTILE.INC($C$2:$C49,L$1)</f>
        <v>15.083587063869723</v>
      </c>
      <c r="M49">
        <f>_xlfn.PERCENTILE.INC($C$2:$C49,M$1)</f>
        <v>15.484592262788031</v>
      </c>
      <c r="N49">
        <f>_xlfn.PERCENTILE.INC($C$2:$C49,N$1)</f>
        <v>16.391981154459458</v>
      </c>
      <c r="O49">
        <f>_xlfn.PERCENTILE.INC($C$2:$C49,O$1)</f>
        <v>19.02871073111578</v>
      </c>
      <c r="AQ49" s="57" t="s">
        <v>81</v>
      </c>
      <c r="AR49" s="57"/>
    </row>
    <row r="50" spans="1:51" x14ac:dyDescent="0.4">
      <c r="A50">
        <v>1885.01</v>
      </c>
      <c r="B50">
        <v>4.24</v>
      </c>
      <c r="C50">
        <v>13.129817425635959</v>
      </c>
      <c r="E50">
        <f t="shared" si="10"/>
        <v>-0.18146718146718138</v>
      </c>
      <c r="F50">
        <f t="shared" si="1"/>
        <v>-0.27649769585253359</v>
      </c>
      <c r="G50" t="str">
        <f t="shared" si="0"/>
        <v>10.7 to 13.7</v>
      </c>
      <c r="I50" t="str">
        <f>IF(C50&gt;$AA$17,"Above 21.9",IF(C50&gt;$AA$16,"17.7 to 21.9",IF(C50&gt;$AA$15,"13.7 to 17.7",IF(C50&gt;$AA$14,"10.6 to 13.6","Below 10.6"))))</f>
        <v>10.6 to 13.6</v>
      </c>
      <c r="K50">
        <f>_xlfn.PERCENTILE.INC($C$2:$C50,K$1)</f>
        <v>14.343034165600352</v>
      </c>
      <c r="L50">
        <f>_xlfn.PERCENTILE.INC($C$2:$C50,L$1)</f>
        <v>15.059337357018661</v>
      </c>
      <c r="M50">
        <f>_xlfn.PERCENTILE.INC($C$2:$C50,M$1)</f>
        <v>15.467297406119112</v>
      </c>
      <c r="N50">
        <f>_xlfn.PERCENTILE.INC($C$2:$C50,N$1)</f>
        <v>16.348650573366758</v>
      </c>
      <c r="O50">
        <f>_xlfn.PERCENTILE.INC($C$2:$C50,O$1)</f>
        <v>19.02871073111578</v>
      </c>
      <c r="AQ50" s="54" t="s">
        <v>82</v>
      </c>
      <c r="AR50" s="54">
        <v>3.660421901059021E-2</v>
      </c>
    </row>
    <row r="51" spans="1:51" x14ac:dyDescent="0.4">
      <c r="A51">
        <v>1885.02</v>
      </c>
      <c r="B51">
        <v>4.37</v>
      </c>
      <c r="C51">
        <v>13.38481759359796</v>
      </c>
      <c r="E51">
        <f t="shared" si="10"/>
        <v>-0.1785714285714286</v>
      </c>
      <c r="F51">
        <f t="shared" si="1"/>
        <v>0.36792452830188649</v>
      </c>
      <c r="G51" t="str">
        <f t="shared" si="0"/>
        <v>10.7 to 13.7</v>
      </c>
      <c r="I51" t="str">
        <f>IF(C51&gt;$AA$17,"Above 21.9",IF(C51&gt;$AA$16,"17.7 to 21.9",IF(C51&gt;$AA$15,"13.7 to 17.7",IF(C51&gt;$AA$14,"10.6 to 13.6","Below 10.6"))))</f>
        <v>10.6 to 13.6</v>
      </c>
      <c r="K51">
        <f>_xlfn.PERCENTILE.INC($C$2:$C51,K$1)</f>
        <v>14.233886580459199</v>
      </c>
      <c r="L51">
        <f>_xlfn.PERCENTILE.INC($C$2:$C51,L$1)</f>
        <v>15.049974980930521</v>
      </c>
      <c r="M51">
        <f>_xlfn.PERCENTILE.INC($C$2:$C51,M$1)</f>
        <v>15.437757774283991</v>
      </c>
      <c r="N51">
        <f>_xlfn.PERCENTILE.INC($C$2:$C51,N$1)</f>
        <v>16.305319992274054</v>
      </c>
      <c r="O51">
        <f>_xlfn.PERCENTILE.INC($C$2:$C51,O$1)</f>
        <v>19.02871073111578</v>
      </c>
      <c r="AQ51" s="54" t="s">
        <v>83</v>
      </c>
      <c r="AR51" s="54">
        <v>1.3398688493752536E-3</v>
      </c>
    </row>
    <row r="52" spans="1:51" x14ac:dyDescent="0.4">
      <c r="A52">
        <v>1885.03</v>
      </c>
      <c r="B52">
        <v>4.38</v>
      </c>
      <c r="C52">
        <v>13.73419409345251</v>
      </c>
      <c r="E52">
        <f t="shared" si="10"/>
        <v>-0.17358490566037735</v>
      </c>
      <c r="F52">
        <f t="shared" si="1"/>
        <v>2.7459954233409023E-2</v>
      </c>
      <c r="G52" t="str">
        <f t="shared" si="0"/>
        <v>13.7 to 17.8</v>
      </c>
      <c r="I52" t="str">
        <f>IF(C52&gt;$AA$17,"Above 21.9",IF(C52&gt;$AA$16,"17.7 to 21.9",IF(C52&gt;$AA$15,"13.7 to 17.7",IF(C52&gt;$AA$14,"10.6 to 13.6","Below 10.6"))))</f>
        <v>13.7 to 17.7</v>
      </c>
      <c r="K52">
        <f>_xlfn.PERCENTILE.INC($C$2:$C52,K$1)</f>
        <v>13.859813341769325</v>
      </c>
      <c r="L52">
        <f>_xlfn.PERCENTILE.INC($C$2:$C52,L$1)</f>
        <v>15.048056270223841</v>
      </c>
      <c r="M52">
        <f>_xlfn.PERCENTILE.INC($C$2:$C52,M$1)</f>
        <v>15.408218142448868</v>
      </c>
      <c r="N52">
        <f>_xlfn.PERCENTILE.INC($C$2:$C52,N$1)</f>
        <v>16.26198941118135</v>
      </c>
      <c r="O52">
        <f>_xlfn.PERCENTILE.INC($C$2:$C52,O$1)</f>
        <v>19.02871073111578</v>
      </c>
      <c r="AQ52" s="54" t="s">
        <v>84</v>
      </c>
      <c r="AR52" s="54">
        <v>6.2140832336760998E-4</v>
      </c>
    </row>
    <row r="53" spans="1:51" x14ac:dyDescent="0.4">
      <c r="A53">
        <v>1885.04</v>
      </c>
      <c r="B53">
        <v>4.37</v>
      </c>
      <c r="C53">
        <v>13.548548541030055</v>
      </c>
      <c r="E53">
        <f t="shared" si="10"/>
        <v>-0.13636363636363627</v>
      </c>
      <c r="F53">
        <f t="shared" si="1"/>
        <v>-2.7397260273972018E-2</v>
      </c>
      <c r="G53" t="str">
        <f t="shared" si="0"/>
        <v>10.7 to 13.7</v>
      </c>
      <c r="I53" t="str">
        <f>IF(C53&gt;$AA$17,"Above 21.9",IF(C53&gt;$AA$16,"17.7 to 21.9",IF(C53&gt;$AA$15,"13.7 to 17.7",IF(C53&gt;$AA$14,"10.6 to 13.6","Below 10.6"))))</f>
        <v>10.6 to 13.6</v>
      </c>
      <c r="K53">
        <f>_xlfn.PERCENTILE.INC($C$2:$C53,K$1)</f>
        <v>13.759317943115873</v>
      </c>
      <c r="L53">
        <f>_xlfn.PERCENTILE.INC($C$2:$C53,L$1)</f>
        <v>14.969420809114718</v>
      </c>
      <c r="M53">
        <f>_xlfn.PERCENTILE.INC($C$2:$C53,M$1)</f>
        <v>15.39778221830211</v>
      </c>
      <c r="N53">
        <f>_xlfn.PERCENTILE.INC($C$2:$C53,N$1)</f>
        <v>16.225812853837542</v>
      </c>
      <c r="O53">
        <f>_xlfn.PERCENTILE.INC($C$2:$C53,O$1)</f>
        <v>19.02871073111578</v>
      </c>
      <c r="AQ53" s="54" t="s">
        <v>85</v>
      </c>
      <c r="AR53" s="54">
        <v>0.51379263910550688</v>
      </c>
    </row>
    <row r="54" spans="1:51" ht="13.5" thickBot="1" x14ac:dyDescent="0.45">
      <c r="A54">
        <v>1885.05</v>
      </c>
      <c r="B54">
        <v>4.32</v>
      </c>
      <c r="C54">
        <v>13.711371872561939</v>
      </c>
      <c r="E54">
        <f t="shared" si="10"/>
        <v>-7.0967741935483886E-2</v>
      </c>
      <c r="F54">
        <f t="shared" si="1"/>
        <v>-0.13729977116704756</v>
      </c>
      <c r="G54" t="str">
        <f t="shared" si="0"/>
        <v>13.7 to 17.8</v>
      </c>
      <c r="I54" t="str">
        <f>IF(C54&gt;$AA$17,"Above 21.9",IF(C54&gt;$AA$16,"17.7 to 21.9",IF(C54&gt;$AA$15,"13.7 to 17.7",IF(C54&gt;$AA$14,"10.6 to 13.6","Below 10.6"))))</f>
        <v>13.7 to 17.7</v>
      </c>
      <c r="K54">
        <f>_xlfn.PERCENTILE.INC($C$2:$C54,K$1)</f>
        <v>13.720500760918167</v>
      </c>
      <c r="L54">
        <f>_xlfn.PERCENTILE.INC($C$2:$C54,L$1)</f>
        <v>14.912878523077675</v>
      </c>
      <c r="M54">
        <f>_xlfn.PERCENTILE.INC($C$2:$C54,M$1)</f>
        <v>15.38734629415535</v>
      </c>
      <c r="N54">
        <f>_xlfn.PERCENTILE.INC($C$2:$C54,N$1)</f>
        <v>16.189636296493735</v>
      </c>
      <c r="O54">
        <f>_xlfn.PERCENTILE.INC($C$2:$C54,O$1)</f>
        <v>19.02871073111578</v>
      </c>
      <c r="AQ54" s="55" t="s">
        <v>86</v>
      </c>
      <c r="AR54" s="55">
        <v>1392</v>
      </c>
    </row>
    <row r="55" spans="1:51" x14ac:dyDescent="0.4">
      <c r="A55">
        <v>1885.06</v>
      </c>
      <c r="B55">
        <v>4.3</v>
      </c>
      <c r="C55">
        <v>13.978784368698351</v>
      </c>
      <c r="E55">
        <f t="shared" si="10"/>
        <v>-3.5874439461883442E-2</v>
      </c>
      <c r="F55">
        <f t="shared" si="1"/>
        <v>-5.5555555555556829E-2</v>
      </c>
      <c r="G55" t="str">
        <f t="shared" si="0"/>
        <v>13.7 to 17.8</v>
      </c>
      <c r="I55" t="str">
        <f>IF(C55&gt;$AA$17,"Above 21.9",IF(C55&gt;$AA$16,"17.7 to 21.9",IF(C55&gt;$AA$15,"13.7 to 17.7",IF(C55&gt;$AA$14,"10.6 to 13.6","Below 10.6"))))</f>
        <v>13.7 to 17.7</v>
      </c>
      <c r="K55">
        <f>_xlfn.PERCENTILE.INC($C$2:$C55,K$1)</f>
        <v>13.725065205096282</v>
      </c>
      <c r="L55">
        <f>_xlfn.PERCENTILE.INC($C$2:$C55,L$1)</f>
        <v>14.90052258718479</v>
      </c>
      <c r="M55">
        <f>_xlfn.PERCENTILE.INC($C$2:$C55,M$1)</f>
        <v>15.372802193132991</v>
      </c>
      <c r="N55">
        <f>_xlfn.PERCENTILE.INC($C$2:$C55,N$1)</f>
        <v>16.15345973914993</v>
      </c>
      <c r="O55">
        <f>_xlfn.PERCENTILE.INC($C$2:$C55,O$1)</f>
        <v>19.02871073111578</v>
      </c>
    </row>
    <row r="56" spans="1:51" ht="13.5" thickBot="1" x14ac:dyDescent="0.45">
      <c r="A56">
        <v>1885.07</v>
      </c>
      <c r="B56">
        <v>4.46</v>
      </c>
      <c r="C56">
        <v>14.326658777089325</v>
      </c>
      <c r="E56">
        <f t="shared" si="10"/>
        <v>0</v>
      </c>
      <c r="F56">
        <f t="shared" si="1"/>
        <v>0.44651162790697718</v>
      </c>
      <c r="G56" t="str">
        <f t="shared" si="0"/>
        <v>13.7 to 17.8</v>
      </c>
      <c r="I56" t="str">
        <f>IF(C56&gt;$AA$17,"Above 21.9",IF(C56&gt;$AA$16,"17.7 to 21.9",IF(C56&gt;$AA$15,"13.7 to 17.7",IF(C56&gt;$AA$14,"10.6 to 13.6","Below 10.6"))))</f>
        <v>13.7 to 17.7</v>
      </c>
      <c r="K56">
        <f>_xlfn.PERCENTILE.INC($C$2:$C56,K$1)</f>
        <v>13.729629649274395</v>
      </c>
      <c r="L56">
        <f>_xlfn.PERCENTILE.INC($C$2:$C56,L$1)</f>
        <v>14.860226456658982</v>
      </c>
      <c r="M56">
        <f>_xlfn.PERCENTILE.INC($C$2:$C56,M$1)</f>
        <v>15.354149915235029</v>
      </c>
      <c r="N56">
        <f>_xlfn.PERCENTILE.INC($C$2:$C56,N$1)</f>
        <v>16.117283181806123</v>
      </c>
      <c r="O56">
        <f>_xlfn.PERCENTILE.INC($C$2:$C56,O$1)</f>
        <v>19.02871073111578</v>
      </c>
      <c r="AQ56" t="s">
        <v>87</v>
      </c>
    </row>
    <row r="57" spans="1:51" x14ac:dyDescent="0.4">
      <c r="A57">
        <v>1885.08</v>
      </c>
      <c r="B57">
        <v>4.71</v>
      </c>
      <c r="C57">
        <v>15.13041079670715</v>
      </c>
      <c r="E57">
        <f t="shared" si="10"/>
        <v>-6.3291139240506849E-3</v>
      </c>
      <c r="F57">
        <f t="shared" si="1"/>
        <v>0.67264573991031396</v>
      </c>
      <c r="G57" t="str">
        <f t="shared" si="0"/>
        <v>13.7 to 17.8</v>
      </c>
      <c r="I57" t="str">
        <f>IF(C57&gt;$AA$17,"Above 21.9",IF(C57&gt;$AA$16,"17.7 to 21.9",IF(C57&gt;$AA$15,"13.7 to 17.7",IF(C57&gt;$AA$14,"10.6 to 13.6","Below 10.6"))))</f>
        <v>13.7 to 17.7</v>
      </c>
      <c r="K57">
        <f>_xlfn.PERCENTILE.INC($C$2:$C57,K$1)</f>
        <v>13.73419409345251</v>
      </c>
      <c r="L57">
        <f>_xlfn.PERCENTILE.INC($C$2:$C57,L$1)</f>
        <v>14.896403941887163</v>
      </c>
      <c r="M57">
        <f>_xlfn.PERCENTILE.INC($C$2:$C57,M$1)</f>
        <v>15.335497637337069</v>
      </c>
      <c r="N57">
        <f>_xlfn.PERCENTILE.INC($C$2:$C57,N$1)</f>
        <v>16.081106624462315</v>
      </c>
      <c r="O57">
        <f>_xlfn.PERCENTILE.INC($C$2:$C57,O$1)</f>
        <v>19.02871073111578</v>
      </c>
      <c r="AQ57" s="56"/>
      <c r="AR57" s="56" t="s">
        <v>91</v>
      </c>
      <c r="AS57" s="56" t="s">
        <v>92</v>
      </c>
      <c r="AT57" s="56" t="s">
        <v>93</v>
      </c>
      <c r="AU57" s="56" t="s">
        <v>94</v>
      </c>
      <c r="AV57" s="56" t="s">
        <v>95</v>
      </c>
    </row>
    <row r="58" spans="1:51" x14ac:dyDescent="0.4">
      <c r="A58">
        <v>1885.09</v>
      </c>
      <c r="B58">
        <v>4.6500000000000004</v>
      </c>
      <c r="C58">
        <v>15.116285028724242</v>
      </c>
      <c r="E58">
        <f t="shared" si="10"/>
        <v>1.3071895424836709E-2</v>
      </c>
      <c r="F58">
        <f t="shared" si="1"/>
        <v>-0.15286624203821558</v>
      </c>
      <c r="G58" t="str">
        <f t="shared" si="0"/>
        <v>13.7 to 17.8</v>
      </c>
      <c r="I58" t="str">
        <f>IF(C58&gt;$AA$17,"Above 21.9",IF(C58&gt;$AA$16,"17.7 to 21.9",IF(C58&gt;$AA$15,"13.7 to 17.7",IF(C58&gt;$AA$14,"10.6 to 13.6","Below 10.6"))))</f>
        <v>13.7 to 17.7</v>
      </c>
      <c r="K58">
        <f>_xlfn.PERCENTILE.INC($C$2:$C58,K$1)</f>
        <v>13.759317943115873</v>
      </c>
      <c r="L58">
        <f>_xlfn.PERCENTILE.INC($C$2:$C58,L$1)</f>
        <v>14.904641232482419</v>
      </c>
      <c r="M58">
        <f>_xlfn.PERCENTILE.INC($C$2:$C58,M$1)</f>
        <v>15.30940223004167</v>
      </c>
      <c r="N58">
        <f>_xlfn.PERCENTILE.INC($C$2:$C58,N$1)</f>
        <v>16.056636140790868</v>
      </c>
      <c r="O58">
        <f>_xlfn.PERCENTILE.INC($C$2:$C58,O$1)</f>
        <v>19.02871073111578</v>
      </c>
      <c r="AQ58" s="54" t="s">
        <v>88</v>
      </c>
      <c r="AR58" s="54">
        <v>1</v>
      </c>
      <c r="AS58" s="54">
        <v>0.49230600640652256</v>
      </c>
      <c r="AT58" s="54">
        <v>0.49230600640652256</v>
      </c>
      <c r="AU58" s="54">
        <v>1.8649164440817156</v>
      </c>
      <c r="AV58" s="54">
        <v>0.17227937926679468</v>
      </c>
    </row>
    <row r="59" spans="1:51" x14ac:dyDescent="0.4">
      <c r="A59">
        <v>1885.1</v>
      </c>
      <c r="B59">
        <v>4.92</v>
      </c>
      <c r="C59">
        <v>15.991023962168978</v>
      </c>
      <c r="E59">
        <f t="shared" si="10"/>
        <v>0.10810810810810799</v>
      </c>
      <c r="F59">
        <f t="shared" si="1"/>
        <v>0.69677419354838599</v>
      </c>
      <c r="G59" t="str">
        <f t="shared" si="0"/>
        <v>13.7 to 17.8</v>
      </c>
      <c r="I59" t="str">
        <f>IF(C59&gt;$AA$17,"Above 21.9",IF(C59&gt;$AA$16,"17.7 to 21.9",IF(C59&gt;$AA$15,"13.7 to 17.7",IF(C59&gt;$AA$14,"10.6 to 13.6","Below 10.6"))))</f>
        <v>13.7 to 17.7</v>
      </c>
      <c r="K59">
        <f>_xlfn.PERCENTILE.INC($C$2:$C59,K$1)</f>
        <v>13.784441792779235</v>
      </c>
      <c r="L59">
        <f>_xlfn.PERCENTILE.INC($C$2:$C59,L$1)</f>
        <v>14.912878523077675</v>
      </c>
      <c r="M59">
        <f>_xlfn.PERCENTILE.INC($C$2:$C59,M$1)</f>
        <v>15.344823776286049</v>
      </c>
      <c r="N59">
        <f>_xlfn.PERCENTILE.INC($C$2:$C59,N$1)</f>
        <v>16.045073559544981</v>
      </c>
      <c r="O59">
        <f>_xlfn.PERCENTILE.INC($C$2:$C59,O$1)</f>
        <v>19.02871073111578</v>
      </c>
      <c r="AQ59" s="54" t="s">
        <v>89</v>
      </c>
      <c r="AR59" s="54">
        <v>1390</v>
      </c>
      <c r="AS59" s="54">
        <v>366.93619763861227</v>
      </c>
      <c r="AT59" s="54">
        <v>0.26398287599900161</v>
      </c>
      <c r="AU59" s="54"/>
      <c r="AV59" s="54"/>
    </row>
    <row r="60" spans="1:51" ht="13.5" thickBot="1" x14ac:dyDescent="0.45">
      <c r="A60">
        <v>1885.11</v>
      </c>
      <c r="B60">
        <v>5.24</v>
      </c>
      <c r="C60">
        <v>16.824034498619017</v>
      </c>
      <c r="E60">
        <f t="shared" si="10"/>
        <v>0.20459770114942544</v>
      </c>
      <c r="F60">
        <f t="shared" si="1"/>
        <v>0.78048780487804947</v>
      </c>
      <c r="G60" t="str">
        <f t="shared" si="0"/>
        <v>13.7 to 17.8</v>
      </c>
      <c r="I60" t="str">
        <f>IF(C60&gt;$AA$17,"Above 21.9",IF(C60&gt;$AA$16,"17.7 to 21.9",IF(C60&gt;$AA$15,"13.7 to 17.7",IF(C60&gt;$AA$14,"10.6 to 13.6","Below 10.6"))))</f>
        <v>13.7 to 17.7</v>
      </c>
      <c r="K60">
        <f>_xlfn.PERCENTILE.INC($C$2:$C60,K$1)</f>
        <v>13.8095656424426</v>
      </c>
      <c r="L60">
        <f>_xlfn.PERCENTILE.INC($C$2:$C60,L$1)</f>
        <v>14.94320898874501</v>
      </c>
      <c r="M60">
        <f>_xlfn.PERCENTILE.INC($C$2:$C60,M$1)</f>
        <v>15.372802193132991</v>
      </c>
      <c r="N60">
        <f>_xlfn.PERCENTILE.INC($C$2:$C60,N$1)</f>
        <v>16.15345973914993</v>
      </c>
      <c r="O60">
        <f>_xlfn.PERCENTILE.INC($C$2:$C60,O$1)</f>
        <v>19.02871073111578</v>
      </c>
      <c r="AQ60" s="55" t="s">
        <v>26</v>
      </c>
      <c r="AR60" s="55">
        <v>1391</v>
      </c>
      <c r="AS60" s="55">
        <v>367.42850364501879</v>
      </c>
      <c r="AT60" s="55"/>
      <c r="AU60" s="55"/>
      <c r="AV60" s="55"/>
    </row>
    <row r="61" spans="1:51" ht="13.5" thickBot="1" x14ac:dyDescent="0.45">
      <c r="A61">
        <v>1885.12</v>
      </c>
      <c r="B61">
        <v>5.2</v>
      </c>
      <c r="C61">
        <v>16.304475952278523</v>
      </c>
      <c r="E61">
        <f t="shared" si="10"/>
        <v>0.19815668202764986</v>
      </c>
      <c r="F61">
        <f t="shared" si="1"/>
        <v>-9.1603053435114587E-2</v>
      </c>
      <c r="G61" t="str">
        <f t="shared" si="0"/>
        <v>13.7 to 17.8</v>
      </c>
      <c r="I61" t="str">
        <f>IF(C61&gt;$AA$17,"Above 21.9",IF(C61&gt;$AA$16,"17.7 to 21.9",IF(C61&gt;$AA$15,"13.7 to 17.7",IF(C61&gt;$AA$14,"10.6 to 13.6","Below 10.6"))))</f>
        <v>13.7 to 17.7</v>
      </c>
      <c r="K61">
        <f>_xlfn.PERCENTILE.INC($C$2:$C61,K$1)</f>
        <v>13.834689492105962</v>
      </c>
      <c r="L61">
        <f>_xlfn.PERCENTILE.INC($C$2:$C61,L$1)</f>
        <v>14.995632629484426</v>
      </c>
      <c r="M61">
        <f>_xlfn.PERCENTILE.INC($C$2:$C61,M$1)</f>
        <v>15.392564256228729</v>
      </c>
      <c r="N61">
        <f>_xlfn.PERCENTILE.INC($C$2:$C61,N$1)</f>
        <v>16.270486719400786</v>
      </c>
      <c r="O61">
        <f>_xlfn.PERCENTILE.INC($C$2:$C61,O$1)</f>
        <v>19.02871073111578</v>
      </c>
    </row>
    <row r="62" spans="1:51" x14ac:dyDescent="0.4">
      <c r="A62">
        <v>1886.01</v>
      </c>
      <c r="B62">
        <v>5.2</v>
      </c>
      <c r="C62">
        <v>16.692317470797651</v>
      </c>
      <c r="E62">
        <f t="shared" si="10"/>
        <v>0.22641509433962262</v>
      </c>
      <c r="F62">
        <f t="shared" si="1"/>
        <v>0</v>
      </c>
      <c r="G62" t="str">
        <f t="shared" si="0"/>
        <v>13.7 to 17.8</v>
      </c>
      <c r="I62" t="str">
        <f>IF(C62&gt;$AA$17,"Above 21.9",IF(C62&gt;$AA$16,"17.7 to 21.9",IF(C62&gt;$AA$15,"13.7 to 17.7",IF(C62&gt;$AA$14,"10.6 to 13.6","Below 10.6"))))</f>
        <v>13.7 to 17.7</v>
      </c>
      <c r="K62">
        <f>_xlfn.PERCENTILE.INC($C$2:$C62,K$1)</f>
        <v>13.859813341769325</v>
      </c>
      <c r="L62">
        <f>_xlfn.PERCENTILE.INC($C$2:$C62,L$1)</f>
        <v>15.048056270223841</v>
      </c>
      <c r="M62">
        <f>_xlfn.PERCENTILE.INC($C$2:$C62,M$1)</f>
        <v>15.408218142448868</v>
      </c>
      <c r="N62">
        <f>_xlfn.PERCENTILE.INC($C$2:$C62,N$1)</f>
        <v>16.304475952278523</v>
      </c>
      <c r="O62">
        <f>_xlfn.PERCENTILE.INC($C$2:$C62,O$1)</f>
        <v>19.02871073111578</v>
      </c>
      <c r="AQ62" s="56"/>
      <c r="AR62" s="56" t="s">
        <v>96</v>
      </c>
      <c r="AS62" s="56" t="s">
        <v>85</v>
      </c>
      <c r="AT62" s="56" t="s">
        <v>97</v>
      </c>
      <c r="AU62" s="56" t="s">
        <v>98</v>
      </c>
      <c r="AV62" s="56" t="s">
        <v>99</v>
      </c>
      <c r="AW62" s="56" t="s">
        <v>100</v>
      </c>
      <c r="AX62" s="56" t="s">
        <v>101</v>
      </c>
      <c r="AY62" s="56" t="s">
        <v>102</v>
      </c>
    </row>
    <row r="63" spans="1:51" x14ac:dyDescent="0.4">
      <c r="A63">
        <v>1886.02</v>
      </c>
      <c r="B63">
        <v>5.3</v>
      </c>
      <c r="C63">
        <v>17.006648259460995</v>
      </c>
      <c r="E63">
        <f t="shared" si="10"/>
        <v>0.21281464530892441</v>
      </c>
      <c r="F63">
        <f t="shared" si="1"/>
        <v>0.23076923076922995</v>
      </c>
      <c r="G63" t="str">
        <f t="shared" si="0"/>
        <v>13.7 to 17.8</v>
      </c>
      <c r="I63" t="str">
        <f>IF(C63&gt;$AA$17,"Above 21.9",IF(C63&gt;$AA$16,"17.7 to 21.9",IF(C63&gt;$AA$15,"13.7 to 17.7",IF(C63&gt;$AA$14,"10.6 to 13.6","Below 10.6"))))</f>
        <v>13.7 to 17.7</v>
      </c>
      <c r="K63">
        <f>_xlfn.PERCENTILE.INC($C$2:$C63,K$1)</f>
        <v>13.88360754715513</v>
      </c>
      <c r="L63">
        <f>_xlfn.PERCENTILE.INC($C$2:$C63,L$1)</f>
        <v>15.04933541069496</v>
      </c>
      <c r="M63">
        <f>_xlfn.PERCENTILE.INC($C$2:$C63,M$1)</f>
        <v>15.452527590201552</v>
      </c>
      <c r="N63">
        <f>_xlfn.PERCENTILE.INC($C$2:$C63,N$1)</f>
        <v>16.443809043771594</v>
      </c>
      <c r="O63">
        <f>_xlfn.PERCENTILE.INC($C$2:$C63,O$1)</f>
        <v>19.02871073111578</v>
      </c>
      <c r="AQ63" s="54" t="s">
        <v>90</v>
      </c>
      <c r="AR63" s="54">
        <v>1.93671485554648E-2</v>
      </c>
      <c r="AS63" s="54">
        <v>3.3678889441863535E-2</v>
      </c>
      <c r="AT63" s="54">
        <v>0.57505306369725617</v>
      </c>
      <c r="AU63" s="54">
        <v>0.56534847565129831</v>
      </c>
      <c r="AV63" s="54">
        <v>-4.6699789770152364E-2</v>
      </c>
      <c r="AW63" s="54">
        <v>8.5434086881081964E-2</v>
      </c>
      <c r="AX63" s="54">
        <v>-4.6699789770152364E-2</v>
      </c>
      <c r="AY63" s="54">
        <v>8.5434086881081964E-2</v>
      </c>
    </row>
    <row r="64" spans="1:51" ht="13.5" thickBot="1" x14ac:dyDescent="0.45">
      <c r="A64">
        <v>1886.03</v>
      </c>
      <c r="B64">
        <v>5.19</v>
      </c>
      <c r="C64">
        <v>16.84326610157013</v>
      </c>
      <c r="E64">
        <f t="shared" ref="E64:E75" si="11">(B64-B52)/B52</f>
        <v>0.1849315068493152</v>
      </c>
      <c r="F64">
        <f t="shared" si="1"/>
        <v>-0.24905660377358363</v>
      </c>
      <c r="G64" t="str">
        <f t="shared" si="0"/>
        <v>13.7 to 17.8</v>
      </c>
      <c r="I64" t="str">
        <f>IF(C64&gt;$AA$17,"Above 21.9",IF(C64&gt;$AA$16,"17.7 to 21.9",IF(C64&gt;$AA$15,"13.7 to 17.7",IF(C64&gt;$AA$14,"10.6 to 13.6","Below 10.6"))))</f>
        <v>13.7 to 17.7</v>
      </c>
      <c r="K64">
        <f>_xlfn.PERCENTILE.INC($C$2:$C64,K$1)</f>
        <v>13.907401752540935</v>
      </c>
      <c r="L64">
        <f>_xlfn.PERCENTILE.INC($C$2:$C64,L$1)</f>
        <v>15.050614551166081</v>
      </c>
      <c r="M64">
        <f>_xlfn.PERCENTILE.INC($C$2:$C64,M$1)</f>
        <v>15.484592262788031</v>
      </c>
      <c r="N64">
        <f>_xlfn.PERCENTILE.INC($C$2:$C64,N$1)</f>
        <v>16.606847409136535</v>
      </c>
      <c r="O64">
        <f>_xlfn.PERCENTILE.INC($C$2:$C64,O$1)</f>
        <v>19.02871073111578</v>
      </c>
      <c r="AQ64" s="55" t="s">
        <v>103</v>
      </c>
      <c r="AR64" s="55">
        <v>0.58304955344116394</v>
      </c>
      <c r="AS64" s="55">
        <v>0.42694878093818439</v>
      </c>
      <c r="AT64" s="55">
        <v>1.365619436036241</v>
      </c>
      <c r="AU64" s="55">
        <v>0.17227937926699874</v>
      </c>
      <c r="AV64" s="55">
        <v>-0.25448396520800953</v>
      </c>
      <c r="AW64" s="55">
        <v>1.4205830720903374</v>
      </c>
      <c r="AX64" s="55">
        <v>-0.25448396520800953</v>
      </c>
      <c r="AY64" s="55">
        <v>1.4205830720903374</v>
      </c>
    </row>
    <row r="65" spans="1:15" x14ac:dyDescent="0.4">
      <c r="A65">
        <v>1886.04</v>
      </c>
      <c r="B65">
        <v>5.12</v>
      </c>
      <c r="C65">
        <v>16.801716131246298</v>
      </c>
      <c r="E65">
        <f t="shared" si="11"/>
        <v>0.17162471395881007</v>
      </c>
      <c r="F65">
        <f t="shared" si="1"/>
        <v>-0.1618497109826596</v>
      </c>
      <c r="G65" t="str">
        <f t="shared" si="0"/>
        <v>13.7 to 17.8</v>
      </c>
      <c r="I65" t="str">
        <f>IF(C65&gt;$AA$17,"Above 21.9",IF(C65&gt;$AA$16,"17.7 to 21.9",IF(C65&gt;$AA$15,"13.7 to 17.7",IF(C65&gt;$AA$14,"10.6 to 13.6","Below 10.6"))))</f>
        <v>13.7 to 17.7</v>
      </c>
      <c r="K65">
        <f>_xlfn.PERCENTILE.INC($C$2:$C65,K$1)</f>
        <v>13.931195957926741</v>
      </c>
      <c r="L65">
        <f>_xlfn.PERCENTILE.INC($C$2:$C65,L$1)</f>
        <v>15.059337357018661</v>
      </c>
      <c r="M65">
        <f>_xlfn.PERCENTILE.INC($C$2:$C65,M$1)</f>
        <v>15.492167385042103</v>
      </c>
      <c r="N65">
        <f>_xlfn.PERCENTILE.INC($C$2:$C65,N$1)</f>
        <v>16.70532514198775</v>
      </c>
      <c r="O65">
        <f>_xlfn.PERCENTILE.INC($C$2:$C65,O$1)</f>
        <v>19.02871073111578</v>
      </c>
    </row>
    <row r="66" spans="1:15" x14ac:dyDescent="0.4">
      <c r="A66">
        <v>1886.05</v>
      </c>
      <c r="B66">
        <v>5.0199999999999996</v>
      </c>
      <c r="C66">
        <v>16.863195515097825</v>
      </c>
      <c r="E66">
        <f t="shared" si="11"/>
        <v>0.16203703703703687</v>
      </c>
      <c r="F66">
        <f t="shared" si="1"/>
        <v>-0.23437500000000125</v>
      </c>
      <c r="G66" t="str">
        <f t="shared" ref="G66:G110" si="12">IF(C66&gt;22,"Above 22.0",IF(C66&gt;17.8,"17.8 to 22.0",IF(C66&gt;13.7,"13.7 to 17.8",IF(C66&gt;10.7,"10.7 to 13.7","Below 10.7"))))</f>
        <v>13.7 to 17.8</v>
      </c>
      <c r="I66" t="str">
        <f>IF(C66&gt;$AA$17,"Above 21.9",IF(C66&gt;$AA$16,"17.7 to 21.9",IF(C66&gt;$AA$15,"13.7 to 17.7",IF(C66&gt;$AA$14,"10.6 to 13.6","Below 10.6"))))</f>
        <v>13.7 to 17.7</v>
      </c>
      <c r="K66">
        <f>_xlfn.PERCENTILE.INC($C$2:$C66,K$1)</f>
        <v>13.954990163312546</v>
      </c>
      <c r="L66">
        <f>_xlfn.PERCENTILE.INC($C$2:$C66,L$1)</f>
        <v>15.075503828252703</v>
      </c>
      <c r="M66">
        <f>_xlfn.PERCENTILE.INC($C$2:$C66,M$1)</f>
        <v>15.50698718806129</v>
      </c>
      <c r="N66">
        <f>_xlfn.PERCENTILE.INC($C$2:$C66,N$1)</f>
        <v>16.740212545267578</v>
      </c>
      <c r="O66">
        <f>_xlfn.PERCENTILE.INC($C$2:$C66,O$1)</f>
        <v>19.02871073111578</v>
      </c>
    </row>
    <row r="67" spans="1:15" x14ac:dyDescent="0.4">
      <c r="A67">
        <v>1886.06</v>
      </c>
      <c r="B67">
        <v>5.25</v>
      </c>
      <c r="C67">
        <v>17.831494055376876</v>
      </c>
      <c r="E67">
        <f t="shared" si="11"/>
        <v>0.22093023255813959</v>
      </c>
      <c r="F67">
        <f t="shared" si="1"/>
        <v>0.54980079681275007</v>
      </c>
      <c r="G67" t="str">
        <f t="shared" si="12"/>
        <v>17.8 to 22.0</v>
      </c>
      <c r="I67" t="str">
        <f>IF(C67&gt;$AA$17,"Above 21.9",IF(C67&gt;$AA$16,"17.7 to 21.9",IF(C67&gt;$AA$15,"13.7 to 17.7",IF(C67&gt;$AA$14,"10.6 to 13.6","Below 10.6"))))</f>
        <v>17.7 to 21.9</v>
      </c>
      <c r="K67">
        <f>_xlfn.PERCENTILE.INC($C$2:$C67,K$1)</f>
        <v>13.978784368698351</v>
      </c>
      <c r="L67">
        <f>_xlfn.PERCENTILE.INC($C$2:$C67,L$1)</f>
        <v>15.091670299486744</v>
      </c>
      <c r="M67">
        <f>_xlfn.PERCENTILE.INC($C$2:$C67,M$1)</f>
        <v>15.525429331463034</v>
      </c>
      <c r="N67">
        <f>_xlfn.PERCENTILE.INC($C$2:$C67,N$1)</f>
        <v>16.801716131246298</v>
      </c>
      <c r="O67">
        <f>_xlfn.PERCENTILE.INC($C$2:$C67,O$1)</f>
        <v>19.02871073111578</v>
      </c>
    </row>
    <row r="68" spans="1:15" x14ac:dyDescent="0.4">
      <c r="A68">
        <v>1886.07</v>
      </c>
      <c r="B68">
        <v>5.33</v>
      </c>
      <c r="C68">
        <v>17.845845041532204</v>
      </c>
      <c r="E68">
        <f t="shared" si="11"/>
        <v>0.19506726457399107</v>
      </c>
      <c r="F68">
        <f t="shared" ref="F68:F111" si="13">(B68-B67)/B67*12</f>
        <v>0.18285714285714302</v>
      </c>
      <c r="G68" t="str">
        <f t="shared" si="12"/>
        <v>17.8 to 22.0</v>
      </c>
      <c r="I68" t="str">
        <f>IF(C68&gt;$AA$17,"Above 21.9",IF(C68&gt;$AA$16,"17.7 to 21.9",IF(C68&gt;$AA$15,"13.7 to 17.7",IF(C68&gt;$AA$14,"10.6 to 13.6","Below 10.6"))))</f>
        <v>17.7 to 21.9</v>
      </c>
      <c r="K68">
        <f>_xlfn.PERCENTILE.INC($C$2:$C68,K$1)</f>
        <v>14.048359250376546</v>
      </c>
      <c r="L68">
        <f>_xlfn.PERCENTILE.INC($C$2:$C68,L$1)</f>
        <v>15.101516191181743</v>
      </c>
      <c r="M68">
        <f>_xlfn.PERCENTILE.INC($C$2:$C68,M$1)</f>
        <v>15.617430228602458</v>
      </c>
      <c r="N68">
        <f>_xlfn.PERCENTILE.INC($C$2:$C68,N$1)</f>
        <v>16.819570825144474</v>
      </c>
      <c r="O68">
        <f>_xlfn.PERCENTILE.INC($C$2:$C68,O$1)</f>
        <v>19.02871073111578</v>
      </c>
    </row>
    <row r="69" spans="1:15" x14ac:dyDescent="0.4">
      <c r="A69">
        <v>1886.08</v>
      </c>
      <c r="B69">
        <v>5.37</v>
      </c>
      <c r="C69">
        <v>17.723912799619267</v>
      </c>
      <c r="E69">
        <f t="shared" si="11"/>
        <v>0.14012738853503187</v>
      </c>
      <c r="F69">
        <f t="shared" si="13"/>
        <v>9.0056285178236481E-2</v>
      </c>
      <c r="G69" t="str">
        <f t="shared" si="12"/>
        <v>13.7 to 17.8</v>
      </c>
      <c r="I69" t="str">
        <f>IF(C69&gt;$AA$17,"Above 21.9",IF(C69&gt;$AA$16,"17.7 to 21.9",IF(C69&gt;$AA$15,"13.7 to 17.7",IF(C69&gt;$AA$14,"10.6 to 13.6","Below 10.6"))))</f>
        <v>17.7 to 21.9</v>
      </c>
      <c r="K69">
        <f>_xlfn.PERCENTILE.INC($C$2:$C69,K$1)</f>
        <v>14.11793413205474</v>
      </c>
      <c r="L69">
        <f>_xlfn.PERCENTILE.INC($C$2:$C69,L$1)</f>
        <v>15.111362082876742</v>
      </c>
      <c r="M69">
        <f>_xlfn.PERCENTILE.INC($C$2:$C69,M$1)</f>
        <v>15.694127534128304</v>
      </c>
      <c r="N69">
        <f>_xlfn.PERCENTILE.INC($C$2:$C69,N$1)</f>
        <v>16.835573460389686</v>
      </c>
      <c r="O69">
        <f>_xlfn.PERCENTILE.INC($C$2:$C69,O$1)</f>
        <v>19.02871073111578</v>
      </c>
    </row>
    <row r="70" spans="1:15" x14ac:dyDescent="0.4">
      <c r="A70">
        <v>1886.09</v>
      </c>
      <c r="B70">
        <v>5.51</v>
      </c>
      <c r="C70">
        <v>18.147143925800023</v>
      </c>
      <c r="E70">
        <f t="shared" si="11"/>
        <v>0.18494623655913964</v>
      </c>
      <c r="F70">
        <f t="shared" si="13"/>
        <v>0.31284916201117247</v>
      </c>
      <c r="G70" t="str">
        <f t="shared" si="12"/>
        <v>17.8 to 22.0</v>
      </c>
      <c r="I70" t="str">
        <f>IF(C70&gt;$AA$17,"Above 21.9",IF(C70&gt;$AA$16,"17.7 to 21.9",IF(C70&gt;$AA$15,"13.7 to 17.7",IF(C70&gt;$AA$14,"10.6 to 13.6","Below 10.6"))))</f>
        <v>17.7 to 21.9</v>
      </c>
      <c r="K70">
        <f>_xlfn.PERCENTILE.INC($C$2:$C70,K$1)</f>
        <v>14.187509013732935</v>
      </c>
      <c r="L70">
        <f>_xlfn.PERCENTILE.INC($C$2:$C70,L$1)</f>
        <v>15.119110182320824</v>
      </c>
      <c r="M70">
        <f>_xlfn.PERCENTILE.INC($C$2:$C70,M$1)</f>
        <v>15.740217656426994</v>
      </c>
      <c r="N70">
        <f>_xlfn.PERCENTILE.INC($C$2:$C70,N$1)</f>
        <v>16.851237866981208</v>
      </c>
      <c r="O70">
        <f>_xlfn.PERCENTILE.INC($C$2:$C70,O$1)</f>
        <v>19.02871073111578</v>
      </c>
    </row>
    <row r="71" spans="1:15" x14ac:dyDescent="0.4">
      <c r="A71">
        <v>1886.1</v>
      </c>
      <c r="B71">
        <v>5.65</v>
      </c>
      <c r="C71">
        <v>18.562381342866566</v>
      </c>
      <c r="E71">
        <f t="shared" si="11"/>
        <v>0.14837398373983748</v>
      </c>
      <c r="F71">
        <f t="shared" si="13"/>
        <v>0.30490018148820452</v>
      </c>
      <c r="G71" t="str">
        <f t="shared" si="12"/>
        <v>17.8 to 22.0</v>
      </c>
      <c r="I71" t="str">
        <f>IF(C71&gt;$AA$17,"Above 21.9",IF(C71&gt;$AA$16,"17.7 to 21.9",IF(C71&gt;$AA$15,"13.7 to 17.7",IF(C71&gt;$AA$14,"10.6 to 13.6","Below 10.6"))))</f>
        <v>17.7 to 21.9</v>
      </c>
      <c r="K71">
        <f>_xlfn.PERCENTILE.INC($C$2:$C71,K$1)</f>
        <v>14.25708389541113</v>
      </c>
      <c r="L71">
        <f>_xlfn.PERCENTILE.INC($C$2:$C71,L$1)</f>
        <v>15.124760489513987</v>
      </c>
      <c r="M71">
        <f>_xlfn.PERCENTILE.INC($C$2:$C71,M$1)</f>
        <v>15.814703973749452</v>
      </c>
      <c r="N71">
        <f>_xlfn.PERCENTILE.INC($C$2:$C71,N$1)</f>
        <v>16.89188606397046</v>
      </c>
      <c r="O71">
        <f>_xlfn.PERCENTILE.INC($C$2:$C71,O$1)</f>
        <v>19.02871073111578</v>
      </c>
    </row>
    <row r="72" spans="1:15" x14ac:dyDescent="0.4">
      <c r="A72">
        <v>1886.11</v>
      </c>
      <c r="B72">
        <v>5.79</v>
      </c>
      <c r="C72">
        <v>18.968312634942837</v>
      </c>
      <c r="E72">
        <f t="shared" si="11"/>
        <v>0.10496183206106867</v>
      </c>
      <c r="F72">
        <f t="shared" si="13"/>
        <v>0.29734513274336211</v>
      </c>
      <c r="G72" t="str">
        <f t="shared" si="12"/>
        <v>17.8 to 22.0</v>
      </c>
      <c r="I72" t="str">
        <f>IF(C72&gt;$AA$17,"Above 21.9",IF(C72&gt;$AA$16,"17.7 to 21.9",IF(C72&gt;$AA$15,"13.7 to 17.7",IF(C72&gt;$AA$14,"10.6 to 13.6","Below 10.6"))))</f>
        <v>17.7 to 21.9</v>
      </c>
      <c r="K72">
        <f>_xlfn.PERCENTILE.INC($C$2:$C72,K$1)</f>
        <v>14.326658777089325</v>
      </c>
      <c r="L72">
        <f>_xlfn.PERCENTILE.INC($C$2:$C72,L$1)</f>
        <v>15.13041079670715</v>
      </c>
      <c r="M72">
        <f>_xlfn.PERCENTILE.INC($C$2:$C72,M$1)</f>
        <v>15.903388388583796</v>
      </c>
      <c r="N72">
        <f>_xlfn.PERCENTILE.INC($C$2:$C72,N$1)</f>
        <v>17.006648259460995</v>
      </c>
      <c r="O72">
        <f>_xlfn.PERCENTILE.INC($C$2:$C72,O$1)</f>
        <v>19.02871073111578</v>
      </c>
    </row>
    <row r="73" spans="1:15" x14ac:dyDescent="0.4">
      <c r="A73">
        <v>1886.12</v>
      </c>
      <c r="B73">
        <v>5.64</v>
      </c>
      <c r="C73">
        <v>18.194057556886442</v>
      </c>
      <c r="E73">
        <f t="shared" si="11"/>
        <v>8.4615384615384523E-2</v>
      </c>
      <c r="F73">
        <f t="shared" si="13"/>
        <v>-0.31088082901554476</v>
      </c>
      <c r="G73" t="str">
        <f t="shared" si="12"/>
        <v>17.8 to 22.0</v>
      </c>
      <c r="I73" t="str">
        <f>IF(C73&gt;$AA$17,"Above 21.9",IF(C73&gt;$AA$16,"17.7 to 21.9",IF(C73&gt;$AA$15,"13.7 to 17.7",IF(C73&gt;$AA$14,"10.6 to 13.6","Below 10.6"))))</f>
        <v>17.7 to 21.9</v>
      </c>
      <c r="K73">
        <f>_xlfn.PERCENTILE.INC($C$2:$C73,K$1)</f>
        <v>14.326807999697794</v>
      </c>
      <c r="L73">
        <f>_xlfn.PERCENTILE.INC($C$2:$C73,L$1)</f>
        <v>15.139791089369503</v>
      </c>
      <c r="M73">
        <f>_xlfn.PERCENTILE.INC($C$2:$C73,M$1)</f>
        <v>15.930625231643738</v>
      </c>
      <c r="N73">
        <f>_xlfn.PERCENTILE.INC($C$2:$C73,N$1)</f>
        <v>17.230324495070956</v>
      </c>
      <c r="O73">
        <f>_xlfn.PERCENTILE.INC($C$2:$C73,O$1)</f>
        <v>19.02871073111578</v>
      </c>
    </row>
    <row r="74" spans="1:15" x14ac:dyDescent="0.4">
      <c r="A74">
        <v>1887.01</v>
      </c>
      <c r="B74">
        <v>5.58</v>
      </c>
      <c r="C74">
        <v>17.512222096304956</v>
      </c>
      <c r="E74">
        <f t="shared" si="11"/>
        <v>7.3076923076923053E-2</v>
      </c>
      <c r="F74">
        <f t="shared" si="13"/>
        <v>-0.12765957446808429</v>
      </c>
      <c r="G74" t="str">
        <f t="shared" si="12"/>
        <v>13.7 to 17.8</v>
      </c>
      <c r="I74" t="str">
        <f>IF(C74&gt;$AA$17,"Above 21.9",IF(C74&gt;$AA$16,"17.7 to 21.9",IF(C74&gt;$AA$15,"13.7 to 17.7",IF(C74&gt;$AA$14,"10.6 to 13.6","Below 10.6"))))</f>
        <v>13.7 to 17.7</v>
      </c>
      <c r="K74">
        <f>_xlfn.PERCENTILE.INC($C$2:$C74,K$1)</f>
        <v>14.326957222306262</v>
      </c>
      <c r="L74">
        <f>_xlfn.PERCENTILE.INC($C$2:$C74,L$1)</f>
        <v>15.149171382031858</v>
      </c>
      <c r="M74">
        <f>_xlfn.PERCENTILE.INC($C$2:$C74,M$1)</f>
        <v>15.950777342834639</v>
      </c>
      <c r="N74">
        <f>_xlfn.PERCENTILE.INC($C$2:$C74,N$1)</f>
        <v>17.421830679372352</v>
      </c>
      <c r="O74">
        <f>_xlfn.PERCENTILE.INC($C$2:$C74,O$1)</f>
        <v>19.02871073111578</v>
      </c>
    </row>
    <row r="75" spans="1:15" x14ac:dyDescent="0.4">
      <c r="A75">
        <v>1887.02</v>
      </c>
      <c r="B75">
        <v>5.54</v>
      </c>
      <c r="C75">
        <v>17.125366596972317</v>
      </c>
      <c r="E75">
        <f t="shared" si="11"/>
        <v>4.5283018867924567E-2</v>
      </c>
      <c r="F75">
        <f t="shared" si="13"/>
        <v>-8.6021505376344162E-2</v>
      </c>
      <c r="G75" t="str">
        <f t="shared" si="12"/>
        <v>13.7 to 17.8</v>
      </c>
      <c r="I75" t="str">
        <f>IF(C75&gt;$AA$17,"Above 21.9",IF(C75&gt;$AA$16,"17.7 to 21.9",IF(C75&gt;$AA$15,"13.7 to 17.7",IF(C75&gt;$AA$14,"10.6 to 13.6","Below 10.6"))))</f>
        <v>13.7 to 17.7</v>
      </c>
      <c r="K75">
        <f>_xlfn.PERCENTILE.INC($C$2:$C75,K$1)</f>
        <v>14.32710644491473</v>
      </c>
      <c r="L75">
        <f>_xlfn.PERCENTILE.INC($C$2:$C75,L$1)</f>
        <v>15.161623285323495</v>
      </c>
      <c r="M75">
        <f>_xlfn.PERCENTILE.INC($C$2:$C75,M$1)</f>
        <v>15.956759990287464</v>
      </c>
      <c r="N75">
        <f>_xlfn.PERCENTILE.INC($C$2:$C75,N$1)</f>
        <v>17.37663497090605</v>
      </c>
      <c r="O75">
        <f>_xlfn.PERCENTILE.INC($C$2:$C75,O$1)</f>
        <v>19.02871073111578</v>
      </c>
    </row>
    <row r="76" spans="1:15" x14ac:dyDescent="0.4">
      <c r="A76">
        <v>1887.03</v>
      </c>
      <c r="B76">
        <v>5.67</v>
      </c>
      <c r="C76">
        <v>17.473213711513758</v>
      </c>
      <c r="E76">
        <f t="shared" ref="E76" si="14">(B76-B64)/B64</f>
        <v>9.2485549132947875E-2</v>
      </c>
      <c r="F76">
        <f t="shared" si="13"/>
        <v>0.28158844765342939</v>
      </c>
      <c r="G76" t="str">
        <f t="shared" si="12"/>
        <v>13.7 to 17.8</v>
      </c>
      <c r="I76" t="str">
        <f>IF(C76&gt;$AA$17,"Above 21.9",IF(C76&gt;$AA$16,"17.7 to 21.9",IF(C76&gt;$AA$15,"13.7 to 17.7",IF(C76&gt;$AA$14,"10.6 to 13.6","Below 10.6"))))</f>
        <v>13.7 to 17.7</v>
      </c>
      <c r="K76">
        <f>_xlfn.PERCENTILE.INC($C$2:$C76,K$1)</f>
        <v>14.327255667523199</v>
      </c>
      <c r="L76">
        <f>_xlfn.PERCENTILE.INC($C$2:$C76,L$1)</f>
        <v>15.177146799244417</v>
      </c>
      <c r="M76">
        <f>_xlfn.PERCENTILE.INC($C$2:$C76,M$1)</f>
        <v>15.971662108530634</v>
      </c>
      <c r="N76">
        <f>_xlfn.PERCENTILE.INC($C$2:$C76,N$1)</f>
        <v>17.481015388471999</v>
      </c>
      <c r="O76">
        <f>_xlfn.PERCENTILE.INC($C$2:$C76,O$1)</f>
        <v>19.02871073111578</v>
      </c>
    </row>
    <row r="77" spans="1:15" x14ac:dyDescent="0.4">
      <c r="A77">
        <v>1887.04</v>
      </c>
      <c r="B77">
        <v>5.8</v>
      </c>
      <c r="C77">
        <v>17.822983639100716</v>
      </c>
      <c r="E77">
        <f t="shared" ref="E77:E121" si="15">(B77-B65)/B65</f>
        <v>0.13281249999999994</v>
      </c>
      <c r="F77">
        <f t="shared" si="13"/>
        <v>0.27513227513227489</v>
      </c>
      <c r="G77" t="str">
        <f t="shared" si="12"/>
        <v>17.8 to 22.0</v>
      </c>
      <c r="I77" t="str">
        <f>IF(C77&gt;$AA$17,"Above 21.9",IF(C77&gt;$AA$16,"17.7 to 21.9",IF(C77&gt;$AA$15,"13.7 to 17.7",IF(C77&gt;$AA$14,"10.6 to 13.6","Below 10.6"))))</f>
        <v>17.7 to 21.9</v>
      </c>
      <c r="K77">
        <f>_xlfn.PERCENTILE.INC($C$2:$C77,K$1)</f>
        <v>14.327404890131668</v>
      </c>
      <c r="L77">
        <f>_xlfn.PERCENTILE.INC($C$2:$C77,L$1)</f>
        <v>15.192670313165339</v>
      </c>
      <c r="M77">
        <f>_xlfn.PERCENTILE.INC($C$2:$C77,M$1)</f>
        <v>15.991023962168978</v>
      </c>
      <c r="N77">
        <f>_xlfn.PERCENTILE.INC($C$2:$C77,N$1)</f>
        <v>17.512222096304956</v>
      </c>
      <c r="O77">
        <f>_xlfn.PERCENTILE.INC($C$2:$C77,O$1)</f>
        <v>19.02871073111578</v>
      </c>
    </row>
    <row r="78" spans="1:15" x14ac:dyDescent="0.4">
      <c r="A78">
        <v>1887.05</v>
      </c>
      <c r="B78">
        <v>5.9</v>
      </c>
      <c r="C78">
        <v>18.075445427458245</v>
      </c>
      <c r="E78">
        <f t="shared" si="15"/>
        <v>0.17529880478087667</v>
      </c>
      <c r="F78">
        <f t="shared" si="13"/>
        <v>0.20689655172413907</v>
      </c>
      <c r="G78" t="str">
        <f t="shared" si="12"/>
        <v>17.8 to 22.0</v>
      </c>
      <c r="I78" t="str">
        <f>IF(C78&gt;$AA$17,"Above 21.9",IF(C78&gt;$AA$16,"17.7 to 21.9",IF(C78&gt;$AA$15,"13.7 to 17.7",IF(C78&gt;$AA$14,"10.6 to 13.6","Below 10.6"))))</f>
        <v>17.7 to 21.9</v>
      </c>
      <c r="K78">
        <f>_xlfn.PERCENTILE.INC($C$2:$C78,K$1)</f>
        <v>14.332614648621229</v>
      </c>
      <c r="L78">
        <f>_xlfn.PERCENTILE.INC($C$2:$C78,L$1)</f>
        <v>15.194326538551143</v>
      </c>
      <c r="M78">
        <f>_xlfn.PERCENTILE.INC($C$2:$C78,M$1)</f>
        <v>16.045073559544981</v>
      </c>
      <c r="N78">
        <f>_xlfn.PERCENTILE.INC($C$2:$C78,N$1)</f>
        <v>17.681574658956407</v>
      </c>
      <c r="O78">
        <f>_xlfn.PERCENTILE.INC($C$2:$C78,O$1)</f>
        <v>19.02871073111578</v>
      </c>
    </row>
    <row r="79" spans="1:15" x14ac:dyDescent="0.4">
      <c r="A79">
        <v>1887.06</v>
      </c>
      <c r="B79">
        <v>5.73</v>
      </c>
      <c r="C79">
        <v>17.707695663272986</v>
      </c>
      <c r="E79">
        <f t="shared" si="15"/>
        <v>9.1428571428571512E-2</v>
      </c>
      <c r="F79">
        <f t="shared" si="13"/>
        <v>-0.3457627118644066</v>
      </c>
      <c r="G79" t="str">
        <f t="shared" si="12"/>
        <v>13.7 to 17.8</v>
      </c>
      <c r="I79" t="str">
        <f>IF(C79&gt;$AA$17,"Above 21.9",IF(C79&gt;$AA$16,"17.7 to 21.9",IF(C79&gt;$AA$15,"13.7 to 17.7",IF(C79&gt;$AA$14,"10.6 to 13.6","Below 10.6"))))</f>
        <v>17.7 to 21.9</v>
      </c>
      <c r="K79">
        <f>_xlfn.PERCENTILE.INC($C$2:$C79,K$1)</f>
        <v>14.337824407110791</v>
      </c>
      <c r="L79">
        <f>_xlfn.PERCENTILE.INC($C$2:$C79,L$1)</f>
        <v>15.195982763936946</v>
      </c>
      <c r="M79">
        <f>_xlfn.PERCENTILE.INC($C$2:$C79,M$1)</f>
        <v>16.117283181806123</v>
      </c>
      <c r="N79">
        <f>_xlfn.PERCENTILE.INC($C$2:$C79,N$1)</f>
        <v>17.717425945080755</v>
      </c>
      <c r="O79">
        <f>_xlfn.PERCENTILE.INC($C$2:$C79,O$1)</f>
        <v>19.02871073111578</v>
      </c>
    </row>
    <row r="80" spans="1:15" x14ac:dyDescent="0.4">
      <c r="A80">
        <v>1887.07</v>
      </c>
      <c r="B80">
        <v>5.59</v>
      </c>
      <c r="C80">
        <v>17.431460535613077</v>
      </c>
      <c r="E80">
        <f t="shared" si="15"/>
        <v>4.8780487804878009E-2</v>
      </c>
      <c r="F80">
        <f t="shared" si="13"/>
        <v>-0.29319371727748805</v>
      </c>
      <c r="G80" t="str">
        <f t="shared" si="12"/>
        <v>13.7 to 17.8</v>
      </c>
      <c r="I80" t="str">
        <f>IF(C80&gt;$AA$17,"Above 21.9",IF(C80&gt;$AA$16,"17.7 to 21.9",IF(C80&gt;$AA$15,"13.7 to 17.7",IF(C80&gt;$AA$14,"10.6 to 13.6","Below 10.6"))))</f>
        <v>13.7 to 17.7</v>
      </c>
      <c r="K80">
        <f>_xlfn.PERCENTILE.INC($C$2:$C80,K$1)</f>
        <v>14.343034165600352</v>
      </c>
      <c r="L80">
        <f>_xlfn.PERCENTILE.INC($C$2:$C80,L$1)</f>
        <v>15.205560653547444</v>
      </c>
      <c r="M80">
        <f>_xlfn.PERCENTILE.INC($C$2:$C80,M$1)</f>
        <v>16.225812853837542</v>
      </c>
      <c r="N80">
        <f>_xlfn.PERCENTILE.INC($C$2:$C80,N$1)</f>
        <v>17.714182517811498</v>
      </c>
      <c r="O80">
        <f>_xlfn.PERCENTILE.INC($C$2:$C80,O$1)</f>
        <v>19.02871073111578</v>
      </c>
    </row>
    <row r="81" spans="1:15" x14ac:dyDescent="0.4">
      <c r="A81">
        <v>1887.08</v>
      </c>
      <c r="B81">
        <v>5.45</v>
      </c>
      <c r="C81">
        <v>16.739849614820706</v>
      </c>
      <c r="E81">
        <f t="shared" si="15"/>
        <v>1.4897579143389213E-2</v>
      </c>
      <c r="F81">
        <f t="shared" si="13"/>
        <v>-0.30053667262969519</v>
      </c>
      <c r="G81" t="str">
        <f t="shared" si="12"/>
        <v>13.7 to 17.8</v>
      </c>
      <c r="I81" t="str">
        <f>IF(C81&gt;$AA$17,"Above 21.9",IF(C81&gt;$AA$16,"17.7 to 21.9",IF(C81&gt;$AA$15,"13.7 to 17.7",IF(C81&gt;$AA$14,"10.6 to 13.6","Below 10.6"))))</f>
        <v>13.7 to 17.7</v>
      </c>
      <c r="K81">
        <f>_xlfn.PERCENTILE.INC($C$2:$C81,K$1)</f>
        <v>14.348243924089914</v>
      </c>
      <c r="L81">
        <f>_xlfn.PERCENTILE.INC($C$2:$C81,L$1)</f>
        <v>15.223060207382634</v>
      </c>
      <c r="M81">
        <f>_xlfn.PERCENTILE.INC($C$2:$C81,M$1)</f>
        <v>16.278984027620218</v>
      </c>
      <c r="N81">
        <f>_xlfn.PERCENTILE.INC($C$2:$C81,N$1)</f>
        <v>17.710939090542244</v>
      </c>
      <c r="O81">
        <f>_xlfn.PERCENTILE.INC($C$2:$C81,O$1)</f>
        <v>19.02871073111578</v>
      </c>
    </row>
    <row r="82" spans="1:15" x14ac:dyDescent="0.4">
      <c r="A82">
        <v>1887.09</v>
      </c>
      <c r="B82">
        <v>5.38</v>
      </c>
      <c r="C82">
        <v>16.676629667380144</v>
      </c>
      <c r="E82">
        <f t="shared" si="15"/>
        <v>-2.3593466424682377E-2</v>
      </c>
      <c r="F82">
        <f t="shared" si="13"/>
        <v>-0.1541284403669731</v>
      </c>
      <c r="G82" t="str">
        <f t="shared" si="12"/>
        <v>13.7 to 17.8</v>
      </c>
      <c r="I82" t="str">
        <f>IF(C82&gt;$AA$17,"Above 21.9",IF(C82&gt;$AA$16,"17.7 to 21.9",IF(C82&gt;$AA$15,"13.7 to 17.7",IF(C82&gt;$AA$14,"10.6 to 13.6","Below 10.6"))))</f>
        <v>13.7 to 17.7</v>
      </c>
      <c r="K82">
        <f>_xlfn.PERCENTILE.INC($C$2:$C82,K$1)</f>
        <v>14.353453682579476</v>
      </c>
      <c r="L82">
        <f>_xlfn.PERCENTILE.INC($C$2:$C82,L$1)</f>
        <v>15.240559761217824</v>
      </c>
      <c r="M82">
        <f>_xlfn.PERCENTILE.INC($C$2:$C82,M$1)</f>
        <v>16.304475952278523</v>
      </c>
      <c r="N82">
        <f>_xlfn.PERCENTILE.INC($C$2:$C82,N$1)</f>
        <v>17.707695663272986</v>
      </c>
      <c r="O82">
        <f>_xlfn.PERCENTILE.INC($C$2:$C82,O$1)</f>
        <v>19.02871073111578</v>
      </c>
    </row>
    <row r="83" spans="1:15" x14ac:dyDescent="0.4">
      <c r="A83">
        <v>1887.1</v>
      </c>
      <c r="B83">
        <v>5.2</v>
      </c>
      <c r="C83">
        <v>15.880666812517315</v>
      </c>
      <c r="E83">
        <f t="shared" si="15"/>
        <v>-7.9646017699115071E-2</v>
      </c>
      <c r="F83">
        <f t="shared" si="13"/>
        <v>-0.40148698884758305</v>
      </c>
      <c r="G83" t="str">
        <f t="shared" si="12"/>
        <v>13.7 to 17.8</v>
      </c>
      <c r="I83" t="str">
        <f>IF(C83&gt;$AA$17,"Above 21.9",IF(C83&gt;$AA$16,"17.7 to 21.9",IF(C83&gt;$AA$15,"13.7 to 17.7",IF(C83&gt;$AA$14,"10.6 to 13.6","Below 10.6"))))</f>
        <v>13.7 to 17.7</v>
      </c>
      <c r="K83">
        <f>_xlfn.PERCENTILE.INC($C$2:$C83,K$1)</f>
        <v>14.369327290457726</v>
      </c>
      <c r="L83">
        <f>_xlfn.PERCENTILE.INC($C$2:$C83,L$1)</f>
        <v>15.252439504370123</v>
      </c>
      <c r="M83">
        <f>_xlfn.PERCENTILE.INC($C$2:$C83,M$1)</f>
        <v>16.287481335839654</v>
      </c>
      <c r="N83">
        <f>_xlfn.PERCENTILE.INC($C$2:$C83,N$1)</f>
        <v>17.66860094987938</v>
      </c>
      <c r="O83">
        <f>_xlfn.PERCENTILE.INC($C$2:$C83,O$1)</f>
        <v>19.02871073111578</v>
      </c>
    </row>
    <row r="84" spans="1:15" x14ac:dyDescent="0.4">
      <c r="A84">
        <v>1887.11</v>
      </c>
      <c r="B84">
        <v>5.3</v>
      </c>
      <c r="C84">
        <v>15.950712201066779</v>
      </c>
      <c r="E84">
        <f t="shared" si="15"/>
        <v>-8.4628670120898142E-2</v>
      </c>
      <c r="F84">
        <f t="shared" si="13"/>
        <v>0.23076923076922995</v>
      </c>
      <c r="G84" t="str">
        <f t="shared" si="12"/>
        <v>13.7 to 17.8</v>
      </c>
      <c r="I84" t="str">
        <f>IF(C84&gt;$AA$17,"Above 21.9",IF(C84&gt;$AA$16,"17.7 to 21.9",IF(C84&gt;$AA$15,"13.7 to 17.7",IF(C84&gt;$AA$14,"10.6 to 13.6","Below 10.6"))))</f>
        <v>13.7 to 17.7</v>
      </c>
      <c r="K84">
        <f>_xlfn.PERCENTILE.INC($C$2:$C84,K$1)</f>
        <v>14.385200898335976</v>
      </c>
      <c r="L84">
        <f>_xlfn.PERCENTILE.INC($C$2:$C84,L$1)</f>
        <v>15.264319247522423</v>
      </c>
      <c r="M84">
        <f>_xlfn.PERCENTILE.INC($C$2:$C84,M$1)</f>
        <v>16.270486719400786</v>
      </c>
      <c r="N84">
        <f>_xlfn.PERCENTILE.INC($C$2:$C84,N$1)</f>
        <v>17.629506236485774</v>
      </c>
      <c r="O84">
        <f>_xlfn.PERCENTILE.INC($C$2:$C84,O$1)</f>
        <v>19.02871073111578</v>
      </c>
    </row>
    <row r="85" spans="1:15" x14ac:dyDescent="0.4">
      <c r="A85">
        <v>1887.12</v>
      </c>
      <c r="B85">
        <v>5.27</v>
      </c>
      <c r="C85">
        <v>15.455513454469948</v>
      </c>
      <c r="E85">
        <f t="shared" si="15"/>
        <v>-6.5602836879432649E-2</v>
      </c>
      <c r="F85">
        <f t="shared" si="13"/>
        <v>-6.792452830188736E-2</v>
      </c>
      <c r="G85" t="str">
        <f t="shared" si="12"/>
        <v>13.7 to 17.8</v>
      </c>
      <c r="I85" t="str">
        <f>IF(C85&gt;$AA$17,"Above 21.9",IF(C85&gt;$AA$16,"17.7 to 21.9",IF(C85&gt;$AA$15,"13.7 to 17.7",IF(C85&gt;$AA$14,"10.6 to 13.6","Below 10.6"))))</f>
        <v>13.7 to 17.7</v>
      </c>
      <c r="K85">
        <f>_xlfn.PERCENTILE.INC($C$2:$C85,K$1)</f>
        <v>14.401074506214227</v>
      </c>
      <c r="L85">
        <f>_xlfn.PERCENTILE.INC($C$2:$C85,L$1)</f>
        <v>15.283306822746273</v>
      </c>
      <c r="M85">
        <f>_xlfn.PERCENTILE.INC($C$2:$C85,M$1)</f>
        <v>16.225812853837542</v>
      </c>
      <c r="N85">
        <f>_xlfn.PERCENTILE.INC($C$2:$C85,N$1)</f>
        <v>17.590411523092168</v>
      </c>
      <c r="O85">
        <f>_xlfn.PERCENTILE.INC($C$2:$C85,O$1)</f>
        <v>19.02871073111578</v>
      </c>
    </row>
    <row r="86" spans="1:15" x14ac:dyDescent="0.4">
      <c r="A86">
        <v>1888.01</v>
      </c>
      <c r="B86">
        <v>5.31</v>
      </c>
      <c r="C86">
        <v>15.358662514259906</v>
      </c>
      <c r="E86">
        <f t="shared" si="15"/>
        <v>-4.838709677419363E-2</v>
      </c>
      <c r="F86">
        <f t="shared" si="13"/>
        <v>9.108159392789382E-2</v>
      </c>
      <c r="G86" t="str">
        <f t="shared" si="12"/>
        <v>13.7 to 17.8</v>
      </c>
      <c r="I86" t="str">
        <f>IF(C86&gt;$AA$17,"Above 21.9",IF(C86&gt;$AA$16,"17.7 to 21.9",IF(C86&gt;$AA$15,"13.7 to 17.7",IF(C86&gt;$AA$14,"10.6 to 13.6","Below 10.6"))))</f>
        <v>13.7 to 17.7</v>
      </c>
      <c r="K86">
        <f>_xlfn.PERCENTILE.INC($C$2:$C86,K$1)</f>
        <v>14.416948114092477</v>
      </c>
      <c r="L86">
        <f>_xlfn.PERCENTILE.INC($C$2:$C86,L$1)</f>
        <v>15.30940223004167</v>
      </c>
      <c r="M86">
        <f>_xlfn.PERCENTILE.INC($C$2:$C86,M$1)</f>
        <v>16.15345973914993</v>
      </c>
      <c r="N86">
        <f>_xlfn.PERCENTILE.INC($C$2:$C86,N$1)</f>
        <v>17.551316809698562</v>
      </c>
      <c r="O86">
        <f>_xlfn.PERCENTILE.INC($C$2:$C86,O$1)</f>
        <v>19.02871073111578</v>
      </c>
    </row>
    <row r="87" spans="1:15" x14ac:dyDescent="0.4">
      <c r="A87">
        <v>1888.02</v>
      </c>
      <c r="B87">
        <v>5.28</v>
      </c>
      <c r="C87">
        <v>15.418178318820537</v>
      </c>
      <c r="E87">
        <f t="shared" si="15"/>
        <v>-4.6931407942238226E-2</v>
      </c>
      <c r="F87">
        <f t="shared" si="13"/>
        <v>-6.7796610169490096E-2</v>
      </c>
      <c r="G87" t="str">
        <f t="shared" si="12"/>
        <v>13.7 to 17.8</v>
      </c>
      <c r="I87" t="str">
        <f>IF(C87&gt;$AA$17,"Above 21.9",IF(C87&gt;$AA$16,"17.7 to 21.9",IF(C87&gt;$AA$15,"13.7 to 17.7",IF(C87&gt;$AA$14,"10.6 to 13.6","Below 10.6"))))</f>
        <v>13.7 to 17.7</v>
      </c>
      <c r="K87">
        <f>_xlfn.PERCENTILE.INC($C$2:$C87,K$1)</f>
        <v>14.432821721970727</v>
      </c>
      <c r="L87">
        <f>_xlfn.PERCENTILE.INC($C$2:$C87,L$1)</f>
        <v>15.335497637337069</v>
      </c>
      <c r="M87">
        <f>_xlfn.PERCENTILE.INC($C$2:$C87,M$1)</f>
        <v>16.081106624462315</v>
      </c>
      <c r="N87">
        <f>_xlfn.PERCENTILE.INC($C$2:$C87,N$1)</f>
        <v>17.512222096304956</v>
      </c>
      <c r="O87">
        <f>_xlfn.PERCENTILE.INC($C$2:$C87,O$1)</f>
        <v>19.02871073111578</v>
      </c>
    </row>
    <row r="88" spans="1:15" x14ac:dyDescent="0.4">
      <c r="A88">
        <v>1888.03</v>
      </c>
      <c r="B88">
        <v>5.08</v>
      </c>
      <c r="C88">
        <v>14.808972366946573</v>
      </c>
      <c r="E88">
        <f t="shared" si="15"/>
        <v>-0.1040564373897707</v>
      </c>
      <c r="F88">
        <f t="shared" si="13"/>
        <v>-0.45454545454545492</v>
      </c>
      <c r="G88" t="str">
        <f t="shared" si="12"/>
        <v>13.7 to 17.8</v>
      </c>
      <c r="I88" t="str">
        <f>IF(C88&gt;$AA$17,"Above 21.9",IF(C88&gt;$AA$16,"17.7 to 21.9",IF(C88&gt;$AA$15,"13.7 to 17.7",IF(C88&gt;$AA$14,"10.6 to 13.6","Below 10.6"))))</f>
        <v>13.7 to 17.7</v>
      </c>
      <c r="K88">
        <f>_xlfn.PERCENTILE.INC($C$2:$C88,K$1)</f>
        <v>14.459678018014934</v>
      </c>
      <c r="L88">
        <f>_xlfn.PERCENTILE.INC($C$2:$C88,L$1)</f>
        <v>15.296354526393971</v>
      </c>
      <c r="M88">
        <f>_xlfn.PERCENTILE.INC($C$2:$C88,M$1)</f>
        <v>16.045073559544981</v>
      </c>
      <c r="N88">
        <f>_xlfn.PERCENTILE.INC($C$2:$C88,N$1)</f>
        <v>17.504420419346715</v>
      </c>
      <c r="O88">
        <f>_xlfn.PERCENTILE.INC($C$2:$C88,O$1)</f>
        <v>19.02871073111578</v>
      </c>
    </row>
    <row r="89" spans="1:15" x14ac:dyDescent="0.4">
      <c r="A89">
        <v>1888.04</v>
      </c>
      <c r="B89">
        <v>5.0999999999999996</v>
      </c>
      <c r="C89">
        <v>15.020108681844468</v>
      </c>
      <c r="E89">
        <f t="shared" si="15"/>
        <v>-0.12068965517241383</v>
      </c>
      <c r="F89">
        <f t="shared" si="13"/>
        <v>4.7244094488187963E-2</v>
      </c>
      <c r="G89" t="str">
        <f t="shared" si="12"/>
        <v>13.7 to 17.8</v>
      </c>
      <c r="I89" t="str">
        <f>IF(C89&gt;$AA$17,"Above 21.9",IF(C89&gt;$AA$16,"17.7 to 21.9",IF(C89&gt;$AA$15,"13.7 to 17.7",IF(C89&gt;$AA$14,"10.6 to 13.6","Below 10.6"))))</f>
        <v>13.7 to 17.7</v>
      </c>
      <c r="K89">
        <f>_xlfn.PERCENTILE.INC($C$2:$C89,K$1)</f>
        <v>14.486534314059142</v>
      </c>
      <c r="L89">
        <f>_xlfn.PERCENTILE.INC($C$2:$C89,L$1)</f>
        <v>15.264319247522423</v>
      </c>
      <c r="M89">
        <f>_xlfn.PERCENTILE.INC($C$2:$C89,M$1)</f>
        <v>16.009040494627644</v>
      </c>
      <c r="N89">
        <f>_xlfn.PERCENTILE.INC($C$2:$C89,N$1)</f>
        <v>17.496618742388478</v>
      </c>
      <c r="O89">
        <f>_xlfn.PERCENTILE.INC($C$2:$C89,O$1)</f>
        <v>19.02871073111578</v>
      </c>
    </row>
    <row r="90" spans="1:15" x14ac:dyDescent="0.4">
      <c r="A90">
        <v>1888.05</v>
      </c>
      <c r="B90">
        <v>5.17</v>
      </c>
      <c r="C90">
        <v>15.387916957229134</v>
      </c>
      <c r="E90">
        <f t="shared" si="15"/>
        <v>-0.1237288135593221</v>
      </c>
      <c r="F90">
        <f t="shared" si="13"/>
        <v>0.16470588235294187</v>
      </c>
      <c r="G90" t="str">
        <f t="shared" si="12"/>
        <v>13.7 to 17.8</v>
      </c>
      <c r="I90" t="str">
        <f>IF(C90&gt;$AA$17,"Above 21.9",IF(C90&gt;$AA$16,"17.7 to 21.9",IF(C90&gt;$AA$15,"13.7 to 17.7",IF(C90&gt;$AA$14,"10.6 to 13.6","Below 10.6"))))</f>
        <v>13.7 to 17.7</v>
      </c>
      <c r="K90">
        <f>_xlfn.PERCENTILE.INC($C$2:$C90,K$1)</f>
        <v>14.513390610103349</v>
      </c>
      <c r="L90">
        <f>_xlfn.PERCENTILE.INC($C$2:$C90,L$1)</f>
        <v>15.283306822746273</v>
      </c>
      <c r="M90">
        <f>_xlfn.PERCENTILE.INC($C$2:$C90,M$1)</f>
        <v>15.984570010956196</v>
      </c>
      <c r="N90">
        <f>_xlfn.PERCENTILE.INC($C$2:$C90,N$1)</f>
        <v>17.488817065430236</v>
      </c>
      <c r="O90">
        <f>_xlfn.PERCENTILE.INC($C$2:$C90,O$1)</f>
        <v>19.02871073111578</v>
      </c>
    </row>
    <row r="91" spans="1:15" x14ac:dyDescent="0.4">
      <c r="A91">
        <v>1888.06</v>
      </c>
      <c r="B91">
        <v>5.01</v>
      </c>
      <c r="C91">
        <v>15.077628818434698</v>
      </c>
      <c r="E91">
        <f t="shared" si="15"/>
        <v>-0.12565445026178021</v>
      </c>
      <c r="F91">
        <f t="shared" si="13"/>
        <v>-0.37137330754352066</v>
      </c>
      <c r="G91" t="str">
        <f t="shared" si="12"/>
        <v>13.7 to 17.8</v>
      </c>
      <c r="I91" t="str">
        <f>IF(C91&gt;$AA$17,"Above 21.9",IF(C91&gt;$AA$16,"17.7 to 21.9",IF(C91&gt;$AA$15,"13.7 to 17.7",IF(C91&gt;$AA$14,"10.6 to 13.6","Below 10.6"))))</f>
        <v>13.7 to 17.7</v>
      </c>
      <c r="K91">
        <f>_xlfn.PERCENTILE.INC($C$2:$C91,K$1)</f>
        <v>14.540246906147557</v>
      </c>
      <c r="L91">
        <f>_xlfn.PERCENTILE.INC($C$2:$C91,L$1)</f>
        <v>15.258379375946273</v>
      </c>
      <c r="M91">
        <f>_xlfn.PERCENTILE.INC($C$2:$C91,M$1)</f>
        <v>15.971662108530634</v>
      </c>
      <c r="N91">
        <f>_xlfn.PERCENTILE.INC($C$2:$C91,N$1)</f>
        <v>17.481015388471999</v>
      </c>
      <c r="O91">
        <f>_xlfn.PERCENTILE.INC($C$2:$C91,O$1)</f>
        <v>19.02871073111578</v>
      </c>
    </row>
    <row r="92" spans="1:15" x14ac:dyDescent="0.4">
      <c r="A92">
        <v>1888.07</v>
      </c>
      <c r="B92">
        <v>5.14</v>
      </c>
      <c r="C92">
        <v>15.279642515498177</v>
      </c>
      <c r="E92">
        <f t="shared" si="15"/>
        <v>-8.0500894454382854E-2</v>
      </c>
      <c r="F92">
        <f t="shared" si="13"/>
        <v>0.31137724550898183</v>
      </c>
      <c r="G92" t="str">
        <f t="shared" si="12"/>
        <v>13.7 to 17.8</v>
      </c>
      <c r="I92" t="str">
        <f>IF(C92&gt;$AA$17,"Above 21.9",IF(C92&gt;$AA$16,"17.7 to 21.9",IF(C92&gt;$AA$15,"13.7 to 17.7",IF(C92&gt;$AA$14,"10.6 to 13.6","Below 10.6"))))</f>
        <v>13.7 to 17.7</v>
      </c>
      <c r="K92">
        <f>_xlfn.PERCENTILE.INC($C$2:$C92,K$1)</f>
        <v>14.567103202191763</v>
      </c>
      <c r="L92">
        <f>_xlfn.PERCENTILE.INC($C$2:$C92,L$1)</f>
        <v>15.270259119098572</v>
      </c>
      <c r="M92">
        <f>_xlfn.PERCENTILE.INC($C$2:$C92,M$1)</f>
        <v>15.958754206105072</v>
      </c>
      <c r="N92">
        <f>_xlfn.PERCENTILE.INC($C$2:$C92,N$1)</f>
        <v>17.473213711513758</v>
      </c>
      <c r="O92">
        <f>_xlfn.PERCENTILE.INC($C$2:$C92,O$1)</f>
        <v>19.02871073111578</v>
      </c>
    </row>
    <row r="93" spans="1:15" x14ac:dyDescent="0.4">
      <c r="A93">
        <v>1888.08</v>
      </c>
      <c r="B93">
        <v>5.25</v>
      </c>
      <c r="C93">
        <v>15.602911670088812</v>
      </c>
      <c r="E93">
        <f t="shared" si="15"/>
        <v>-3.6697247706422048E-2</v>
      </c>
      <c r="F93">
        <f t="shared" si="13"/>
        <v>0.25680933852140153</v>
      </c>
      <c r="G93" t="str">
        <f t="shared" si="12"/>
        <v>13.7 to 17.8</v>
      </c>
      <c r="I93" t="str">
        <f>IF(C93&gt;$AA$17,"Above 21.9",IF(C93&gt;$AA$16,"17.7 to 21.9",IF(C93&gt;$AA$15,"13.7 to 17.7",IF(C93&gt;$AA$14,"10.6 to 13.6","Below 10.6"))))</f>
        <v>13.7 to 17.7</v>
      </c>
      <c r="K93">
        <f>_xlfn.PERCENTILE.INC($C$2:$C93,K$1)</f>
        <v>14.600887252556305</v>
      </c>
      <c r="L93">
        <f>_xlfn.PERCENTILE.INC($C$2:$C93,L$1)</f>
        <v>15.274012477658413</v>
      </c>
      <c r="M93">
        <f>_xlfn.PERCENTILE.INC($C$2:$C93,M$1)</f>
        <v>15.955537404089755</v>
      </c>
      <c r="N93">
        <f>_xlfn.PERCENTILE.INC($C$2:$C93,N$1)</f>
        <v>17.464863076333621</v>
      </c>
      <c r="O93">
        <f>_xlfn.PERCENTILE.INC($C$2:$C93,O$1)</f>
        <v>19.02871073111578</v>
      </c>
    </row>
    <row r="94" spans="1:15" x14ac:dyDescent="0.4">
      <c r="A94">
        <v>1888.09</v>
      </c>
      <c r="B94">
        <v>5.38</v>
      </c>
      <c r="C94">
        <v>15.987828821761429</v>
      </c>
      <c r="E94">
        <f t="shared" si="15"/>
        <v>0</v>
      </c>
      <c r="F94">
        <f t="shared" si="13"/>
        <v>0.29714285714285693</v>
      </c>
      <c r="G94" t="str">
        <f t="shared" si="12"/>
        <v>13.7 to 17.8</v>
      </c>
      <c r="I94" t="str">
        <f>IF(C94&gt;$AA$17,"Above 21.9",IF(C94&gt;$AA$16,"17.7 to 21.9",IF(C94&gt;$AA$15,"13.7 to 17.7",IF(C94&gt;$AA$14,"10.6 to 13.6","Below 10.6"))))</f>
        <v>13.7 to 17.7</v>
      </c>
      <c r="K94">
        <f>_xlfn.PERCENTILE.INC($C$2:$C94,K$1)</f>
        <v>14.634671302920847</v>
      </c>
      <c r="L94">
        <f>_xlfn.PERCENTILE.INC($C$2:$C94,L$1)</f>
        <v>15.277765836218256</v>
      </c>
      <c r="M94">
        <f>_xlfn.PERCENTILE.INC($C$2:$C94,M$1)</f>
        <v>15.964569129236343</v>
      </c>
      <c r="N94">
        <f>_xlfn.PERCENTILE.INC($C$2:$C94,N$1)</f>
        <v>17.456512441153485</v>
      </c>
      <c r="O94">
        <f>_xlfn.PERCENTILE.INC($C$2:$C94,O$1)</f>
        <v>19.02871073111578</v>
      </c>
    </row>
    <row r="95" spans="1:15" x14ac:dyDescent="0.4">
      <c r="A95">
        <v>1888.1</v>
      </c>
      <c r="B95">
        <v>5.35</v>
      </c>
      <c r="C95">
        <v>15.715941874329708</v>
      </c>
      <c r="E95">
        <f t="shared" si="15"/>
        <v>2.8846153846153744E-2</v>
      </c>
      <c r="F95">
        <f t="shared" si="13"/>
        <v>-6.6914498141264503E-2</v>
      </c>
      <c r="G95" t="str">
        <f t="shared" si="12"/>
        <v>13.7 to 17.8</v>
      </c>
      <c r="I95" t="str">
        <f>IF(C95&gt;$AA$17,"Above 21.9",IF(C95&gt;$AA$16,"17.7 to 21.9",IF(C95&gt;$AA$15,"13.7 to 17.7",IF(C95&gt;$AA$14,"10.6 to 13.6","Below 10.6"))))</f>
        <v>13.7 to 17.7</v>
      </c>
      <c r="K95">
        <f>_xlfn.PERCENTILE.INC($C$2:$C95,K$1)</f>
        <v>14.668455353285388</v>
      </c>
      <c r="L95">
        <f>_xlfn.PERCENTILE.INC($C$2:$C95,L$1)</f>
        <v>15.290813539865955</v>
      </c>
      <c r="M95">
        <f>_xlfn.PERCENTILE.INC($C$2:$C95,M$1)</f>
        <v>15.957145805097413</v>
      </c>
      <c r="N95">
        <f>_xlfn.PERCENTILE.INC($C$2:$C95,N$1)</f>
        <v>17.448161805973349</v>
      </c>
      <c r="O95">
        <f>_xlfn.PERCENTILE.INC($C$2:$C95,O$1)</f>
        <v>19.02871073111578</v>
      </c>
    </row>
    <row r="96" spans="1:15" x14ac:dyDescent="0.4">
      <c r="A96">
        <v>1888.11</v>
      </c>
      <c r="B96">
        <v>5.24</v>
      </c>
      <c r="C96">
        <v>15.223749016946286</v>
      </c>
      <c r="E96">
        <f t="shared" si="15"/>
        <v>-1.1320754716981058E-2</v>
      </c>
      <c r="F96">
        <f t="shared" si="13"/>
        <v>-0.24672897196261556</v>
      </c>
      <c r="G96" t="str">
        <f t="shared" si="12"/>
        <v>13.7 to 17.8</v>
      </c>
      <c r="I96" t="str">
        <f>IF(C96&gt;$AA$17,"Above 21.9",IF(C96&gt;$AA$16,"17.7 to 21.9",IF(C96&gt;$AA$15,"13.7 to 17.7",IF(C96&gt;$AA$14,"10.6 to 13.6","Below 10.6"))))</f>
        <v>13.7 to 17.7</v>
      </c>
      <c r="K96">
        <f>_xlfn.PERCENTILE.INC($C$2:$C96,K$1)</f>
        <v>14.70223940364993</v>
      </c>
      <c r="L96">
        <f>_xlfn.PERCENTILE.INC($C$2:$C96,L$1)</f>
        <v>15.275889156938335</v>
      </c>
      <c r="M96">
        <f>_xlfn.PERCENTILE.INC($C$2:$C96,M$1)</f>
        <v>15.953929003082095</v>
      </c>
      <c r="N96">
        <f>_xlfn.PERCENTILE.INC($C$2:$C96,N$1)</f>
        <v>17.439811170793213</v>
      </c>
      <c r="O96">
        <f>_xlfn.PERCENTILE.INC($C$2:$C96,O$1)</f>
        <v>19.02871073111578</v>
      </c>
    </row>
    <row r="97" spans="1:20" x14ac:dyDescent="0.4">
      <c r="A97">
        <v>1888.12</v>
      </c>
      <c r="B97">
        <v>5.14</v>
      </c>
      <c r="C97">
        <v>14.946748301089229</v>
      </c>
      <c r="E97">
        <f t="shared" si="15"/>
        <v>-2.4667931688804535E-2</v>
      </c>
      <c r="F97">
        <f t="shared" si="13"/>
        <v>-0.22900763358778747</v>
      </c>
      <c r="G97" t="str">
        <f t="shared" si="12"/>
        <v>13.7 to 17.8</v>
      </c>
      <c r="I97" t="str">
        <f>IF(C97&gt;$AA$17,"Above 21.9",IF(C97&gt;$AA$16,"17.7 to 21.9",IF(C97&gt;$AA$15,"13.7 to 17.7",IF(C97&gt;$AA$14,"10.6 to 13.6","Below 10.6"))))</f>
        <v>13.7 to 17.7</v>
      </c>
      <c r="K97">
        <f>_xlfn.PERCENTILE.INC($C$2:$C97,K$1)</f>
        <v>14.736023454014472</v>
      </c>
      <c r="L97">
        <f>_xlfn.PERCENTILE.INC($C$2:$C97,L$1)</f>
        <v>15.270259119098572</v>
      </c>
      <c r="M97">
        <f>_xlfn.PERCENTILE.INC($C$2:$C97,M$1)</f>
        <v>15.950712201066779</v>
      </c>
      <c r="N97">
        <f>_xlfn.PERCENTILE.INC($C$2:$C97,N$1)</f>
        <v>17.431460535613077</v>
      </c>
      <c r="O97">
        <f>_xlfn.PERCENTILE.INC($C$2:$C97,O$1)</f>
        <v>19.02871073111578</v>
      </c>
    </row>
    <row r="98" spans="1:20" x14ac:dyDescent="0.4">
      <c r="A98">
        <v>1889.01</v>
      </c>
      <c r="B98">
        <v>5.24</v>
      </c>
      <c r="C98">
        <v>15.802286071028165</v>
      </c>
      <c r="E98">
        <f t="shared" si="15"/>
        <v>-1.318267419962324E-2</v>
      </c>
      <c r="F98">
        <f t="shared" si="13"/>
        <v>0.23346303501945651</v>
      </c>
      <c r="G98" t="str">
        <f t="shared" si="12"/>
        <v>13.7 to 17.8</v>
      </c>
      <c r="I98" t="str">
        <f>IF(C98&gt;$AA$17,"Above 21.9",IF(C98&gt;$AA$16,"17.7 to 21.9",IF(C98&gt;$AA$15,"13.7 to 17.7",IF(C98&gt;$AA$14,"10.6 to 13.6","Below 10.6"))))</f>
        <v>13.7 to 17.7</v>
      </c>
      <c r="K98">
        <f>_xlfn.PERCENTILE.INC($C$2:$C98,K$1)</f>
        <v>14.740336792446822</v>
      </c>
      <c r="L98">
        <f>_xlfn.PERCENTILE.INC($C$2:$C98,L$1)</f>
        <v>15.274012477658413</v>
      </c>
      <c r="M98">
        <f>_xlfn.PERCENTILE.INC($C$2:$C98,M$1)</f>
        <v>15.949940571446881</v>
      </c>
      <c r="N98">
        <f>_xlfn.PERCENTILE.INC($C$2:$C98,N$1)</f>
        <v>17.402417139285152</v>
      </c>
      <c r="O98">
        <f>_xlfn.PERCENTILE.INC($C$2:$C98,O$1)</f>
        <v>19.02871073111578</v>
      </c>
    </row>
    <row r="99" spans="1:20" x14ac:dyDescent="0.4">
      <c r="A99">
        <v>1889.02</v>
      </c>
      <c r="B99">
        <v>5.3</v>
      </c>
      <c r="C99">
        <v>16.192720447848995</v>
      </c>
      <c r="E99">
        <f t="shared" si="15"/>
        <v>3.7878787878787069E-3</v>
      </c>
      <c r="F99">
        <f t="shared" si="13"/>
        <v>0.13740458015267087</v>
      </c>
      <c r="G99" t="str">
        <f t="shared" si="12"/>
        <v>13.7 to 17.8</v>
      </c>
      <c r="I99" t="str">
        <f>IF(C99&gt;$AA$17,"Above 21.9",IF(C99&gt;$AA$16,"17.7 to 21.9",IF(C99&gt;$AA$15,"13.7 to 17.7",IF(C99&gt;$AA$14,"10.6 to 13.6","Below 10.6"))))</f>
        <v>13.7 to 17.7</v>
      </c>
      <c r="K99">
        <f>_xlfn.PERCENTILE.INC($C$2:$C99,K$1)</f>
        <v>14.744650130879172</v>
      </c>
      <c r="L99">
        <f>_xlfn.PERCENTILE.INC($C$2:$C99,L$1)</f>
        <v>15.277765836218256</v>
      </c>
      <c r="M99">
        <f>_xlfn.PERCENTILE.INC($C$2:$C99,M$1)</f>
        <v>15.952320602074437</v>
      </c>
      <c r="N99">
        <f>_xlfn.PERCENTILE.INC($C$2:$C99,N$1)</f>
        <v>17.373373742957227</v>
      </c>
      <c r="O99">
        <f>_xlfn.PERCENTILE.INC($C$2:$C99,O$1)</f>
        <v>19.02871073111578</v>
      </c>
    </row>
    <row r="100" spans="1:20" x14ac:dyDescent="0.4">
      <c r="A100">
        <v>1889.03</v>
      </c>
      <c r="B100">
        <v>5.19</v>
      </c>
      <c r="C100">
        <v>16.065045360769293</v>
      </c>
      <c r="E100">
        <f t="shared" si="15"/>
        <v>2.1653543307086676E-2</v>
      </c>
      <c r="F100">
        <f t="shared" si="13"/>
        <v>-0.24905660377358363</v>
      </c>
      <c r="G100" t="str">
        <f t="shared" si="12"/>
        <v>13.7 to 17.8</v>
      </c>
      <c r="I100" t="str">
        <f>IF(C100&gt;$AA$17,"Above 21.9",IF(C100&gt;$AA$16,"17.7 to 21.9",IF(C100&gt;$AA$15,"13.7 to 17.7",IF(C100&gt;$AA$14,"10.6 to 13.6","Below 10.6"))))</f>
        <v>13.7 to 17.7</v>
      </c>
      <c r="K100">
        <f>_xlfn.PERCENTILE.INC($C$2:$C100,K$1)</f>
        <v>14.748963469311523</v>
      </c>
      <c r="L100">
        <f>_xlfn.PERCENTILE.INC($C$2:$C100,L$1)</f>
        <v>15.290813539865955</v>
      </c>
      <c r="M100">
        <f>_xlfn.PERCENTILE.INC($C$2:$C100,M$1)</f>
        <v>15.957145805097413</v>
      </c>
      <c r="N100">
        <f>_xlfn.PERCENTILE.INC($C$2:$C100,N$1)</f>
        <v>17.344330346629299</v>
      </c>
      <c r="O100">
        <f>_xlfn.PERCENTILE.INC($C$2:$C100,O$1)</f>
        <v>19.02871073111578</v>
      </c>
    </row>
    <row r="101" spans="1:20" x14ac:dyDescent="0.4">
      <c r="A101">
        <v>1889.04</v>
      </c>
      <c r="B101">
        <v>5.18</v>
      </c>
      <c r="C101">
        <v>16.050104533967485</v>
      </c>
      <c r="E101">
        <f t="shared" si="15"/>
        <v>1.5686274509803935E-2</v>
      </c>
      <c r="F101">
        <f t="shared" si="13"/>
        <v>-2.3121387283238551E-2</v>
      </c>
      <c r="G101" t="str">
        <f t="shared" si="12"/>
        <v>13.7 to 17.8</v>
      </c>
      <c r="I101" t="str">
        <f>IF(C101&gt;$AA$17,"Above 21.9",IF(C101&gt;$AA$16,"17.7 to 21.9",IF(C101&gt;$AA$15,"13.7 to 17.7",IF(C101&gt;$AA$14,"10.6 to 13.6","Below 10.6"))))</f>
        <v>13.7 to 17.7</v>
      </c>
      <c r="K101">
        <f>_xlfn.PERCENTILE.INC($C$2:$C101,K$1)</f>
        <v>14.753276807743873</v>
      </c>
      <c r="L101">
        <f>_xlfn.PERCENTILE.INC($C$2:$C101,L$1)</f>
        <v>15.313155588601512</v>
      </c>
      <c r="M101">
        <f>_xlfn.PERCENTILE.INC($C$2:$C101,M$1)</f>
        <v>15.970384052367615</v>
      </c>
      <c r="N101">
        <f>_xlfn.PERCENTILE.INC($C$2:$C101,N$1)</f>
        <v>17.315286950301374</v>
      </c>
      <c r="O101">
        <f>_xlfn.PERCENTILE.INC($C$2:$C101,O$1)</f>
        <v>19.02871073111578</v>
      </c>
    </row>
    <row r="102" spans="1:20" x14ac:dyDescent="0.4">
      <c r="A102">
        <v>1889.05</v>
      </c>
      <c r="B102">
        <v>5.32</v>
      </c>
      <c r="C102">
        <v>16.915421076068377</v>
      </c>
      <c r="E102">
        <f t="shared" si="15"/>
        <v>2.9013539651837592E-2</v>
      </c>
      <c r="F102">
        <f t="shared" si="13"/>
        <v>0.32432432432432567</v>
      </c>
      <c r="G102" t="str">
        <f t="shared" si="12"/>
        <v>13.7 to 17.8</v>
      </c>
      <c r="I102" t="str">
        <f>IF(C102&gt;$AA$17,"Above 21.9",IF(C102&gt;$AA$16,"17.7 to 21.9",IF(C102&gt;$AA$15,"13.7 to 17.7",IF(C102&gt;$AA$14,"10.6 to 13.6","Below 10.6"))))</f>
        <v>13.7 to 17.7</v>
      </c>
      <c r="K102">
        <f>_xlfn.PERCENTILE.INC($C$2:$C102,K$1)</f>
        <v>14.757590146176224</v>
      </c>
      <c r="L102">
        <f>_xlfn.PERCENTILE.INC($C$2:$C102,L$1)</f>
        <v>15.335497637337069</v>
      </c>
      <c r="M102">
        <f>_xlfn.PERCENTILE.INC($C$2:$C102,M$1)</f>
        <v>15.987828821761429</v>
      </c>
      <c r="N102">
        <f>_xlfn.PERCENTILE.INC($C$2:$C102,N$1)</f>
        <v>17.286243553973446</v>
      </c>
      <c r="O102">
        <f>_xlfn.PERCENTILE.INC($C$2:$C102,O$1)</f>
        <v>19.02871073111578</v>
      </c>
    </row>
    <row r="103" spans="1:20" x14ac:dyDescent="0.4">
      <c r="A103">
        <v>1889.06</v>
      </c>
      <c r="B103">
        <v>5.41</v>
      </c>
      <c r="C103">
        <v>17.219302943947685</v>
      </c>
      <c r="E103">
        <f t="shared" si="15"/>
        <v>7.9840319361277515E-2</v>
      </c>
      <c r="F103">
        <f t="shared" si="13"/>
        <v>0.20300751879699214</v>
      </c>
      <c r="G103" t="str">
        <f t="shared" si="12"/>
        <v>13.7 to 17.8</v>
      </c>
      <c r="I103" t="str">
        <f>IF(C103&gt;$AA$17,"Above 21.9",IF(C103&gt;$AA$16,"17.7 to 21.9",IF(C103&gt;$AA$15,"13.7 to 17.7",IF(C103&gt;$AA$14,"10.6 to 13.6","Below 10.6"))))</f>
        <v>13.7 to 17.7</v>
      </c>
      <c r="K103">
        <f>_xlfn.PERCENTILE.INC($C$2:$C103,K$1)</f>
        <v>14.76726416270432</v>
      </c>
      <c r="L103">
        <f>_xlfn.PERCENTILE.INC($C$2:$C103,L$1)</f>
        <v>15.344763588106204</v>
      </c>
      <c r="M103">
        <f>_xlfn.PERCENTILE.INC($C$2:$C103,M$1)</f>
        <v>15.989745906005957</v>
      </c>
      <c r="N103">
        <f>_xlfn.PERCENTILE.INC($C$2:$C103,N$1)</f>
        <v>17.272855431968296</v>
      </c>
      <c r="O103">
        <f>_xlfn.PERCENTILE.INC($C$2:$C103,O$1)</f>
        <v>19.02871073111578</v>
      </c>
    </row>
    <row r="104" spans="1:20" x14ac:dyDescent="0.4">
      <c r="A104">
        <v>1889.07</v>
      </c>
      <c r="B104">
        <v>5.3</v>
      </c>
      <c r="C104">
        <v>16.889214491107516</v>
      </c>
      <c r="E104">
        <f t="shared" si="15"/>
        <v>3.1128404669260729E-2</v>
      </c>
      <c r="F104">
        <f t="shared" si="13"/>
        <v>-0.24399260628465874</v>
      </c>
      <c r="G104" t="str">
        <f t="shared" si="12"/>
        <v>13.7 to 17.8</v>
      </c>
      <c r="I104" t="str">
        <f>IF(C104&gt;$AA$17,"Above 21.9",IF(C104&gt;$AA$16,"17.7 to 21.9",IF(C104&gt;$AA$15,"13.7 to 17.7",IF(C104&gt;$AA$14,"10.6 to 13.6","Below 10.6"))))</f>
        <v>13.7 to 17.7</v>
      </c>
      <c r="K104">
        <f>_xlfn.PERCENTILE.INC($C$2:$C104,K$1)</f>
        <v>14.776938179232419</v>
      </c>
      <c r="L104">
        <f>_xlfn.PERCENTILE.INC($C$2:$C104,L$1)</f>
        <v>15.35402953887534</v>
      </c>
      <c r="M104">
        <f>_xlfn.PERCENTILE.INC($C$2:$C104,M$1)</f>
        <v>16.002840076528678</v>
      </c>
      <c r="N104">
        <f>_xlfn.PERCENTILE.INC($C$2:$C104,N$1)</f>
        <v>17.259467309963142</v>
      </c>
      <c r="O104">
        <f>_xlfn.PERCENTILE.INC($C$2:$C104,O$1)</f>
        <v>19.02871073111578</v>
      </c>
    </row>
    <row r="105" spans="1:20" x14ac:dyDescent="0.4">
      <c r="A105">
        <v>1889.08</v>
      </c>
      <c r="B105">
        <v>5.37</v>
      </c>
      <c r="C105">
        <v>17.131853975345727</v>
      </c>
      <c r="E105">
        <f t="shared" si="15"/>
        <v>2.2857142857142878E-2</v>
      </c>
      <c r="F105">
        <f t="shared" si="13"/>
        <v>0.15849056603773651</v>
      </c>
      <c r="G105" t="str">
        <f t="shared" si="12"/>
        <v>13.7 to 17.8</v>
      </c>
      <c r="I105" t="str">
        <f>IF(C105&gt;$AA$17,"Above 21.9",IF(C105&gt;$AA$16,"17.7 to 21.9",IF(C105&gt;$AA$15,"13.7 to 17.7",IF(C105&gt;$AA$14,"10.6 to 13.6","Below 10.6"))))</f>
        <v>13.7 to 17.7</v>
      </c>
      <c r="K105">
        <f>_xlfn.PERCENTILE.INC($C$2:$C105,K$1)</f>
        <v>14.786612195760515</v>
      </c>
      <c r="L105">
        <f>_xlfn.PERCENTILE.INC($C$2:$C105,L$1)</f>
        <v>15.36335567782432</v>
      </c>
      <c r="M105">
        <f>_xlfn.PERCENTILE.INC($C$2:$C105,M$1)</f>
        <v>16.038288419607785</v>
      </c>
      <c r="N105">
        <f>_xlfn.PERCENTILE.INC($C$2:$C105,N$1)</f>
        <v>17.246079187957989</v>
      </c>
      <c r="O105">
        <f>_xlfn.PERCENTILE.INC($C$2:$C105,O$1)</f>
        <v>19.02871073111578</v>
      </c>
    </row>
    <row r="106" spans="1:20" x14ac:dyDescent="0.4">
      <c r="A106">
        <v>1889.09</v>
      </c>
      <c r="B106">
        <v>5.5</v>
      </c>
      <c r="C106">
        <v>17.350788026348599</v>
      </c>
      <c r="E106">
        <f t="shared" si="15"/>
        <v>2.2304832713754667E-2</v>
      </c>
      <c r="F106">
        <f t="shared" si="13"/>
        <v>0.29050279329608919</v>
      </c>
      <c r="G106" t="str">
        <f t="shared" si="12"/>
        <v>13.7 to 17.8</v>
      </c>
      <c r="I106" t="str">
        <f>IF(C106&gt;$AA$17,"Above 21.9",IF(C106&gt;$AA$16,"17.7 to 21.9",IF(C106&gt;$AA$15,"13.7 to 17.7",IF(C106&gt;$AA$14,"10.6 to 13.6","Below 10.6"))))</f>
        <v>13.7 to 17.7</v>
      </c>
      <c r="K106">
        <f>_xlfn.PERCENTILE.INC($C$2:$C106,K$1)</f>
        <v>14.796286212288614</v>
      </c>
      <c r="L106">
        <f>_xlfn.PERCENTILE.INC($C$2:$C106,L$1)</f>
        <v>15.372742004953144</v>
      </c>
      <c r="M106">
        <f>_xlfn.PERCENTILE.INC($C$2:$C106,M$1)</f>
        <v>16.056080864688209</v>
      </c>
      <c r="N106">
        <f>_xlfn.PERCENTILE.INC($C$2:$C106,N$1)</f>
        <v>17.299152448448478</v>
      </c>
      <c r="O106">
        <f>_xlfn.PERCENTILE.INC($C$2:$C106,O$1)</f>
        <v>19.02871073111578</v>
      </c>
    </row>
    <row r="107" spans="1:20" x14ac:dyDescent="0.4">
      <c r="A107">
        <v>1889.1</v>
      </c>
      <c r="B107">
        <v>5.4</v>
      </c>
      <c r="C107">
        <v>17.053214402955486</v>
      </c>
      <c r="E107">
        <f t="shared" si="15"/>
        <v>9.3457943925234974E-3</v>
      </c>
      <c r="F107">
        <f t="shared" si="13"/>
        <v>-0.21818181818181742</v>
      </c>
      <c r="G107" t="str">
        <f t="shared" si="12"/>
        <v>13.7 to 17.8</v>
      </c>
      <c r="I107" t="str">
        <f>IF(C107&gt;$AA$17,"Above 21.9",IF(C107&gt;$AA$16,"17.7 to 21.9",IF(C107&gt;$AA$15,"13.7 to 17.7",IF(C107&gt;$AA$14,"10.6 to 13.6","Below 10.6"))))</f>
        <v>13.7 to 17.7</v>
      </c>
      <c r="K107">
        <f>_xlfn.PERCENTILE.INC($C$2:$C107,K$1)</f>
        <v>14.80596022881671</v>
      </c>
      <c r="L107">
        <f>_xlfn.PERCENTILE.INC($C$2:$C107,L$1)</f>
        <v>15.382128332081971</v>
      </c>
      <c r="M107">
        <f>_xlfn.PERCENTILE.INC($C$2:$C107,M$1)</f>
        <v>16.065045360769293</v>
      </c>
      <c r="N107">
        <f>_xlfn.PERCENTILE.INC($C$2:$C107,N$1)</f>
        <v>17.286243553973446</v>
      </c>
      <c r="O107">
        <f>_xlfn.PERCENTILE.INC($C$2:$C107,O$1)</f>
        <v>19.02871073111578</v>
      </c>
    </row>
    <row r="108" spans="1:20" x14ac:dyDescent="0.4">
      <c r="A108">
        <v>1889.11</v>
      </c>
      <c r="B108">
        <v>5.35</v>
      </c>
      <c r="C108">
        <v>16.906021170249371</v>
      </c>
      <c r="E108">
        <f t="shared" si="15"/>
        <v>2.099236641221363E-2</v>
      </c>
      <c r="F108">
        <f t="shared" si="13"/>
        <v>-0.11111111111111269</v>
      </c>
      <c r="G108" t="str">
        <f t="shared" si="12"/>
        <v>13.7 to 17.8</v>
      </c>
      <c r="I108" t="str">
        <f>IF(C108&gt;$AA$17,"Above 21.9",IF(C108&gt;$AA$16,"17.7 to 21.9",IF(C108&gt;$AA$15,"13.7 to 17.7",IF(C108&gt;$AA$14,"10.6 to 13.6","Below 10.6"))))</f>
        <v>13.7 to 17.7</v>
      </c>
      <c r="K108">
        <f>_xlfn.PERCENTILE.INC($C$2:$C108,K$1)</f>
        <v>14.806562656442683</v>
      </c>
      <c r="L108">
        <f>_xlfn.PERCENTILE.INC($C$2:$C108,L$1)</f>
        <v>15.384443782140837</v>
      </c>
      <c r="M108">
        <f>_xlfn.PERCENTILE.INC($C$2:$C108,M$1)</f>
        <v>16.074682118985105</v>
      </c>
      <c r="N108">
        <f>_xlfn.PERCENTILE.INC($C$2:$C108,N$1)</f>
        <v>17.272855431968296</v>
      </c>
      <c r="O108">
        <f>_xlfn.PERCENTILE.INC($C$2:$C108,O$1)</f>
        <v>19.02871073111578</v>
      </c>
    </row>
    <row r="109" spans="1:20" x14ac:dyDescent="0.4">
      <c r="A109">
        <v>1889.12</v>
      </c>
      <c r="B109">
        <v>5.32</v>
      </c>
      <c r="C109">
        <v>16.610338076603391</v>
      </c>
      <c r="E109">
        <f t="shared" si="15"/>
        <v>3.5019455252918406E-2</v>
      </c>
      <c r="F109">
        <f t="shared" si="13"/>
        <v>-6.7289719626166797E-2</v>
      </c>
      <c r="G109" t="str">
        <f t="shared" si="12"/>
        <v>13.7 to 17.8</v>
      </c>
      <c r="I109" t="str">
        <f>IF(C109&gt;$AA$17,"Above 21.9",IF(C109&gt;$AA$16,"17.7 to 21.9",IF(C109&gt;$AA$15,"13.7 to 17.7",IF(C109&gt;$AA$14,"10.6 to 13.6","Below 10.6"))))</f>
        <v>13.7 to 17.7</v>
      </c>
      <c r="K109">
        <f>_xlfn.PERCENTILE.INC($C$2:$C109,K$1)</f>
        <v>14.807165084068656</v>
      </c>
      <c r="L109">
        <f>_xlfn.PERCENTILE.INC($C$2:$C109,L$1)</f>
        <v>15.386759232199701</v>
      </c>
      <c r="M109">
        <f>_xlfn.PERCENTILE.INC($C$2:$C109,M$1)</f>
        <v>16.103429389139652</v>
      </c>
      <c r="N109">
        <f>_xlfn.PERCENTILE.INC($C$2:$C109,N$1)</f>
        <v>17.259467309963142</v>
      </c>
      <c r="O109">
        <f>_xlfn.PERCENTILE.INC($C$2:$C109,O$1)</f>
        <v>19.02871073111578</v>
      </c>
    </row>
    <row r="110" spans="1:20" x14ac:dyDescent="0.4">
      <c r="A110" s="1">
        <v>1890.01</v>
      </c>
      <c r="B110" s="11">
        <v>5.38</v>
      </c>
      <c r="C110">
        <v>17.220071982181899</v>
      </c>
      <c r="E110">
        <f t="shared" si="15"/>
        <v>2.6717557251908334E-2</v>
      </c>
      <c r="F110">
        <f t="shared" si="13"/>
        <v>0.13533834586466076</v>
      </c>
      <c r="G110" t="str">
        <f t="shared" ref="G110:G173" si="16">IF(C110&gt;22,"Above 22.0",IF(C110&gt;17.8,"17.8 to 22.0",IF(C110&gt;13.7,"13.7 to 17.8",IF(C110&gt;10.7,"10.7 to 13.7","Below 10.7"))))</f>
        <v>13.7 to 17.8</v>
      </c>
      <c r="I110" t="str">
        <f>IF(C110&gt;$AA$17,"Above 21.9",IF(C110&gt;$AA$16,"17.7 to 21.9",IF(C110&gt;$AA$15,"13.7 to 17.7",IF(C110&gt;$AA$14,"10.6 to 13.6","Below 10.6"))))</f>
        <v>13.7 to 17.7</v>
      </c>
      <c r="K110">
        <f>_xlfn.PERCENTILE.INC($C$2:$C110,K$1)</f>
        <v>14.807767511694628</v>
      </c>
      <c r="L110">
        <f>_xlfn.PERCENTILE.INC($C$2:$C110,L$1)</f>
        <v>15.39197719427308</v>
      </c>
      <c r="M110">
        <f>_xlfn.PERCENTILE.INC($C$2:$C110,M$1)</f>
        <v>16.170397683171657</v>
      </c>
      <c r="N110">
        <f>_xlfn.PERCENTILE.INC($C$2:$C110,N$1)</f>
        <v>17.246540610898517</v>
      </c>
      <c r="O110">
        <f>_xlfn.PERCENTILE.INC($C$2:$C110,O$1)</f>
        <v>19.02871073111578</v>
      </c>
      <c r="P110">
        <f t="shared" ref="P110:P130" si="17">IF(C110&gt;$N110,1,IF(C110&gt;$M110,2,IF(C110&gt;$L110,3,IF(C110&gt;$K110,4,5))))</f>
        <v>2</v>
      </c>
      <c r="T110">
        <f>1/C110</f>
        <v>5.8071766542830285E-2</v>
      </c>
    </row>
    <row r="111" spans="1:20" x14ac:dyDescent="0.4">
      <c r="A111" s="1">
        <v>1890.02</v>
      </c>
      <c r="B111" s="11">
        <v>5.32</v>
      </c>
      <c r="C111">
        <v>17.026814982671411</v>
      </c>
      <c r="E111">
        <f t="shared" si="15"/>
        <v>3.7735849056604646E-3</v>
      </c>
      <c r="F111">
        <f t="shared" si="13"/>
        <v>-0.13382899628252704</v>
      </c>
      <c r="G111" t="str">
        <f t="shared" si="16"/>
        <v>13.7 to 17.8</v>
      </c>
      <c r="I111" t="str">
        <f>IF(C111&gt;$AA$17,"Above 21.9",IF(C111&gt;$AA$16,"17.7 to 21.9",IF(C111&gt;$AA$15,"13.7 to 17.7",IF(C111&gt;$AA$14,"10.6 to 13.6","Below 10.6"))))</f>
        <v>13.7 to 17.7</v>
      </c>
      <c r="K111">
        <f>_xlfn.PERCENTILE.INC($C$2:$C111,K$1)</f>
        <v>14.808369939320601</v>
      </c>
      <c r="L111">
        <f>_xlfn.PERCENTILE.INC($C$2:$C111,L$1)</f>
        <v>15.400097668360974</v>
      </c>
      <c r="M111">
        <f>_xlfn.PERCENTILE.INC($C$2:$C111,M$1)</f>
        <v>16.220428033181935</v>
      </c>
      <c r="N111">
        <f>_xlfn.PERCENTILE.INC($C$2:$C111,N$1)</f>
        <v>17.23330629654021</v>
      </c>
      <c r="O111">
        <f>_xlfn.PERCENTILE.INC($C$2:$C111,O$1)</f>
        <v>19.02871073111578</v>
      </c>
      <c r="P111">
        <f t="shared" si="17"/>
        <v>2</v>
      </c>
      <c r="T111">
        <f t="shared" ref="T111:T174" si="18">1/C111</f>
        <v>5.8730890129347353E-2</v>
      </c>
    </row>
    <row r="112" spans="1:20" x14ac:dyDescent="0.4">
      <c r="A112" s="1">
        <v>1890.03</v>
      </c>
      <c r="B112" s="11">
        <v>5.28</v>
      </c>
      <c r="C112">
        <v>16.901122288589907</v>
      </c>
      <c r="E112">
        <f t="shared" si="15"/>
        <v>1.7341040462427716E-2</v>
      </c>
      <c r="F112">
        <f t="shared" ref="F112:F175" si="19">(B112-B111)/B111*12</f>
        <v>-9.0225563909774514E-2</v>
      </c>
      <c r="G112" t="str">
        <f t="shared" si="16"/>
        <v>13.7 to 17.8</v>
      </c>
      <c r="I112" t="str">
        <f>IF(C112&gt;$AA$17,"Above 21.9",IF(C112&gt;$AA$16,"17.7 to 21.9",IF(C112&gt;$AA$15,"13.7 to 17.7",IF(C112&gt;$AA$14,"10.6 to 13.6","Below 10.6"))))</f>
        <v>13.7 to 17.7</v>
      </c>
      <c r="K112">
        <f>_xlfn.PERCENTILE.INC($C$2:$C112,K$1)</f>
        <v>14.808972366946573</v>
      </c>
      <c r="L112">
        <f>_xlfn.PERCENTILE.INC($C$2:$C112,L$1)</f>
        <v>15.408218142448868</v>
      </c>
      <c r="M112">
        <f>_xlfn.PERCENTILE.INC($C$2:$C112,M$1)</f>
        <v>16.26198941118135</v>
      </c>
      <c r="N112">
        <f>_xlfn.PERCENTILE.INC($C$2:$C112,N$1)</f>
        <v>17.220071982181899</v>
      </c>
      <c r="O112">
        <f>_xlfn.PERCENTILE.INC($C$2:$C112,O$1)</f>
        <v>19.02871073111578</v>
      </c>
      <c r="P112">
        <f t="shared" si="17"/>
        <v>2</v>
      </c>
      <c r="T112">
        <f t="shared" si="18"/>
        <v>5.9167668449751923E-2</v>
      </c>
    </row>
    <row r="113" spans="1:20" x14ac:dyDescent="0.4">
      <c r="A113" s="1">
        <v>1890.04</v>
      </c>
      <c r="B113" s="11">
        <v>5.39</v>
      </c>
      <c r="C113">
        <v>17.257854542603198</v>
      </c>
      <c r="E113">
        <f t="shared" si="15"/>
        <v>4.0540540540540536E-2</v>
      </c>
      <c r="F113">
        <f t="shared" si="19"/>
        <v>0.2499999999999987</v>
      </c>
      <c r="G113" t="str">
        <f t="shared" si="16"/>
        <v>13.7 to 17.8</v>
      </c>
      <c r="I113" t="str">
        <f>IF(C113&gt;$AA$17,"Above 21.9",IF(C113&gt;$AA$16,"17.7 to 21.9",IF(C113&gt;$AA$15,"13.7 to 17.7",IF(C113&gt;$AA$14,"10.6 to 13.6","Below 10.6"))))</f>
        <v>13.7 to 17.7</v>
      </c>
      <c r="K113">
        <f>_xlfn.PERCENTILE.INC($C$2:$C113,K$1)</f>
        <v>14.826458681934692</v>
      </c>
      <c r="L113">
        <f>_xlfn.PERCENTILE.INC($C$2:$C113,L$1)</f>
        <v>15.412202212997537</v>
      </c>
      <c r="M113">
        <f>_xlfn.PERCENTILE.INC($C$2:$C113,M$1)</f>
        <v>16.287481335839654</v>
      </c>
      <c r="N113">
        <f>_xlfn.PERCENTILE.INC($C$2:$C113,N$1)</f>
        <v>17.250298030518938</v>
      </c>
      <c r="O113">
        <f>_xlfn.PERCENTILE.INC($C$2:$C113,O$1)</f>
        <v>19.02871073111578</v>
      </c>
      <c r="P113">
        <f t="shared" si="17"/>
        <v>1</v>
      </c>
      <c r="T113">
        <f t="shared" si="18"/>
        <v>5.7944630228014347E-2</v>
      </c>
    </row>
    <row r="114" spans="1:20" x14ac:dyDescent="0.4">
      <c r="A114" s="1">
        <v>1890.05</v>
      </c>
      <c r="B114" s="11">
        <v>5.62</v>
      </c>
      <c r="C114">
        <v>17.78643048785862</v>
      </c>
      <c r="E114">
        <f t="shared" si="15"/>
        <v>5.6390977443608985E-2</v>
      </c>
      <c r="F114">
        <f t="shared" si="19"/>
        <v>0.51205936920222739</v>
      </c>
      <c r="G114" t="str">
        <f t="shared" si="16"/>
        <v>13.7 to 17.8</v>
      </c>
      <c r="I114" t="str">
        <f>IF(C114&gt;$AA$17,"Above 21.9",IF(C114&gt;$AA$16,"17.7 to 21.9",IF(C114&gt;$AA$15,"13.7 to 17.7",IF(C114&gt;$AA$14,"10.6 to 13.6","Below 10.6"))))</f>
        <v>17.7 to 21.9</v>
      </c>
      <c r="K114">
        <f>_xlfn.PERCENTILE.INC($C$2:$C114,K$1)</f>
        <v>14.84394499692281</v>
      </c>
      <c r="L114">
        <f>_xlfn.PERCENTILE.INC($C$2:$C114,L$1)</f>
        <v>15.416186283546203</v>
      </c>
      <c r="M114">
        <f>_xlfn.PERCENTILE.INC($C$2:$C114,M$1)</f>
        <v>16.339309225151791</v>
      </c>
      <c r="N114">
        <f>_xlfn.PERCENTILE.INC($C$2:$C114,N$1)</f>
        <v>17.274887949425345</v>
      </c>
      <c r="O114">
        <f>_xlfn.PERCENTILE.INC($C$2:$C114,O$1)</f>
        <v>19.02871073111578</v>
      </c>
      <c r="P114">
        <f t="shared" si="17"/>
        <v>1</v>
      </c>
      <c r="T114">
        <f t="shared" si="18"/>
        <v>5.6222635603170652E-2</v>
      </c>
    </row>
    <row r="115" spans="1:20" x14ac:dyDescent="0.4">
      <c r="A115" s="1">
        <v>1890.06</v>
      </c>
      <c r="B115" s="11">
        <v>5.58</v>
      </c>
      <c r="C115">
        <v>17.684360844450165</v>
      </c>
      <c r="E115">
        <f t="shared" si="15"/>
        <v>3.142329020332716E-2</v>
      </c>
      <c r="F115">
        <f t="shared" si="19"/>
        <v>-8.5409252669039232E-2</v>
      </c>
      <c r="G115" t="str">
        <f t="shared" si="16"/>
        <v>13.7 to 17.8</v>
      </c>
      <c r="I115" t="str">
        <f>IF(C115&gt;$AA$17,"Above 21.9",IF(C115&gt;$AA$16,"17.7 to 21.9",IF(C115&gt;$AA$15,"13.7 to 17.7",IF(C115&gt;$AA$14,"10.6 to 13.6","Below 10.6"))))</f>
        <v>17.7 to 21.9</v>
      </c>
      <c r="K115">
        <f>_xlfn.PERCENTILE.INC($C$2:$C115,K$1)</f>
        <v>14.861431311910927</v>
      </c>
      <c r="L115">
        <f>_xlfn.PERCENTILE.INC($C$2:$C115,L$1)</f>
        <v>15.42564534595042</v>
      </c>
      <c r="M115">
        <f>_xlfn.PERCENTILE.INC($C$2:$C115,M$1)</f>
        <v>16.443809043771594</v>
      </c>
      <c r="N115">
        <f>_xlfn.PERCENTILE.INC($C$2:$C115,N$1)</f>
        <v>17.312061342923506</v>
      </c>
      <c r="O115">
        <f>_xlfn.PERCENTILE.INC($C$2:$C115,O$1)</f>
        <v>19.02871073111578</v>
      </c>
      <c r="P115">
        <f t="shared" si="17"/>
        <v>1</v>
      </c>
      <c r="T115">
        <f t="shared" si="18"/>
        <v>5.6547138389444668E-2</v>
      </c>
    </row>
    <row r="116" spans="1:20" x14ac:dyDescent="0.4">
      <c r="A116" s="1">
        <v>1890.07</v>
      </c>
      <c r="B116" s="11">
        <v>5.54</v>
      </c>
      <c r="C116">
        <v>17.589295440864859</v>
      </c>
      <c r="E116">
        <f t="shared" si="15"/>
        <v>4.5283018867924567E-2</v>
      </c>
      <c r="F116">
        <f t="shared" si="19"/>
        <v>-8.6021505376344162E-2</v>
      </c>
      <c r="G116" t="str">
        <f t="shared" si="16"/>
        <v>13.7 to 17.8</v>
      </c>
      <c r="I116" t="str">
        <f>IF(C116&gt;$AA$17,"Above 21.9",IF(C116&gt;$AA$16,"17.7 to 21.9",IF(C116&gt;$AA$15,"13.7 to 17.7",IF(C116&gt;$AA$14,"10.6 to 13.6","Below 10.6"))))</f>
        <v>13.7 to 17.7</v>
      </c>
      <c r="K116">
        <f>_xlfn.PERCENTILE.INC($C$2:$C116,K$1)</f>
        <v>14.878917626899046</v>
      </c>
      <c r="L116">
        <f>_xlfn.PERCENTILE.INC($C$2:$C116,L$1)</f>
        <v>15.440579400210183</v>
      </c>
      <c r="M116">
        <f>_xlfn.PERCENTILE.INC($C$2:$C116,M$1)</f>
        <v>16.531320620628271</v>
      </c>
      <c r="N116">
        <f>_xlfn.PERCENTILE.INC($C$2:$C116,N$1)</f>
        <v>17.366922528201496</v>
      </c>
      <c r="O116">
        <f>_xlfn.PERCENTILE.INC($C$2:$C116,O$1)</f>
        <v>19.02871073111578</v>
      </c>
      <c r="P116">
        <f t="shared" si="17"/>
        <v>1</v>
      </c>
      <c r="T116">
        <f t="shared" si="18"/>
        <v>5.6852760439552341E-2</v>
      </c>
    </row>
    <row r="117" spans="1:20" x14ac:dyDescent="0.4">
      <c r="A117" s="1">
        <v>1890.08</v>
      </c>
      <c r="B117" s="11">
        <v>5.41</v>
      </c>
      <c r="C117">
        <v>16.596791133979099</v>
      </c>
      <c r="E117">
        <f t="shared" si="15"/>
        <v>7.4487895716946065E-3</v>
      </c>
      <c r="F117">
        <f t="shared" si="19"/>
        <v>-0.28158844765342939</v>
      </c>
      <c r="G117" t="str">
        <f t="shared" si="16"/>
        <v>13.7 to 17.8</v>
      </c>
      <c r="I117" t="str">
        <f>IF(C117&gt;$AA$17,"Above 21.9",IF(C117&gt;$AA$16,"17.7 to 21.9",IF(C117&gt;$AA$15,"13.7 to 17.7",IF(C117&gt;$AA$14,"10.6 to 13.6","Below 10.6"))))</f>
        <v>13.7 to 17.7</v>
      </c>
      <c r="K117">
        <f>_xlfn.PERCENTILE.INC($C$2:$C117,K$1)</f>
        <v>14.896403941887163</v>
      </c>
      <c r="L117">
        <f>_xlfn.PERCENTILE.INC($C$2:$C117,L$1)</f>
        <v>15.455513454469948</v>
      </c>
      <c r="M117">
        <f>_xlfn.PERCENTILE.INC($C$2:$C117,M$1)</f>
        <v>16.596791133979099</v>
      </c>
      <c r="N117">
        <f>_xlfn.PERCENTILE.INC($C$2:$C117,N$1)</f>
        <v>17.350788026348599</v>
      </c>
      <c r="O117">
        <f>_xlfn.PERCENTILE.INC($C$2:$C117,O$1)</f>
        <v>19.02871073111578</v>
      </c>
      <c r="P117">
        <f t="shared" si="17"/>
        <v>3</v>
      </c>
      <c r="T117">
        <f t="shared" si="18"/>
        <v>6.0252610997355419E-2</v>
      </c>
    </row>
    <row r="118" spans="1:20" x14ac:dyDescent="0.4">
      <c r="A118" s="1">
        <v>1890.09</v>
      </c>
      <c r="B118" s="11">
        <v>5.32</v>
      </c>
      <c r="C118">
        <v>16.169702000615302</v>
      </c>
      <c r="E118">
        <f t="shared" si="15"/>
        <v>-3.2727272727272674E-2</v>
      </c>
      <c r="F118">
        <f t="shared" si="19"/>
        <v>-0.19963031423290173</v>
      </c>
      <c r="G118" t="str">
        <f t="shared" si="16"/>
        <v>13.7 to 17.8</v>
      </c>
      <c r="I118" t="str">
        <f>IF(C118&gt;$AA$17,"Above 21.9",IF(C118&gt;$AA$16,"17.7 to 21.9",IF(C118&gt;$AA$15,"13.7 to 17.7",IF(C118&gt;$AA$14,"10.6 to 13.6","Below 10.6"))))</f>
        <v>13.7 to 17.7</v>
      </c>
      <c r="K118">
        <f>_xlfn.PERCENTILE.INC($C$2:$C118,K$1)</f>
        <v>14.90052258718479</v>
      </c>
      <c r="L118">
        <f>_xlfn.PERCENTILE.INC($C$2:$C118,L$1)</f>
        <v>15.466134961496639</v>
      </c>
      <c r="M118">
        <f>_xlfn.PERCENTILE.INC($C$2:$C118,M$1)</f>
        <v>16.549531607045402</v>
      </c>
      <c r="N118">
        <f>_xlfn.PERCENTILE.INC($C$2:$C118,N$1)</f>
        <v>17.337879131873571</v>
      </c>
      <c r="O118">
        <f>_xlfn.PERCENTILE.INC($C$2:$C118,O$1)</f>
        <v>19.02871073111578</v>
      </c>
      <c r="P118">
        <f t="shared" si="17"/>
        <v>3</v>
      </c>
      <c r="T118">
        <f t="shared" si="18"/>
        <v>6.1844058719322546E-2</v>
      </c>
    </row>
    <row r="119" spans="1:20" x14ac:dyDescent="0.4">
      <c r="A119" s="1">
        <v>1890.1</v>
      </c>
      <c r="B119" s="11">
        <v>5.08</v>
      </c>
      <c r="C119">
        <v>15.482849163344433</v>
      </c>
      <c r="E119">
        <f t="shared" si="15"/>
        <v>-5.925925925925931E-2</v>
      </c>
      <c r="F119">
        <f t="shared" si="19"/>
        <v>-0.54135338345864703</v>
      </c>
      <c r="G119" t="str">
        <f t="shared" si="16"/>
        <v>13.7 to 17.8</v>
      </c>
      <c r="I119" t="str">
        <f>IF(C119&gt;$AA$17,"Above 21.9",IF(C119&gt;$AA$16,"17.7 to 21.9",IF(C119&gt;$AA$15,"13.7 to 17.7",IF(C119&gt;$AA$14,"10.6 to 13.6","Below 10.6"))))</f>
        <v>13.7 to 17.7</v>
      </c>
      <c r="K119">
        <f>_xlfn.PERCENTILE.INC($C$2:$C119,K$1)</f>
        <v>14.904641232482419</v>
      </c>
      <c r="L119">
        <f>_xlfn.PERCENTILE.INC($C$2:$C119,L$1)</f>
        <v>15.476756468523329</v>
      </c>
      <c r="M119">
        <f>_xlfn.PERCENTILE.INC($C$2:$C119,M$1)</f>
        <v>16.502272080111709</v>
      </c>
      <c r="N119">
        <f>_xlfn.PERCENTILE.INC($C$2:$C119,N$1)</f>
        <v>17.324970237398539</v>
      </c>
      <c r="O119">
        <f>_xlfn.PERCENTILE.INC($C$2:$C119,O$1)</f>
        <v>19.02871073111578</v>
      </c>
      <c r="P119">
        <f t="shared" si="17"/>
        <v>3</v>
      </c>
      <c r="T119">
        <f t="shared" si="18"/>
        <v>6.4587595567842576E-2</v>
      </c>
    </row>
    <row r="120" spans="1:20" x14ac:dyDescent="0.4">
      <c r="A120" s="1">
        <v>1890.11</v>
      </c>
      <c r="B120" s="11">
        <v>4.71</v>
      </c>
      <c r="C120">
        <v>14.745043493292803</v>
      </c>
      <c r="E120">
        <f t="shared" si="15"/>
        <v>-0.11962616822429901</v>
      </c>
      <c r="F120">
        <f t="shared" si="19"/>
        <v>-0.87401574803149629</v>
      </c>
      <c r="G120" t="str">
        <f t="shared" si="16"/>
        <v>13.7 to 17.8</v>
      </c>
      <c r="I120" t="str">
        <f>IF(C120&gt;$AA$17,"Above 21.9",IF(C120&gt;$AA$16,"17.7 to 21.9",IF(C120&gt;$AA$15,"13.7 to 17.7",IF(C120&gt;$AA$14,"10.6 to 13.6","Below 10.6"))))</f>
        <v>13.7 to 17.7</v>
      </c>
      <c r="K120">
        <f>_xlfn.PERCENTILE.INC($C$2:$C120,K$1)</f>
        <v>14.861431311910927</v>
      </c>
      <c r="L120">
        <f>_xlfn.PERCENTILE.INC($C$2:$C120,L$1)</f>
        <v>15.460824207983293</v>
      </c>
      <c r="M120">
        <f>_xlfn.PERCENTILE.INC($C$2:$C120,M$1)</f>
        <v>16.443809043771594</v>
      </c>
      <c r="N120">
        <f>_xlfn.PERCENTILE.INC($C$2:$C120,N$1)</f>
        <v>17.312061342923506</v>
      </c>
      <c r="O120">
        <f>_xlfn.PERCENTILE.INC($C$2:$C120,O$1)</f>
        <v>19.02871073111578</v>
      </c>
      <c r="P120">
        <f t="shared" si="17"/>
        <v>5</v>
      </c>
      <c r="T120">
        <f t="shared" si="18"/>
        <v>6.7819399817632145E-2</v>
      </c>
    </row>
    <row r="121" spans="1:20" x14ac:dyDescent="0.4">
      <c r="A121" s="1">
        <v>1890.12</v>
      </c>
      <c r="B121" s="11">
        <v>4.5999999999999996</v>
      </c>
      <c r="C121">
        <v>14.442991231338439</v>
      </c>
      <c r="E121">
        <f t="shared" si="15"/>
        <v>-0.13533834586466176</v>
      </c>
      <c r="F121">
        <f t="shared" si="19"/>
        <v>-0.28025477707006452</v>
      </c>
      <c r="G121" t="str">
        <f t="shared" si="16"/>
        <v>13.7 to 17.8</v>
      </c>
      <c r="I121" t="str">
        <f>IF(C121&gt;$AA$17,"Above 21.9",IF(C121&gt;$AA$16,"17.7 to 21.9",IF(C121&gt;$AA$15,"13.7 to 17.7",IF(C121&gt;$AA$14,"10.6 to 13.6","Below 10.6"))))</f>
        <v>13.7 to 17.7</v>
      </c>
      <c r="K121">
        <f>_xlfn.PERCENTILE.INC($C$2:$C121,K$1)</f>
        <v>14.808369939320601</v>
      </c>
      <c r="L121">
        <f>_xlfn.PERCENTILE.INC($C$2:$C121,L$1)</f>
        <v>15.440579400210183</v>
      </c>
      <c r="M121">
        <f>_xlfn.PERCENTILE.INC($C$2:$C121,M$1)</f>
        <v>16.374142498025059</v>
      </c>
      <c r="N121">
        <f>_xlfn.PERCENTILE.INC($C$2:$C121,N$1)</f>
        <v>17.299152448448478</v>
      </c>
      <c r="O121">
        <f>_xlfn.PERCENTILE.INC($C$2:$C121,O$1)</f>
        <v>19.02871073111578</v>
      </c>
      <c r="P121">
        <f t="shared" si="17"/>
        <v>5</v>
      </c>
      <c r="T121">
        <f t="shared" si="18"/>
        <v>6.9237735035814291E-2</v>
      </c>
    </row>
    <row r="122" spans="1:20" x14ac:dyDescent="0.4">
      <c r="A122" s="1">
        <v>1891.01</v>
      </c>
      <c r="B122" s="11">
        <v>4.84</v>
      </c>
      <c r="C122">
        <v>15.428980086469094</v>
      </c>
      <c r="D122">
        <f t="shared" ref="D122:D140" si="20">(B122-B2)/B2/10</f>
        <v>-2.1809369951534742E-2</v>
      </c>
      <c r="E122">
        <f t="shared" ref="E122:E184" si="21">(B122-B110)/B110</f>
        <v>-0.10037174721189591</v>
      </c>
      <c r="F122">
        <f t="shared" si="19"/>
        <v>0.62608695652173973</v>
      </c>
      <c r="G122" t="str">
        <f t="shared" si="16"/>
        <v>13.7 to 17.8</v>
      </c>
      <c r="H122" t="str">
        <f t="shared" ref="H122:H184" si="22">G2</f>
        <v>17.8 to 22.0</v>
      </c>
      <c r="I122" t="str">
        <f>IF(C122&gt;$AA$17,"Above 21.9",IF(C122&gt;$AA$16,"17.7 to 21.9",IF(C122&gt;$AA$15,"13.7 to 17.7",IF(C122&gt;$AA$14,"10.6 to 13.6","Below 10.6"))))</f>
        <v>13.7 to 17.7</v>
      </c>
      <c r="J122" t="str">
        <f t="shared" ref="J122:J185" si="23">I2</f>
        <v>17.7 to 21.9</v>
      </c>
      <c r="K122">
        <f>_xlfn.PERCENTILE.INC($C$2:$C122,K$1)</f>
        <v>14.808972366946573</v>
      </c>
      <c r="L122">
        <f>_xlfn.PERCENTILE.INC($C$2:$C122,L$1)</f>
        <v>15.428980086469094</v>
      </c>
      <c r="M122">
        <f>_xlfn.PERCENTILE.INC($C$2:$C122,M$1)</f>
        <v>16.304475952278523</v>
      </c>
      <c r="N122">
        <f>_xlfn.PERCENTILE.INC($C$2:$C122,N$1)</f>
        <v>17.286243553973446</v>
      </c>
      <c r="O122">
        <f>_xlfn.PERCENTILE.INC($C$2:$C122,O$1)</f>
        <v>19.02871073111578</v>
      </c>
      <c r="P122">
        <f t="shared" si="17"/>
        <v>4</v>
      </c>
      <c r="T122">
        <f t="shared" si="18"/>
        <v>6.4813098104713987E-2</v>
      </c>
    </row>
    <row r="123" spans="1:20" x14ac:dyDescent="0.4">
      <c r="A123" s="1">
        <v>1891.02</v>
      </c>
      <c r="B123" s="11">
        <v>4.9000000000000004</v>
      </c>
      <c r="C123">
        <v>15.476522332432539</v>
      </c>
      <c r="D123">
        <f t="shared" si="20"/>
        <v>-2.0583468395461907E-2</v>
      </c>
      <c r="E123">
        <f t="shared" si="21"/>
        <v>-7.8947368421052613E-2</v>
      </c>
      <c r="F123">
        <f t="shared" si="19"/>
        <v>0.14876033057851362</v>
      </c>
      <c r="G123" t="str">
        <f t="shared" si="16"/>
        <v>13.7 to 17.8</v>
      </c>
      <c r="H123" t="str">
        <f t="shared" si="22"/>
        <v>17.8 to 22.0</v>
      </c>
      <c r="I123" t="str">
        <f>IF(C123&gt;$AA$17,"Above 21.9",IF(C123&gt;$AA$16,"17.7 to 21.9",IF(C123&gt;$AA$15,"13.7 to 17.7",IF(C123&gt;$AA$14,"10.6 to 13.6","Below 10.6"))))</f>
        <v>13.7 to 17.7</v>
      </c>
      <c r="J123" t="str">
        <f t="shared" si="23"/>
        <v>17.7 to 21.9</v>
      </c>
      <c r="K123">
        <f>_xlfn.PERCENTILE.INC($C$2:$C123,K$1)</f>
        <v>14.826458681934692</v>
      </c>
      <c r="L123">
        <f>_xlfn.PERCENTILE.INC($C$2:$C123,L$1)</f>
        <v>15.439593433669435</v>
      </c>
      <c r="M123">
        <f>_xlfn.PERCENTILE.INC($C$2:$C123,M$1)</f>
        <v>16.287481335839654</v>
      </c>
      <c r="N123">
        <f>_xlfn.PERCENTILE.INC($C$2:$C123,N$1)</f>
        <v>17.280565751699395</v>
      </c>
      <c r="O123">
        <f>_xlfn.PERCENTILE.INC($C$2:$C123,O$1)</f>
        <v>19.02871073111578</v>
      </c>
      <c r="P123">
        <f t="shared" si="17"/>
        <v>3</v>
      </c>
      <c r="T123">
        <f t="shared" si="18"/>
        <v>6.4613999096192559E-2</v>
      </c>
    </row>
    <row r="124" spans="1:20" x14ac:dyDescent="0.4">
      <c r="A124" s="1">
        <v>1891.03</v>
      </c>
      <c r="B124" s="11">
        <v>4.8099999999999996</v>
      </c>
      <c r="C124">
        <v>15.051623357657386</v>
      </c>
      <c r="D124">
        <f t="shared" si="20"/>
        <v>-2.2916666666666675E-2</v>
      </c>
      <c r="E124">
        <f t="shared" si="21"/>
        <v>-8.901515151515163E-2</v>
      </c>
      <c r="F124">
        <f t="shared" si="19"/>
        <v>-0.22040816326530793</v>
      </c>
      <c r="G124" t="str">
        <f t="shared" si="16"/>
        <v>13.7 to 17.8</v>
      </c>
      <c r="H124" t="str">
        <f t="shared" si="22"/>
        <v>17.8 to 22.0</v>
      </c>
      <c r="I124" t="str">
        <f>IF(C124&gt;$AA$17,"Above 21.9",IF(C124&gt;$AA$16,"17.7 to 21.9",IF(C124&gt;$AA$15,"13.7 to 17.7",IF(C124&gt;$AA$14,"10.6 to 13.6","Below 10.6"))))</f>
        <v>13.7 to 17.7</v>
      </c>
      <c r="J124" t="str">
        <f t="shared" si="23"/>
        <v>17.7 to 21.9</v>
      </c>
      <c r="K124">
        <f>_xlfn.PERCENTILE.INC($C$2:$C124,K$1)</f>
        <v>14.84394499692281</v>
      </c>
      <c r="L124">
        <f>_xlfn.PERCENTILE.INC($C$2:$C124,L$1)</f>
        <v>15.426819732939382</v>
      </c>
      <c r="M124">
        <f>_xlfn.PERCENTILE.INC($C$2:$C124,M$1)</f>
        <v>16.270486719400786</v>
      </c>
      <c r="N124">
        <f>_xlfn.PERCENTILE.INC($C$2:$C124,N$1)</f>
        <v>17.274887949425345</v>
      </c>
      <c r="O124">
        <f>_xlfn.PERCENTILE.INC($C$2:$C124,O$1)</f>
        <v>19.02871073111578</v>
      </c>
      <c r="P124">
        <f t="shared" si="17"/>
        <v>4</v>
      </c>
      <c r="T124">
        <f t="shared" si="18"/>
        <v>6.643801643437075E-2</v>
      </c>
    </row>
    <row r="125" spans="1:20" x14ac:dyDescent="0.4">
      <c r="A125" s="1">
        <v>1891.04</v>
      </c>
      <c r="B125" s="11">
        <v>4.97</v>
      </c>
      <c r="C125">
        <v>15.408945125474126</v>
      </c>
      <c r="D125">
        <f t="shared" si="20"/>
        <v>-2.0096463022508039E-2</v>
      </c>
      <c r="E125">
        <f t="shared" si="21"/>
        <v>-7.792207792207792E-2</v>
      </c>
      <c r="F125">
        <f t="shared" si="19"/>
        <v>0.39916839916839952</v>
      </c>
      <c r="G125" t="str">
        <f t="shared" si="16"/>
        <v>13.7 to 17.8</v>
      </c>
      <c r="H125" t="str">
        <f t="shared" si="22"/>
        <v>17.8 to 22.0</v>
      </c>
      <c r="I125" t="str">
        <f>IF(C125&gt;$AA$17,"Above 21.9",IF(C125&gt;$AA$16,"17.7 to 21.9",IF(C125&gt;$AA$15,"13.7 to 17.7",IF(C125&gt;$AA$14,"10.6 to 13.6","Below 10.6"))))</f>
        <v>13.7 to 17.7</v>
      </c>
      <c r="J125" t="str">
        <f t="shared" si="23"/>
        <v>17.7 to 21.9</v>
      </c>
      <c r="K125">
        <f>_xlfn.PERCENTILE.INC($C$2:$C125,K$1)</f>
        <v>14.861431311910927</v>
      </c>
      <c r="L125">
        <f>_xlfn.PERCENTILE.INC($C$2:$C125,L$1)</f>
        <v>15.420338672350249</v>
      </c>
      <c r="M125">
        <f>_xlfn.PERCENTILE.INC($C$2:$C125,M$1)</f>
        <v>16.24813561851488</v>
      </c>
      <c r="N125">
        <f>_xlfn.PERCENTILE.INC($C$2:$C125,N$1)</f>
        <v>17.269210147151298</v>
      </c>
      <c r="O125">
        <f>_xlfn.PERCENTILE.INC($C$2:$C125,O$1)</f>
        <v>19.02871073111578</v>
      </c>
      <c r="P125">
        <f t="shared" si="17"/>
        <v>4</v>
      </c>
      <c r="T125">
        <f t="shared" si="18"/>
        <v>6.4897369148702866E-2</v>
      </c>
    </row>
    <row r="126" spans="1:20" x14ac:dyDescent="0.4">
      <c r="A126" s="1">
        <v>1891.05</v>
      </c>
      <c r="B126" s="11">
        <v>4.95</v>
      </c>
      <c r="C126">
        <v>15.566495230713256</v>
      </c>
      <c r="D126">
        <f t="shared" si="20"/>
        <v>-2.3846153846153843E-2</v>
      </c>
      <c r="E126">
        <f t="shared" si="21"/>
        <v>-0.1192170818505338</v>
      </c>
      <c r="F126">
        <f t="shared" si="19"/>
        <v>-4.8289738430582471E-2</v>
      </c>
      <c r="G126" t="str">
        <f t="shared" si="16"/>
        <v>13.7 to 17.8</v>
      </c>
      <c r="H126" t="str">
        <f t="shared" si="22"/>
        <v>17.8 to 22.0</v>
      </c>
      <c r="I126" t="str">
        <f>IF(C126&gt;$AA$17,"Above 21.9",IF(C126&gt;$AA$16,"17.7 to 21.9",IF(C126&gt;$AA$15,"13.7 to 17.7",IF(C126&gt;$AA$14,"10.6 to 13.6","Below 10.6"))))</f>
        <v>13.7 to 17.7</v>
      </c>
      <c r="J126" t="str">
        <f t="shared" si="23"/>
        <v>17.7 to 21.9</v>
      </c>
      <c r="K126">
        <f>_xlfn.PERCENTILE.INC($C$2:$C126,K$1)</f>
        <v>14.878917626899046</v>
      </c>
      <c r="L126">
        <f>_xlfn.PERCENTILE.INC($C$2:$C126,L$1)</f>
        <v>15.424659379409672</v>
      </c>
      <c r="M126">
        <f>_xlfn.PERCENTILE.INC($C$2:$C126,M$1)</f>
        <v>16.220428033181935</v>
      </c>
      <c r="N126">
        <f>_xlfn.PERCENTILE.INC($C$2:$C126,N$1)</f>
        <v>17.263532344877248</v>
      </c>
      <c r="O126">
        <f>_xlfn.PERCENTILE.INC($C$2:$C126,O$1)</f>
        <v>19.02871073111578</v>
      </c>
      <c r="P126">
        <f t="shared" si="17"/>
        <v>3</v>
      </c>
      <c r="T126">
        <f t="shared" si="18"/>
        <v>6.4240536175860827E-2</v>
      </c>
    </row>
    <row r="127" spans="1:20" x14ac:dyDescent="0.4">
      <c r="A127" s="1">
        <v>1891.06</v>
      </c>
      <c r="B127" s="11">
        <v>4.8499999999999996</v>
      </c>
      <c r="C127">
        <v>15.658211395638149</v>
      </c>
      <c r="D127">
        <f t="shared" si="20"/>
        <v>-2.6291793313069918E-2</v>
      </c>
      <c r="E127">
        <f t="shared" si="21"/>
        <v>-0.1308243727598567</v>
      </c>
      <c r="F127">
        <f t="shared" si="19"/>
        <v>-0.24242424242424371</v>
      </c>
      <c r="G127" t="str">
        <f t="shared" si="16"/>
        <v>13.7 to 17.8</v>
      </c>
      <c r="H127" t="str">
        <f t="shared" si="22"/>
        <v>17.8 to 22.0</v>
      </c>
      <c r="I127" t="str">
        <f>IF(C127&gt;$AA$17,"Above 21.9",IF(C127&gt;$AA$16,"17.7 to 21.9",IF(C127&gt;$AA$15,"13.7 to 17.7",IF(C127&gt;$AA$14,"10.6 to 13.6","Below 10.6"))))</f>
        <v>13.7 to 17.7</v>
      </c>
      <c r="J127" t="str">
        <f t="shared" si="23"/>
        <v>17.7 to 21.9</v>
      </c>
      <c r="K127">
        <f>_xlfn.PERCENTILE.INC($C$2:$C127,K$1)</f>
        <v>14.896403941887163</v>
      </c>
      <c r="L127">
        <f>_xlfn.PERCENTILE.INC($C$2:$C127,L$1)</f>
        <v>15.428980086469094</v>
      </c>
      <c r="M127">
        <f>_xlfn.PERCENTILE.INC($C$2:$C127,M$1)</f>
        <v>16.192720447848995</v>
      </c>
      <c r="N127">
        <f>_xlfn.PERCENTILE.INC($C$2:$C127,N$1)</f>
        <v>17.257854542603198</v>
      </c>
      <c r="O127">
        <f>_xlfn.PERCENTILE.INC($C$2:$C127,O$1)</f>
        <v>19.02871073111578</v>
      </c>
      <c r="P127">
        <f t="shared" si="17"/>
        <v>3</v>
      </c>
      <c r="T127">
        <f t="shared" si="18"/>
        <v>6.3864254654178845E-2</v>
      </c>
    </row>
    <row r="128" spans="1:20" x14ac:dyDescent="0.4">
      <c r="A128" s="1">
        <v>1891.07</v>
      </c>
      <c r="B128" s="11">
        <v>4.7699999999999996</v>
      </c>
      <c r="C128">
        <v>15.617919238645996</v>
      </c>
      <c r="D128">
        <f t="shared" si="20"/>
        <v>-2.488188976377953E-2</v>
      </c>
      <c r="E128">
        <f t="shared" si="21"/>
        <v>-0.13898916967509034</v>
      </c>
      <c r="F128">
        <f t="shared" si="19"/>
        <v>-0.19793814432989709</v>
      </c>
      <c r="G128" t="str">
        <f t="shared" si="16"/>
        <v>13.7 to 17.8</v>
      </c>
      <c r="H128" t="str">
        <f t="shared" si="22"/>
        <v>17.8 to 22.0</v>
      </c>
      <c r="I128" t="str">
        <f>IF(C128&gt;$AA$17,"Above 21.9",IF(C128&gt;$AA$16,"17.7 to 21.9",IF(C128&gt;$AA$15,"13.7 to 17.7",IF(C128&gt;$AA$14,"10.6 to 13.6","Below 10.6"))))</f>
        <v>13.7 to 17.7</v>
      </c>
      <c r="J128" t="str">
        <f t="shared" si="23"/>
        <v>17.7 to 21.9</v>
      </c>
      <c r="K128">
        <f>_xlfn.PERCENTILE.INC($C$2:$C128,K$1)</f>
        <v>14.90052258718479</v>
      </c>
      <c r="L128">
        <f>_xlfn.PERCENTILE.INC($C$2:$C128,L$1)</f>
        <v>15.439593433669435</v>
      </c>
      <c r="M128">
        <f>_xlfn.PERCENTILE.INC($C$2:$C128,M$1)</f>
        <v>16.183513068955516</v>
      </c>
      <c r="N128">
        <f>_xlfn.PERCENTILE.INC($C$2:$C128,N$1)</f>
        <v>17.250298030518938</v>
      </c>
      <c r="O128">
        <f>_xlfn.PERCENTILE.INC($C$2:$C128,O$1)</f>
        <v>19.02871073111578</v>
      </c>
      <c r="P128">
        <f t="shared" si="17"/>
        <v>3</v>
      </c>
      <c r="T128">
        <f t="shared" si="18"/>
        <v>6.4029015947626042E-2</v>
      </c>
    </row>
    <row r="129" spans="1:20" x14ac:dyDescent="0.4">
      <c r="A129" s="1">
        <v>1891.08</v>
      </c>
      <c r="B129" s="11">
        <v>4.93</v>
      </c>
      <c r="C129">
        <v>16.163998509963044</v>
      </c>
      <c r="D129">
        <f t="shared" si="20"/>
        <v>-2.0483870967741943E-2</v>
      </c>
      <c r="E129">
        <f t="shared" si="21"/>
        <v>-8.8724584103512097E-2</v>
      </c>
      <c r="F129">
        <f t="shared" si="19"/>
        <v>0.40251572327044061</v>
      </c>
      <c r="G129" t="str">
        <f t="shared" si="16"/>
        <v>13.7 to 17.8</v>
      </c>
      <c r="H129" t="str">
        <f t="shared" si="22"/>
        <v>13.7 to 17.8</v>
      </c>
      <c r="I129" t="str">
        <f>IF(C129&gt;$AA$17,"Above 21.9",IF(C129&gt;$AA$16,"17.7 to 21.9",IF(C129&gt;$AA$15,"13.7 to 17.7",IF(C129&gt;$AA$14,"10.6 to 13.6","Below 10.6"))))</f>
        <v>13.7 to 17.7</v>
      </c>
      <c r="J129" t="str">
        <f t="shared" si="23"/>
        <v>13.7 to 17.7</v>
      </c>
      <c r="K129">
        <f>_xlfn.PERCENTILE.INC($C$2:$C129,K$1)</f>
        <v>14.904641232482419</v>
      </c>
      <c r="L129">
        <f>_xlfn.PERCENTILE.INC($C$2:$C129,L$1)</f>
        <v>15.450206780869777</v>
      </c>
      <c r="M129">
        <f>_xlfn.PERCENTILE.INC($C$2:$C129,M$1)</f>
        <v>16.174305690062042</v>
      </c>
      <c r="N129">
        <f>_xlfn.PERCENTILE.INC($C$2:$C129,N$1)</f>
        <v>17.242741518434677</v>
      </c>
      <c r="O129">
        <f>_xlfn.PERCENTILE.INC($C$2:$C129,O$1)</f>
        <v>19.02871073111578</v>
      </c>
      <c r="P129">
        <f t="shared" si="17"/>
        <v>3</v>
      </c>
      <c r="T129">
        <f t="shared" si="18"/>
        <v>6.1865880486417238E-2</v>
      </c>
    </row>
    <row r="130" spans="1:20" x14ac:dyDescent="0.4">
      <c r="A130" s="1">
        <v>1891.09</v>
      </c>
      <c r="B130" s="11">
        <v>5.33</v>
      </c>
      <c r="C130">
        <v>17.711261413256533</v>
      </c>
      <c r="D130">
        <f t="shared" si="20"/>
        <v>-1.472E-2</v>
      </c>
      <c r="E130">
        <f t="shared" si="21"/>
        <v>1.8796992481202605E-3</v>
      </c>
      <c r="F130">
        <f t="shared" si="19"/>
        <v>0.97363083164300301</v>
      </c>
      <c r="G130" t="str">
        <f t="shared" si="16"/>
        <v>13.7 to 17.8</v>
      </c>
      <c r="H130" t="str">
        <f t="shared" si="22"/>
        <v>13.7 to 17.8</v>
      </c>
      <c r="I130" t="str">
        <f>IF(C130&gt;$AA$17,"Above 21.9",IF(C130&gt;$AA$16,"17.7 to 21.9",IF(C130&gt;$AA$15,"13.7 to 17.7",IF(C130&gt;$AA$14,"10.6 to 13.6","Below 10.6"))))</f>
        <v>17.7 to 21.9</v>
      </c>
      <c r="J130" t="str">
        <f t="shared" si="23"/>
        <v>13.7 to 17.7</v>
      </c>
      <c r="K130">
        <f>_xlfn.PERCENTILE.INC($C$2:$C130,K$1)</f>
        <v>14.908759877780046</v>
      </c>
      <c r="L130">
        <f>_xlfn.PERCENTILE.INC($C$2:$C130,L$1)</f>
        <v>15.459715230062466</v>
      </c>
      <c r="M130">
        <f>_xlfn.PERCENTILE.INC($C$2:$C130,M$1)</f>
        <v>16.188116758402256</v>
      </c>
      <c r="N130">
        <f>_xlfn.PERCENTILE.INC($C$2:$C130,N$1)</f>
        <v>17.269210147151298</v>
      </c>
      <c r="O130">
        <f>_xlfn.PERCENTILE.INC($C$2:$C130,O$1)</f>
        <v>19.02871073111578</v>
      </c>
      <c r="P130">
        <f t="shared" si="17"/>
        <v>1</v>
      </c>
      <c r="T130">
        <f t="shared" si="18"/>
        <v>5.6461252344879261E-2</v>
      </c>
    </row>
    <row r="131" spans="1:20" x14ac:dyDescent="0.4">
      <c r="A131" s="1">
        <v>1891.1</v>
      </c>
      <c r="B131" s="11">
        <v>5.33</v>
      </c>
      <c r="C131">
        <v>17.71656858982637</v>
      </c>
      <c r="D131">
        <f t="shared" si="20"/>
        <v>-1.3333333333333336E-2</v>
      </c>
      <c r="E131">
        <f t="shared" si="21"/>
        <v>4.9212598425196846E-2</v>
      </c>
      <c r="F131">
        <f t="shared" si="19"/>
        <v>0</v>
      </c>
      <c r="G131" t="str">
        <f t="shared" si="16"/>
        <v>13.7 to 17.8</v>
      </c>
      <c r="H131" t="str">
        <f t="shared" si="22"/>
        <v>13.7 to 17.8</v>
      </c>
      <c r="I131" t="str">
        <f>IF(C131&gt;$AA$17,"Above 21.9",IF(C131&gt;$AA$16,"17.7 to 21.9",IF(C131&gt;$AA$15,"13.7 to 17.7",IF(C131&gt;$AA$14,"10.6 to 13.6","Below 10.6"))))</f>
        <v>17.7 to 21.9</v>
      </c>
      <c r="J131" t="str">
        <f t="shared" si="23"/>
        <v>13.7 to 17.7</v>
      </c>
      <c r="K131">
        <f>_xlfn.PERCENTILE.INC($C$2:$C131,K$1)</f>
        <v>14.912878523077675</v>
      </c>
      <c r="L131">
        <f>_xlfn.PERCENTILE.INC($C$2:$C131,L$1)</f>
        <v>15.468118781247503</v>
      </c>
      <c r="M131">
        <f>_xlfn.PERCENTILE.INC($C$2:$C131,M$1)</f>
        <v>16.220428033181935</v>
      </c>
      <c r="N131">
        <f>_xlfn.PERCENTILE.INC($C$2:$C131,N$1)</f>
        <v>17.299152448448478</v>
      </c>
      <c r="O131">
        <f>_xlfn.PERCENTILE.INC($C$2:$C131,O$1)</f>
        <v>19.02871073111578</v>
      </c>
      <c r="P131">
        <f t="shared" ref="P131:P194" si="24">IF(C131&gt;$N131,1,IF(C131&gt;$M131,2,IF(C131&gt;$L131,3,IF(C131&gt;$K131,4,5))))</f>
        <v>1</v>
      </c>
      <c r="T131">
        <f t="shared" si="18"/>
        <v>5.6444338808037793E-2</v>
      </c>
    </row>
    <row r="132" spans="1:20" x14ac:dyDescent="0.4">
      <c r="A132" s="1">
        <v>1891.11</v>
      </c>
      <c r="B132" s="11">
        <v>5.25</v>
      </c>
      <c r="C132">
        <v>17.67173917476401</v>
      </c>
      <c r="D132">
        <f t="shared" si="20"/>
        <v>-1.5185783521809377E-2</v>
      </c>
      <c r="E132">
        <f t="shared" si="21"/>
        <v>0.11464968152866242</v>
      </c>
      <c r="F132">
        <f t="shared" si="19"/>
        <v>-0.18011257035647296</v>
      </c>
      <c r="G132" t="str">
        <f t="shared" si="16"/>
        <v>13.7 to 17.8</v>
      </c>
      <c r="H132" t="str">
        <f t="shared" si="22"/>
        <v>13.7 to 17.8</v>
      </c>
      <c r="I132" t="str">
        <f>IF(C132&gt;$AA$17,"Above 21.9",IF(C132&gt;$AA$16,"17.7 to 21.9",IF(C132&gt;$AA$15,"13.7 to 17.7",IF(C132&gt;$AA$14,"10.6 to 13.6","Below 10.6"))))</f>
        <v>17.7 to 21.9</v>
      </c>
      <c r="J132" t="str">
        <f t="shared" si="23"/>
        <v>13.7 to 17.7</v>
      </c>
      <c r="K132">
        <f>_xlfn.PERCENTILE.INC($C$2:$C132,K$1)</f>
        <v>14.916997168375302</v>
      </c>
      <c r="L132">
        <f>_xlfn.PERCENTILE.INC($C$2:$C132,L$1)</f>
        <v>15.476522332432539</v>
      </c>
      <c r="M132">
        <f>_xlfn.PERCENTILE.INC($C$2:$C132,M$1)</f>
        <v>16.26198941118135</v>
      </c>
      <c r="N132">
        <f>_xlfn.PERCENTILE.INC($C$2:$C132,N$1)</f>
        <v>17.350788026348599</v>
      </c>
      <c r="O132">
        <f>_xlfn.PERCENTILE.INC($C$2:$C132,O$1)</f>
        <v>19.02871073111578</v>
      </c>
      <c r="P132">
        <f t="shared" si="24"/>
        <v>1</v>
      </c>
      <c r="T132">
        <f t="shared" si="18"/>
        <v>5.6587525999027999E-2</v>
      </c>
    </row>
    <row r="133" spans="1:20" x14ac:dyDescent="0.4">
      <c r="A133" s="1">
        <v>1891.12</v>
      </c>
      <c r="B133" s="11">
        <v>5.41</v>
      </c>
      <c r="C133">
        <v>18.20630300020995</v>
      </c>
      <c r="D133">
        <f t="shared" si="20"/>
        <v>-9.9833610648918415E-3</v>
      </c>
      <c r="E133">
        <f t="shared" si="21"/>
        <v>0.17608695652173925</v>
      </c>
      <c r="F133">
        <f t="shared" si="19"/>
        <v>0.36571428571428605</v>
      </c>
      <c r="G133" t="str">
        <f t="shared" si="16"/>
        <v>17.8 to 22.0</v>
      </c>
      <c r="H133" t="str">
        <f t="shared" si="22"/>
        <v>13.7 to 17.8</v>
      </c>
      <c r="I133" t="str">
        <f>IF(C133&gt;$AA$17,"Above 21.9",IF(C133&gt;$AA$16,"17.7 to 21.9",IF(C133&gt;$AA$15,"13.7 to 17.7",IF(C133&gt;$AA$14,"10.6 to 13.6","Below 10.6"))))</f>
        <v>17.7 to 21.9</v>
      </c>
      <c r="J133" t="str">
        <f t="shared" si="23"/>
        <v>13.7 to 17.7</v>
      </c>
      <c r="K133">
        <f>_xlfn.PERCENTILE.INC($C$2:$C133,K$1)</f>
        <v>14.922947394918086</v>
      </c>
      <c r="L133">
        <f>_xlfn.PERCENTILE.INC($C$2:$C133,L$1)</f>
        <v>15.478740288274194</v>
      </c>
      <c r="M133">
        <f>_xlfn.PERCENTILE.INC($C$2:$C133,M$1)</f>
        <v>16.287481335839654</v>
      </c>
      <c r="N133">
        <f>_xlfn.PERCENTILE.INC($C$2:$C133,N$1)</f>
        <v>17.415326033760181</v>
      </c>
      <c r="O133">
        <f>_xlfn.PERCENTILE.INC($C$2:$C133,O$1)</f>
        <v>19.02871073111578</v>
      </c>
      <c r="P133">
        <f t="shared" si="24"/>
        <v>1</v>
      </c>
      <c r="T133">
        <f t="shared" si="18"/>
        <v>5.4926033033091251E-2</v>
      </c>
    </row>
    <row r="134" spans="1:20" x14ac:dyDescent="0.4">
      <c r="A134" s="1">
        <v>1892.01</v>
      </c>
      <c r="B134" s="11">
        <v>5.51</v>
      </c>
      <c r="C134">
        <v>19.016388404225282</v>
      </c>
      <c r="D134">
        <f t="shared" si="20"/>
        <v>-6.9256756756756787E-3</v>
      </c>
      <c r="E134">
        <f t="shared" si="21"/>
        <v>0.13842975206611569</v>
      </c>
      <c r="F134">
        <f t="shared" si="19"/>
        <v>0.22181146025877926</v>
      </c>
      <c r="G134" t="str">
        <f t="shared" si="16"/>
        <v>17.8 to 22.0</v>
      </c>
      <c r="H134" t="str">
        <f t="shared" si="22"/>
        <v>13.7 to 17.8</v>
      </c>
      <c r="I134" t="str">
        <f>IF(C134&gt;$AA$17,"Above 21.9",IF(C134&gt;$AA$16,"17.7 to 21.9",IF(C134&gt;$AA$15,"13.7 to 17.7",IF(C134&gt;$AA$14,"10.6 to 13.6","Below 10.6"))))</f>
        <v>17.7 to 21.9</v>
      </c>
      <c r="J134" t="str">
        <f t="shared" si="23"/>
        <v>13.7 to 17.7</v>
      </c>
      <c r="K134">
        <f>_xlfn.PERCENTILE.INC($C$2:$C134,K$1)</f>
        <v>14.928897621460873</v>
      </c>
      <c r="L134">
        <f>_xlfn.PERCENTILE.INC($C$2:$C134,L$1)</f>
        <v>15.480958244115847</v>
      </c>
      <c r="M134">
        <f>_xlfn.PERCENTILE.INC($C$2:$C134,M$1)</f>
        <v>16.339309225151791</v>
      </c>
      <c r="N134">
        <f>_xlfn.PERCENTILE.INC($C$2:$C134,N$1)</f>
        <v>17.456512441153485</v>
      </c>
      <c r="O134">
        <f>_xlfn.PERCENTILE.INC($C$2:$C134,O$1)</f>
        <v>19.02871073111578</v>
      </c>
      <c r="P134">
        <f t="shared" si="24"/>
        <v>1</v>
      </c>
      <c r="T134">
        <f t="shared" si="18"/>
        <v>5.2586220829282618E-2</v>
      </c>
    </row>
    <row r="135" spans="1:20" x14ac:dyDescent="0.4">
      <c r="A135" s="1">
        <v>1892.02</v>
      </c>
      <c r="B135" s="11">
        <v>5.52</v>
      </c>
      <c r="C135">
        <v>19.036425040978443</v>
      </c>
      <c r="D135">
        <f t="shared" si="20"/>
        <v>-4.6632124352331689E-3</v>
      </c>
      <c r="E135">
        <f t="shared" si="21"/>
        <v>0.12653061224489778</v>
      </c>
      <c r="F135">
        <f t="shared" si="19"/>
        <v>2.1778584392014057E-2</v>
      </c>
      <c r="G135" t="str">
        <f t="shared" si="16"/>
        <v>17.8 to 22.0</v>
      </c>
      <c r="H135" t="str">
        <f t="shared" si="22"/>
        <v>13.7 to 17.8</v>
      </c>
      <c r="I135" t="str">
        <f>IF(C135&gt;$AA$17,"Above 21.9",IF(C135&gt;$AA$16,"17.7 to 21.9",IF(C135&gt;$AA$15,"13.7 to 17.7",IF(C135&gt;$AA$14,"10.6 to 13.6","Below 10.6"))))</f>
        <v>17.7 to 21.9</v>
      </c>
      <c r="J135" t="str">
        <f t="shared" si="23"/>
        <v>13.7 to 17.7</v>
      </c>
      <c r="K135">
        <f>_xlfn.PERCENTILE.INC($C$2:$C135,K$1)</f>
        <v>14.934847848003658</v>
      </c>
      <c r="L135">
        <f>_xlfn.PERCENTILE.INC($C$2:$C135,L$1)</f>
        <v>15.482223610298226</v>
      </c>
      <c r="M135">
        <f>_xlfn.PERCENTILE.INC($C$2:$C135,M$1)</f>
        <v>16.443809043771594</v>
      </c>
      <c r="N135">
        <f>_xlfn.PERCENTILE.INC($C$2:$C135,N$1)</f>
        <v>17.488817065430236</v>
      </c>
      <c r="O135">
        <f>_xlfn.PERCENTILE.INC($C$2:$C135,O$1)</f>
        <v>19.036425040978443</v>
      </c>
      <c r="P135">
        <f t="shared" si="24"/>
        <v>1</v>
      </c>
      <c r="T135">
        <f t="shared" si="18"/>
        <v>5.2530871623604043E-2</v>
      </c>
    </row>
    <row r="136" spans="1:20" x14ac:dyDescent="0.4">
      <c r="A136" s="1">
        <v>1892.03</v>
      </c>
      <c r="B136" s="11">
        <v>5.58</v>
      </c>
      <c r="C136">
        <v>19.738054849323028</v>
      </c>
      <c r="D136">
        <f t="shared" si="20"/>
        <v>-3.4602076124567505E-3</v>
      </c>
      <c r="E136">
        <f t="shared" si="21"/>
        <v>0.1600831600831602</v>
      </c>
      <c r="F136">
        <f t="shared" si="19"/>
        <v>0.13043478260869676</v>
      </c>
      <c r="G136" t="str">
        <f t="shared" si="16"/>
        <v>17.8 to 22.0</v>
      </c>
      <c r="H136" t="str">
        <f t="shared" si="22"/>
        <v>13.7 to 17.8</v>
      </c>
      <c r="I136" t="str">
        <f>IF(C136&gt;$AA$17,"Above 21.9",IF(C136&gt;$AA$16,"17.7 to 21.9",IF(C136&gt;$AA$15,"13.7 to 17.7",IF(C136&gt;$AA$14,"10.6 to 13.6","Below 10.6"))))</f>
        <v>17.7 to 21.9</v>
      </c>
      <c r="J136" t="str">
        <f t="shared" si="23"/>
        <v>13.7 to 17.7</v>
      </c>
      <c r="K136">
        <f>_xlfn.PERCENTILE.INC($C$2:$C136,K$1)</f>
        <v>14.940798074546445</v>
      </c>
      <c r="L136">
        <f>_xlfn.PERCENTILE.INC($C$2:$C136,L$1)</f>
        <v>15.48253638682133</v>
      </c>
      <c r="M136">
        <f>_xlfn.PERCENTILE.INC($C$2:$C136,M$1)</f>
        <v>16.525901843578556</v>
      </c>
      <c r="N136">
        <f>_xlfn.PERCENTILE.INC($C$2:$C136,N$1)</f>
        <v>17.527636765216936</v>
      </c>
      <c r="O136">
        <f>_xlfn.PERCENTILE.INC($C$2:$C136,O$1)</f>
        <v>19.738054849323028</v>
      </c>
      <c r="P136">
        <f t="shared" si="24"/>
        <v>1</v>
      </c>
      <c r="T136">
        <f t="shared" si="18"/>
        <v>5.0663553609199635E-2</v>
      </c>
    </row>
    <row r="137" spans="1:20" x14ac:dyDescent="0.4">
      <c r="A137" s="1">
        <v>1892.04</v>
      </c>
      <c r="B137" s="11">
        <v>5.57</v>
      </c>
      <c r="C137">
        <v>19.94326524163866</v>
      </c>
      <c r="D137">
        <f t="shared" si="20"/>
        <v>-3.6332179930795841E-3</v>
      </c>
      <c r="E137">
        <f t="shared" si="21"/>
        <v>0.12072434607645886</v>
      </c>
      <c r="F137">
        <f t="shared" si="19"/>
        <v>-2.1505376344085565E-2</v>
      </c>
      <c r="G137" t="str">
        <f t="shared" si="16"/>
        <v>17.8 to 22.0</v>
      </c>
      <c r="H137" t="str">
        <f t="shared" si="22"/>
        <v>13.7 to 17.8</v>
      </c>
      <c r="I137" t="str">
        <f>IF(C137&gt;$AA$17,"Above 21.9",IF(C137&gt;$AA$16,"17.7 to 21.9",IF(C137&gt;$AA$15,"13.7 to 17.7",IF(C137&gt;$AA$14,"10.6 to 13.6","Below 10.6"))))</f>
        <v>17.7 to 21.9</v>
      </c>
      <c r="J137" t="str">
        <f t="shared" si="23"/>
        <v>13.7 to 17.7</v>
      </c>
      <c r="K137">
        <f>_xlfn.PERCENTILE.INC($C$2:$C137,K$1)</f>
        <v>14.946748301089229</v>
      </c>
      <c r="L137">
        <f>_xlfn.PERCENTILE.INC($C$2:$C137,L$1)</f>
        <v>15.482849163344433</v>
      </c>
      <c r="M137">
        <f>_xlfn.PERCENTILE.INC($C$2:$C137,M$1)</f>
        <v>16.596791133979099</v>
      </c>
      <c r="N137">
        <f>_xlfn.PERCENTILE.INC($C$2:$C137,N$1)</f>
        <v>17.589295440864859</v>
      </c>
      <c r="O137">
        <f>_xlfn.PERCENTILE.INC($C$2:$C137,O$1)</f>
        <v>19.94326524163866</v>
      </c>
      <c r="P137">
        <f t="shared" si="24"/>
        <v>1</v>
      </c>
      <c r="T137">
        <f t="shared" si="18"/>
        <v>5.0142240394624261E-2</v>
      </c>
    </row>
    <row r="138" spans="1:20" x14ac:dyDescent="0.4">
      <c r="A138" s="1">
        <v>1892.05</v>
      </c>
      <c r="B138" s="11">
        <v>5.57</v>
      </c>
      <c r="C138">
        <v>19.911465213489819</v>
      </c>
      <c r="D138">
        <f t="shared" si="20"/>
        <v>-2.4518388791593638E-3</v>
      </c>
      <c r="E138">
        <f t="shared" si="21"/>
        <v>0.12525252525252528</v>
      </c>
      <c r="F138">
        <f t="shared" si="19"/>
        <v>0</v>
      </c>
      <c r="G138" t="str">
        <f t="shared" si="16"/>
        <v>17.8 to 22.0</v>
      </c>
      <c r="H138" t="str">
        <f t="shared" si="22"/>
        <v>13.7 to 17.8</v>
      </c>
      <c r="I138" t="str">
        <f>IF(C138&gt;$AA$17,"Above 21.9",IF(C138&gt;$AA$16,"17.7 to 21.9",IF(C138&gt;$AA$15,"13.7 to 17.7",IF(C138&gt;$AA$14,"10.6 to 13.6","Below 10.6"))))</f>
        <v>17.7 to 21.9</v>
      </c>
      <c r="J138" t="str">
        <f t="shared" si="23"/>
        <v>13.7 to 17.7</v>
      </c>
      <c r="K138">
        <f>_xlfn.PERCENTILE.INC($C$2:$C138,K$1)</f>
        <v>14.961420377240277</v>
      </c>
      <c r="L138">
        <f>_xlfn.PERCENTILE.INC($C$2:$C138,L$1)</f>
        <v>15.487586468324043</v>
      </c>
      <c r="M138">
        <f>_xlfn.PERCENTILE.INC($C$2:$C138,M$1)</f>
        <v>16.604919299553675</v>
      </c>
      <c r="N138">
        <f>_xlfn.PERCENTILE.INC($C$2:$C138,N$1)</f>
        <v>17.655250427984182</v>
      </c>
      <c r="O138">
        <f>_xlfn.PERCENTILE.INC($C$2:$C138,O$1)</f>
        <v>19.94326524163866</v>
      </c>
      <c r="P138">
        <f t="shared" si="24"/>
        <v>1</v>
      </c>
      <c r="T138">
        <f t="shared" si="18"/>
        <v>5.022232112393768E-2</v>
      </c>
    </row>
    <row r="139" spans="1:20" x14ac:dyDescent="0.4">
      <c r="A139" s="1">
        <v>1892.06</v>
      </c>
      <c r="B139" s="11">
        <v>5.54</v>
      </c>
      <c r="C139">
        <v>19.769284397136765</v>
      </c>
      <c r="D139">
        <f t="shared" si="20"/>
        <v>-2.4647887323943607E-3</v>
      </c>
      <c r="E139">
        <f t="shared" si="21"/>
        <v>0.14226804123711348</v>
      </c>
      <c r="F139">
        <f t="shared" si="19"/>
        <v>-6.4631956912029262E-2</v>
      </c>
      <c r="G139" t="str">
        <f t="shared" si="16"/>
        <v>17.8 to 22.0</v>
      </c>
      <c r="H139" t="str">
        <f t="shared" si="22"/>
        <v>13.7 to 17.8</v>
      </c>
      <c r="I139" t="str">
        <f>IF(C139&gt;$AA$17,"Above 21.9",IF(C139&gt;$AA$16,"17.7 to 21.9",IF(C139&gt;$AA$15,"13.7 to 17.7",IF(C139&gt;$AA$14,"10.6 to 13.6","Below 10.6"))))</f>
        <v>17.7 to 21.9</v>
      </c>
      <c r="J139" t="str">
        <f t="shared" si="23"/>
        <v>13.7 to 17.7</v>
      </c>
      <c r="K139">
        <f>_xlfn.PERCENTILE.INC($C$2:$C139,K$1)</f>
        <v>14.976092453391324</v>
      </c>
      <c r="L139">
        <f>_xlfn.PERCENTILE.INC($C$2:$C139,L$1)</f>
        <v>15.492323773303655</v>
      </c>
      <c r="M139">
        <f>_xlfn.PERCENTILE.INC($C$2:$C139,M$1)</f>
        <v>16.623596394758742</v>
      </c>
      <c r="N139">
        <f>_xlfn.PERCENTILE.INC($C$2:$C139,N$1)</f>
        <v>17.679312176575703</v>
      </c>
      <c r="O139">
        <f>_xlfn.PERCENTILE.INC($C$2:$C139,O$1)</f>
        <v>19.94326524163866</v>
      </c>
      <c r="P139">
        <f t="shared" si="24"/>
        <v>1</v>
      </c>
      <c r="T139">
        <f t="shared" si="18"/>
        <v>5.0583520369853779E-2</v>
      </c>
    </row>
    <row r="140" spans="1:20" x14ac:dyDescent="0.4">
      <c r="A140" s="1">
        <v>1892.07</v>
      </c>
      <c r="B140" s="11">
        <v>5.54</v>
      </c>
      <c r="C140">
        <v>19.211886434505573</v>
      </c>
      <c r="D140">
        <f t="shared" si="20"/>
        <v>-7.6666666666666662E-3</v>
      </c>
      <c r="E140">
        <f t="shared" si="21"/>
        <v>0.16142557651991626</v>
      </c>
      <c r="F140">
        <f t="shared" si="19"/>
        <v>0</v>
      </c>
      <c r="G140" t="str">
        <f t="shared" si="16"/>
        <v>17.8 to 22.0</v>
      </c>
      <c r="H140" t="str">
        <f t="shared" si="22"/>
        <v>13.7 to 17.8</v>
      </c>
      <c r="I140" t="str">
        <f>IF(C140&gt;$AA$17,"Above 21.9",IF(C140&gt;$AA$16,"17.7 to 21.9",IF(C140&gt;$AA$15,"13.7 to 17.7",IF(C140&gt;$AA$14,"10.6 to 13.6","Below 10.6"))))</f>
        <v>17.7 to 21.9</v>
      </c>
      <c r="J140" t="str">
        <f t="shared" si="23"/>
        <v>13.7 to 17.7</v>
      </c>
      <c r="K140">
        <f>_xlfn.PERCENTILE.INC($C$2:$C140,K$1)</f>
        <v>14.990764529542373</v>
      </c>
      <c r="L140">
        <f>_xlfn.PERCENTILE.INC($C$2:$C140,L$1)</f>
        <v>15.500839806927374</v>
      </c>
      <c r="M140">
        <f>_xlfn.PERCENTILE.INC($C$2:$C140,M$1)</f>
        <v>16.663371349224793</v>
      </c>
      <c r="N140">
        <f>_xlfn.PERCENTILE.INC($C$2:$C140,N$1)</f>
        <v>17.693694771979292</v>
      </c>
      <c r="O140">
        <f>_xlfn.PERCENTILE.INC($C$2:$C140,O$1)</f>
        <v>19.94326524163866</v>
      </c>
      <c r="P140">
        <f t="shared" si="24"/>
        <v>1</v>
      </c>
      <c r="T140">
        <f t="shared" si="18"/>
        <v>5.2051109265561064E-2</v>
      </c>
    </row>
    <row r="141" spans="1:20" x14ac:dyDescent="0.4">
      <c r="A141" s="1">
        <v>1892.08</v>
      </c>
      <c r="B141" s="11">
        <v>5.62</v>
      </c>
      <c r="C141">
        <v>19.204303803173843</v>
      </c>
      <c r="D141">
        <f t="shared" ref="D141:D203" si="25">(B141-B21)/B21/10</f>
        <v>-9.0614886731391515E-3</v>
      </c>
      <c r="E141">
        <f t="shared" si="21"/>
        <v>0.13995943204868164</v>
      </c>
      <c r="F141">
        <f t="shared" si="19"/>
        <v>0.17328519855595684</v>
      </c>
      <c r="G141" t="str">
        <f t="shared" si="16"/>
        <v>17.8 to 22.0</v>
      </c>
      <c r="H141" t="str">
        <f t="shared" si="22"/>
        <v>13.7 to 17.8</v>
      </c>
      <c r="I141" t="str">
        <f>IF(C141&gt;$AA$17,"Above 21.9",IF(C141&gt;$AA$16,"17.7 to 21.9",IF(C141&gt;$AA$15,"13.7 to 17.7",IF(C141&gt;$AA$14,"10.6 to 13.6","Below 10.6"))))</f>
        <v>17.7 to 21.9</v>
      </c>
      <c r="J141" t="str">
        <f t="shared" si="23"/>
        <v>13.7 to 17.7</v>
      </c>
      <c r="K141">
        <f>_xlfn.PERCENTILE.INC($C$2:$C141,K$1)</f>
        <v>15.00543660569342</v>
      </c>
      <c r="L141">
        <f>_xlfn.PERCENTILE.INC($C$2:$C141,L$1)</f>
        <v>15.513134569195204</v>
      </c>
      <c r="M141">
        <f>_xlfn.PERCENTILE.INC($C$2:$C141,M$1)</f>
        <v>16.682904788747148</v>
      </c>
      <c r="N141">
        <f>_xlfn.PERCENTILE.INC($C$2:$C141,N$1)</f>
        <v>17.708408813269696</v>
      </c>
      <c r="O141">
        <f>_xlfn.PERCENTILE.INC($C$2:$C141,O$1)</f>
        <v>19.94326524163866</v>
      </c>
      <c r="P141">
        <f t="shared" si="24"/>
        <v>1</v>
      </c>
      <c r="T141">
        <f t="shared" si="18"/>
        <v>5.207166113643405E-2</v>
      </c>
    </row>
    <row r="142" spans="1:20" x14ac:dyDescent="0.4">
      <c r="A142" s="1">
        <v>1892.09</v>
      </c>
      <c r="B142" s="11">
        <v>5.48</v>
      </c>
      <c r="C142">
        <v>18.694271809588216</v>
      </c>
      <c r="D142">
        <f t="shared" si="25"/>
        <v>-1.2179487179487174E-2</v>
      </c>
      <c r="E142">
        <f t="shared" si="21"/>
        <v>2.8142589118198939E-2</v>
      </c>
      <c r="F142">
        <f t="shared" si="19"/>
        <v>-0.29893238434163633</v>
      </c>
      <c r="G142" t="str">
        <f t="shared" si="16"/>
        <v>17.8 to 22.0</v>
      </c>
      <c r="H142" t="str">
        <f t="shared" si="22"/>
        <v>13.7 to 17.8</v>
      </c>
      <c r="I142" t="str">
        <f>IF(C142&gt;$AA$17,"Above 21.9",IF(C142&gt;$AA$16,"17.7 to 21.9",IF(C142&gt;$AA$15,"13.7 to 17.7",IF(C142&gt;$AA$14,"10.6 to 13.6","Below 10.6"))))</f>
        <v>17.7 to 21.9</v>
      </c>
      <c r="J142" t="str">
        <f t="shared" si="23"/>
        <v>13.7 to 17.7</v>
      </c>
      <c r="K142">
        <f>_xlfn.PERCENTILE.INC($C$2:$C142,K$1)</f>
        <v>15.020108681844468</v>
      </c>
      <c r="L142">
        <f>_xlfn.PERCENTILE.INC($C$2:$C142,L$1)</f>
        <v>15.525429331463034</v>
      </c>
      <c r="M142">
        <f>_xlfn.PERCENTILE.INC($C$2:$C142,M$1)</f>
        <v>16.692317470797651</v>
      </c>
      <c r="N142">
        <f>_xlfn.PERCENTILE.INC($C$2:$C142,N$1)</f>
        <v>17.711261413256533</v>
      </c>
      <c r="O142">
        <f>_xlfn.PERCENTILE.INC($C$2:$C142,O$1)</f>
        <v>19.94326524163866</v>
      </c>
      <c r="P142">
        <f t="shared" si="24"/>
        <v>1</v>
      </c>
      <c r="T142">
        <f t="shared" si="18"/>
        <v>5.3492321615175406E-2</v>
      </c>
    </row>
    <row r="143" spans="1:20" x14ac:dyDescent="0.4">
      <c r="A143" s="1">
        <v>1892.1</v>
      </c>
      <c r="B143" s="11">
        <v>5.59</v>
      </c>
      <c r="C143">
        <v>19.040214915324722</v>
      </c>
      <c r="D143">
        <f t="shared" si="25"/>
        <v>-7.9077429983525592E-3</v>
      </c>
      <c r="E143">
        <f t="shared" si="21"/>
        <v>4.8780487804878009E-2</v>
      </c>
      <c r="F143">
        <f t="shared" si="19"/>
        <v>0.24087591240875789</v>
      </c>
      <c r="G143" t="str">
        <f t="shared" si="16"/>
        <v>17.8 to 22.0</v>
      </c>
      <c r="H143" t="str">
        <f t="shared" si="22"/>
        <v>13.7 to 17.8</v>
      </c>
      <c r="I143" t="str">
        <f>IF(C143&gt;$AA$17,"Above 21.9",IF(C143&gt;$AA$16,"17.7 to 21.9",IF(C143&gt;$AA$15,"13.7 to 17.7",IF(C143&gt;$AA$14,"10.6 to 13.6","Below 10.6"))))</f>
        <v>17.7 to 21.9</v>
      </c>
      <c r="J143" t="str">
        <f t="shared" si="23"/>
        <v>13.7 to 17.7</v>
      </c>
      <c r="K143">
        <f>_xlfn.PERCENTILE.INC($C$2:$C143,K$1)</f>
        <v>15.025698199520342</v>
      </c>
      <c r="L143">
        <f>_xlfn.PERCENTILE.INC($C$2:$C143,L$1)</f>
        <v>15.541855691163123</v>
      </c>
      <c r="M143">
        <f>_xlfn.PERCENTILE.INC($C$2:$C143,M$1)</f>
        <v>16.711828977582798</v>
      </c>
      <c r="N143">
        <f>_xlfn.PERCENTILE.INC($C$2:$C143,N$1)</f>
        <v>17.715507154512402</v>
      </c>
      <c r="O143">
        <f>_xlfn.PERCENTILE.INC($C$2:$C143,O$1)</f>
        <v>19.94326524163866</v>
      </c>
      <c r="P143">
        <f t="shared" si="24"/>
        <v>1</v>
      </c>
      <c r="T143">
        <f t="shared" si="18"/>
        <v>5.2520415575516392E-2</v>
      </c>
    </row>
    <row r="144" spans="1:20" x14ac:dyDescent="0.4">
      <c r="A144" s="1">
        <v>1892.11</v>
      </c>
      <c r="B144" s="11">
        <v>5.57</v>
      </c>
      <c r="C144">
        <v>18.463312690800016</v>
      </c>
      <c r="D144">
        <f t="shared" si="25"/>
        <v>-4.1308089500860469E-3</v>
      </c>
      <c r="E144">
        <f t="shared" si="21"/>
        <v>6.0952380952381008E-2</v>
      </c>
      <c r="F144">
        <f t="shared" si="19"/>
        <v>-4.2933810375669929E-2</v>
      </c>
      <c r="G144" t="str">
        <f t="shared" si="16"/>
        <v>17.8 to 22.0</v>
      </c>
      <c r="H144" t="str">
        <f t="shared" si="22"/>
        <v>13.7 to 17.8</v>
      </c>
      <c r="I144" t="str">
        <f>IF(C144&gt;$AA$17,"Above 21.9",IF(C144&gt;$AA$16,"17.7 to 21.9",IF(C144&gt;$AA$15,"13.7 to 17.7",IF(C144&gt;$AA$14,"10.6 to 13.6","Below 10.6"))))</f>
        <v>17.7 to 21.9</v>
      </c>
      <c r="J144" t="str">
        <f t="shared" si="23"/>
        <v>13.7 to 17.7</v>
      </c>
      <c r="K144">
        <f>_xlfn.PERCENTILE.INC($C$2:$C144,K$1)</f>
        <v>15.031287717196216</v>
      </c>
      <c r="L144">
        <f>_xlfn.PERCENTILE.INC($C$2:$C144,L$1)</f>
        <v>15.558282050863212</v>
      </c>
      <c r="M144">
        <f>_xlfn.PERCENTILE.INC($C$2:$C144,M$1)</f>
        <v>16.727839241982458</v>
      </c>
      <c r="N144">
        <f>_xlfn.PERCENTILE.INC($C$2:$C144,N$1)</f>
        <v>17.720975115702107</v>
      </c>
      <c r="O144">
        <f>_xlfn.PERCENTILE.INC($C$2:$C144,O$1)</f>
        <v>19.94326524163866</v>
      </c>
      <c r="P144">
        <f t="shared" si="24"/>
        <v>1</v>
      </c>
      <c r="T144">
        <f t="shared" si="18"/>
        <v>5.4161461528964117E-2</v>
      </c>
    </row>
    <row r="145" spans="1:20" x14ac:dyDescent="0.4">
      <c r="A145" s="1">
        <v>1892.12</v>
      </c>
      <c r="B145" s="11">
        <v>5.51</v>
      </c>
      <c r="C145">
        <v>18.013009251275754</v>
      </c>
      <c r="D145">
        <f t="shared" si="25"/>
        <v>-5.6506849315068504E-3</v>
      </c>
      <c r="E145">
        <f t="shared" si="21"/>
        <v>1.8484288354898272E-2</v>
      </c>
      <c r="F145">
        <f t="shared" si="19"/>
        <v>-0.12926391382405852</v>
      </c>
      <c r="G145" t="str">
        <f t="shared" si="16"/>
        <v>17.8 to 22.0</v>
      </c>
      <c r="H145" t="str">
        <f t="shared" si="22"/>
        <v>13.7 to 17.8</v>
      </c>
      <c r="I145" t="str">
        <f>IF(C145&gt;$AA$17,"Above 21.9",IF(C145&gt;$AA$16,"17.7 to 21.9",IF(C145&gt;$AA$15,"13.7 to 17.7",IF(C145&gt;$AA$14,"10.6 to 13.6","Below 10.6"))))</f>
        <v>17.7 to 21.9</v>
      </c>
      <c r="J145" t="str">
        <f t="shared" si="23"/>
        <v>13.7 to 17.7</v>
      </c>
      <c r="K145">
        <f>_xlfn.PERCENTILE.INC($C$2:$C145,K$1)</f>
        <v>15.036877234872092</v>
      </c>
      <c r="L145">
        <f>_xlfn.PERCENTILE.INC($C$2:$C145,L$1)</f>
        <v>15.573778518588368</v>
      </c>
      <c r="M145">
        <f>_xlfn.PERCENTILE.INC($C$2:$C145,M$1)</f>
        <v>16.736847021611144</v>
      </c>
      <c r="N145">
        <f>_xlfn.PERCENTILE.INC($C$2:$C145,N$1)</f>
        <v>17.748919874915011</v>
      </c>
      <c r="O145">
        <f>_xlfn.PERCENTILE.INC($C$2:$C145,O$1)</f>
        <v>19.94326524163866</v>
      </c>
      <c r="P145">
        <f t="shared" si="24"/>
        <v>1</v>
      </c>
      <c r="T145">
        <f t="shared" si="18"/>
        <v>5.5515432543797531E-2</v>
      </c>
    </row>
    <row r="146" spans="1:20" x14ac:dyDescent="0.4">
      <c r="A146" s="1">
        <v>1893.01</v>
      </c>
      <c r="B146" s="11">
        <v>5.61</v>
      </c>
      <c r="C146">
        <v>17.656643708098787</v>
      </c>
      <c r="D146">
        <f t="shared" si="25"/>
        <v>-3.4423407917383701E-3</v>
      </c>
      <c r="E146">
        <f t="shared" si="21"/>
        <v>1.8148820326678864E-2</v>
      </c>
      <c r="F146">
        <f t="shared" si="19"/>
        <v>0.21778584392014638</v>
      </c>
      <c r="G146" t="str">
        <f t="shared" si="16"/>
        <v>13.7 to 17.8</v>
      </c>
      <c r="H146" t="str">
        <f t="shared" si="22"/>
        <v>13.7 to 17.8</v>
      </c>
      <c r="I146" t="str">
        <f>IF(C146&gt;$AA$17,"Above 21.9",IF(C146&gt;$AA$16,"17.7 to 21.9",IF(C146&gt;$AA$15,"13.7 to 17.7",IF(C146&gt;$AA$14,"10.6 to 13.6","Below 10.6"))))</f>
        <v>13.7 to 17.7</v>
      </c>
      <c r="J146" t="str">
        <f t="shared" si="23"/>
        <v>13.7 to 17.7</v>
      </c>
      <c r="K146">
        <f>_xlfn.PERCENTILE.INC($C$2:$C146,K$1)</f>
        <v>15.042466752547966</v>
      </c>
      <c r="L146">
        <f>_xlfn.PERCENTILE.INC($C$2:$C146,L$1)</f>
        <v>15.588345094338589</v>
      </c>
      <c r="M146">
        <f>_xlfn.PERCENTILE.INC($C$2:$C146,M$1)</f>
        <v>16.764596221390942</v>
      </c>
      <c r="N146">
        <f>_xlfn.PERCENTILE.INC($C$2:$C146,N$1)</f>
        <v>17.736416337267137</v>
      </c>
      <c r="O146">
        <f>_xlfn.PERCENTILE.INC($C$2:$C146,O$1)</f>
        <v>19.94326524163866</v>
      </c>
      <c r="P146">
        <f t="shared" si="24"/>
        <v>2</v>
      </c>
      <c r="T146">
        <f t="shared" si="18"/>
        <v>5.6635905245192089E-2</v>
      </c>
    </row>
    <row r="147" spans="1:20" x14ac:dyDescent="0.4">
      <c r="A147" s="1">
        <v>1893.02</v>
      </c>
      <c r="B147" s="11">
        <v>5.51</v>
      </c>
      <c r="C147">
        <v>17.125193854872464</v>
      </c>
      <c r="D147">
        <f t="shared" si="25"/>
        <v>-2.9929577464788719E-3</v>
      </c>
      <c r="E147">
        <f t="shared" si="21"/>
        <v>-1.8115942028985121E-3</v>
      </c>
      <c r="F147">
        <f t="shared" si="19"/>
        <v>-0.21390374331550915</v>
      </c>
      <c r="G147" t="str">
        <f t="shared" si="16"/>
        <v>13.7 to 17.8</v>
      </c>
      <c r="H147" t="str">
        <f t="shared" si="22"/>
        <v>13.7 to 17.8</v>
      </c>
      <c r="I147" t="str">
        <f>IF(C147&gt;$AA$17,"Above 21.9",IF(C147&gt;$AA$16,"17.7 to 21.9",IF(C147&gt;$AA$15,"13.7 to 17.7",IF(C147&gt;$AA$14,"10.6 to 13.6","Below 10.6"))))</f>
        <v>13.7 to 17.7</v>
      </c>
      <c r="J147" t="str">
        <f t="shared" si="23"/>
        <v>13.7 to 17.7</v>
      </c>
      <c r="K147">
        <f>_xlfn.PERCENTILE.INC($C$2:$C147,K$1)</f>
        <v>15.048056270223841</v>
      </c>
      <c r="L147">
        <f>_xlfn.PERCENTILE.INC($C$2:$C147,L$1)</f>
        <v>15.602911670088812</v>
      </c>
      <c r="M147">
        <f>_xlfn.PERCENTILE.INC($C$2:$C147,M$1)</f>
        <v>16.801716131246298</v>
      </c>
      <c r="N147">
        <f>_xlfn.PERCENTILE.INC($C$2:$C147,N$1)</f>
        <v>17.723912799619267</v>
      </c>
      <c r="O147">
        <f>_xlfn.PERCENTILE.INC($C$2:$C147,O$1)</f>
        <v>19.94326524163866</v>
      </c>
      <c r="P147">
        <f t="shared" si="24"/>
        <v>2</v>
      </c>
      <c r="T147">
        <f t="shared" si="18"/>
        <v>5.839349956996135E-2</v>
      </c>
    </row>
    <row r="148" spans="1:20" x14ac:dyDescent="0.4">
      <c r="A148" s="1">
        <v>1893.03</v>
      </c>
      <c r="B148" s="11">
        <v>5.31</v>
      </c>
      <c r="C148">
        <v>16.899589031582334</v>
      </c>
      <c r="D148">
        <f t="shared" si="25"/>
        <v>-7.6521739130434845E-3</v>
      </c>
      <c r="E148">
        <f t="shared" si="21"/>
        <v>-4.838709677419363E-2</v>
      </c>
      <c r="F148">
        <f t="shared" si="19"/>
        <v>-0.43557168784029082</v>
      </c>
      <c r="G148" t="str">
        <f t="shared" si="16"/>
        <v>13.7 to 17.8</v>
      </c>
      <c r="H148" t="str">
        <f t="shared" si="22"/>
        <v>13.7 to 17.8</v>
      </c>
      <c r="I148" t="str">
        <f>IF(C148&gt;$AA$17,"Above 21.9",IF(C148&gt;$AA$16,"17.7 to 21.9",IF(C148&gt;$AA$15,"13.7 to 17.7",IF(C148&gt;$AA$14,"10.6 to 13.6","Below 10.6"))))</f>
        <v>13.7 to 17.7</v>
      </c>
      <c r="J148" t="str">
        <f t="shared" si="23"/>
        <v>13.7 to 17.7</v>
      </c>
      <c r="K148">
        <f>_xlfn.PERCENTILE.INC($C$2:$C148,K$1)</f>
        <v>15.0486958404594</v>
      </c>
      <c r="L148">
        <f>_xlfn.PERCENTILE.INC($C$2:$C148,L$1)</f>
        <v>15.608914697511686</v>
      </c>
      <c r="M148">
        <f>_xlfn.PERCENTILE.INC($C$2:$C148,M$1)</f>
        <v>16.815107151669931</v>
      </c>
      <c r="N148">
        <f>_xlfn.PERCENTILE.INC($C$2:$C148,N$1)</f>
        <v>17.722443957660687</v>
      </c>
      <c r="O148">
        <f>_xlfn.PERCENTILE.INC($C$2:$C148,O$1)</f>
        <v>19.94326524163866</v>
      </c>
      <c r="P148">
        <f t="shared" si="24"/>
        <v>2</v>
      </c>
      <c r="T148">
        <f t="shared" si="18"/>
        <v>5.9173036582793666E-2</v>
      </c>
    </row>
    <row r="149" spans="1:20" x14ac:dyDescent="0.4">
      <c r="A149" s="1">
        <v>1893.04</v>
      </c>
      <c r="B149" s="11">
        <v>5.31</v>
      </c>
      <c r="C149">
        <v>17.102541578254929</v>
      </c>
      <c r="D149">
        <f t="shared" si="25"/>
        <v>-9.540034071550265E-3</v>
      </c>
      <c r="E149">
        <f t="shared" si="21"/>
        <v>-4.6678635547576418E-2</v>
      </c>
      <c r="F149">
        <f t="shared" si="19"/>
        <v>0</v>
      </c>
      <c r="G149" t="str">
        <f t="shared" si="16"/>
        <v>13.7 to 17.8</v>
      </c>
      <c r="H149" t="str">
        <f t="shared" si="22"/>
        <v>13.7 to 17.8</v>
      </c>
      <c r="I149" t="str">
        <f>IF(C149&gt;$AA$17,"Above 21.9",IF(C149&gt;$AA$16,"17.7 to 21.9",IF(C149&gt;$AA$15,"13.7 to 17.7",IF(C149&gt;$AA$14,"10.6 to 13.6","Below 10.6"))))</f>
        <v>13.7 to 17.7</v>
      </c>
      <c r="J149" t="str">
        <f t="shared" si="23"/>
        <v>13.7 to 17.7</v>
      </c>
      <c r="K149">
        <f>_xlfn.PERCENTILE.INC($C$2:$C149,K$1)</f>
        <v>15.04933541069496</v>
      </c>
      <c r="L149">
        <f>_xlfn.PERCENTILE.INC($C$2:$C149,L$1)</f>
        <v>15.614917724934559</v>
      </c>
      <c r="M149">
        <f>_xlfn.PERCENTILE.INC($C$2:$C149,M$1)</f>
        <v>16.827880819209241</v>
      </c>
      <c r="N149">
        <f>_xlfn.PERCENTILE.INC($C$2:$C149,N$1)</f>
        <v>17.720975115702107</v>
      </c>
      <c r="O149">
        <f>_xlfn.PERCENTILE.INC($C$2:$C149,O$1)</f>
        <v>19.94326524163866</v>
      </c>
      <c r="P149">
        <f t="shared" si="24"/>
        <v>2</v>
      </c>
      <c r="T149">
        <f t="shared" si="18"/>
        <v>5.8470841624583603E-2</v>
      </c>
    </row>
    <row r="150" spans="1:20" x14ac:dyDescent="0.4">
      <c r="A150" s="1">
        <v>1893.05</v>
      </c>
      <c r="B150" s="11">
        <v>4.84</v>
      </c>
      <c r="C150">
        <v>15.780987310776261</v>
      </c>
      <c r="D150">
        <f t="shared" si="25"/>
        <v>-1.6117850953206236E-2</v>
      </c>
      <c r="E150">
        <f t="shared" si="21"/>
        <v>-0.13105924596050275</v>
      </c>
      <c r="F150">
        <f t="shared" si="19"/>
        <v>-1.0621468926553668</v>
      </c>
      <c r="G150" t="str">
        <f t="shared" si="16"/>
        <v>13.7 to 17.8</v>
      </c>
      <c r="H150" t="str">
        <f t="shared" si="22"/>
        <v>13.7 to 17.8</v>
      </c>
      <c r="I150" t="str">
        <f>IF(C150&gt;$AA$17,"Above 21.9",IF(C150&gt;$AA$16,"17.7 to 21.9",IF(C150&gt;$AA$15,"13.7 to 17.7",IF(C150&gt;$AA$14,"10.6 to 13.6","Below 10.6"))))</f>
        <v>13.7 to 17.7</v>
      </c>
      <c r="J150" t="str">
        <f t="shared" si="23"/>
        <v>13.7 to 17.7</v>
      </c>
      <c r="K150">
        <f>_xlfn.PERCENTILE.INC($C$2:$C150,K$1)</f>
        <v>15.049974980930521</v>
      </c>
      <c r="L150">
        <f>_xlfn.PERCENTILE.INC($C$2:$C150,L$1)</f>
        <v>15.625977670044426</v>
      </c>
      <c r="M150">
        <f>_xlfn.PERCENTILE.INC($C$2:$C150,M$1)</f>
        <v>16.819570825144474</v>
      </c>
      <c r="N150">
        <f>_xlfn.PERCENTILE.INC($C$2:$C150,N$1)</f>
        <v>17.71950627374353</v>
      </c>
      <c r="O150">
        <f>_xlfn.PERCENTILE.INC($C$2:$C150,O$1)</f>
        <v>19.94326524163866</v>
      </c>
      <c r="P150">
        <f t="shared" si="24"/>
        <v>3</v>
      </c>
      <c r="T150">
        <f t="shared" si="18"/>
        <v>6.3367391425322064E-2</v>
      </c>
    </row>
    <row r="151" spans="1:20" x14ac:dyDescent="0.4">
      <c r="A151" s="1">
        <v>1893.06</v>
      </c>
      <c r="B151" s="11">
        <v>4.6100000000000003</v>
      </c>
      <c r="C151">
        <v>15.416503863597697</v>
      </c>
      <c r="D151">
        <f t="shared" si="25"/>
        <v>-2.0790378006872851E-2</v>
      </c>
      <c r="E151">
        <f t="shared" si="21"/>
        <v>-0.16787003610108298</v>
      </c>
      <c r="F151">
        <f t="shared" si="19"/>
        <v>-0.5702479338842964</v>
      </c>
      <c r="G151" t="str">
        <f t="shared" si="16"/>
        <v>13.7 to 17.8</v>
      </c>
      <c r="H151" t="str">
        <f t="shared" si="22"/>
        <v>13.7 to 17.8</v>
      </c>
      <c r="I151" t="str">
        <f>IF(C151&gt;$AA$17,"Above 21.9",IF(C151&gt;$AA$16,"17.7 to 21.9",IF(C151&gt;$AA$15,"13.7 to 17.7",IF(C151&gt;$AA$14,"10.6 to 13.6","Below 10.6"))))</f>
        <v>13.7 to 17.7</v>
      </c>
      <c r="J151" t="str">
        <f t="shared" si="23"/>
        <v>13.7 to 17.7</v>
      </c>
      <c r="K151">
        <f>_xlfn.PERCENTILE.INC($C$2:$C151,K$1)</f>
        <v>15.050614551166081</v>
      </c>
      <c r="L151">
        <f>_xlfn.PERCENTILE.INC($C$2:$C151,L$1)</f>
        <v>15.611916211223122</v>
      </c>
      <c r="M151">
        <f>_xlfn.PERCENTILE.INC($C$2:$C151,M$1)</f>
        <v>16.810643478195384</v>
      </c>
      <c r="N151">
        <f>_xlfn.PERCENTILE.INC($C$2:$C151,N$1)</f>
        <v>17.71803743178495</v>
      </c>
      <c r="O151">
        <f>_xlfn.PERCENTILE.INC($C$2:$C151,O$1)</f>
        <v>19.94326524163866</v>
      </c>
      <c r="P151">
        <f t="shared" si="24"/>
        <v>4</v>
      </c>
      <c r="T151">
        <f t="shared" si="18"/>
        <v>6.4865549857984039E-2</v>
      </c>
    </row>
    <row r="152" spans="1:20" x14ac:dyDescent="0.4">
      <c r="A152" s="1">
        <v>1893.07</v>
      </c>
      <c r="B152" s="11">
        <v>4.18</v>
      </c>
      <c r="C152">
        <v>14.349854182760952</v>
      </c>
      <c r="D152">
        <f t="shared" si="25"/>
        <v>-2.7050610820244337E-2</v>
      </c>
      <c r="E152">
        <f t="shared" si="21"/>
        <v>-0.24548736462093868</v>
      </c>
      <c r="F152">
        <f t="shared" si="19"/>
        <v>-1.1193058568329732</v>
      </c>
      <c r="G152" t="str">
        <f t="shared" si="16"/>
        <v>13.7 to 17.8</v>
      </c>
      <c r="H152" t="str">
        <f t="shared" si="22"/>
        <v>13.7 to 17.8</v>
      </c>
      <c r="I152" t="str">
        <f>IF(C152&gt;$AA$17,"Above 21.9",IF(C152&gt;$AA$16,"17.7 to 21.9",IF(C152&gt;$AA$15,"13.7 to 17.7",IF(C152&gt;$AA$14,"10.6 to 13.6","Below 10.6"))))</f>
        <v>13.7 to 17.7</v>
      </c>
      <c r="J152" t="str">
        <f t="shared" si="23"/>
        <v>13.7 to 17.7</v>
      </c>
      <c r="K152">
        <f>_xlfn.PERCENTILE.INC($C$2:$C152,K$1)</f>
        <v>15.048056270223841</v>
      </c>
      <c r="L152">
        <f>_xlfn.PERCENTILE.INC($C$2:$C152,L$1)</f>
        <v>15.602911670088812</v>
      </c>
      <c r="M152">
        <f>_xlfn.PERCENTILE.INC($C$2:$C152,M$1)</f>
        <v>16.801716131246298</v>
      </c>
      <c r="N152">
        <f>_xlfn.PERCENTILE.INC($C$2:$C152,N$1)</f>
        <v>17.71656858982637</v>
      </c>
      <c r="O152">
        <f>_xlfn.PERCENTILE.INC($C$2:$C152,O$1)</f>
        <v>19.94326524163866</v>
      </c>
      <c r="P152">
        <f t="shared" si="24"/>
        <v>5</v>
      </c>
      <c r="T152">
        <f t="shared" si="18"/>
        <v>6.9687119274099638E-2</v>
      </c>
    </row>
    <row r="153" spans="1:20" x14ac:dyDescent="0.4">
      <c r="A153" s="1">
        <v>1893.08</v>
      </c>
      <c r="B153" s="11">
        <v>4.08</v>
      </c>
      <c r="C153">
        <v>14.588056535807816</v>
      </c>
      <c r="D153">
        <f t="shared" si="25"/>
        <v>-2.5411334552102371E-2</v>
      </c>
      <c r="E153">
        <f t="shared" si="21"/>
        <v>-0.27402135231316727</v>
      </c>
      <c r="F153">
        <f t="shared" si="19"/>
        <v>-0.28708133971291766</v>
      </c>
      <c r="G153" t="str">
        <f t="shared" si="16"/>
        <v>13.7 to 17.8</v>
      </c>
      <c r="H153" t="str">
        <f t="shared" si="22"/>
        <v>13.7 to 17.8</v>
      </c>
      <c r="I153" t="str">
        <f>IF(C153&gt;$AA$17,"Above 21.9",IF(C153&gt;$AA$16,"17.7 to 21.9",IF(C153&gt;$AA$15,"13.7 to 17.7",IF(C153&gt;$AA$14,"10.6 to 13.6","Below 10.6"))))</f>
        <v>13.7 to 17.7</v>
      </c>
      <c r="J153" t="str">
        <f t="shared" si="23"/>
        <v>13.7 to 17.7</v>
      </c>
      <c r="K153">
        <f>_xlfn.PERCENTILE.INC($C$2:$C153,K$1)</f>
        <v>15.025698199520342</v>
      </c>
      <c r="L153">
        <f>_xlfn.PERCENTILE.INC($C$2:$C153,L$1)</f>
        <v>15.581061806463479</v>
      </c>
      <c r="M153">
        <f>_xlfn.PERCENTILE.INC($C$2:$C153,M$1)</f>
        <v>16.776969524676062</v>
      </c>
      <c r="N153">
        <f>_xlfn.PERCENTILE.INC($C$2:$C153,N$1)</f>
        <v>17.715507154512402</v>
      </c>
      <c r="O153">
        <f>_xlfn.PERCENTILE.INC($C$2:$C153,O$1)</f>
        <v>19.94326524163866</v>
      </c>
      <c r="P153">
        <f t="shared" si="24"/>
        <v>5</v>
      </c>
      <c r="T153">
        <f t="shared" si="18"/>
        <v>6.8549227071159333E-2</v>
      </c>
    </row>
    <row r="154" spans="1:20" x14ac:dyDescent="0.4">
      <c r="A154" s="1">
        <v>1893.09</v>
      </c>
      <c r="B154" s="11">
        <v>4.37</v>
      </c>
      <c r="C154">
        <v>15.012069079138767</v>
      </c>
      <c r="D154">
        <f t="shared" si="25"/>
        <v>-2.0976491862567816E-2</v>
      </c>
      <c r="E154">
        <f t="shared" si="21"/>
        <v>-0.20255474452554748</v>
      </c>
      <c r="F154">
        <f t="shared" si="19"/>
        <v>0.85294117647058831</v>
      </c>
      <c r="G154" t="str">
        <f t="shared" si="16"/>
        <v>13.7 to 17.8</v>
      </c>
      <c r="H154" t="str">
        <f t="shared" si="22"/>
        <v>13.7 to 17.8</v>
      </c>
      <c r="I154" t="str">
        <f>IF(C154&gt;$AA$17,"Above 21.9",IF(C154&gt;$AA$16,"17.7 to 21.9",IF(C154&gt;$AA$15,"13.7 to 17.7",IF(C154&gt;$AA$14,"10.6 to 13.6","Below 10.6"))))</f>
        <v>13.7 to 17.7</v>
      </c>
      <c r="J154" t="str">
        <f t="shared" si="23"/>
        <v>13.7 to 17.7</v>
      </c>
      <c r="K154">
        <f>_xlfn.PERCENTILE.INC($C$2:$C154,K$1)</f>
        <v>15.015284920221047</v>
      </c>
      <c r="L154">
        <f>_xlfn.PERCENTILE.INC($C$2:$C154,L$1)</f>
        <v>15.558282050863212</v>
      </c>
      <c r="M154">
        <f>_xlfn.PERCENTILE.INC($C$2:$C154,M$1)</f>
        <v>16.752222918105826</v>
      </c>
      <c r="N154">
        <f>_xlfn.PERCENTILE.INC($C$2:$C154,N$1)</f>
        <v>17.714445719198434</v>
      </c>
      <c r="O154">
        <f>_xlfn.PERCENTILE.INC($C$2:$C154,O$1)</f>
        <v>19.94326524163866</v>
      </c>
      <c r="P154">
        <f t="shared" si="24"/>
        <v>5</v>
      </c>
      <c r="T154">
        <f t="shared" si="18"/>
        <v>6.6613069439550532E-2</v>
      </c>
    </row>
    <row r="155" spans="1:20" x14ac:dyDescent="0.4">
      <c r="A155" s="1">
        <v>1893.1</v>
      </c>
      <c r="B155" s="11">
        <v>4.5</v>
      </c>
      <c r="C155">
        <v>15.271794153520192</v>
      </c>
      <c r="D155">
        <f t="shared" si="25"/>
        <v>-1.6356877323420071E-2</v>
      </c>
      <c r="E155">
        <f t="shared" si="21"/>
        <v>-0.19499105545617171</v>
      </c>
      <c r="F155">
        <f t="shared" si="19"/>
        <v>0.35697940503432463</v>
      </c>
      <c r="G155" t="str">
        <f t="shared" si="16"/>
        <v>13.7 to 17.8</v>
      </c>
      <c r="H155" t="str">
        <f t="shared" si="22"/>
        <v>13.7 to 17.8</v>
      </c>
      <c r="I155" t="str">
        <f>IF(C155&gt;$AA$17,"Above 21.9",IF(C155&gt;$AA$16,"17.7 to 21.9",IF(C155&gt;$AA$15,"13.7 to 17.7",IF(C155&gt;$AA$14,"10.6 to 13.6","Below 10.6"))))</f>
        <v>13.7 to 17.7</v>
      </c>
      <c r="J155" t="str">
        <f t="shared" si="23"/>
        <v>13.7 to 17.7</v>
      </c>
      <c r="K155">
        <f>_xlfn.PERCENTILE.INC($C$2:$C155,K$1)</f>
        <v>15.016892840762187</v>
      </c>
      <c r="L155">
        <f>_xlfn.PERCENTILE.INC($C$2:$C155,L$1)</f>
        <v>15.533642511313078</v>
      </c>
      <c r="M155">
        <f>_xlfn.PERCENTILE.INC($C$2:$C155,M$1)</f>
        <v>16.736847021611144</v>
      </c>
      <c r="N155">
        <f>_xlfn.PERCENTILE.INC($C$2:$C155,N$1)</f>
        <v>17.713384283884469</v>
      </c>
      <c r="O155">
        <f>_xlfn.PERCENTILE.INC($C$2:$C155,O$1)</f>
        <v>19.94326524163866</v>
      </c>
      <c r="P155">
        <f t="shared" si="24"/>
        <v>4</v>
      </c>
      <c r="T155">
        <f t="shared" si="18"/>
        <v>6.548019112538242E-2</v>
      </c>
    </row>
    <row r="156" spans="1:20" x14ac:dyDescent="0.4">
      <c r="A156" s="1">
        <v>1893.11</v>
      </c>
      <c r="B156" s="11">
        <v>4.57</v>
      </c>
      <c r="C156">
        <v>15.942411400571682</v>
      </c>
      <c r="D156">
        <f t="shared" si="25"/>
        <v>-1.6300366300366294E-2</v>
      </c>
      <c r="E156">
        <f t="shared" si="21"/>
        <v>-0.17953321364452424</v>
      </c>
      <c r="F156">
        <f t="shared" si="19"/>
        <v>0.18666666666666742</v>
      </c>
      <c r="G156" t="str">
        <f t="shared" si="16"/>
        <v>13.7 to 17.8</v>
      </c>
      <c r="H156" t="str">
        <f t="shared" si="22"/>
        <v>13.7 to 17.8</v>
      </c>
      <c r="I156" t="str">
        <f>IF(C156&gt;$AA$17,"Above 21.9",IF(C156&gt;$AA$16,"17.7 to 21.9",IF(C156&gt;$AA$15,"13.7 to 17.7",IF(C156&gt;$AA$14,"10.6 to 13.6","Below 10.6"))))</f>
        <v>13.7 to 17.7</v>
      </c>
      <c r="J156" t="str">
        <f t="shared" si="23"/>
        <v>13.7 to 17.7</v>
      </c>
      <c r="K156">
        <f>_xlfn.PERCENTILE.INC($C$2:$C156,K$1)</f>
        <v>15.018500761303327</v>
      </c>
      <c r="L156">
        <f>_xlfn.PERCENTILE.INC($C$2:$C156,L$1)</f>
        <v>15.550068871013167</v>
      </c>
      <c r="M156">
        <f>_xlfn.PERCENTILE.INC($C$2:$C156,M$1)</f>
        <v>16.73084183519202</v>
      </c>
      <c r="N156">
        <f>_xlfn.PERCENTILE.INC($C$2:$C156,N$1)</f>
        <v>17.712322848570501</v>
      </c>
      <c r="O156">
        <f>_xlfn.PERCENTILE.INC($C$2:$C156,O$1)</f>
        <v>19.94326524163866</v>
      </c>
      <c r="P156">
        <f t="shared" si="24"/>
        <v>3</v>
      </c>
      <c r="T156">
        <f t="shared" si="18"/>
        <v>6.2725768070703583E-2</v>
      </c>
    </row>
    <row r="157" spans="1:20" x14ac:dyDescent="0.4">
      <c r="A157" s="1">
        <v>1893.12</v>
      </c>
      <c r="B157" s="11">
        <v>4.41</v>
      </c>
      <c r="C157">
        <v>15.612694335464941</v>
      </c>
      <c r="D157">
        <f t="shared" si="25"/>
        <v>-1.7415730337078647E-2</v>
      </c>
      <c r="E157">
        <f t="shared" si="21"/>
        <v>-0.19963702359346636</v>
      </c>
      <c r="F157">
        <f t="shared" si="19"/>
        <v>-0.42013129102844671</v>
      </c>
      <c r="G157" t="str">
        <f t="shared" si="16"/>
        <v>13.7 to 17.8</v>
      </c>
      <c r="H157" t="str">
        <f t="shared" si="22"/>
        <v>13.7 to 17.8</v>
      </c>
      <c r="I157" t="str">
        <f>IF(C157&gt;$AA$17,"Above 21.9",IF(C157&gt;$AA$16,"17.7 to 21.9",IF(C157&gt;$AA$15,"13.7 to 17.7",IF(C157&gt;$AA$14,"10.6 to 13.6","Below 10.6"))))</f>
        <v>13.7 to 17.7</v>
      </c>
      <c r="J157" t="str">
        <f t="shared" si="23"/>
        <v>13.7 to 17.7</v>
      </c>
      <c r="K157">
        <f>_xlfn.PERCENTILE.INC($C$2:$C157,K$1)</f>
        <v>15.020108681844468</v>
      </c>
      <c r="L157">
        <f>_xlfn.PERCENTILE.INC($C$2:$C157,L$1)</f>
        <v>15.566495230713256</v>
      </c>
      <c r="M157">
        <f>_xlfn.PERCENTILE.INC($C$2:$C157,M$1)</f>
        <v>16.724836648772897</v>
      </c>
      <c r="N157">
        <f>_xlfn.PERCENTILE.INC($C$2:$C157,N$1)</f>
        <v>17.711261413256533</v>
      </c>
      <c r="O157">
        <f>_xlfn.PERCENTILE.INC($C$2:$C157,O$1)</f>
        <v>19.94326524163866</v>
      </c>
      <c r="P157">
        <f t="shared" si="24"/>
        <v>3</v>
      </c>
      <c r="T157">
        <f t="shared" si="18"/>
        <v>6.4050443729526868E-2</v>
      </c>
    </row>
    <row r="158" spans="1:20" x14ac:dyDescent="0.4">
      <c r="A158" s="1">
        <v>1894.01</v>
      </c>
      <c r="B158" s="11">
        <v>4.32</v>
      </c>
      <c r="C158">
        <v>15.739869351948229</v>
      </c>
      <c r="D158">
        <f t="shared" si="25"/>
        <v>-1.6602316602316591E-2</v>
      </c>
      <c r="E158">
        <f t="shared" si="21"/>
        <v>-0.22994652406417113</v>
      </c>
      <c r="F158">
        <f t="shared" si="19"/>
        <v>-0.24489795918367308</v>
      </c>
      <c r="G158" t="str">
        <f t="shared" si="16"/>
        <v>13.7 to 17.8</v>
      </c>
      <c r="H158" t="str">
        <f t="shared" si="22"/>
        <v>13.7 to 17.8</v>
      </c>
      <c r="I158" t="str">
        <f>IF(C158&gt;$AA$17,"Above 21.9",IF(C158&gt;$AA$16,"17.7 to 21.9",IF(C158&gt;$AA$15,"13.7 to 17.7",IF(C158&gt;$AA$14,"10.6 to 13.6","Below 10.6"))))</f>
        <v>13.7 to 17.7</v>
      </c>
      <c r="J158" t="str">
        <f t="shared" si="23"/>
        <v>13.7 to 17.7</v>
      </c>
      <c r="K158">
        <f>_xlfn.PERCENTILE.INC($C$2:$C158,K$1)</f>
        <v>15.025698199520342</v>
      </c>
      <c r="L158">
        <f>_xlfn.PERCENTILE.INC($C$2:$C158,L$1)</f>
        <v>15.581061806463479</v>
      </c>
      <c r="M158">
        <f>_xlfn.PERCENTILE.INC($C$2:$C158,M$1)</f>
        <v>16.711828977582798</v>
      </c>
      <c r="N158">
        <f>_xlfn.PERCENTILE.INC($C$2:$C158,N$1)</f>
        <v>17.710548263259824</v>
      </c>
      <c r="O158">
        <f>_xlfn.PERCENTILE.INC($C$2:$C158,O$1)</f>
        <v>19.94326524163866</v>
      </c>
      <c r="P158">
        <f t="shared" si="24"/>
        <v>3</v>
      </c>
      <c r="T158">
        <f t="shared" si="18"/>
        <v>6.3532928872514646E-2</v>
      </c>
    </row>
    <row r="159" spans="1:20" x14ac:dyDescent="0.4">
      <c r="A159" s="1">
        <v>1894.02</v>
      </c>
      <c r="B159" s="11">
        <v>4.38</v>
      </c>
      <c r="C159">
        <v>16.202736596449931</v>
      </c>
      <c r="D159">
        <f t="shared" si="25"/>
        <v>-1.7669172932330834E-2</v>
      </c>
      <c r="E159">
        <f t="shared" si="21"/>
        <v>-0.20508166969147004</v>
      </c>
      <c r="F159">
        <f t="shared" si="19"/>
        <v>0.16666666666666557</v>
      </c>
      <c r="G159" t="str">
        <f t="shared" si="16"/>
        <v>13.7 to 17.8</v>
      </c>
      <c r="H159" t="str">
        <f t="shared" si="22"/>
        <v>13.7 to 17.8</v>
      </c>
      <c r="I159" t="str">
        <f>IF(C159&gt;$AA$17,"Above 21.9",IF(C159&gt;$AA$16,"17.7 to 21.9",IF(C159&gt;$AA$15,"13.7 to 17.7",IF(C159&gt;$AA$14,"10.6 to 13.6","Below 10.6"))))</f>
        <v>13.7 to 17.7</v>
      </c>
      <c r="J159" t="str">
        <f t="shared" si="23"/>
        <v>13.7 to 17.7</v>
      </c>
      <c r="K159">
        <f>_xlfn.PERCENTILE.INC($C$2:$C159,K$1)</f>
        <v>15.031287717196216</v>
      </c>
      <c r="L159">
        <f>_xlfn.PERCENTILE.INC($C$2:$C159,L$1)</f>
        <v>15.5956283822137</v>
      </c>
      <c r="M159">
        <f>_xlfn.PERCENTILE.INC($C$2:$C159,M$1)</f>
        <v>16.698821306392698</v>
      </c>
      <c r="N159">
        <f>_xlfn.PERCENTILE.INC($C$2:$C159,N$1)</f>
        <v>17.709835113263114</v>
      </c>
      <c r="O159">
        <f>_xlfn.PERCENTILE.INC($C$2:$C159,O$1)</f>
        <v>19.94326524163866</v>
      </c>
      <c r="P159">
        <f t="shared" si="24"/>
        <v>3</v>
      </c>
      <c r="T159">
        <f t="shared" si="18"/>
        <v>6.1717969310141292E-2</v>
      </c>
    </row>
    <row r="160" spans="1:20" x14ac:dyDescent="0.4">
      <c r="A160" s="1">
        <v>1894.03</v>
      </c>
      <c r="B160" s="11">
        <v>4.51</v>
      </c>
      <c r="C160">
        <v>17.187622088121937</v>
      </c>
      <c r="D160">
        <f t="shared" si="25"/>
        <v>-1.4905660377358493E-2</v>
      </c>
      <c r="E160">
        <f t="shared" si="21"/>
        <v>-0.15065913370998116</v>
      </c>
      <c r="F160">
        <f t="shared" si="19"/>
        <v>0.35616438356164359</v>
      </c>
      <c r="G160" t="str">
        <f t="shared" si="16"/>
        <v>13.7 to 17.8</v>
      </c>
      <c r="H160" t="str">
        <f t="shared" si="22"/>
        <v>13.7 to 17.8</v>
      </c>
      <c r="I160" t="str">
        <f>IF(C160&gt;$AA$17,"Above 21.9",IF(C160&gt;$AA$16,"17.7 to 21.9",IF(C160&gt;$AA$15,"13.7 to 17.7",IF(C160&gt;$AA$14,"10.6 to 13.6","Below 10.6"))))</f>
        <v>13.7 to 17.7</v>
      </c>
      <c r="J160" t="str">
        <f t="shared" si="23"/>
        <v>13.7 to 17.7</v>
      </c>
      <c r="K160">
        <f>_xlfn.PERCENTILE.INC($C$2:$C160,K$1)</f>
        <v>15.036877234872092</v>
      </c>
      <c r="L160">
        <f>_xlfn.PERCENTILE.INC($C$2:$C160,L$1)</f>
        <v>15.604868203164038</v>
      </c>
      <c r="M160">
        <f>_xlfn.PERCENTILE.INC($C$2:$C160,M$1)</f>
        <v>16.718332813177849</v>
      </c>
      <c r="N160">
        <f>_xlfn.PERCENTILE.INC($C$2:$C160,N$1)</f>
        <v>17.709121963266405</v>
      </c>
      <c r="O160">
        <f>_xlfn.PERCENTILE.INC($C$2:$C160,O$1)</f>
        <v>19.94326524163866</v>
      </c>
      <c r="P160">
        <f t="shared" si="24"/>
        <v>2</v>
      </c>
      <c r="T160">
        <f t="shared" si="18"/>
        <v>5.8181404901326193E-2</v>
      </c>
    </row>
    <row r="161" spans="1:20" x14ac:dyDescent="0.4">
      <c r="A161" s="1">
        <v>1894.04</v>
      </c>
      <c r="B161" s="11">
        <v>4.57</v>
      </c>
      <c r="C161">
        <v>17.434849078052462</v>
      </c>
      <c r="D161">
        <f t="shared" si="25"/>
        <v>-9.6837944664031495E-3</v>
      </c>
      <c r="E161">
        <f t="shared" si="21"/>
        <v>-0.13935969868173245</v>
      </c>
      <c r="F161">
        <f t="shared" si="19"/>
        <v>0.15964523281596585</v>
      </c>
      <c r="G161" t="str">
        <f t="shared" si="16"/>
        <v>13.7 to 17.8</v>
      </c>
      <c r="H161" t="str">
        <f t="shared" si="22"/>
        <v>13.7 to 17.8</v>
      </c>
      <c r="I161" t="str">
        <f>IF(C161&gt;$AA$17,"Above 21.9",IF(C161&gt;$AA$16,"17.7 to 21.9",IF(C161&gt;$AA$15,"13.7 to 17.7",IF(C161&gt;$AA$14,"10.6 to 13.6","Below 10.6"))))</f>
        <v>13.7 to 17.7</v>
      </c>
      <c r="J161" t="str">
        <f t="shared" si="23"/>
        <v>13.7 to 17.7</v>
      </c>
      <c r="K161">
        <f>_xlfn.PERCENTILE.INC($C$2:$C161,K$1)</f>
        <v>15.042466752547966</v>
      </c>
      <c r="L161">
        <f>_xlfn.PERCENTILE.INC($C$2:$C161,L$1)</f>
        <v>15.608781269314489</v>
      </c>
      <c r="M161">
        <f>_xlfn.PERCENTILE.INC($C$2:$C161,M$1)</f>
        <v>16.73084183519202</v>
      </c>
      <c r="N161">
        <f>_xlfn.PERCENTILE.INC($C$2:$C161,N$1)</f>
        <v>17.708408813269696</v>
      </c>
      <c r="O161">
        <f>_xlfn.PERCENTILE.INC($C$2:$C161,O$1)</f>
        <v>19.94326524163866</v>
      </c>
      <c r="P161">
        <f t="shared" si="24"/>
        <v>2</v>
      </c>
      <c r="T161">
        <f t="shared" si="18"/>
        <v>5.7356389810040369E-2</v>
      </c>
    </row>
    <row r="162" spans="1:20" x14ac:dyDescent="0.4">
      <c r="A162" s="1">
        <v>1894.05</v>
      </c>
      <c r="B162" s="11">
        <v>4.4000000000000004</v>
      </c>
      <c r="C162">
        <v>16.808751920918017</v>
      </c>
      <c r="D162">
        <f t="shared" si="25"/>
        <v>-5.3763440860215049E-3</v>
      </c>
      <c r="E162">
        <f t="shared" si="21"/>
        <v>-9.0909090909090814E-2</v>
      </c>
      <c r="F162">
        <f t="shared" si="19"/>
        <v>-0.44638949671772404</v>
      </c>
      <c r="G162" t="str">
        <f t="shared" si="16"/>
        <v>13.7 to 17.8</v>
      </c>
      <c r="H162" t="str">
        <f t="shared" si="22"/>
        <v>10.7 to 13.7</v>
      </c>
      <c r="I162" t="str">
        <f>IF(C162&gt;$AA$17,"Above 21.9",IF(C162&gt;$AA$16,"17.7 to 21.9",IF(C162&gt;$AA$15,"13.7 to 17.7",IF(C162&gt;$AA$14,"10.6 to 13.6","Below 10.6"))))</f>
        <v>13.7 to 17.7</v>
      </c>
      <c r="J162" t="str">
        <f t="shared" si="23"/>
        <v>10.6 to 13.6</v>
      </c>
      <c r="K162">
        <f>_xlfn.PERCENTILE.INC($C$2:$C162,K$1)</f>
        <v>15.048056270223841</v>
      </c>
      <c r="L162">
        <f>_xlfn.PERCENTILE.INC($C$2:$C162,L$1)</f>
        <v>15.612694335464941</v>
      </c>
      <c r="M162">
        <f>_xlfn.PERCENTILE.INC($C$2:$C162,M$1)</f>
        <v>16.739849614820706</v>
      </c>
      <c r="N162">
        <f>_xlfn.PERCENTILE.INC($C$2:$C162,N$1)</f>
        <v>17.707695663272986</v>
      </c>
      <c r="O162">
        <f>_xlfn.PERCENTILE.INC($C$2:$C162,O$1)</f>
        <v>19.94326524163866</v>
      </c>
      <c r="P162">
        <f t="shared" si="24"/>
        <v>2</v>
      </c>
      <c r="T162">
        <f t="shared" si="18"/>
        <v>5.9492816879254923E-2</v>
      </c>
    </row>
    <row r="163" spans="1:20" x14ac:dyDescent="0.4">
      <c r="A163" s="1">
        <v>1894.06</v>
      </c>
      <c r="B163" s="11">
        <v>4.34</v>
      </c>
      <c r="C163">
        <v>16.60631969529253</v>
      </c>
      <c r="D163">
        <f t="shared" si="25"/>
        <v>-2.6905829596412583E-3</v>
      </c>
      <c r="E163">
        <f t="shared" si="21"/>
        <v>-5.8568329718004436E-2</v>
      </c>
      <c r="F163">
        <f t="shared" si="19"/>
        <v>-0.16363636363636497</v>
      </c>
      <c r="G163" t="str">
        <f t="shared" si="16"/>
        <v>13.7 to 17.8</v>
      </c>
      <c r="H163" t="str">
        <f t="shared" si="22"/>
        <v>10.7 to 13.7</v>
      </c>
      <c r="I163" t="str">
        <f>IF(C163&gt;$AA$17,"Above 21.9",IF(C163&gt;$AA$16,"17.7 to 21.9",IF(C163&gt;$AA$15,"13.7 to 17.7",IF(C163&gt;$AA$14,"10.6 to 13.6","Below 10.6"))))</f>
        <v>13.7 to 17.7</v>
      </c>
      <c r="J163" t="str">
        <f t="shared" si="23"/>
        <v>10.6 to 13.6</v>
      </c>
      <c r="K163">
        <f>_xlfn.PERCENTILE.INC($C$2:$C163,K$1)</f>
        <v>15.0486958404594</v>
      </c>
      <c r="L163">
        <f>_xlfn.PERCENTILE.INC($C$2:$C163,L$1)</f>
        <v>15.614784296737362</v>
      </c>
      <c r="M163">
        <f>_xlfn.PERCENTILE.INC($C$2:$C163,M$1)</f>
        <v>16.733844428401582</v>
      </c>
      <c r="N163">
        <f>_xlfn.PERCENTILE.INC($C$2:$C163,N$1)</f>
        <v>17.703028699508423</v>
      </c>
      <c r="O163">
        <f>_xlfn.PERCENTILE.INC($C$2:$C163,O$1)</f>
        <v>19.94326524163866</v>
      </c>
      <c r="P163">
        <f t="shared" si="24"/>
        <v>3</v>
      </c>
      <c r="T163">
        <f t="shared" si="18"/>
        <v>6.0218038575005552E-2</v>
      </c>
    </row>
    <row r="164" spans="1:20" x14ac:dyDescent="0.4">
      <c r="A164" s="1">
        <v>1894.07</v>
      </c>
      <c r="B164" s="11">
        <v>4.25</v>
      </c>
      <c r="C164">
        <v>16.289679714916957</v>
      </c>
      <c r="D164">
        <f t="shared" si="25"/>
        <v>-4.7085201793721967E-3</v>
      </c>
      <c r="E164">
        <f t="shared" si="21"/>
        <v>1.6746411483253659E-2</v>
      </c>
      <c r="F164">
        <f t="shared" si="19"/>
        <v>-0.24884792626728075</v>
      </c>
      <c r="G164" t="str">
        <f t="shared" si="16"/>
        <v>13.7 to 17.8</v>
      </c>
      <c r="H164" t="str">
        <f t="shared" si="22"/>
        <v>10.7 to 13.7</v>
      </c>
      <c r="I164" t="str">
        <f>IF(C164&gt;$AA$17,"Above 21.9",IF(C164&gt;$AA$16,"17.7 to 21.9",IF(C164&gt;$AA$15,"13.7 to 17.7",IF(C164&gt;$AA$14,"10.6 to 13.6","Below 10.6"))))</f>
        <v>13.7 to 17.7</v>
      </c>
      <c r="J164" t="str">
        <f t="shared" si="23"/>
        <v>10.6 to 13.6</v>
      </c>
      <c r="K164">
        <f>_xlfn.PERCENTILE.INC($C$2:$C164,K$1)</f>
        <v>15.04933541069496</v>
      </c>
      <c r="L164">
        <f>_xlfn.PERCENTILE.INC($C$2:$C164,L$1)</f>
        <v>15.616874258009785</v>
      </c>
      <c r="M164">
        <f>_xlfn.PERCENTILE.INC($C$2:$C164,M$1)</f>
        <v>16.727839241982458</v>
      </c>
      <c r="N164">
        <f>_xlfn.PERCENTILE.INC($C$2:$C164,N$1)</f>
        <v>17.698361735743859</v>
      </c>
      <c r="O164">
        <f>_xlfn.PERCENTILE.INC($C$2:$C164,O$1)</f>
        <v>19.94326524163866</v>
      </c>
      <c r="P164">
        <f t="shared" si="24"/>
        <v>3</v>
      </c>
      <c r="T164">
        <f t="shared" si="18"/>
        <v>6.1388561193395932E-2</v>
      </c>
    </row>
    <row r="165" spans="1:20" x14ac:dyDescent="0.4">
      <c r="A165" s="1">
        <v>1894.08</v>
      </c>
      <c r="B165" s="11">
        <v>4.41</v>
      </c>
      <c r="C165">
        <v>16.457777072998372</v>
      </c>
      <c r="D165">
        <f t="shared" si="25"/>
        <v>-6.9620253164556969E-3</v>
      </c>
      <c r="E165">
        <f t="shared" si="21"/>
        <v>8.0882352941176489E-2</v>
      </c>
      <c r="F165">
        <f t="shared" si="19"/>
        <v>0.45176470588235329</v>
      </c>
      <c r="G165" t="str">
        <f t="shared" si="16"/>
        <v>13.7 to 17.8</v>
      </c>
      <c r="H165" t="str">
        <f t="shared" si="22"/>
        <v>13.7 to 17.8</v>
      </c>
      <c r="I165" t="str">
        <f>IF(C165&gt;$AA$17,"Above 21.9",IF(C165&gt;$AA$16,"17.7 to 21.9",IF(C165&gt;$AA$15,"13.7 to 17.7",IF(C165&gt;$AA$14,"10.6 to 13.6","Below 10.6"))))</f>
        <v>13.7 to 17.7</v>
      </c>
      <c r="J165" t="str">
        <f t="shared" si="23"/>
        <v>13.7 to 17.7</v>
      </c>
      <c r="K165">
        <f>_xlfn.PERCENTILE.INC($C$2:$C165,K$1)</f>
        <v>15.049974980930521</v>
      </c>
      <c r="L165">
        <f>_xlfn.PERCENTILE.INC($C$2:$C165,L$1)</f>
        <v>15.625977670044426</v>
      </c>
      <c r="M165">
        <f>_xlfn.PERCENTILE.INC($C$2:$C165,M$1)</f>
        <v>16.718332813177849</v>
      </c>
      <c r="N165">
        <f>_xlfn.PERCENTILE.INC($C$2:$C165,N$1)</f>
        <v>17.693694771979292</v>
      </c>
      <c r="O165">
        <f>_xlfn.PERCENTILE.INC($C$2:$C165,O$1)</f>
        <v>19.94326524163866</v>
      </c>
      <c r="P165">
        <f t="shared" si="24"/>
        <v>3</v>
      </c>
      <c r="T165">
        <f t="shared" si="18"/>
        <v>6.0761547295512995E-2</v>
      </c>
    </row>
    <row r="166" spans="1:20" x14ac:dyDescent="0.4">
      <c r="A166" s="1">
        <v>1894.09</v>
      </c>
      <c r="B166" s="11">
        <v>4.4800000000000004</v>
      </c>
      <c r="C166">
        <v>16.522315444877218</v>
      </c>
      <c r="D166">
        <f t="shared" si="25"/>
        <v>-2.3965141612200314E-3</v>
      </c>
      <c r="E166">
        <f t="shared" si="21"/>
        <v>2.5171624713958882E-2</v>
      </c>
      <c r="F166">
        <f t="shared" si="19"/>
        <v>0.19047619047619124</v>
      </c>
      <c r="G166" t="str">
        <f t="shared" si="16"/>
        <v>13.7 to 17.8</v>
      </c>
      <c r="H166" t="str">
        <f t="shared" si="22"/>
        <v>10.7 to 13.7</v>
      </c>
      <c r="I166" t="str">
        <f>IF(C166&gt;$AA$17,"Above 21.9",IF(C166&gt;$AA$16,"17.7 to 21.9",IF(C166&gt;$AA$15,"13.7 to 17.7",IF(C166&gt;$AA$14,"10.6 to 13.6","Below 10.6"))))</f>
        <v>13.7 to 17.7</v>
      </c>
      <c r="J166" t="str">
        <f t="shared" si="23"/>
        <v>10.6 to 13.6</v>
      </c>
      <c r="K166">
        <f>_xlfn.PERCENTILE.INC($C$2:$C166,K$1)</f>
        <v>15.050614551166081</v>
      </c>
      <c r="L166">
        <f>_xlfn.PERCENTILE.INC($C$2:$C166,L$1)</f>
        <v>15.642094532841288</v>
      </c>
      <c r="M166">
        <f>_xlfn.PERCENTILE.INC($C$2:$C166,M$1)</f>
        <v>16.70532514198775</v>
      </c>
      <c r="N166">
        <f>_xlfn.PERCENTILE.INC($C$2:$C166,N$1)</f>
        <v>17.689027808214728</v>
      </c>
      <c r="O166">
        <f>_xlfn.PERCENTILE.INC($C$2:$C166,O$1)</f>
        <v>19.94326524163866</v>
      </c>
      <c r="P166">
        <f t="shared" si="24"/>
        <v>3</v>
      </c>
      <c r="T166">
        <f t="shared" si="18"/>
        <v>6.0524204572673997E-2</v>
      </c>
    </row>
    <row r="167" spans="1:20" x14ac:dyDescent="0.4">
      <c r="A167" s="1">
        <v>1894.1</v>
      </c>
      <c r="B167" s="11">
        <v>4.34</v>
      </c>
      <c r="C167">
        <v>16.502904205708429</v>
      </c>
      <c r="D167">
        <f t="shared" si="25"/>
        <v>-2.2522522522522639E-3</v>
      </c>
      <c r="E167">
        <f t="shared" si="21"/>
        <v>-3.555555555555559E-2</v>
      </c>
      <c r="F167">
        <f t="shared" si="19"/>
        <v>-0.3750000000000015</v>
      </c>
      <c r="G167" t="str">
        <f t="shared" si="16"/>
        <v>13.7 to 17.8</v>
      </c>
      <c r="H167" t="str">
        <f t="shared" si="22"/>
        <v>10.7 to 13.7</v>
      </c>
      <c r="I167" t="str">
        <f>IF(C167&gt;$AA$17,"Above 21.9",IF(C167&gt;$AA$16,"17.7 to 21.9",IF(C167&gt;$AA$15,"13.7 to 17.7",IF(C167&gt;$AA$14,"10.6 to 13.6","Below 10.6"))))</f>
        <v>13.7 to 17.7</v>
      </c>
      <c r="J167" t="str">
        <f t="shared" si="23"/>
        <v>10.6 to 13.6</v>
      </c>
      <c r="K167">
        <f>_xlfn.PERCENTILE.INC($C$2:$C167,K$1)</f>
        <v>15.051254121401641</v>
      </c>
      <c r="L167">
        <f>_xlfn.PERCENTILE.INC($C$2:$C167,L$1)</f>
        <v>15.658211395638149</v>
      </c>
      <c r="M167">
        <f>_xlfn.PERCENTILE.INC($C$2:$C167,M$1)</f>
        <v>16.692317470797651</v>
      </c>
      <c r="N167">
        <f>_xlfn.PERCENTILE.INC($C$2:$C167,N$1)</f>
        <v>17.684360844450165</v>
      </c>
      <c r="O167">
        <f>_xlfn.PERCENTILE.INC($C$2:$C167,O$1)</f>
        <v>19.94326524163866</v>
      </c>
      <c r="P167">
        <f t="shared" si="24"/>
        <v>3</v>
      </c>
      <c r="T167">
        <f t="shared" si="18"/>
        <v>6.0595395061076307E-2</v>
      </c>
    </row>
    <row r="168" spans="1:20" x14ac:dyDescent="0.4">
      <c r="A168" s="1">
        <v>1894.11</v>
      </c>
      <c r="B168" s="11">
        <v>4.34</v>
      </c>
      <c r="C168">
        <v>16.542784447444557</v>
      </c>
      <c r="D168">
        <f t="shared" si="25"/>
        <v>-2.2988505747125951E-4</v>
      </c>
      <c r="E168">
        <f t="shared" si="21"/>
        <v>-5.0328227571116067E-2</v>
      </c>
      <c r="F168">
        <f t="shared" si="19"/>
        <v>0</v>
      </c>
      <c r="G168" t="str">
        <f t="shared" si="16"/>
        <v>13.7 to 17.8</v>
      </c>
      <c r="H168" t="str">
        <f t="shared" si="22"/>
        <v>10.7 to 13.7</v>
      </c>
      <c r="I168" t="str">
        <f>IF(C168&gt;$AA$17,"Above 21.9",IF(C168&gt;$AA$16,"17.7 to 21.9",IF(C168&gt;$AA$15,"13.7 to 17.7",IF(C168&gt;$AA$14,"10.6 to 13.6","Below 10.6"))))</f>
        <v>13.7 to 17.7</v>
      </c>
      <c r="J168" t="str">
        <f t="shared" si="23"/>
        <v>10.6 to 13.6</v>
      </c>
      <c r="K168">
        <f>_xlfn.PERCENTILE.INC($C$2:$C168,K$1)</f>
        <v>15.051327968652791</v>
      </c>
      <c r="L168">
        <f>_xlfn.PERCENTILE.INC($C$2:$C168,L$1)</f>
        <v>15.666432501394386</v>
      </c>
      <c r="M168">
        <f>_xlfn.PERCENTILE.INC($C$2:$C168,M$1)</f>
        <v>16.686042349430647</v>
      </c>
      <c r="N168">
        <f>_xlfn.PERCENTILE.INC($C$2:$C168,N$1)</f>
        <v>17.681836510512934</v>
      </c>
      <c r="O168">
        <f>_xlfn.PERCENTILE.INC($C$2:$C168,O$1)</f>
        <v>19.94326524163866</v>
      </c>
      <c r="P168">
        <f t="shared" si="24"/>
        <v>3</v>
      </c>
      <c r="T168">
        <f t="shared" si="18"/>
        <v>6.0449315722932891E-2</v>
      </c>
    </row>
    <row r="169" spans="1:20" x14ac:dyDescent="0.4">
      <c r="A169" s="1">
        <v>1894.12</v>
      </c>
      <c r="B169" s="11">
        <v>4.3</v>
      </c>
      <c r="C169">
        <v>16.672466333767737</v>
      </c>
      <c r="D169">
        <f t="shared" si="25"/>
        <v>-9.2165898617511607E-4</v>
      </c>
      <c r="E169">
        <f t="shared" si="21"/>
        <v>-2.4943310657596442E-2</v>
      </c>
      <c r="F169">
        <f t="shared" si="19"/>
        <v>-0.11059907834101393</v>
      </c>
      <c r="G169" t="str">
        <f t="shared" si="16"/>
        <v>13.7 to 17.8</v>
      </c>
      <c r="H169" t="str">
        <f t="shared" si="22"/>
        <v>10.7 to 13.7</v>
      </c>
      <c r="I169" t="str">
        <f>IF(C169&gt;$AA$17,"Above 21.9",IF(C169&gt;$AA$16,"17.7 to 21.9",IF(C169&gt;$AA$15,"13.7 to 17.7",IF(C169&gt;$AA$14,"10.6 to 13.6","Below 10.6"))))</f>
        <v>13.7 to 17.7</v>
      </c>
      <c r="J169" t="str">
        <f t="shared" si="23"/>
        <v>10.6 to 13.6</v>
      </c>
      <c r="K169">
        <f>_xlfn.PERCENTILE.INC($C$2:$C169,K$1)</f>
        <v>15.051401815903938</v>
      </c>
      <c r="L169">
        <f>_xlfn.PERCENTILE.INC($C$2:$C169,L$1)</f>
        <v>15.674653607150622</v>
      </c>
      <c r="M169">
        <f>_xlfn.PERCENTILE.INC($C$2:$C169,M$1)</f>
        <v>16.679767228063646</v>
      </c>
      <c r="N169">
        <f>_xlfn.PERCENTILE.INC($C$2:$C169,N$1)</f>
        <v>17.679312176575703</v>
      </c>
      <c r="O169">
        <f>_xlfn.PERCENTILE.INC($C$2:$C169,O$1)</f>
        <v>19.94326524163866</v>
      </c>
      <c r="P169">
        <f t="shared" si="24"/>
        <v>3</v>
      </c>
      <c r="T169">
        <f t="shared" si="18"/>
        <v>5.9979128461314722E-2</v>
      </c>
    </row>
    <row r="170" spans="1:20" x14ac:dyDescent="0.4">
      <c r="A170" s="1">
        <v>1895.01</v>
      </c>
      <c r="B170" s="11">
        <v>4.25</v>
      </c>
      <c r="C170">
        <v>16.524443935162719</v>
      </c>
      <c r="D170">
        <f t="shared" si="25"/>
        <v>2.3584905660376855E-4</v>
      </c>
      <c r="E170">
        <f t="shared" si="21"/>
        <v>-1.6203703703703769E-2</v>
      </c>
      <c r="F170">
        <f t="shared" si="19"/>
        <v>-0.13953488372092976</v>
      </c>
      <c r="G170" t="str">
        <f t="shared" si="16"/>
        <v>13.7 to 17.8</v>
      </c>
      <c r="H170" t="str">
        <f t="shared" si="22"/>
        <v>10.7 to 13.7</v>
      </c>
      <c r="I170" t="str">
        <f>IF(C170&gt;$AA$17,"Above 21.9",IF(C170&gt;$AA$16,"17.7 to 21.9",IF(C170&gt;$AA$15,"13.7 to 17.7",IF(C170&gt;$AA$14,"10.6 to 13.6","Below 10.6"))))</f>
        <v>13.7 to 17.7</v>
      </c>
      <c r="J170" t="str">
        <f t="shared" si="23"/>
        <v>10.6 to 13.6</v>
      </c>
      <c r="K170">
        <f>_xlfn.PERCENTILE.INC($C$2:$C170,K$1)</f>
        <v>15.051475663155088</v>
      </c>
      <c r="L170">
        <f>_xlfn.PERCENTILE.INC($C$2:$C170,L$1)</f>
        <v>15.686199702888935</v>
      </c>
      <c r="M170">
        <f>_xlfn.PERCENTILE.INC($C$2:$C170,M$1)</f>
        <v>16.675797000657663</v>
      </c>
      <c r="N170">
        <f>_xlfn.PERCENTILE.INC($C$2:$C170,N$1)</f>
        <v>17.676787842638472</v>
      </c>
      <c r="O170">
        <f>_xlfn.PERCENTILE.INC($C$2:$C170,O$1)</f>
        <v>19.94326524163866</v>
      </c>
      <c r="P170">
        <f t="shared" si="24"/>
        <v>3</v>
      </c>
      <c r="T170">
        <f t="shared" si="18"/>
        <v>6.0516408535362484E-2</v>
      </c>
    </row>
    <row r="171" spans="1:20" x14ac:dyDescent="0.4">
      <c r="A171" s="1">
        <v>1895.02</v>
      </c>
      <c r="B171" s="11">
        <v>4.1900000000000004</v>
      </c>
      <c r="C171">
        <v>16.33123769321141</v>
      </c>
      <c r="D171">
        <f t="shared" si="25"/>
        <v>-4.1189931350114357E-3</v>
      </c>
      <c r="E171">
        <f t="shared" si="21"/>
        <v>-4.3378995433789841E-2</v>
      </c>
      <c r="F171">
        <f t="shared" si="19"/>
        <v>-0.16941176470588126</v>
      </c>
      <c r="G171" t="str">
        <f t="shared" si="16"/>
        <v>13.7 to 17.8</v>
      </c>
      <c r="H171" t="str">
        <f t="shared" si="22"/>
        <v>10.7 to 13.7</v>
      </c>
      <c r="I171" t="str">
        <f>IF(C171&gt;$AA$17,"Above 21.9",IF(C171&gt;$AA$16,"17.7 to 21.9",IF(C171&gt;$AA$15,"13.7 to 17.7",IF(C171&gt;$AA$14,"10.6 to 13.6","Below 10.6"))))</f>
        <v>13.7 to 17.7</v>
      </c>
      <c r="J171" t="str">
        <f t="shared" si="23"/>
        <v>10.6 to 13.6</v>
      </c>
      <c r="K171">
        <f>_xlfn.PERCENTILE.INC($C$2:$C171,K$1)</f>
        <v>15.051549510406236</v>
      </c>
      <c r="L171">
        <f>_xlfn.PERCENTILE.INC($C$2:$C171,L$1)</f>
        <v>15.701070788609321</v>
      </c>
      <c r="M171">
        <f>_xlfn.PERCENTILE.INC($C$2:$C171,M$1)</f>
        <v>16.674131667212698</v>
      </c>
      <c r="N171">
        <f>_xlfn.PERCENTILE.INC($C$2:$C171,N$1)</f>
        <v>17.674263508701241</v>
      </c>
      <c r="O171">
        <f>_xlfn.PERCENTILE.INC($C$2:$C171,O$1)</f>
        <v>19.94326524163866</v>
      </c>
      <c r="P171">
        <f t="shared" si="24"/>
        <v>3</v>
      </c>
      <c r="T171">
        <f t="shared" si="18"/>
        <v>6.1232346181311251E-2</v>
      </c>
    </row>
    <row r="172" spans="1:20" x14ac:dyDescent="0.4">
      <c r="A172" s="1">
        <v>1895.03</v>
      </c>
      <c r="B172" s="11">
        <v>4.1900000000000004</v>
      </c>
      <c r="C172">
        <v>16.364625427174801</v>
      </c>
      <c r="D172">
        <f t="shared" si="25"/>
        <v>-4.3378995433789843E-3</v>
      </c>
      <c r="E172">
        <f t="shared" si="21"/>
        <v>-7.0953436807095219E-2</v>
      </c>
      <c r="F172">
        <f t="shared" si="19"/>
        <v>0</v>
      </c>
      <c r="G172" t="str">
        <f t="shared" si="16"/>
        <v>13.7 to 17.8</v>
      </c>
      <c r="H172" t="str">
        <f t="shared" si="22"/>
        <v>13.7 to 17.8</v>
      </c>
      <c r="I172" t="str">
        <f>IF(C172&gt;$AA$17,"Above 21.9",IF(C172&gt;$AA$16,"17.7 to 21.9",IF(C172&gt;$AA$15,"13.7 to 17.7",IF(C172&gt;$AA$14,"10.6 to 13.6","Below 10.6"))))</f>
        <v>13.7 to 17.7</v>
      </c>
      <c r="J172" t="str">
        <f t="shared" si="23"/>
        <v>13.7 to 17.7</v>
      </c>
      <c r="K172">
        <f>_xlfn.PERCENTILE.INC($C$2:$C172,K$1)</f>
        <v>15.051623357657386</v>
      </c>
      <c r="L172">
        <f>_xlfn.PERCENTILE.INC($C$2:$C172,L$1)</f>
        <v>15.715941874329708</v>
      </c>
      <c r="M172">
        <f>_xlfn.PERCENTILE.INC($C$2:$C172,M$1)</f>
        <v>16.672466333767737</v>
      </c>
      <c r="N172">
        <f>_xlfn.PERCENTILE.INC($C$2:$C172,N$1)</f>
        <v>17.67173917476401</v>
      </c>
      <c r="O172">
        <f>_xlfn.PERCENTILE.INC($C$2:$C172,O$1)</f>
        <v>19.94326524163866</v>
      </c>
      <c r="P172">
        <f t="shared" si="24"/>
        <v>3</v>
      </c>
      <c r="T172">
        <f t="shared" si="18"/>
        <v>6.1107417609413663E-2</v>
      </c>
    </row>
    <row r="173" spans="1:20" x14ac:dyDescent="0.4">
      <c r="A173" s="1">
        <v>1895.04</v>
      </c>
      <c r="B173" s="11">
        <v>4.37</v>
      </c>
      <c r="C173">
        <v>16.3875438236863</v>
      </c>
      <c r="D173">
        <f t="shared" si="25"/>
        <v>0</v>
      </c>
      <c r="E173">
        <f t="shared" si="21"/>
        <v>-4.3763676148796532E-2</v>
      </c>
      <c r="F173">
        <f t="shared" si="19"/>
        <v>0.51551312649164593</v>
      </c>
      <c r="G173" t="str">
        <f t="shared" si="16"/>
        <v>13.7 to 17.8</v>
      </c>
      <c r="H173" t="str">
        <f t="shared" si="22"/>
        <v>10.7 to 13.7</v>
      </c>
      <c r="I173" t="str">
        <f>IF(C173&gt;$AA$17,"Above 21.9",IF(C173&gt;$AA$16,"17.7 to 21.9",IF(C173&gt;$AA$15,"13.7 to 17.7",IF(C173&gt;$AA$14,"10.6 to 13.6","Below 10.6"))))</f>
        <v>13.7 to 17.7</v>
      </c>
      <c r="J173" t="str">
        <f t="shared" si="23"/>
        <v>10.6 to 13.6</v>
      </c>
      <c r="K173">
        <f>_xlfn.PERCENTILE.INC($C$2:$C173,K$1)</f>
        <v>15.056824449812849</v>
      </c>
      <c r="L173">
        <f>_xlfn.PERCENTILE.INC($C$2:$C173,L$1)</f>
        <v>15.725512865377116</v>
      </c>
      <c r="M173">
        <f>_xlfn.PERCENTILE.INC($C$2:$C173,M$1)</f>
        <v>16.647615030901999</v>
      </c>
      <c r="N173">
        <f>_xlfn.PERCENTILE.INC($C$2:$C173,N$1)</f>
        <v>17.668720081430966</v>
      </c>
      <c r="O173">
        <f>_xlfn.PERCENTILE.INC($C$2:$C173,O$1)</f>
        <v>19.94326524163866</v>
      </c>
      <c r="P173">
        <f t="shared" si="24"/>
        <v>3</v>
      </c>
      <c r="T173">
        <f t="shared" si="18"/>
        <v>6.1021957332899127E-2</v>
      </c>
    </row>
    <row r="174" spans="1:20" x14ac:dyDescent="0.4">
      <c r="A174" s="1">
        <v>1895.05</v>
      </c>
      <c r="B174" s="11">
        <v>4.6100000000000003</v>
      </c>
      <c r="C174">
        <v>17.08036955338239</v>
      </c>
      <c r="D174">
        <f t="shared" si="25"/>
        <v>6.712962962962964E-3</v>
      </c>
      <c r="E174">
        <f t="shared" si="21"/>
        <v>4.7727272727272715E-2</v>
      </c>
      <c r="F174">
        <f t="shared" si="19"/>
        <v>0.65903890160183121</v>
      </c>
      <c r="G174" t="str">
        <f t="shared" ref="G174:G229" si="26">IF(C174&gt;22,"Above 22.0",IF(C174&gt;17.8,"17.8 to 22.0",IF(C174&gt;13.7,"13.7 to 17.8",IF(C174&gt;10.7,"10.7 to 13.7","Below 10.7"))))</f>
        <v>13.7 to 17.8</v>
      </c>
      <c r="H174" t="str">
        <f t="shared" si="22"/>
        <v>13.7 to 17.8</v>
      </c>
      <c r="I174" t="str">
        <f>IF(C174&gt;$AA$17,"Above 21.9",IF(C174&gt;$AA$16,"17.7 to 21.9",IF(C174&gt;$AA$15,"13.7 to 17.7",IF(C174&gt;$AA$14,"10.6 to 13.6","Below 10.6"))))</f>
        <v>13.7 to 17.7</v>
      </c>
      <c r="J174" t="str">
        <f t="shared" si="23"/>
        <v>13.7 to 17.7</v>
      </c>
      <c r="K174">
        <f>_xlfn.PERCENTILE.INC($C$2:$C174,K$1)</f>
        <v>15.06202554196831</v>
      </c>
      <c r="L174">
        <f>_xlfn.PERCENTILE.INC($C$2:$C174,L$1)</f>
        <v>15.735083856424525</v>
      </c>
      <c r="M174">
        <f>_xlfn.PERCENTILE.INC($C$2:$C174,M$1)</f>
        <v>16.673299000490218</v>
      </c>
      <c r="N174">
        <f>_xlfn.PERCENTILE.INC($C$2:$C174,N$1)</f>
        <v>17.665700988097921</v>
      </c>
      <c r="O174">
        <f>_xlfn.PERCENTILE.INC($C$2:$C174,O$1)</f>
        <v>19.94326524163866</v>
      </c>
      <c r="P174">
        <f t="shared" si="24"/>
        <v>2</v>
      </c>
      <c r="T174">
        <f t="shared" si="18"/>
        <v>5.8546742614358251E-2</v>
      </c>
    </row>
    <row r="175" spans="1:20" x14ac:dyDescent="0.4">
      <c r="A175" s="1">
        <v>1895.06</v>
      </c>
      <c r="B175" s="11">
        <v>4.7</v>
      </c>
      <c r="C175">
        <v>17.207413539783392</v>
      </c>
      <c r="D175">
        <f t="shared" si="25"/>
        <v>9.3023255813953574E-3</v>
      </c>
      <c r="E175">
        <f t="shared" si="21"/>
        <v>8.294930875576044E-2</v>
      </c>
      <c r="F175">
        <f t="shared" si="19"/>
        <v>0.23427331887201697</v>
      </c>
      <c r="G175" t="str">
        <f t="shared" si="26"/>
        <v>13.7 to 17.8</v>
      </c>
      <c r="H175" t="str">
        <f t="shared" si="22"/>
        <v>13.7 to 17.8</v>
      </c>
      <c r="I175" t="str">
        <f>IF(C175&gt;$AA$17,"Above 21.9",IF(C175&gt;$AA$16,"17.7 to 21.9",IF(C175&gt;$AA$15,"13.7 to 17.7",IF(C175&gt;$AA$14,"10.6 to 13.6","Below 10.6"))))</f>
        <v>13.7 to 17.7</v>
      </c>
      <c r="J175" t="str">
        <f t="shared" si="23"/>
        <v>13.7 to 17.7</v>
      </c>
      <c r="K175">
        <f>_xlfn.PERCENTILE.INC($C$2:$C175,K$1)</f>
        <v>15.067226634123774</v>
      </c>
      <c r="L175">
        <f>_xlfn.PERCENTILE.INC($C$2:$C175,L$1)</f>
        <v>15.743011687663895</v>
      </c>
      <c r="M175">
        <f>_xlfn.PERCENTILE.INC($C$2:$C175,M$1)</f>
        <v>16.675797000657663</v>
      </c>
      <c r="N175">
        <f>_xlfn.PERCENTILE.INC($C$2:$C175,N$1)</f>
        <v>17.662681894764876</v>
      </c>
      <c r="O175">
        <f>_xlfn.PERCENTILE.INC($C$2:$C175,O$1)</f>
        <v>19.94326524163866</v>
      </c>
      <c r="P175">
        <f t="shared" si="24"/>
        <v>2</v>
      </c>
      <c r="T175">
        <f t="shared" ref="T175:T238" si="27">1/C175</f>
        <v>5.8114486392043092E-2</v>
      </c>
    </row>
    <row r="176" spans="1:20" x14ac:dyDescent="0.4">
      <c r="A176" s="1">
        <v>1895.07</v>
      </c>
      <c r="B176" s="11">
        <v>4.72</v>
      </c>
      <c r="C176">
        <v>17.546014648740549</v>
      </c>
      <c r="D176">
        <f t="shared" si="25"/>
        <v>5.8295964125560495E-3</v>
      </c>
      <c r="E176">
        <f t="shared" si="21"/>
        <v>0.11058823529411758</v>
      </c>
      <c r="F176">
        <f t="shared" ref="F176:F239" si="28">(B176-B175)/B175*12</f>
        <v>5.1063829787232951E-2</v>
      </c>
      <c r="G176" t="str">
        <f t="shared" si="26"/>
        <v>13.7 to 17.8</v>
      </c>
      <c r="H176" t="str">
        <f t="shared" si="22"/>
        <v>13.7 to 17.8</v>
      </c>
      <c r="I176" t="str">
        <f>IF(C176&gt;$AA$17,"Above 21.9",IF(C176&gt;$AA$16,"17.7 to 21.9",IF(C176&gt;$AA$15,"13.7 to 17.7",IF(C176&gt;$AA$14,"10.6 to 13.6","Below 10.6"))))</f>
        <v>13.7 to 17.7</v>
      </c>
      <c r="J176" t="str">
        <f t="shared" si="23"/>
        <v>13.7 to 17.7</v>
      </c>
      <c r="K176">
        <f>_xlfn.PERCENTILE.INC($C$2:$C176,K$1)</f>
        <v>15.072427726279235</v>
      </c>
      <c r="L176">
        <f>_xlfn.PERCENTILE.INC($C$2:$C176,L$1)</f>
        <v>15.749296359095226</v>
      </c>
      <c r="M176">
        <f>_xlfn.PERCENTILE.INC($C$2:$C176,M$1)</f>
        <v>16.682904788747148</v>
      </c>
      <c r="N176">
        <f>_xlfn.PERCENTILE.INC($C$2:$C176,N$1)</f>
        <v>17.659662801431832</v>
      </c>
      <c r="O176">
        <f>_xlfn.PERCENTILE.INC($C$2:$C176,O$1)</f>
        <v>19.94326524163866</v>
      </c>
      <c r="P176">
        <f t="shared" si="24"/>
        <v>2</v>
      </c>
      <c r="T176">
        <f t="shared" si="27"/>
        <v>5.6992999266176944E-2</v>
      </c>
    </row>
    <row r="177" spans="1:20" x14ac:dyDescent="0.4">
      <c r="A177" s="1">
        <v>1895.08</v>
      </c>
      <c r="B177" s="11">
        <v>4.79</v>
      </c>
      <c r="C177">
        <v>18.074072547241791</v>
      </c>
      <c r="D177">
        <f t="shared" si="25"/>
        <v>1.6985138004246298E-3</v>
      </c>
      <c r="E177">
        <f t="shared" si="21"/>
        <v>8.6167800453514715E-2</v>
      </c>
      <c r="F177">
        <f t="shared" si="28"/>
        <v>0.177966101694916</v>
      </c>
      <c r="G177" t="str">
        <f t="shared" si="26"/>
        <v>17.8 to 22.0</v>
      </c>
      <c r="H177" t="str">
        <f t="shared" si="22"/>
        <v>13.7 to 17.8</v>
      </c>
      <c r="I177" t="str">
        <f>IF(C177&gt;$AA$17,"Above 21.9",IF(C177&gt;$AA$16,"17.7 to 21.9",IF(C177&gt;$AA$15,"13.7 to 17.7",IF(C177&gt;$AA$14,"10.6 to 13.6","Below 10.6"))))</f>
        <v>17.7 to 21.9</v>
      </c>
      <c r="J177" t="str">
        <f t="shared" si="23"/>
        <v>13.7 to 17.7</v>
      </c>
      <c r="K177">
        <f>_xlfn.PERCENTILE.INC($C$2:$C177,K$1)</f>
        <v>15.077628818434698</v>
      </c>
      <c r="L177">
        <f>_xlfn.PERCENTILE.INC($C$2:$C177,L$1)</f>
        <v>15.755581030526557</v>
      </c>
      <c r="M177">
        <f>_xlfn.PERCENTILE.INC($C$2:$C177,M$1)</f>
        <v>16.692317470797651</v>
      </c>
      <c r="N177">
        <f>_xlfn.PERCENTILE.INC($C$2:$C177,N$1)</f>
        <v>17.67173917476401</v>
      </c>
      <c r="O177">
        <f>_xlfn.PERCENTILE.INC($C$2:$C177,O$1)</f>
        <v>19.94326524163866</v>
      </c>
      <c r="P177">
        <f t="shared" si="24"/>
        <v>1</v>
      </c>
      <c r="T177">
        <f t="shared" si="27"/>
        <v>5.5327873526357284E-2</v>
      </c>
    </row>
    <row r="178" spans="1:20" x14ac:dyDescent="0.4">
      <c r="A178" s="1">
        <v>1895.09</v>
      </c>
      <c r="B178" s="11">
        <v>4.82</v>
      </c>
      <c r="C178">
        <v>18.20033594660546</v>
      </c>
      <c r="D178">
        <f t="shared" si="25"/>
        <v>3.6559139784946215E-3</v>
      </c>
      <c r="E178">
        <f t="shared" si="21"/>
        <v>7.5892857142857109E-2</v>
      </c>
      <c r="F178">
        <f t="shared" si="28"/>
        <v>7.5156576200418157E-2</v>
      </c>
      <c r="G178" t="str">
        <f t="shared" si="26"/>
        <v>17.8 to 22.0</v>
      </c>
      <c r="H178" t="str">
        <f t="shared" si="22"/>
        <v>13.7 to 17.8</v>
      </c>
      <c r="I178" t="str">
        <f>IF(C178&gt;$AA$17,"Above 21.9",IF(C178&gt;$AA$16,"17.7 to 21.9",IF(C178&gt;$AA$15,"13.7 to 17.7",IF(C178&gt;$AA$14,"10.6 to 13.6","Below 10.6"))))</f>
        <v>17.7 to 21.9</v>
      </c>
      <c r="J178" t="str">
        <f t="shared" si="23"/>
        <v>13.7 to 17.7</v>
      </c>
      <c r="K178">
        <f>_xlfn.PERCENTILE.INC($C$2:$C178,K$1)</f>
        <v>15.080437114645107</v>
      </c>
      <c r="L178">
        <f>_xlfn.PERCENTILE.INC($C$2:$C178,L$1)</f>
        <v>15.765743542626439</v>
      </c>
      <c r="M178">
        <f>_xlfn.PERCENTILE.INC($C$2:$C178,M$1)</f>
        <v>16.711828977582798</v>
      </c>
      <c r="N178">
        <f>_xlfn.PERCENTILE.INC($C$2:$C178,N$1)</f>
        <v>17.681836510512934</v>
      </c>
      <c r="O178">
        <f>_xlfn.PERCENTILE.INC($C$2:$C178,O$1)</f>
        <v>19.94326524163866</v>
      </c>
      <c r="P178">
        <f t="shared" si="24"/>
        <v>1</v>
      </c>
      <c r="T178">
        <f t="shared" si="27"/>
        <v>5.4944040754726274E-2</v>
      </c>
    </row>
    <row r="179" spans="1:20" x14ac:dyDescent="0.4">
      <c r="A179" s="1">
        <v>1895.1</v>
      </c>
      <c r="B179" s="11">
        <v>4.75</v>
      </c>
      <c r="C179">
        <v>17.94470662246647</v>
      </c>
      <c r="D179">
        <f t="shared" si="25"/>
        <v>-3.455284552845527E-3</v>
      </c>
      <c r="E179">
        <f t="shared" si="21"/>
        <v>9.4470046082949344E-2</v>
      </c>
      <c r="F179">
        <f t="shared" si="28"/>
        <v>-0.17427385892116251</v>
      </c>
      <c r="G179" t="str">
        <f t="shared" si="26"/>
        <v>17.8 to 22.0</v>
      </c>
      <c r="H179" t="str">
        <f t="shared" si="22"/>
        <v>13.7 to 17.8</v>
      </c>
      <c r="I179" t="str">
        <f>IF(C179&gt;$AA$17,"Above 21.9",IF(C179&gt;$AA$16,"17.7 to 21.9",IF(C179&gt;$AA$15,"13.7 to 17.7",IF(C179&gt;$AA$14,"10.6 to 13.6","Below 10.6"))))</f>
        <v>17.7 to 21.9</v>
      </c>
      <c r="J179" t="str">
        <f t="shared" si="23"/>
        <v>13.7 to 17.7</v>
      </c>
      <c r="K179">
        <f>_xlfn.PERCENTILE.INC($C$2:$C179,K$1)</f>
        <v>15.083245410855517</v>
      </c>
      <c r="L179">
        <f>_xlfn.PERCENTILE.INC($C$2:$C179,L$1)</f>
        <v>15.77590605472632</v>
      </c>
      <c r="M179">
        <f>_xlfn.PERCENTILE.INC($C$2:$C179,M$1)</f>
        <v>16.727839241982458</v>
      </c>
      <c r="N179">
        <f>_xlfn.PERCENTILE.INC($C$2:$C179,N$1)</f>
        <v>17.698361735743859</v>
      </c>
      <c r="O179">
        <f>_xlfn.PERCENTILE.INC($C$2:$C179,O$1)</f>
        <v>19.94326524163866</v>
      </c>
      <c r="P179">
        <f t="shared" si="24"/>
        <v>1</v>
      </c>
      <c r="T179">
        <f t="shared" si="27"/>
        <v>5.572673998180705E-2</v>
      </c>
    </row>
    <row r="180" spans="1:20" x14ac:dyDescent="0.4">
      <c r="A180" s="1">
        <v>1895.11</v>
      </c>
      <c r="B180" s="11">
        <v>4.59</v>
      </c>
      <c r="C180">
        <v>17.342998991921689</v>
      </c>
      <c r="D180">
        <f t="shared" si="25"/>
        <v>-1.2404580152671763E-2</v>
      </c>
      <c r="E180">
        <f t="shared" si="21"/>
        <v>5.7603686635944701E-2</v>
      </c>
      <c r="F180">
        <f t="shared" si="28"/>
        <v>-0.4042105263157898</v>
      </c>
      <c r="G180" t="str">
        <f t="shared" si="26"/>
        <v>13.7 to 17.8</v>
      </c>
      <c r="H180" t="str">
        <f t="shared" si="22"/>
        <v>13.7 to 17.8</v>
      </c>
      <c r="I180" t="str">
        <f>IF(C180&gt;$AA$17,"Above 21.9",IF(C180&gt;$AA$16,"17.7 to 21.9",IF(C180&gt;$AA$15,"13.7 to 17.7",IF(C180&gt;$AA$14,"10.6 to 13.6","Below 10.6"))))</f>
        <v>13.7 to 17.7</v>
      </c>
      <c r="J180" t="str">
        <f t="shared" si="23"/>
        <v>13.7 to 17.7</v>
      </c>
      <c r="K180">
        <f>_xlfn.PERCENTILE.INC($C$2:$C180,K$1)</f>
        <v>15.086053707065926</v>
      </c>
      <c r="L180">
        <f>_xlfn.PERCENTILE.INC($C$2:$C180,L$1)</f>
        <v>15.785247062826642</v>
      </c>
      <c r="M180">
        <f>_xlfn.PERCENTILE.INC($C$2:$C180,M$1)</f>
        <v>16.736847021611144</v>
      </c>
      <c r="N180">
        <f>_xlfn.PERCENTILE.INC($C$2:$C180,N$1)</f>
        <v>17.693694771979292</v>
      </c>
      <c r="O180">
        <f>_xlfn.PERCENTILE.INC($C$2:$C180,O$1)</f>
        <v>19.94326524163866</v>
      </c>
      <c r="P180">
        <f t="shared" si="24"/>
        <v>2</v>
      </c>
      <c r="T180">
        <f t="shared" si="27"/>
        <v>5.7660154421146921E-2</v>
      </c>
    </row>
    <row r="181" spans="1:20" x14ac:dyDescent="0.4">
      <c r="A181" s="1">
        <v>1895.12</v>
      </c>
      <c r="B181" s="11">
        <v>4.32</v>
      </c>
      <c r="C181">
        <v>16.548415156667957</v>
      </c>
      <c r="D181">
        <f t="shared" si="25"/>
        <v>-1.6923076923076923E-2</v>
      </c>
      <c r="E181">
        <f t="shared" si="21"/>
        <v>4.6511627906977819E-3</v>
      </c>
      <c r="F181">
        <f t="shared" si="28"/>
        <v>-0.70588235294117541</v>
      </c>
      <c r="G181" t="str">
        <f t="shared" si="26"/>
        <v>13.7 to 17.8</v>
      </c>
      <c r="H181" t="str">
        <f t="shared" si="22"/>
        <v>13.7 to 17.8</v>
      </c>
      <c r="I181" t="str">
        <f>IF(C181&gt;$AA$17,"Above 21.9",IF(C181&gt;$AA$16,"17.7 to 21.9",IF(C181&gt;$AA$15,"13.7 to 17.7",IF(C181&gt;$AA$14,"10.6 to 13.6","Below 10.6"))))</f>
        <v>13.7 to 17.7</v>
      </c>
      <c r="J181" t="str">
        <f t="shared" si="23"/>
        <v>13.7 to 17.7</v>
      </c>
      <c r="K181">
        <f>_xlfn.PERCENTILE.INC($C$2:$C181,K$1)</f>
        <v>15.088862003276335</v>
      </c>
      <c r="L181">
        <f>_xlfn.PERCENTILE.INC($C$2:$C181,L$1)</f>
        <v>15.793766566927404</v>
      </c>
      <c r="M181">
        <f>_xlfn.PERCENTILE.INC($C$2:$C181,M$1)</f>
        <v>16.73084183519202</v>
      </c>
      <c r="N181">
        <f>_xlfn.PERCENTILE.INC($C$2:$C181,N$1)</f>
        <v>17.689027808214728</v>
      </c>
      <c r="O181">
        <f>_xlfn.PERCENTILE.INC($C$2:$C181,O$1)</f>
        <v>19.94326524163866</v>
      </c>
      <c r="P181">
        <f t="shared" si="24"/>
        <v>3</v>
      </c>
      <c r="T181">
        <f t="shared" si="27"/>
        <v>6.0428747437911823E-2</v>
      </c>
    </row>
    <row r="182" spans="1:20" x14ac:dyDescent="0.4">
      <c r="A182" s="1">
        <v>1896.01</v>
      </c>
      <c r="B182" s="11">
        <v>4.2699999999999996</v>
      </c>
      <c r="C182">
        <v>16.576224828568183</v>
      </c>
      <c r="D182">
        <f t="shared" si="25"/>
        <v>-1.7884615384615395E-2</v>
      </c>
      <c r="E182">
        <f t="shared" si="21"/>
        <v>4.7058823529410763E-3</v>
      </c>
      <c r="F182">
        <f t="shared" si="28"/>
        <v>-0.13888888888889087</v>
      </c>
      <c r="G182" t="str">
        <f t="shared" si="26"/>
        <v>13.7 to 17.8</v>
      </c>
      <c r="H182" t="str">
        <f t="shared" si="22"/>
        <v>13.7 to 17.8</v>
      </c>
      <c r="I182" t="str">
        <f>IF(C182&gt;$AA$17,"Above 21.9",IF(C182&gt;$AA$16,"17.7 to 21.9",IF(C182&gt;$AA$15,"13.7 to 17.7",IF(C182&gt;$AA$14,"10.6 to 13.6","Below 10.6"))))</f>
        <v>13.7 to 17.7</v>
      </c>
      <c r="J182" t="str">
        <f t="shared" si="23"/>
        <v>13.7 to 17.7</v>
      </c>
      <c r="K182">
        <f>_xlfn.PERCENTILE.INC($C$2:$C182,K$1)</f>
        <v>15.091670299486744</v>
      </c>
      <c r="L182">
        <f>_xlfn.PERCENTILE.INC($C$2:$C182,L$1)</f>
        <v>15.802286071028165</v>
      </c>
      <c r="M182">
        <f>_xlfn.PERCENTILE.INC($C$2:$C182,M$1)</f>
        <v>16.724836648772897</v>
      </c>
      <c r="N182">
        <f>_xlfn.PERCENTILE.INC($C$2:$C182,N$1)</f>
        <v>17.684360844450165</v>
      </c>
      <c r="O182">
        <f>_xlfn.PERCENTILE.INC($C$2:$C182,O$1)</f>
        <v>19.94326524163866</v>
      </c>
      <c r="P182">
        <f t="shared" si="24"/>
        <v>3</v>
      </c>
      <c r="T182">
        <f t="shared" si="27"/>
        <v>6.0327367077970415E-2</v>
      </c>
    </row>
    <row r="183" spans="1:20" x14ac:dyDescent="0.4">
      <c r="A183" s="1">
        <v>1896.02</v>
      </c>
      <c r="B183" s="11">
        <v>4.45</v>
      </c>
      <c r="C183">
        <v>17.515403352637261</v>
      </c>
      <c r="D183">
        <f t="shared" si="25"/>
        <v>-1.6037735849056597E-2</v>
      </c>
      <c r="E183">
        <f t="shared" si="21"/>
        <v>6.2052505966587054E-2</v>
      </c>
      <c r="F183">
        <f t="shared" si="28"/>
        <v>0.50585480093676982</v>
      </c>
      <c r="G183" t="str">
        <f t="shared" si="26"/>
        <v>13.7 to 17.8</v>
      </c>
      <c r="H183" t="str">
        <f t="shared" si="22"/>
        <v>13.7 to 17.8</v>
      </c>
      <c r="I183" t="str">
        <f>IF(C183&gt;$AA$17,"Above 21.9",IF(C183&gt;$AA$16,"17.7 to 21.9",IF(C183&gt;$AA$15,"13.7 to 17.7",IF(C183&gt;$AA$14,"10.6 to 13.6","Below 10.6"))))</f>
        <v>13.7 to 17.7</v>
      </c>
      <c r="J183" t="str">
        <f t="shared" si="23"/>
        <v>13.7 to 17.7</v>
      </c>
      <c r="K183">
        <f>_xlfn.PERCENTILE.INC($C$2:$C183,K$1)</f>
        <v>15.096593245334244</v>
      </c>
      <c r="L183">
        <f>_xlfn.PERCENTILE.INC($C$2:$C183,L$1)</f>
        <v>15.833638367623825</v>
      </c>
      <c r="M183">
        <f>_xlfn.PERCENTILE.INC($C$2:$C183,M$1)</f>
        <v>16.733844428401582</v>
      </c>
      <c r="N183">
        <f>_xlfn.PERCENTILE.INC($C$2:$C183,N$1)</f>
        <v>17.681836510512934</v>
      </c>
      <c r="O183">
        <f>_xlfn.PERCENTILE.INC($C$2:$C183,O$1)</f>
        <v>19.94326524163866</v>
      </c>
      <c r="P183">
        <f t="shared" si="24"/>
        <v>2</v>
      </c>
      <c r="T183">
        <f t="shared" si="27"/>
        <v>5.70926047129501E-2</v>
      </c>
    </row>
    <row r="184" spans="1:20" x14ac:dyDescent="0.4">
      <c r="A184" s="1">
        <v>1896.03</v>
      </c>
      <c r="B184" s="11">
        <v>4.38</v>
      </c>
      <c r="C184">
        <v>17.232362712298603</v>
      </c>
      <c r="D184">
        <f t="shared" si="25"/>
        <v>-1.5606936416184981E-2</v>
      </c>
      <c r="E184">
        <f t="shared" si="21"/>
        <v>4.5346062052505846E-2</v>
      </c>
      <c r="F184">
        <f t="shared" si="28"/>
        <v>-0.18876404494382099</v>
      </c>
      <c r="G184" t="str">
        <f t="shared" si="26"/>
        <v>13.7 to 17.8</v>
      </c>
      <c r="H184" t="str">
        <f t="shared" si="22"/>
        <v>13.7 to 17.8</v>
      </c>
      <c r="I184" t="str">
        <f>IF(C184&gt;$AA$17,"Above 21.9",IF(C184&gt;$AA$16,"17.7 to 21.9",IF(C184&gt;$AA$15,"13.7 to 17.7",IF(C184&gt;$AA$14,"10.6 to 13.6","Below 10.6"))))</f>
        <v>13.7 to 17.7</v>
      </c>
      <c r="J184" t="str">
        <f t="shared" si="23"/>
        <v>13.7 to 17.7</v>
      </c>
      <c r="K184">
        <f>_xlfn.PERCENTILE.INC($C$2:$C184,K$1)</f>
        <v>15.101516191181743</v>
      </c>
      <c r="L184">
        <f>_xlfn.PERCENTILE.INC($C$2:$C184,L$1)</f>
        <v>15.864990664219485</v>
      </c>
      <c r="M184">
        <f>_xlfn.PERCENTILE.INC($C$2:$C184,M$1)</f>
        <v>16.752222918105826</v>
      </c>
      <c r="N184">
        <f>_xlfn.PERCENTILE.INC($C$2:$C184,N$1)</f>
        <v>17.679312176575703</v>
      </c>
      <c r="O184">
        <f>_xlfn.PERCENTILE.INC($C$2:$C184,O$1)</f>
        <v>19.94326524163866</v>
      </c>
      <c r="P184">
        <f t="shared" si="24"/>
        <v>2</v>
      </c>
      <c r="T184">
        <f t="shared" si="27"/>
        <v>5.8030347706545651E-2</v>
      </c>
    </row>
    <row r="185" spans="1:20" x14ac:dyDescent="0.4">
      <c r="A185" s="1">
        <v>1896.04</v>
      </c>
      <c r="B185" s="11">
        <v>4.42</v>
      </c>
      <c r="C185">
        <v>17.643699378130002</v>
      </c>
      <c r="D185">
        <f t="shared" si="25"/>
        <v>-1.3671875000000003E-2</v>
      </c>
      <c r="E185">
        <f t="shared" ref="E185:E241" si="29">(B185-B173)/B173</f>
        <v>1.1441647597253964E-2</v>
      </c>
      <c r="F185">
        <f t="shared" si="28"/>
        <v>0.10958904109589052</v>
      </c>
      <c r="G185" t="str">
        <f t="shared" si="26"/>
        <v>13.7 to 17.8</v>
      </c>
      <c r="H185" t="str">
        <f t="shared" ref="H185:H229" si="30">G65</f>
        <v>13.7 to 17.8</v>
      </c>
      <c r="I185" t="str">
        <f>IF(C185&gt;$AA$17,"Above 21.9",IF(C185&gt;$AA$16,"17.7 to 21.9",IF(C185&gt;$AA$15,"13.7 to 17.7",IF(C185&gt;$AA$14,"10.6 to 13.6","Below 10.6"))))</f>
        <v>13.7 to 17.7</v>
      </c>
      <c r="J185" t="str">
        <f t="shared" si="23"/>
        <v>13.7 to 17.7</v>
      </c>
      <c r="K185">
        <f>_xlfn.PERCENTILE.INC($C$2:$C185,K$1)</f>
        <v>15.106439137029243</v>
      </c>
      <c r="L185">
        <f>_xlfn.PERCENTILE.INC($C$2:$C185,L$1)</f>
        <v>15.885211127730612</v>
      </c>
      <c r="M185">
        <f>_xlfn.PERCENTILE.INC($C$2:$C185,M$1)</f>
        <v>16.789342827961178</v>
      </c>
      <c r="N185">
        <f>_xlfn.PERCENTILE.INC($C$2:$C185,N$1)</f>
        <v>17.676787842638472</v>
      </c>
      <c r="O185">
        <f>_xlfn.PERCENTILE.INC($C$2:$C185,O$1)</f>
        <v>19.94326524163866</v>
      </c>
      <c r="P185">
        <f t="shared" si="24"/>
        <v>2</v>
      </c>
      <c r="T185">
        <f t="shared" si="27"/>
        <v>5.6677456273117863E-2</v>
      </c>
    </row>
    <row r="186" spans="1:20" x14ac:dyDescent="0.4">
      <c r="A186" s="1">
        <v>1896.05</v>
      </c>
      <c r="B186" s="11">
        <v>4.4000000000000004</v>
      </c>
      <c r="C186">
        <v>17.828266894232826</v>
      </c>
      <c r="D186">
        <f t="shared" si="25"/>
        <v>-1.2350597609561738E-2</v>
      </c>
      <c r="E186">
        <f t="shared" si="29"/>
        <v>-4.5553145336225585E-2</v>
      </c>
      <c r="F186">
        <f t="shared" si="28"/>
        <v>-5.4298642533935487E-2</v>
      </c>
      <c r="G186" t="str">
        <f t="shared" si="26"/>
        <v>17.8 to 22.0</v>
      </c>
      <c r="H186" t="str">
        <f t="shared" si="30"/>
        <v>13.7 to 17.8</v>
      </c>
      <c r="I186" t="str">
        <f>IF(C186&gt;$AA$17,"Above 21.9",IF(C186&gt;$AA$16,"17.7 to 21.9",IF(C186&gt;$AA$15,"13.7 to 17.7",IF(C186&gt;$AA$14,"10.6 to 13.6","Below 10.6"))))</f>
        <v>17.7 to 21.9</v>
      </c>
      <c r="J186" t="str">
        <f t="shared" ref="J186:J229" si="31">I66</f>
        <v>13.7 to 17.7</v>
      </c>
      <c r="K186">
        <f>_xlfn.PERCENTILE.INC($C$2:$C186,K$1)</f>
        <v>15.111362082876742</v>
      </c>
      <c r="L186">
        <f>_xlfn.PERCENTILE.INC($C$2:$C186,L$1)</f>
        <v>15.894299758157205</v>
      </c>
      <c r="M186">
        <f>_xlfn.PERCENTILE.INC($C$2:$C186,M$1)</f>
        <v>16.804530447114985</v>
      </c>
      <c r="N186">
        <f>_xlfn.PERCENTILE.INC($C$2:$C186,N$1)</f>
        <v>17.689027808214728</v>
      </c>
      <c r="O186">
        <f>_xlfn.PERCENTILE.INC($C$2:$C186,O$1)</f>
        <v>19.94326524163866</v>
      </c>
      <c r="P186">
        <f t="shared" si="24"/>
        <v>1</v>
      </c>
      <c r="T186">
        <f t="shared" si="27"/>
        <v>5.6090701689208211E-2</v>
      </c>
    </row>
    <row r="187" spans="1:20" x14ac:dyDescent="0.4">
      <c r="A187" s="1">
        <v>1896.06</v>
      </c>
      <c r="B187" s="11">
        <v>4.32</v>
      </c>
      <c r="C187">
        <v>17.777578616430464</v>
      </c>
      <c r="D187">
        <f t="shared" si="25"/>
        <v>-1.771428571428571E-2</v>
      </c>
      <c r="E187">
        <f t="shared" si="29"/>
        <v>-8.0851063829787212E-2</v>
      </c>
      <c r="F187">
        <f t="shared" si="28"/>
        <v>-0.21818181818181834</v>
      </c>
      <c r="G187" t="str">
        <f t="shared" si="26"/>
        <v>13.7 to 17.8</v>
      </c>
      <c r="H187" t="str">
        <f t="shared" si="30"/>
        <v>17.8 to 22.0</v>
      </c>
      <c r="I187" t="str">
        <f>IF(C187&gt;$AA$17,"Above 21.9",IF(C187&gt;$AA$16,"17.7 to 21.9",IF(C187&gt;$AA$15,"13.7 to 17.7",IF(C187&gt;$AA$14,"10.6 to 13.6","Below 10.6"))))</f>
        <v>17.7 to 21.9</v>
      </c>
      <c r="J187" t="str">
        <f t="shared" si="31"/>
        <v>17.7 to 21.9</v>
      </c>
      <c r="K187">
        <f>_xlfn.PERCENTILE.INC($C$2:$C187,K$1)</f>
        <v>15.116285028724242</v>
      </c>
      <c r="L187">
        <f>_xlfn.PERCENTILE.INC($C$2:$C187,L$1)</f>
        <v>15.903388388583796</v>
      </c>
      <c r="M187">
        <f>_xlfn.PERCENTILE.INC($C$2:$C187,M$1)</f>
        <v>16.808751920918017</v>
      </c>
      <c r="N187">
        <f>_xlfn.PERCENTILE.INC($C$2:$C187,N$1)</f>
        <v>17.707695663272986</v>
      </c>
      <c r="O187">
        <f>_xlfn.PERCENTILE.INC($C$2:$C187,O$1)</f>
        <v>19.94326524163866</v>
      </c>
      <c r="P187">
        <f t="shared" si="24"/>
        <v>1</v>
      </c>
      <c r="T187">
        <f t="shared" si="27"/>
        <v>5.6250630166010125E-2</v>
      </c>
    </row>
    <row r="188" spans="1:20" x14ac:dyDescent="0.4">
      <c r="A188" s="1">
        <v>1896.07</v>
      </c>
      <c r="B188" s="11">
        <v>4.04</v>
      </c>
      <c r="C188">
        <v>16.637100103394584</v>
      </c>
      <c r="D188">
        <f t="shared" si="25"/>
        <v>-2.4202626641651032E-2</v>
      </c>
      <c r="E188">
        <f t="shared" si="29"/>
        <v>-0.14406779661016944</v>
      </c>
      <c r="F188">
        <f t="shared" si="28"/>
        <v>-0.77777777777777835</v>
      </c>
      <c r="G188" t="str">
        <f t="shared" si="26"/>
        <v>13.7 to 17.8</v>
      </c>
      <c r="H188" t="str">
        <f t="shared" si="30"/>
        <v>17.8 to 22.0</v>
      </c>
      <c r="I188" t="str">
        <f>IF(C188&gt;$AA$17,"Above 21.9",IF(C188&gt;$AA$16,"17.7 to 21.9",IF(C188&gt;$AA$15,"13.7 to 17.7",IF(C188&gt;$AA$14,"10.6 to 13.6","Below 10.6"))))</f>
        <v>13.7 to 17.7</v>
      </c>
      <c r="J188" t="str">
        <f t="shared" si="31"/>
        <v>17.7 to 21.9</v>
      </c>
      <c r="K188">
        <f>_xlfn.PERCENTILE.INC($C$2:$C188,K$1)</f>
        <v>15.119110182320824</v>
      </c>
      <c r="L188">
        <f>_xlfn.PERCENTILE.INC($C$2:$C188,L$1)</f>
        <v>15.91899759337895</v>
      </c>
      <c r="M188">
        <f>_xlfn.PERCENTILE.INC($C$2:$C188,M$1)</f>
        <v>16.80593760504933</v>
      </c>
      <c r="N188">
        <f>_xlfn.PERCENTILE.INC($C$2:$C188,N$1)</f>
        <v>17.703028699508423</v>
      </c>
      <c r="O188">
        <f>_xlfn.PERCENTILE.INC($C$2:$C188,O$1)</f>
        <v>19.94326524163866</v>
      </c>
      <c r="P188">
        <f t="shared" si="24"/>
        <v>3</v>
      </c>
      <c r="T188">
        <f t="shared" si="27"/>
        <v>6.010662878658541E-2</v>
      </c>
    </row>
    <row r="189" spans="1:20" x14ac:dyDescent="0.4">
      <c r="A189" s="1">
        <v>1896.08</v>
      </c>
      <c r="B189" s="11">
        <v>3.81</v>
      </c>
      <c r="C189">
        <v>15.703370546226877</v>
      </c>
      <c r="D189">
        <f t="shared" si="25"/>
        <v>-2.9050279329608943E-2</v>
      </c>
      <c r="E189">
        <f t="shared" si="29"/>
        <v>-0.20459290187891441</v>
      </c>
      <c r="F189">
        <f t="shared" si="28"/>
        <v>-0.68316831683168311</v>
      </c>
      <c r="G189" t="str">
        <f t="shared" si="26"/>
        <v>13.7 to 17.8</v>
      </c>
      <c r="H189" t="str">
        <f t="shared" si="30"/>
        <v>13.7 to 17.8</v>
      </c>
      <c r="I189" t="str">
        <f>IF(C189&gt;$AA$17,"Above 21.9",IF(C189&gt;$AA$16,"17.7 to 21.9",IF(C189&gt;$AA$15,"13.7 to 17.7",IF(C189&gt;$AA$14,"10.6 to 13.6","Below 10.6"))))</f>
        <v>13.7 to 17.7</v>
      </c>
      <c r="J189" t="str">
        <f t="shared" si="31"/>
        <v>17.7 to 21.9</v>
      </c>
      <c r="K189">
        <f>_xlfn.PERCENTILE.INC($C$2:$C189,K$1)</f>
        <v>15.121935335917405</v>
      </c>
      <c r="L189">
        <f>_xlfn.PERCENTILE.INC($C$2:$C189,L$1)</f>
        <v>15.898844073370499</v>
      </c>
      <c r="M189">
        <f>_xlfn.PERCENTILE.INC($C$2:$C189,M$1)</f>
        <v>16.803123289180643</v>
      </c>
      <c r="N189">
        <f>_xlfn.PERCENTILE.INC($C$2:$C189,N$1)</f>
        <v>17.698361735743859</v>
      </c>
      <c r="O189">
        <f>_xlfn.PERCENTILE.INC($C$2:$C189,O$1)</f>
        <v>19.94326524163866</v>
      </c>
      <c r="P189">
        <f t="shared" si="24"/>
        <v>4</v>
      </c>
      <c r="T189">
        <f t="shared" si="27"/>
        <v>6.3680596280667578E-2</v>
      </c>
    </row>
    <row r="190" spans="1:20" x14ac:dyDescent="0.4">
      <c r="A190" s="1">
        <v>1896.09</v>
      </c>
      <c r="B190" s="11">
        <v>4.01</v>
      </c>
      <c r="C190">
        <v>16.544339943032018</v>
      </c>
      <c r="D190">
        <f t="shared" si="25"/>
        <v>-2.7223230490018152E-2</v>
      </c>
      <c r="E190">
        <f t="shared" si="29"/>
        <v>-0.16804979253112043</v>
      </c>
      <c r="F190">
        <f t="shared" si="28"/>
        <v>0.62992125984251879</v>
      </c>
      <c r="G190" t="str">
        <f t="shared" si="26"/>
        <v>13.7 to 17.8</v>
      </c>
      <c r="H190" t="str">
        <f t="shared" si="30"/>
        <v>17.8 to 22.0</v>
      </c>
      <c r="I190" t="str">
        <f>IF(C190&gt;$AA$17,"Above 21.9",IF(C190&gt;$AA$16,"17.7 to 21.9",IF(C190&gt;$AA$15,"13.7 to 17.7",IF(C190&gt;$AA$14,"10.6 to 13.6","Below 10.6"))))</f>
        <v>13.7 to 17.7</v>
      </c>
      <c r="J190" t="str">
        <f t="shared" si="31"/>
        <v>17.7 to 21.9</v>
      </c>
      <c r="K190">
        <f>_xlfn.PERCENTILE.INC($C$2:$C190,K$1)</f>
        <v>15.124760489513987</v>
      </c>
      <c r="L190">
        <f>_xlfn.PERCENTILE.INC($C$2:$C190,L$1)</f>
        <v>15.911192990981373</v>
      </c>
      <c r="M190">
        <f>_xlfn.PERCENTILE.INC($C$2:$C190,M$1)</f>
        <v>16.789342827961178</v>
      </c>
      <c r="N190">
        <f>_xlfn.PERCENTILE.INC($C$2:$C190,N$1)</f>
        <v>17.693694771979292</v>
      </c>
      <c r="O190">
        <f>_xlfn.PERCENTILE.INC($C$2:$C190,O$1)</f>
        <v>19.94326524163866</v>
      </c>
      <c r="P190">
        <f t="shared" si="24"/>
        <v>3</v>
      </c>
      <c r="T190">
        <f t="shared" si="27"/>
        <v>6.044363229015795E-2</v>
      </c>
    </row>
    <row r="191" spans="1:20" x14ac:dyDescent="0.4">
      <c r="A191" s="1">
        <v>1896.1</v>
      </c>
      <c r="B191" s="11">
        <v>4.0999999999999996</v>
      </c>
      <c r="C191">
        <v>16.43886680472589</v>
      </c>
      <c r="D191">
        <f t="shared" si="25"/>
        <v>-2.7433628318584081E-2</v>
      </c>
      <c r="E191">
        <f t="shared" si="29"/>
        <v>-0.13684210526315796</v>
      </c>
      <c r="F191">
        <f t="shared" si="28"/>
        <v>0.26932668329177017</v>
      </c>
      <c r="G191" t="str">
        <f t="shared" si="26"/>
        <v>13.7 to 17.8</v>
      </c>
      <c r="H191" t="str">
        <f t="shared" si="30"/>
        <v>17.8 to 22.0</v>
      </c>
      <c r="I191" t="str">
        <f>IF(C191&gt;$AA$17,"Above 21.9",IF(C191&gt;$AA$16,"17.7 to 21.9",IF(C191&gt;$AA$15,"13.7 to 17.7",IF(C191&gt;$AA$14,"10.6 to 13.6","Below 10.6"))))</f>
        <v>13.7 to 17.7</v>
      </c>
      <c r="J191" t="str">
        <f t="shared" si="31"/>
        <v>17.7 to 21.9</v>
      </c>
      <c r="K191">
        <f>_xlfn.PERCENTILE.INC($C$2:$C191,K$1)</f>
        <v>15.127585643110567</v>
      </c>
      <c r="L191">
        <f>_xlfn.PERCENTILE.INC($C$2:$C191,L$1)</f>
        <v>15.926802195776528</v>
      </c>
      <c r="M191">
        <f>_xlfn.PERCENTILE.INC($C$2:$C191,M$1)</f>
        <v>16.764596221390942</v>
      </c>
      <c r="N191">
        <f>_xlfn.PERCENTILE.INC($C$2:$C191,N$1)</f>
        <v>17.689027808214728</v>
      </c>
      <c r="O191">
        <f>_xlfn.PERCENTILE.INC($C$2:$C191,O$1)</f>
        <v>19.94326524163866</v>
      </c>
      <c r="P191">
        <f t="shared" si="24"/>
        <v>3</v>
      </c>
      <c r="T191">
        <f t="shared" si="27"/>
        <v>6.0831443668155842E-2</v>
      </c>
    </row>
    <row r="192" spans="1:20" x14ac:dyDescent="0.4">
      <c r="A192" s="1">
        <v>1896.11</v>
      </c>
      <c r="B192" s="11">
        <v>4.38</v>
      </c>
      <c r="C192">
        <v>17.089425242371114</v>
      </c>
      <c r="D192">
        <f t="shared" si="25"/>
        <v>-2.4352331606217619E-2</v>
      </c>
      <c r="E192">
        <f t="shared" si="29"/>
        <v>-4.5751633986928102E-2</v>
      </c>
      <c r="F192">
        <f t="shared" si="28"/>
        <v>0.81951219512195195</v>
      </c>
      <c r="G192" t="str">
        <f t="shared" si="26"/>
        <v>13.7 to 17.8</v>
      </c>
      <c r="H192" t="str">
        <f t="shared" si="30"/>
        <v>17.8 to 22.0</v>
      </c>
      <c r="I192" t="str">
        <f>IF(C192&gt;$AA$17,"Above 21.9",IF(C192&gt;$AA$16,"17.7 to 21.9",IF(C192&gt;$AA$15,"13.7 to 17.7",IF(C192&gt;$AA$14,"10.6 to 13.6","Below 10.6"))))</f>
        <v>13.7 to 17.7</v>
      </c>
      <c r="J192" t="str">
        <f t="shared" si="31"/>
        <v>17.7 to 21.9</v>
      </c>
      <c r="K192">
        <f>_xlfn.PERCENTILE.INC($C$2:$C192,K$1)</f>
        <v>15.13041079670715</v>
      </c>
      <c r="L192">
        <f>_xlfn.PERCENTILE.INC($C$2:$C192,L$1)</f>
        <v>15.942411400571682</v>
      </c>
      <c r="M192">
        <f>_xlfn.PERCENTILE.INC($C$2:$C192,M$1)</f>
        <v>16.801716131246298</v>
      </c>
      <c r="N192">
        <f>_xlfn.PERCENTILE.INC($C$2:$C192,N$1)</f>
        <v>17.684360844450165</v>
      </c>
      <c r="O192">
        <f>_xlfn.PERCENTILE.INC($C$2:$C192,O$1)</f>
        <v>19.94326524163866</v>
      </c>
      <c r="P192">
        <f t="shared" si="24"/>
        <v>2</v>
      </c>
      <c r="T192">
        <f t="shared" si="27"/>
        <v>5.8515718686701287E-2</v>
      </c>
    </row>
    <row r="193" spans="1:20" x14ac:dyDescent="0.4">
      <c r="A193" s="1">
        <v>1896.12</v>
      </c>
      <c r="B193" s="11">
        <v>4.22</v>
      </c>
      <c r="C193">
        <v>16.501404180590097</v>
      </c>
      <c r="D193">
        <f t="shared" si="25"/>
        <v>-2.5177304964539005E-2</v>
      </c>
      <c r="E193">
        <f t="shared" si="29"/>
        <v>-2.3148148148148268E-2</v>
      </c>
      <c r="F193">
        <f t="shared" si="28"/>
        <v>-0.43835616438356206</v>
      </c>
      <c r="G193" t="str">
        <f t="shared" si="26"/>
        <v>13.7 to 17.8</v>
      </c>
      <c r="H193" t="str">
        <f t="shared" si="30"/>
        <v>17.8 to 22.0</v>
      </c>
      <c r="I193" t="str">
        <f>IF(C193&gt;$AA$17,"Above 21.9",IF(C193&gt;$AA$16,"17.7 to 21.9",IF(C193&gt;$AA$15,"13.7 to 17.7",IF(C193&gt;$AA$14,"10.6 to 13.6","Below 10.6"))))</f>
        <v>13.7 to 17.7</v>
      </c>
      <c r="J193" t="str">
        <f t="shared" si="31"/>
        <v>17.7 to 21.9</v>
      </c>
      <c r="K193">
        <f>_xlfn.PERCENTILE.INC($C$2:$C193,K$1)</f>
        <v>15.135100943038326</v>
      </c>
      <c r="L193">
        <f>_xlfn.PERCENTILE.INC($C$2:$C193,L$1)</f>
        <v>15.944960091149822</v>
      </c>
      <c r="M193">
        <f>_xlfn.PERCENTILE.INC($C$2:$C193,M$1)</f>
        <v>16.776969524676062</v>
      </c>
      <c r="N193">
        <f>_xlfn.PERCENTILE.INC($C$2:$C193,N$1)</f>
        <v>17.681836510512934</v>
      </c>
      <c r="O193">
        <f>_xlfn.PERCENTILE.INC($C$2:$C193,O$1)</f>
        <v>19.94326524163866</v>
      </c>
      <c r="P193">
        <f t="shared" si="24"/>
        <v>3</v>
      </c>
      <c r="T193">
        <f t="shared" si="27"/>
        <v>6.0600903356834185E-2</v>
      </c>
    </row>
    <row r="194" spans="1:20" x14ac:dyDescent="0.4">
      <c r="A194" s="1">
        <v>1897.01</v>
      </c>
      <c r="B194" s="11">
        <v>4.22</v>
      </c>
      <c r="C194">
        <v>17.026521282380564</v>
      </c>
      <c r="D194">
        <f t="shared" si="25"/>
        <v>-2.437275985663083E-2</v>
      </c>
      <c r="E194">
        <f t="shared" si="29"/>
        <v>-1.1709601873536259E-2</v>
      </c>
      <c r="F194">
        <f t="shared" si="28"/>
        <v>0</v>
      </c>
      <c r="G194" t="str">
        <f t="shared" si="26"/>
        <v>13.7 to 17.8</v>
      </c>
      <c r="H194" t="str">
        <f t="shared" si="30"/>
        <v>13.7 to 17.8</v>
      </c>
      <c r="I194" t="str">
        <f>IF(C194&gt;$AA$17,"Above 21.9",IF(C194&gt;$AA$16,"17.7 to 21.9",IF(C194&gt;$AA$15,"13.7 to 17.7",IF(C194&gt;$AA$14,"10.6 to 13.6","Below 10.6"))))</f>
        <v>13.7 to 17.7</v>
      </c>
      <c r="J194" t="str">
        <f t="shared" si="31"/>
        <v>13.7 to 17.7</v>
      </c>
      <c r="K194">
        <f>_xlfn.PERCENTILE.INC($C$2:$C194,K$1)</f>
        <v>15.139791089369503</v>
      </c>
      <c r="L194">
        <f>_xlfn.PERCENTILE.INC($C$2:$C194,L$1)</f>
        <v>15.947508781727961</v>
      </c>
      <c r="M194">
        <f>_xlfn.PERCENTILE.INC($C$2:$C194,M$1)</f>
        <v>16.803123289180643</v>
      </c>
      <c r="N194">
        <f>_xlfn.PERCENTILE.INC($C$2:$C194,N$1)</f>
        <v>17.679312176575703</v>
      </c>
      <c r="O194">
        <f>_xlfn.PERCENTILE.INC($C$2:$C194,O$1)</f>
        <v>19.94326524163866</v>
      </c>
      <c r="P194">
        <f t="shared" si="24"/>
        <v>2</v>
      </c>
      <c r="T194">
        <f t="shared" si="27"/>
        <v>5.8731903212362178E-2</v>
      </c>
    </row>
    <row r="195" spans="1:20" x14ac:dyDescent="0.4">
      <c r="A195" s="1">
        <v>1897.02</v>
      </c>
      <c r="B195" s="11">
        <v>4.18</v>
      </c>
      <c r="C195">
        <v>16.894025883254102</v>
      </c>
      <c r="D195">
        <f t="shared" si="25"/>
        <v>-2.4548736462093868E-2</v>
      </c>
      <c r="E195">
        <f t="shared" si="29"/>
        <v>-6.067415730337089E-2</v>
      </c>
      <c r="F195">
        <f t="shared" si="28"/>
        <v>-0.11374407582938401</v>
      </c>
      <c r="G195" t="str">
        <f t="shared" si="26"/>
        <v>13.7 to 17.8</v>
      </c>
      <c r="H195" t="str">
        <f t="shared" si="30"/>
        <v>13.7 to 17.8</v>
      </c>
      <c r="I195" t="str">
        <f>IF(C195&gt;$AA$17,"Above 21.9",IF(C195&gt;$AA$16,"17.7 to 21.9",IF(C195&gt;$AA$15,"13.7 to 17.7",IF(C195&gt;$AA$14,"10.6 to 13.6","Below 10.6"))))</f>
        <v>13.7 to 17.7</v>
      </c>
      <c r="J195" t="str">
        <f t="shared" si="31"/>
        <v>13.7 to 17.7</v>
      </c>
      <c r="K195">
        <f>_xlfn.PERCENTILE.INC($C$2:$C195,K$1)</f>
        <v>15.144481235700681</v>
      </c>
      <c r="L195">
        <f>_xlfn.PERCENTILE.INC($C$2:$C195,L$1)</f>
        <v>15.949168941826981</v>
      </c>
      <c r="M195">
        <f>_xlfn.PERCENTILE.INC($C$2:$C195,M$1)</f>
        <v>16.807344762983671</v>
      </c>
      <c r="N195">
        <f>_xlfn.PERCENTILE.INC($C$2:$C195,N$1)</f>
        <v>17.676787842638472</v>
      </c>
      <c r="O195">
        <f>_xlfn.PERCENTILE.INC($C$2:$C195,O$1)</f>
        <v>19.94326524163866</v>
      </c>
      <c r="P195">
        <f t="shared" ref="P195:P258" si="32">IF(C195&gt;$N195,1,IF(C195&gt;$M195,2,IF(C195&gt;$L195,3,IF(C195&gt;$K195,4,5))))</f>
        <v>2</v>
      </c>
      <c r="T195">
        <f t="shared" si="27"/>
        <v>5.9192522073215952E-2</v>
      </c>
    </row>
    <row r="196" spans="1:20" x14ac:dyDescent="0.4">
      <c r="A196" s="1">
        <v>1897.03</v>
      </c>
      <c r="B196" s="11">
        <v>4.1900000000000004</v>
      </c>
      <c r="C196">
        <v>16.958030716721044</v>
      </c>
      <c r="D196">
        <f t="shared" si="25"/>
        <v>-2.610229276895943E-2</v>
      </c>
      <c r="E196">
        <f t="shared" si="29"/>
        <v>-4.3378995433789841E-2</v>
      </c>
      <c r="F196">
        <f t="shared" si="28"/>
        <v>2.8708133971293806E-2</v>
      </c>
      <c r="G196" t="str">
        <f t="shared" si="26"/>
        <v>13.7 to 17.8</v>
      </c>
      <c r="H196" t="str">
        <f t="shared" si="30"/>
        <v>13.7 to 17.8</v>
      </c>
      <c r="I196" t="str">
        <f>IF(C196&gt;$AA$17,"Above 21.9",IF(C196&gt;$AA$16,"17.7 to 21.9",IF(C196&gt;$AA$15,"13.7 to 17.7",IF(C196&gt;$AA$14,"10.6 to 13.6","Below 10.6"))))</f>
        <v>13.7 to 17.7</v>
      </c>
      <c r="J196" t="str">
        <f t="shared" si="31"/>
        <v>13.7 to 17.7</v>
      </c>
      <c r="K196">
        <f>_xlfn.PERCENTILE.INC($C$2:$C196,K$1)</f>
        <v>15.149171382031858</v>
      </c>
      <c r="L196">
        <f>_xlfn.PERCENTILE.INC($C$2:$C196,L$1)</f>
        <v>15.949940571446881</v>
      </c>
      <c r="M196">
        <f>_xlfn.PERCENTILE.INC($C$2:$C196,M$1)</f>
        <v>16.814864951998416</v>
      </c>
      <c r="N196">
        <f>_xlfn.PERCENTILE.INC($C$2:$C196,N$1)</f>
        <v>17.674263508701241</v>
      </c>
      <c r="O196">
        <f>_xlfn.PERCENTILE.INC($C$2:$C196,O$1)</f>
        <v>19.94326524163866</v>
      </c>
      <c r="P196">
        <f t="shared" si="32"/>
        <v>2</v>
      </c>
      <c r="T196">
        <f t="shared" si="27"/>
        <v>5.8969111254998194E-2</v>
      </c>
    </row>
    <row r="197" spans="1:20" x14ac:dyDescent="0.4">
      <c r="A197" s="1">
        <v>1897.04</v>
      </c>
      <c r="B197" s="11">
        <v>4.0599999999999996</v>
      </c>
      <c r="C197">
        <v>16.696857434734667</v>
      </c>
      <c r="D197">
        <f t="shared" si="25"/>
        <v>-3.0000000000000006E-2</v>
      </c>
      <c r="E197">
        <f t="shared" si="29"/>
        <v>-8.1447963800905049E-2</v>
      </c>
      <c r="F197">
        <f t="shared" si="28"/>
        <v>-0.37231503579952485</v>
      </c>
      <c r="G197" t="str">
        <f t="shared" si="26"/>
        <v>13.7 to 17.8</v>
      </c>
      <c r="H197" t="str">
        <f t="shared" si="30"/>
        <v>17.8 to 22.0</v>
      </c>
      <c r="I197" t="str">
        <f>IF(C197&gt;$AA$17,"Above 21.9",IF(C197&gt;$AA$16,"17.7 to 21.9",IF(C197&gt;$AA$15,"13.7 to 17.7",IF(C197&gt;$AA$14,"10.6 to 13.6","Below 10.6"))))</f>
        <v>13.7 to 17.7</v>
      </c>
      <c r="J197" t="str">
        <f t="shared" si="31"/>
        <v>17.7 to 21.9</v>
      </c>
      <c r="K197">
        <f>_xlfn.PERCENTILE.INC($C$2:$C197,K$1)</f>
        <v>15.153861528363034</v>
      </c>
      <c r="L197">
        <f>_xlfn.PERCENTILE.INC($C$2:$C197,L$1)</f>
        <v>15.950712201066779</v>
      </c>
      <c r="M197">
        <f>_xlfn.PERCENTILE.INC($C$2:$C197,M$1)</f>
        <v>16.808751920918017</v>
      </c>
      <c r="N197">
        <f>_xlfn.PERCENTILE.INC($C$2:$C197,N$1)</f>
        <v>17.67173917476401</v>
      </c>
      <c r="O197">
        <f>_xlfn.PERCENTILE.INC($C$2:$C197,O$1)</f>
        <v>19.94326524163866</v>
      </c>
      <c r="P197">
        <f t="shared" si="32"/>
        <v>3</v>
      </c>
      <c r="T197">
        <f t="shared" si="27"/>
        <v>5.9891509759177099E-2</v>
      </c>
    </row>
    <row r="198" spans="1:20" x14ac:dyDescent="0.4">
      <c r="A198" s="1">
        <v>1897.05</v>
      </c>
      <c r="B198" s="11">
        <v>4.08</v>
      </c>
      <c r="C198">
        <v>17.04775512922939</v>
      </c>
      <c r="D198">
        <f t="shared" si="25"/>
        <v>-3.0847457627118647E-2</v>
      </c>
      <c r="E198">
        <f t="shared" si="29"/>
        <v>-7.2727272727272779E-2</v>
      </c>
      <c r="F198">
        <f t="shared" si="28"/>
        <v>5.9113300492612209E-2</v>
      </c>
      <c r="G198" t="str">
        <f t="shared" si="26"/>
        <v>13.7 to 17.8</v>
      </c>
      <c r="H198" t="str">
        <f t="shared" si="30"/>
        <v>17.8 to 22.0</v>
      </c>
      <c r="I198" t="str">
        <f>IF(C198&gt;$AA$17,"Above 21.9",IF(C198&gt;$AA$16,"17.7 to 21.9",IF(C198&gt;$AA$15,"13.7 to 17.7",IF(C198&gt;$AA$14,"10.6 to 13.6","Below 10.6"))))</f>
        <v>13.7 to 17.7</v>
      </c>
      <c r="J198" t="str">
        <f t="shared" si="31"/>
        <v>17.7 to 21.9</v>
      </c>
      <c r="K198">
        <f>_xlfn.PERCENTILE.INC($C$2:$C198,K$1)</f>
        <v>15.161623285323495</v>
      </c>
      <c r="L198">
        <f>_xlfn.PERCENTILE.INC($C$2:$C198,L$1)</f>
        <v>15.953929003082095</v>
      </c>
      <c r="M198">
        <f>_xlfn.PERCENTILE.INC($C$2:$C198,M$1)</f>
        <v>16.817921467538618</v>
      </c>
      <c r="N198">
        <f>_xlfn.PERCENTILE.INC($C$2:$C198,N$1)</f>
        <v>17.668720081430966</v>
      </c>
      <c r="O198">
        <f>_xlfn.PERCENTILE.INC($C$2:$C198,O$1)</f>
        <v>19.94326524163866</v>
      </c>
      <c r="P198">
        <f t="shared" si="32"/>
        <v>2</v>
      </c>
      <c r="T198">
        <f t="shared" si="27"/>
        <v>5.8658749637096823E-2</v>
      </c>
    </row>
    <row r="199" spans="1:20" x14ac:dyDescent="0.4">
      <c r="A199" s="1">
        <v>1897.06</v>
      </c>
      <c r="B199" s="11">
        <v>4.2699999999999996</v>
      </c>
      <c r="C199">
        <v>17.850497280690618</v>
      </c>
      <c r="D199">
        <f t="shared" si="25"/>
        <v>-2.5479930191972089E-2</v>
      </c>
      <c r="E199">
        <f t="shared" si="29"/>
        <v>-1.1574074074074238E-2</v>
      </c>
      <c r="F199">
        <f t="shared" si="28"/>
        <v>0.55882352941176316</v>
      </c>
      <c r="G199" t="str">
        <f t="shared" si="26"/>
        <v>17.8 to 22.0</v>
      </c>
      <c r="H199" t="str">
        <f t="shared" si="30"/>
        <v>13.7 to 17.8</v>
      </c>
      <c r="I199" t="str">
        <f>IF(C199&gt;$AA$17,"Above 21.9",IF(C199&gt;$AA$16,"17.7 to 21.9",IF(C199&gt;$AA$15,"13.7 to 17.7",IF(C199&gt;$AA$14,"10.6 to 13.6","Below 10.6"))))</f>
        <v>17.7 to 21.9</v>
      </c>
      <c r="J199" t="str">
        <f t="shared" si="31"/>
        <v>17.7 to 21.9</v>
      </c>
      <c r="K199">
        <f>_xlfn.PERCENTILE.INC($C$2:$C199,K$1)</f>
        <v>15.169385042283956</v>
      </c>
      <c r="L199">
        <f>_xlfn.PERCENTILE.INC($C$2:$C199,L$1)</f>
        <v>15.957145805097413</v>
      </c>
      <c r="M199">
        <f>_xlfn.PERCENTILE.INC($C$2:$C199,M$1)</f>
        <v>16.827880819209241</v>
      </c>
      <c r="N199">
        <f>_xlfn.PERCENTILE.INC($C$2:$C199,N$1)</f>
        <v>17.679312176575703</v>
      </c>
      <c r="O199">
        <f>_xlfn.PERCENTILE.INC($C$2:$C199,O$1)</f>
        <v>19.94326524163866</v>
      </c>
      <c r="P199">
        <f t="shared" si="32"/>
        <v>1</v>
      </c>
      <c r="T199">
        <f t="shared" si="27"/>
        <v>5.6020848286491599E-2</v>
      </c>
    </row>
    <row r="200" spans="1:20" x14ac:dyDescent="0.4">
      <c r="A200" s="1">
        <v>1897.07</v>
      </c>
      <c r="B200" s="11">
        <v>4.46</v>
      </c>
      <c r="C200">
        <v>18.651975755820285</v>
      </c>
      <c r="D200">
        <f t="shared" si="25"/>
        <v>-2.0214669051878353E-2</v>
      </c>
      <c r="E200">
        <f t="shared" si="29"/>
        <v>0.10396039603960394</v>
      </c>
      <c r="F200">
        <f t="shared" si="28"/>
        <v>0.53395784543325642</v>
      </c>
      <c r="G200" t="str">
        <f t="shared" si="26"/>
        <v>17.8 to 22.0</v>
      </c>
      <c r="H200" t="str">
        <f t="shared" si="30"/>
        <v>13.7 to 17.8</v>
      </c>
      <c r="I200" t="str">
        <f>IF(C200&gt;$AA$17,"Above 21.9",IF(C200&gt;$AA$16,"17.7 to 21.9",IF(C200&gt;$AA$15,"13.7 to 17.7",IF(C200&gt;$AA$14,"10.6 to 13.6","Below 10.6"))))</f>
        <v>17.7 to 21.9</v>
      </c>
      <c r="J200" t="str">
        <f t="shared" si="31"/>
        <v>13.7 to 17.7</v>
      </c>
      <c r="K200">
        <f>_xlfn.PERCENTILE.INC($C$2:$C200,K$1)</f>
        <v>15.177146799244417</v>
      </c>
      <c r="L200">
        <f>_xlfn.PERCENTILE.INC($C$2:$C200,L$1)</f>
        <v>15.964569129236343</v>
      </c>
      <c r="M200">
        <f>_xlfn.PERCENTILE.INC($C$2:$C200,M$1)</f>
        <v>16.839419780979906</v>
      </c>
      <c r="N200">
        <f>_xlfn.PERCENTILE.INC($C$2:$C200,N$1)</f>
        <v>17.693694771979292</v>
      </c>
      <c r="O200">
        <f>_xlfn.PERCENTILE.INC($C$2:$C200,O$1)</f>
        <v>19.94326524163866</v>
      </c>
      <c r="P200">
        <f t="shared" si="32"/>
        <v>1</v>
      </c>
      <c r="T200">
        <f t="shared" si="27"/>
        <v>5.3613623194205227E-2</v>
      </c>
    </row>
    <row r="201" spans="1:20" x14ac:dyDescent="0.4">
      <c r="A201" s="1">
        <v>1897.08</v>
      </c>
      <c r="B201" s="11">
        <v>4.75</v>
      </c>
      <c r="C201">
        <v>19.006396010519445</v>
      </c>
      <c r="D201">
        <f t="shared" si="25"/>
        <v>-1.2844036697247711E-2</v>
      </c>
      <c r="E201">
        <f t="shared" si="29"/>
        <v>0.24671916010498685</v>
      </c>
      <c r="F201">
        <f t="shared" si="28"/>
        <v>0.78026905829596416</v>
      </c>
      <c r="G201" t="str">
        <f t="shared" si="26"/>
        <v>17.8 to 22.0</v>
      </c>
      <c r="H201" t="str">
        <f t="shared" si="30"/>
        <v>13.7 to 17.8</v>
      </c>
      <c r="I201" t="str">
        <f>IF(C201&gt;$AA$17,"Above 21.9",IF(C201&gt;$AA$16,"17.7 to 21.9",IF(C201&gt;$AA$15,"13.7 to 17.7",IF(C201&gt;$AA$14,"10.6 to 13.6","Below 10.6"))))</f>
        <v>17.7 to 21.9</v>
      </c>
      <c r="J201" t="str">
        <f t="shared" si="31"/>
        <v>13.7 to 17.7</v>
      </c>
      <c r="K201">
        <f>_xlfn.PERCENTILE.INC($C$2:$C201,K$1)</f>
        <v>15.184908556204878</v>
      </c>
      <c r="L201">
        <f>_xlfn.PERCENTILE.INC($C$2:$C201,L$1)</f>
        <v>15.976198975498887</v>
      </c>
      <c r="M201">
        <f>_xlfn.PERCENTILE.INC($C$2:$C201,M$1)</f>
        <v>16.851237866981208</v>
      </c>
      <c r="N201">
        <f>_xlfn.PERCENTILE.INC($C$2:$C201,N$1)</f>
        <v>17.708408813269696</v>
      </c>
      <c r="O201">
        <f>_xlfn.PERCENTILE.INC($C$2:$C201,O$1)</f>
        <v>19.94326524163866</v>
      </c>
      <c r="P201">
        <f t="shared" si="32"/>
        <v>1</v>
      </c>
      <c r="T201">
        <f t="shared" si="27"/>
        <v>5.2613867428971346E-2</v>
      </c>
    </row>
    <row r="202" spans="1:20" x14ac:dyDescent="0.4">
      <c r="A202" s="1">
        <v>1897.09</v>
      </c>
      <c r="B202" s="11">
        <v>4.9800000000000004</v>
      </c>
      <c r="C202">
        <v>19.372370293397797</v>
      </c>
      <c r="D202">
        <f t="shared" si="25"/>
        <v>-7.4349442379182066E-3</v>
      </c>
      <c r="E202">
        <f t="shared" si="29"/>
        <v>0.24189526184538671</v>
      </c>
      <c r="F202">
        <f t="shared" si="28"/>
        <v>0.58105263157894849</v>
      </c>
      <c r="G202" t="str">
        <f t="shared" si="26"/>
        <v>17.8 to 22.0</v>
      </c>
      <c r="H202" t="str">
        <f t="shared" si="30"/>
        <v>13.7 to 17.8</v>
      </c>
      <c r="I202" t="str">
        <f>IF(C202&gt;$AA$17,"Above 21.9",IF(C202&gt;$AA$16,"17.7 to 21.9",IF(C202&gt;$AA$15,"13.7 to 17.7",IF(C202&gt;$AA$14,"10.6 to 13.6","Below 10.6"))))</f>
        <v>17.7 to 21.9</v>
      </c>
      <c r="J202" t="str">
        <f t="shared" si="31"/>
        <v>13.7 to 17.7</v>
      </c>
      <c r="K202">
        <f>_xlfn.PERCENTILE.INC($C$2:$C202,K$1)</f>
        <v>15.192670313165339</v>
      </c>
      <c r="L202">
        <f>_xlfn.PERCENTILE.INC($C$2:$C202,L$1)</f>
        <v>15.987828821761429</v>
      </c>
      <c r="M202">
        <f>_xlfn.PERCENTILE.INC($C$2:$C202,M$1)</f>
        <v>16.863195515097825</v>
      </c>
      <c r="N202">
        <f>_xlfn.PERCENTILE.INC($C$2:$C202,N$1)</f>
        <v>17.711261413256533</v>
      </c>
      <c r="O202">
        <f>_xlfn.PERCENTILE.INC($C$2:$C202,O$1)</f>
        <v>19.94326524163866</v>
      </c>
      <c r="P202">
        <f t="shared" si="32"/>
        <v>1</v>
      </c>
      <c r="T202">
        <f t="shared" si="27"/>
        <v>5.161990943053598E-2</v>
      </c>
    </row>
    <row r="203" spans="1:20" x14ac:dyDescent="0.4">
      <c r="A203" s="1">
        <v>1897.1</v>
      </c>
      <c r="B203" s="11">
        <v>4.82</v>
      </c>
      <c r="C203">
        <v>19.028031223902421</v>
      </c>
      <c r="D203">
        <f t="shared" si="25"/>
        <v>-7.307692307692305E-3</v>
      </c>
      <c r="E203">
        <f t="shared" si="29"/>
        <v>0.17560975609756116</v>
      </c>
      <c r="F203">
        <f t="shared" si="28"/>
        <v>-0.38554216867469909</v>
      </c>
      <c r="G203" t="str">
        <f t="shared" si="26"/>
        <v>17.8 to 22.0</v>
      </c>
      <c r="H203" t="str">
        <f t="shared" si="30"/>
        <v>13.7 to 17.8</v>
      </c>
      <c r="I203" t="str">
        <f>IF(C203&gt;$AA$17,"Above 21.9",IF(C203&gt;$AA$16,"17.7 to 21.9",IF(C203&gt;$AA$15,"13.7 to 17.7",IF(C203&gt;$AA$14,"10.6 to 13.6","Below 10.6"))))</f>
        <v>17.7 to 21.9</v>
      </c>
      <c r="J203" t="str">
        <f t="shared" si="31"/>
        <v>13.7 to 17.7</v>
      </c>
      <c r="K203">
        <f>_xlfn.PERCENTILE.INC($C$2:$C203,K$1)</f>
        <v>15.193498425858241</v>
      </c>
      <c r="L203">
        <f>_xlfn.PERCENTILE.INC($C$2:$C203,L$1)</f>
        <v>15.989106877924449</v>
      </c>
      <c r="M203">
        <f>_xlfn.PERCENTILE.INC($C$2:$C203,M$1)</f>
        <v>16.878806900703641</v>
      </c>
      <c r="N203">
        <f>_xlfn.PERCENTILE.INC($C$2:$C203,N$1)</f>
        <v>17.715507154512402</v>
      </c>
      <c r="O203">
        <f>_xlfn.PERCENTILE.INC($C$2:$C203,O$1)</f>
        <v>19.94326524163866</v>
      </c>
      <c r="P203">
        <f t="shared" si="32"/>
        <v>1</v>
      </c>
      <c r="T203">
        <f t="shared" si="27"/>
        <v>5.2554044516378087E-2</v>
      </c>
    </row>
    <row r="204" spans="1:20" x14ac:dyDescent="0.4">
      <c r="A204" s="1">
        <v>1897.11</v>
      </c>
      <c r="B204" s="11">
        <v>4.6500000000000004</v>
      </c>
      <c r="C204">
        <v>18.358448098050221</v>
      </c>
      <c r="D204">
        <f t="shared" ref="D204:D229" si="33">(B204-B84)/B84/10</f>
        <v>-1.2264150943396217E-2</v>
      </c>
      <c r="E204">
        <f t="shared" si="29"/>
        <v>6.1643835616438464E-2</v>
      </c>
      <c r="F204">
        <f t="shared" si="28"/>
        <v>-0.42323651452282141</v>
      </c>
      <c r="G204" t="str">
        <f t="shared" si="26"/>
        <v>17.8 to 22.0</v>
      </c>
      <c r="H204" t="str">
        <f t="shared" si="30"/>
        <v>13.7 to 17.8</v>
      </c>
      <c r="I204" t="str">
        <f>IF(C204&gt;$AA$17,"Above 21.9",IF(C204&gt;$AA$16,"17.7 to 21.9",IF(C204&gt;$AA$15,"13.7 to 17.7",IF(C204&gt;$AA$14,"10.6 to 13.6","Below 10.6"))))</f>
        <v>17.7 to 21.9</v>
      </c>
      <c r="J204" t="str">
        <f t="shared" si="31"/>
        <v>13.7 to 17.7</v>
      </c>
      <c r="K204">
        <f>_xlfn.PERCENTILE.INC($C$2:$C204,K$1)</f>
        <v>15.194326538551143</v>
      </c>
      <c r="L204">
        <f>_xlfn.PERCENTILE.INC($C$2:$C204,L$1)</f>
        <v>15.990384934087468</v>
      </c>
      <c r="M204">
        <f>_xlfn.PERCENTILE.INC($C$2:$C204,M$1)</f>
        <v>16.890176769536833</v>
      </c>
      <c r="N204">
        <f>_xlfn.PERCENTILE.INC($C$2:$C204,N$1)</f>
        <v>17.720975115702107</v>
      </c>
      <c r="O204">
        <f>_xlfn.PERCENTILE.INC($C$2:$C204,O$1)</f>
        <v>19.94326524163866</v>
      </c>
      <c r="P204">
        <f t="shared" si="32"/>
        <v>1</v>
      </c>
      <c r="T204">
        <f t="shared" si="27"/>
        <v>5.4470835152248306E-2</v>
      </c>
    </row>
    <row r="205" spans="1:20" x14ac:dyDescent="0.4">
      <c r="A205" s="1">
        <v>1897.12</v>
      </c>
      <c r="B205" s="11">
        <v>4.75</v>
      </c>
      <c r="C205">
        <v>18.748757662525495</v>
      </c>
      <c r="D205">
        <f t="shared" si="33"/>
        <v>-9.8671726755218143E-3</v>
      </c>
      <c r="E205">
        <f t="shared" si="29"/>
        <v>0.12559241706161145</v>
      </c>
      <c r="F205">
        <f t="shared" si="28"/>
        <v>0.25806451612903131</v>
      </c>
      <c r="G205" t="str">
        <f t="shared" si="26"/>
        <v>17.8 to 22.0</v>
      </c>
      <c r="H205" t="str">
        <f t="shared" si="30"/>
        <v>13.7 to 17.8</v>
      </c>
      <c r="I205" t="str">
        <f>IF(C205&gt;$AA$17,"Above 21.9",IF(C205&gt;$AA$16,"17.7 to 21.9",IF(C205&gt;$AA$15,"13.7 to 17.7",IF(C205&gt;$AA$14,"10.6 to 13.6","Below 10.6"))))</f>
        <v>17.7 to 21.9</v>
      </c>
      <c r="J205" t="str">
        <f t="shared" si="31"/>
        <v>13.7 to 17.7</v>
      </c>
      <c r="K205">
        <f>_xlfn.PERCENTILE.INC($C$2:$C205,K$1)</f>
        <v>15.195154651244044</v>
      </c>
      <c r="L205">
        <f>_xlfn.PERCENTILE.INC($C$2:$C205,L$1)</f>
        <v>16.002840076528678</v>
      </c>
      <c r="M205">
        <f>_xlfn.PERCENTILE.INC($C$2:$C205,M$1)</f>
        <v>16.893063604824786</v>
      </c>
      <c r="N205">
        <f>_xlfn.PERCENTILE.INC($C$2:$C205,N$1)</f>
        <v>17.745379126343746</v>
      </c>
      <c r="O205">
        <f>_xlfn.PERCENTILE.INC($C$2:$C205,O$1)</f>
        <v>19.94326524163866</v>
      </c>
      <c r="P205">
        <f t="shared" si="32"/>
        <v>1</v>
      </c>
      <c r="T205">
        <f t="shared" si="27"/>
        <v>5.3336867327416188E-2</v>
      </c>
    </row>
    <row r="206" spans="1:20" x14ac:dyDescent="0.4">
      <c r="A206" s="1">
        <v>1898.01</v>
      </c>
      <c r="B206" s="11">
        <v>4.88</v>
      </c>
      <c r="C206">
        <v>19.24900002181375</v>
      </c>
      <c r="D206">
        <f t="shared" si="33"/>
        <v>-8.0979284369114835E-3</v>
      </c>
      <c r="E206">
        <f t="shared" si="29"/>
        <v>0.15639810426540288</v>
      </c>
      <c r="F206">
        <f t="shared" si="28"/>
        <v>0.32842105263157867</v>
      </c>
      <c r="G206" t="str">
        <f t="shared" si="26"/>
        <v>17.8 to 22.0</v>
      </c>
      <c r="H206" t="str">
        <f t="shared" si="30"/>
        <v>13.7 to 17.8</v>
      </c>
      <c r="I206" t="str">
        <f>IF(C206&gt;$AA$17,"Above 21.9",IF(C206&gt;$AA$16,"17.7 to 21.9",IF(C206&gt;$AA$15,"13.7 to 17.7",IF(C206&gt;$AA$14,"10.6 to 13.6","Below 10.6"))))</f>
        <v>17.7 to 21.9</v>
      </c>
      <c r="J206" t="str">
        <f t="shared" si="31"/>
        <v>13.7 to 17.7</v>
      </c>
      <c r="K206">
        <f>_xlfn.PERCENTILE.INC($C$2:$C206,K$1)</f>
        <v>15.195982763936946</v>
      </c>
      <c r="L206">
        <f>_xlfn.PERCENTILE.INC($C$2:$C206,L$1)</f>
        <v>16.026472305248081</v>
      </c>
      <c r="M206">
        <f>_xlfn.PERCENTILE.INC($C$2:$C206,M$1)</f>
        <v>16.896251142585395</v>
      </c>
      <c r="N206">
        <f>_xlfn.PERCENTILE.INC($C$2:$C206,N$1)</f>
        <v>17.779348990716095</v>
      </c>
      <c r="O206">
        <f>_xlfn.PERCENTILE.INC($C$2:$C206,O$1)</f>
        <v>19.94326524163866</v>
      </c>
      <c r="P206">
        <f t="shared" si="32"/>
        <v>1</v>
      </c>
      <c r="T206">
        <f t="shared" si="27"/>
        <v>5.195075062947474E-2</v>
      </c>
    </row>
    <row r="207" spans="1:20" x14ac:dyDescent="0.4">
      <c r="A207" s="1">
        <v>1898.02</v>
      </c>
      <c r="B207" s="11">
        <v>4.87</v>
      </c>
      <c r="C207">
        <v>18.91813188800214</v>
      </c>
      <c r="D207">
        <f t="shared" si="33"/>
        <v>-7.7651515151515183E-3</v>
      </c>
      <c r="E207">
        <f t="shared" si="29"/>
        <v>0.16507177033492834</v>
      </c>
      <c r="F207">
        <f t="shared" si="28"/>
        <v>-2.4590163934425705E-2</v>
      </c>
      <c r="G207" t="str">
        <f t="shared" si="26"/>
        <v>17.8 to 22.0</v>
      </c>
      <c r="H207" t="str">
        <f t="shared" si="30"/>
        <v>13.7 to 17.8</v>
      </c>
      <c r="I207" t="str">
        <f>IF(C207&gt;$AA$17,"Above 21.9",IF(C207&gt;$AA$16,"17.7 to 21.9",IF(C207&gt;$AA$15,"13.7 to 17.7",IF(C207&gt;$AA$14,"10.6 to 13.6","Below 10.6"))))</f>
        <v>17.7 to 21.9</v>
      </c>
      <c r="J207" t="str">
        <f t="shared" si="31"/>
        <v>13.7 to 17.7</v>
      </c>
      <c r="K207">
        <f>_xlfn.PERCENTILE.INC($C$2:$C207,K$1)</f>
        <v>15.196810876629849</v>
      </c>
      <c r="L207">
        <f>_xlfn.PERCENTILE.INC($C$2:$C207,L$1)</f>
        <v>16.050104533967485</v>
      </c>
      <c r="M207">
        <f>_xlfn.PERCENTILE.INC($C$2:$C207,M$1)</f>
        <v>16.899589031582334</v>
      </c>
      <c r="N207">
        <f>_xlfn.PERCENTILE.INC($C$2:$C207,N$1)</f>
        <v>17.78643048785862</v>
      </c>
      <c r="O207">
        <f>_xlfn.PERCENTILE.INC($C$2:$C207,O$1)</f>
        <v>19.94326524163866</v>
      </c>
      <c r="P207">
        <f t="shared" si="32"/>
        <v>1</v>
      </c>
      <c r="T207">
        <f t="shared" si="27"/>
        <v>5.2859341816630372E-2</v>
      </c>
    </row>
    <row r="208" spans="1:20" x14ac:dyDescent="0.4">
      <c r="A208" s="1">
        <v>1898.03</v>
      </c>
      <c r="B208" s="11">
        <v>4.6500000000000004</v>
      </c>
      <c r="C208">
        <v>18.042174923468679</v>
      </c>
      <c r="D208">
        <f t="shared" si="33"/>
        <v>-8.4645669291338529E-3</v>
      </c>
      <c r="E208">
        <f t="shared" si="29"/>
        <v>0.10978520286396179</v>
      </c>
      <c r="F208">
        <f t="shared" si="28"/>
        <v>-0.54209445585215543</v>
      </c>
      <c r="G208" t="str">
        <f t="shared" si="26"/>
        <v>17.8 to 22.0</v>
      </c>
      <c r="H208" t="str">
        <f t="shared" si="30"/>
        <v>13.7 to 17.8</v>
      </c>
      <c r="I208" t="str">
        <f>IF(C208&gt;$AA$17,"Above 21.9",IF(C208&gt;$AA$16,"17.7 to 21.9",IF(C208&gt;$AA$15,"13.7 to 17.7",IF(C208&gt;$AA$14,"10.6 to 13.6","Below 10.6"))))</f>
        <v>17.7 to 21.9</v>
      </c>
      <c r="J208" t="str">
        <f t="shared" si="31"/>
        <v>13.7 to 17.7</v>
      </c>
      <c r="K208">
        <f>_xlfn.PERCENTILE.INC($C$2:$C208,K$1)</f>
        <v>15.202198504693136</v>
      </c>
      <c r="L208">
        <f>_xlfn.PERCENTILE.INC($C$2:$C208,L$1)</f>
        <v>16.056080864688209</v>
      </c>
      <c r="M208">
        <f>_xlfn.PERCENTILE.INC($C$2:$C208,M$1)</f>
        <v>16.900508985786878</v>
      </c>
      <c r="N208">
        <f>_xlfn.PERCENTILE.INC($C$2:$C208,N$1)</f>
        <v>17.815673008852297</v>
      </c>
      <c r="O208">
        <f>_xlfn.PERCENTILE.INC($C$2:$C208,O$1)</f>
        <v>19.94326524163866</v>
      </c>
      <c r="P208">
        <f t="shared" si="32"/>
        <v>1</v>
      </c>
      <c r="T208">
        <f t="shared" si="27"/>
        <v>5.542569031958737E-2</v>
      </c>
    </row>
    <row r="209" spans="1:20" x14ac:dyDescent="0.4">
      <c r="A209" s="1">
        <v>1898.04</v>
      </c>
      <c r="B209" s="11">
        <v>4.57</v>
      </c>
      <c r="C209">
        <v>17.705089426411774</v>
      </c>
      <c r="D209">
        <f t="shared" si="33"/>
        <v>-1.0392156862745087E-2</v>
      </c>
      <c r="E209">
        <f t="shared" si="29"/>
        <v>0.12561576354679821</v>
      </c>
      <c r="F209">
        <f t="shared" si="28"/>
        <v>-0.20645161290322597</v>
      </c>
      <c r="G209" t="str">
        <f t="shared" si="26"/>
        <v>13.7 to 17.8</v>
      </c>
      <c r="H209" t="str">
        <f t="shared" si="30"/>
        <v>13.7 to 17.8</v>
      </c>
      <c r="I209" t="str">
        <f>IF(C209&gt;$AA$17,"Above 21.9",IF(C209&gt;$AA$16,"17.7 to 21.9",IF(C209&gt;$AA$15,"13.7 to 17.7",IF(C209&gt;$AA$14,"10.6 to 13.6","Below 10.6"))))</f>
        <v>17.7 to 21.9</v>
      </c>
      <c r="J209" t="str">
        <f t="shared" si="31"/>
        <v>13.7 to 17.7</v>
      </c>
      <c r="K209">
        <f>_xlfn.PERCENTILE.INC($C$2:$C209,K$1)</f>
        <v>15.207586132756424</v>
      </c>
      <c r="L209">
        <f>_xlfn.PERCENTILE.INC($C$2:$C209,L$1)</f>
        <v>16.062057195408933</v>
      </c>
      <c r="M209">
        <f>_xlfn.PERCENTILE.INC($C$2:$C209,M$1)</f>
        <v>16.902102064921799</v>
      </c>
      <c r="N209">
        <f>_xlfn.PERCENTILE.INC($C$2:$C209,N$1)</f>
        <v>17.808362378603878</v>
      </c>
      <c r="O209">
        <f>_xlfn.PERCENTILE.INC($C$2:$C209,O$1)</f>
        <v>19.94326524163866</v>
      </c>
      <c r="P209">
        <f t="shared" si="32"/>
        <v>2</v>
      </c>
      <c r="T209">
        <f t="shared" si="27"/>
        <v>5.6480934714073699E-2</v>
      </c>
    </row>
    <row r="210" spans="1:20" x14ac:dyDescent="0.4">
      <c r="A210" s="1">
        <v>1898.05</v>
      </c>
      <c r="B210" s="11">
        <v>4.87</v>
      </c>
      <c r="C210">
        <v>17.595635274512819</v>
      </c>
      <c r="D210">
        <f t="shared" si="33"/>
        <v>-5.8027079303675016E-3</v>
      </c>
      <c r="E210">
        <f t="shared" si="29"/>
        <v>0.19362745098039216</v>
      </c>
      <c r="F210">
        <f t="shared" si="28"/>
        <v>0.78774617067833641</v>
      </c>
      <c r="G210" t="str">
        <f t="shared" si="26"/>
        <v>13.7 to 17.8</v>
      </c>
      <c r="H210" t="str">
        <f t="shared" si="30"/>
        <v>13.7 to 17.8</v>
      </c>
      <c r="I210" t="str">
        <f>IF(C210&gt;$AA$17,"Above 21.9",IF(C210&gt;$AA$16,"17.7 to 21.9",IF(C210&gt;$AA$15,"13.7 to 17.7",IF(C210&gt;$AA$14,"10.6 to 13.6","Below 10.6"))))</f>
        <v>13.7 to 17.7</v>
      </c>
      <c r="J210" t="str">
        <f t="shared" si="31"/>
        <v>13.7 to 17.7</v>
      </c>
      <c r="K210">
        <f>_xlfn.PERCENTILE.INC($C$2:$C210,K$1)</f>
        <v>15.212973760819711</v>
      </c>
      <c r="L210">
        <f>_xlfn.PERCENTILE.INC($C$2:$C210,L$1)</f>
        <v>16.068257613507896</v>
      </c>
      <c r="M210">
        <f>_xlfn.PERCENTILE.INC($C$2:$C210,M$1)</f>
        <v>16.905041393917479</v>
      </c>
      <c r="N210">
        <f>_xlfn.PERCENTILE.INC($C$2:$C210,N$1)</f>
        <v>17.801051748355459</v>
      </c>
      <c r="O210">
        <f>_xlfn.PERCENTILE.INC($C$2:$C210,O$1)</f>
        <v>19.94326524163866</v>
      </c>
      <c r="P210">
        <f t="shared" si="32"/>
        <v>2</v>
      </c>
      <c r="T210">
        <f t="shared" si="27"/>
        <v>5.6832275982015519E-2</v>
      </c>
    </row>
    <row r="211" spans="1:20" x14ac:dyDescent="0.4">
      <c r="A211" s="1">
        <v>1898.06</v>
      </c>
      <c r="B211" s="11">
        <v>5.0599999999999996</v>
      </c>
      <c r="C211">
        <v>19.544817480547994</v>
      </c>
      <c r="D211">
        <f t="shared" si="33"/>
        <v>9.9800399201596451E-4</v>
      </c>
      <c r="E211">
        <f t="shared" si="29"/>
        <v>0.18501170960187358</v>
      </c>
      <c r="F211">
        <f t="shared" si="28"/>
        <v>0.4681724845995881</v>
      </c>
      <c r="G211" t="str">
        <f t="shared" si="26"/>
        <v>17.8 to 22.0</v>
      </c>
      <c r="H211" t="str">
        <f t="shared" si="30"/>
        <v>13.7 to 17.8</v>
      </c>
      <c r="I211" t="str">
        <f>IF(C211&gt;$AA$17,"Above 21.9",IF(C211&gt;$AA$16,"17.7 to 21.9",IF(C211&gt;$AA$15,"13.7 to 17.7",IF(C211&gt;$AA$14,"10.6 to 13.6","Below 10.6"))))</f>
        <v>17.7 to 21.9</v>
      </c>
      <c r="J211" t="str">
        <f t="shared" si="31"/>
        <v>13.7 to 17.7</v>
      </c>
      <c r="K211">
        <f>_xlfn.PERCENTILE.INC($C$2:$C211,K$1)</f>
        <v>15.218361388882998</v>
      </c>
      <c r="L211">
        <f>_xlfn.PERCENTILE.INC($C$2:$C211,L$1)</f>
        <v>16.074682118985105</v>
      </c>
      <c r="M211">
        <f>_xlfn.PERCENTILE.INC($C$2:$C211,M$1)</f>
        <v>16.909781132576974</v>
      </c>
      <c r="N211">
        <f>_xlfn.PERCENTILE.INC($C$2:$C211,N$1)</f>
        <v>17.824040290127137</v>
      </c>
      <c r="O211">
        <f>_xlfn.PERCENTILE.INC($C$2:$C211,O$1)</f>
        <v>19.94326524163866</v>
      </c>
      <c r="P211">
        <f t="shared" si="32"/>
        <v>1</v>
      </c>
      <c r="T211">
        <f t="shared" si="27"/>
        <v>5.1164458352975221E-2</v>
      </c>
    </row>
    <row r="212" spans="1:20" x14ac:dyDescent="0.4">
      <c r="A212" s="1">
        <v>1898.07</v>
      </c>
      <c r="B212" s="11">
        <v>5.08</v>
      </c>
      <c r="C212">
        <v>19.858943014167309</v>
      </c>
      <c r="D212">
        <f t="shared" si="33"/>
        <v>-1.1673151750972686E-3</v>
      </c>
      <c r="E212">
        <f t="shared" si="29"/>
        <v>0.13901345291479822</v>
      </c>
      <c r="F212">
        <f t="shared" si="28"/>
        <v>4.7430830039526792E-2</v>
      </c>
      <c r="G212" t="str">
        <f t="shared" si="26"/>
        <v>17.8 to 22.0</v>
      </c>
      <c r="H212" t="str">
        <f t="shared" si="30"/>
        <v>13.7 to 17.8</v>
      </c>
      <c r="I212" t="str">
        <f>IF(C212&gt;$AA$17,"Above 21.9",IF(C212&gt;$AA$16,"17.7 to 21.9",IF(C212&gt;$AA$15,"13.7 to 17.7",IF(C212&gt;$AA$14,"10.6 to 13.6","Below 10.6"))))</f>
        <v>17.7 to 21.9</v>
      </c>
      <c r="J212" t="str">
        <f t="shared" si="31"/>
        <v>13.7 to 17.7</v>
      </c>
      <c r="K212">
        <f>_xlfn.PERCENTILE.INC($C$2:$C212,K$1)</f>
        <v>15.223749016946286</v>
      </c>
      <c r="L212">
        <f>_xlfn.PERCENTILE.INC($C$2:$C212,L$1)</f>
        <v>16.081106624462315</v>
      </c>
      <c r="M212">
        <f>_xlfn.PERCENTILE.INC($C$2:$C212,M$1)</f>
        <v>16.915421076068377</v>
      </c>
      <c r="N212">
        <f>_xlfn.PERCENTILE.INC($C$2:$C212,N$1)</f>
        <v>17.828266894232826</v>
      </c>
      <c r="O212">
        <f>_xlfn.PERCENTILE.INC($C$2:$C212,O$1)</f>
        <v>19.94326524163866</v>
      </c>
      <c r="P212">
        <f t="shared" si="32"/>
        <v>1</v>
      </c>
      <c r="T212">
        <f t="shared" si="27"/>
        <v>5.0355147264716106E-2</v>
      </c>
    </row>
    <row r="213" spans="1:20" x14ac:dyDescent="0.4">
      <c r="A213" s="1">
        <v>1898.08</v>
      </c>
      <c r="B213" s="11">
        <v>5.27</v>
      </c>
      <c r="C213">
        <v>20.544915179153278</v>
      </c>
      <c r="D213">
        <f t="shared" si="33"/>
        <v>3.8095238095237283E-4</v>
      </c>
      <c r="E213">
        <f t="shared" si="29"/>
        <v>0.10947368421052622</v>
      </c>
      <c r="F213">
        <f t="shared" si="28"/>
        <v>0.44881889763779403</v>
      </c>
      <c r="G213" t="str">
        <f t="shared" si="26"/>
        <v>17.8 to 22.0</v>
      </c>
      <c r="H213" t="str">
        <f t="shared" si="30"/>
        <v>13.7 to 17.8</v>
      </c>
      <c r="I213" t="str">
        <f>IF(C213&gt;$AA$17,"Above 21.9",IF(C213&gt;$AA$16,"17.7 to 21.9",IF(C213&gt;$AA$15,"13.7 to 17.7",IF(C213&gt;$AA$14,"10.6 to 13.6","Below 10.6"))))</f>
        <v>17.7 to 21.9</v>
      </c>
      <c r="J213" t="str">
        <f t="shared" si="31"/>
        <v>13.7 to 17.7</v>
      </c>
      <c r="K213">
        <f>_xlfn.PERCENTILE.INC($C$2:$C213,K$1)</f>
        <v>15.227111165800594</v>
      </c>
      <c r="L213">
        <f>_xlfn.PERCENTILE.INC($C$2:$C213,L$1)</f>
        <v>16.114263378662606</v>
      </c>
      <c r="M213">
        <f>_xlfn.PERCENTILE.INC($C$2:$C213,M$1)</f>
        <v>16.940986860459976</v>
      </c>
      <c r="N213">
        <f>_xlfn.PERCENTILE.INC($C$2:$C213,N$1)</f>
        <v>17.830848623148064</v>
      </c>
      <c r="O213">
        <f>_xlfn.PERCENTILE.INC($C$2:$C213,O$1)</f>
        <v>20.544915179153278</v>
      </c>
      <c r="P213">
        <f t="shared" si="32"/>
        <v>1</v>
      </c>
      <c r="T213">
        <f t="shared" si="27"/>
        <v>4.8673844174089854E-2</v>
      </c>
    </row>
    <row r="214" spans="1:20" x14ac:dyDescent="0.4">
      <c r="A214" s="1">
        <v>1898.09</v>
      </c>
      <c r="B214" s="11">
        <v>5.26</v>
      </c>
      <c r="C214">
        <v>20.442732862691294</v>
      </c>
      <c r="D214">
        <f t="shared" si="33"/>
        <v>-2.2304832713754665E-3</v>
      </c>
      <c r="E214">
        <f t="shared" si="29"/>
        <v>5.6224899598393441E-2</v>
      </c>
      <c r="F214">
        <f t="shared" si="28"/>
        <v>-2.2770398481972952E-2</v>
      </c>
      <c r="G214" t="str">
        <f t="shared" si="26"/>
        <v>17.8 to 22.0</v>
      </c>
      <c r="H214" t="str">
        <f t="shared" si="30"/>
        <v>13.7 to 17.8</v>
      </c>
      <c r="I214" t="str">
        <f>IF(C214&gt;$AA$17,"Above 21.9",IF(C214&gt;$AA$16,"17.7 to 21.9",IF(C214&gt;$AA$15,"13.7 to 17.7",IF(C214&gt;$AA$14,"10.6 to 13.6","Below 10.6"))))</f>
        <v>17.7 to 21.9</v>
      </c>
      <c r="J214" t="str">
        <f t="shared" si="31"/>
        <v>13.7 to 17.7</v>
      </c>
      <c r="K214">
        <f>_xlfn.PERCENTILE.INC($C$2:$C214,K$1)</f>
        <v>15.230473314654901</v>
      </c>
      <c r="L214">
        <f>_xlfn.PERCENTILE.INC($C$2:$C214,L$1)</f>
        <v>16.147420132862898</v>
      </c>
      <c r="M214">
        <f>_xlfn.PERCENTILE.INC($C$2:$C214,M$1)</f>
        <v>16.967754225269033</v>
      </c>
      <c r="N214">
        <f>_xlfn.PERCENTILE.INC($C$2:$C214,N$1)</f>
        <v>17.840104647070074</v>
      </c>
      <c r="O214">
        <f>_xlfn.PERCENTILE.INC($C$2:$C214,O$1)</f>
        <v>20.544915179153278</v>
      </c>
      <c r="P214">
        <f t="shared" si="32"/>
        <v>1</v>
      </c>
      <c r="T214">
        <f t="shared" si="27"/>
        <v>4.8917138756190234E-2</v>
      </c>
    </row>
    <row r="215" spans="1:20" x14ac:dyDescent="0.4">
      <c r="A215" s="1">
        <v>1898.1</v>
      </c>
      <c r="B215" s="11">
        <v>5.15</v>
      </c>
      <c r="C215">
        <v>19.947199825773655</v>
      </c>
      <c r="D215">
        <f t="shared" si="33"/>
        <v>-3.7383177570093329E-3</v>
      </c>
      <c r="E215">
        <f t="shared" si="29"/>
        <v>6.8464730290456438E-2</v>
      </c>
      <c r="F215">
        <f t="shared" si="28"/>
        <v>-0.25095057034220403</v>
      </c>
      <c r="G215" t="str">
        <f t="shared" si="26"/>
        <v>17.8 to 22.0</v>
      </c>
      <c r="H215" t="str">
        <f t="shared" si="30"/>
        <v>13.7 to 17.8</v>
      </c>
      <c r="I215" t="str">
        <f>IF(C215&gt;$AA$17,"Above 21.9",IF(C215&gt;$AA$16,"17.7 to 21.9",IF(C215&gt;$AA$15,"13.7 to 17.7",IF(C215&gt;$AA$14,"10.6 to 13.6","Below 10.6"))))</f>
        <v>17.7 to 21.9</v>
      </c>
      <c r="J215" t="str">
        <f t="shared" si="31"/>
        <v>13.7 to 17.7</v>
      </c>
      <c r="K215">
        <f>_xlfn.PERCENTILE.INC($C$2:$C215,K$1)</f>
        <v>15.233835463509209</v>
      </c>
      <c r="L215">
        <f>_xlfn.PERCENTILE.INC($C$2:$C215,L$1)</f>
        <v>16.165139208093496</v>
      </c>
      <c r="M215">
        <f>_xlfn.PERCENTILE.INC($C$2:$C215,M$1)</f>
        <v>16.996924750913006</v>
      </c>
      <c r="N215">
        <f>_xlfn.PERCENTILE.INC($C$2:$C215,N$1)</f>
        <v>17.84770593719557</v>
      </c>
      <c r="O215">
        <f>_xlfn.PERCENTILE.INC($C$2:$C215,O$1)</f>
        <v>20.544915179153278</v>
      </c>
      <c r="P215">
        <f t="shared" si="32"/>
        <v>1</v>
      </c>
      <c r="T215">
        <f t="shared" si="27"/>
        <v>5.0132349840297186E-2</v>
      </c>
    </row>
    <row r="216" spans="1:20" x14ac:dyDescent="0.4">
      <c r="A216" s="1">
        <v>1898.11</v>
      </c>
      <c r="B216" s="11">
        <v>5.32</v>
      </c>
      <c r="C216">
        <v>20.527416324811291</v>
      </c>
      <c r="D216">
        <f t="shared" si="33"/>
        <v>1.5267175572519097E-3</v>
      </c>
      <c r="E216">
        <f t="shared" si="29"/>
        <v>0.1440860215053763</v>
      </c>
      <c r="F216">
        <f t="shared" si="28"/>
        <v>0.39611650485436872</v>
      </c>
      <c r="G216" t="str">
        <f t="shared" si="26"/>
        <v>17.8 to 22.0</v>
      </c>
      <c r="H216" t="str">
        <f t="shared" si="30"/>
        <v>13.7 to 17.8</v>
      </c>
      <c r="I216" t="str">
        <f>IF(C216&gt;$AA$17,"Above 21.9",IF(C216&gt;$AA$16,"17.7 to 21.9",IF(C216&gt;$AA$15,"13.7 to 17.7",IF(C216&gt;$AA$14,"10.6 to 13.6","Below 10.6"))))</f>
        <v>17.7 to 21.9</v>
      </c>
      <c r="J216" t="str">
        <f t="shared" si="31"/>
        <v>13.7 to 17.7</v>
      </c>
      <c r="K216">
        <f>_xlfn.PERCENTILE.INC($C$2:$C216,K$1)</f>
        <v>15.237197612363516</v>
      </c>
      <c r="L216">
        <f>_xlfn.PERCENTILE.INC($C$2:$C216,L$1)</f>
        <v>16.167420604354398</v>
      </c>
      <c r="M216">
        <f>_xlfn.PERCENTILE.INC($C$2:$C216,M$1)</f>
        <v>17.014597468628821</v>
      </c>
      <c r="N216">
        <f>_xlfn.PERCENTILE.INC($C$2:$C216,N$1)</f>
        <v>17.869339149045789</v>
      </c>
      <c r="O216">
        <f>_xlfn.PERCENTILE.INC($C$2:$C216,O$1)</f>
        <v>20.544915179153278</v>
      </c>
      <c r="P216">
        <f t="shared" si="32"/>
        <v>1</v>
      </c>
      <c r="T216">
        <f t="shared" si="27"/>
        <v>4.8715336805017669E-2</v>
      </c>
    </row>
    <row r="217" spans="1:20" x14ac:dyDescent="0.4">
      <c r="A217" s="1">
        <v>1898.12</v>
      </c>
      <c r="B217" s="11">
        <v>5.65</v>
      </c>
      <c r="C217">
        <v>21.403631985448179</v>
      </c>
      <c r="D217">
        <f t="shared" si="33"/>
        <v>9.9221789883268616E-3</v>
      </c>
      <c r="E217">
        <f t="shared" si="29"/>
        <v>0.18947368421052638</v>
      </c>
      <c r="F217">
        <f t="shared" si="28"/>
        <v>0.74436090225563922</v>
      </c>
      <c r="G217" t="str">
        <f t="shared" si="26"/>
        <v>17.8 to 22.0</v>
      </c>
      <c r="H217" t="str">
        <f t="shared" si="30"/>
        <v>13.7 to 17.8</v>
      </c>
      <c r="I217" t="str">
        <f>IF(C217&gt;$AA$17,"Above 21.9",IF(C217&gt;$AA$16,"17.7 to 21.9",IF(C217&gt;$AA$15,"13.7 to 17.7",IF(C217&gt;$AA$14,"10.6 to 13.6","Below 10.6"))))</f>
        <v>17.7 to 21.9</v>
      </c>
      <c r="J217" t="str">
        <f t="shared" si="31"/>
        <v>13.7 to 17.7</v>
      </c>
      <c r="K217">
        <f>_xlfn.PERCENTILE.INC($C$2:$C217,K$1)</f>
        <v>15.240559761217824</v>
      </c>
      <c r="L217">
        <f>_xlfn.PERCENTILE.INC($C$2:$C217,L$1)</f>
        <v>16.169702000615302</v>
      </c>
      <c r="M217">
        <f>_xlfn.PERCENTILE.INC($C$2:$C217,M$1)</f>
        <v>17.026521282380564</v>
      </c>
      <c r="N217">
        <f>_xlfn.PERCENTILE.INC($C$2:$C217,N$1)</f>
        <v>17.94470662246647</v>
      </c>
      <c r="O217">
        <f>_xlfn.PERCENTILE.INC($C$2:$C217,O$1)</f>
        <v>21.403631985448179</v>
      </c>
      <c r="P217">
        <f t="shared" si="32"/>
        <v>1</v>
      </c>
      <c r="T217">
        <f t="shared" si="27"/>
        <v>4.6721042516516646E-2</v>
      </c>
    </row>
    <row r="218" spans="1:20" x14ac:dyDescent="0.4">
      <c r="A218" s="1">
        <v>1899.01</v>
      </c>
      <c r="B218" s="11">
        <v>6.08</v>
      </c>
      <c r="C218">
        <v>22.932807416487179</v>
      </c>
      <c r="D218">
        <f t="shared" si="33"/>
        <v>1.6030534351145036E-2</v>
      </c>
      <c r="E218">
        <f t="shared" si="29"/>
        <v>0.24590163934426235</v>
      </c>
      <c r="F218">
        <f t="shared" si="28"/>
        <v>0.91327433628318522</v>
      </c>
      <c r="G218" t="str">
        <f t="shared" si="26"/>
        <v>Above 22.0</v>
      </c>
      <c r="H218" t="str">
        <f t="shared" si="30"/>
        <v>13.7 to 17.8</v>
      </c>
      <c r="I218" t="str">
        <f>IF(C218&gt;$AA$17,"Above 21.9",IF(C218&gt;$AA$16,"17.7 to 21.9",IF(C218&gt;$AA$15,"13.7 to 17.7",IF(C218&gt;$AA$14,"10.6 to 13.6","Below 10.6"))))</f>
        <v>Above 21.9</v>
      </c>
      <c r="J218" t="str">
        <f t="shared" si="31"/>
        <v>13.7 to 17.7</v>
      </c>
      <c r="K218">
        <f>_xlfn.PERCENTILE.INC($C$2:$C218,K$1)</f>
        <v>15.246499632793974</v>
      </c>
      <c r="L218">
        <f>_xlfn.PERCENTILE.INC($C$2:$C218,L$1)</f>
        <v>16.178909379508781</v>
      </c>
      <c r="M218">
        <f>_xlfn.PERCENTILE.INC($C$2:$C218,M$1)</f>
        <v>17.026697502555074</v>
      </c>
      <c r="N218">
        <f>_xlfn.PERCENTILE.INC($C$2:$C218,N$1)</f>
        <v>17.949027947071606</v>
      </c>
      <c r="O218">
        <f>_xlfn.PERCENTILE.INC($C$2:$C218,O$1)</f>
        <v>22.932807416487179</v>
      </c>
      <c r="P218">
        <f t="shared" si="32"/>
        <v>1</v>
      </c>
      <c r="T218">
        <f t="shared" si="27"/>
        <v>4.360565114592406E-2</v>
      </c>
    </row>
    <row r="219" spans="1:20" x14ac:dyDescent="0.4">
      <c r="A219" s="1">
        <v>1899.02</v>
      </c>
      <c r="B219" s="11">
        <v>6.31</v>
      </c>
      <c r="C219">
        <v>23.048117549980198</v>
      </c>
      <c r="D219">
        <f t="shared" si="33"/>
        <v>1.9056603773584903E-2</v>
      </c>
      <c r="E219">
        <f t="shared" si="29"/>
        <v>0.29568788501026683</v>
      </c>
      <c r="F219">
        <f t="shared" si="28"/>
        <v>0.45394736842105171</v>
      </c>
      <c r="G219" t="str">
        <f t="shared" si="26"/>
        <v>Above 22.0</v>
      </c>
      <c r="H219" t="str">
        <f t="shared" si="30"/>
        <v>13.7 to 17.8</v>
      </c>
      <c r="I219" t="str">
        <f>IF(C219&gt;$AA$17,"Above 21.9",IF(C219&gt;$AA$16,"17.7 to 21.9",IF(C219&gt;$AA$15,"13.7 to 17.7",IF(C219&gt;$AA$14,"10.6 to 13.6","Below 10.6"))))</f>
        <v>Above 21.9</v>
      </c>
      <c r="J219" t="str">
        <f t="shared" si="31"/>
        <v>13.7 to 17.7</v>
      </c>
      <c r="K219">
        <f>_xlfn.PERCENTILE.INC($C$2:$C219,K$1)</f>
        <v>15.252439504370123</v>
      </c>
      <c r="L219">
        <f>_xlfn.PERCENTILE.INC($C$2:$C219,L$1)</f>
        <v>16.188116758402256</v>
      </c>
      <c r="M219">
        <f>_xlfn.PERCENTILE.INC($C$2:$C219,M$1)</f>
        <v>17.031003011983007</v>
      </c>
      <c r="N219">
        <f>_xlfn.PERCENTILE.INC($C$2:$C219,N$1)</f>
        <v>17.987848862054612</v>
      </c>
      <c r="O219">
        <f>_xlfn.PERCENTILE.INC($C$2:$C219,O$1)</f>
        <v>23.048117549980198</v>
      </c>
      <c r="P219">
        <f t="shared" si="32"/>
        <v>1</v>
      </c>
      <c r="T219">
        <f t="shared" si="27"/>
        <v>4.3387491313834396E-2</v>
      </c>
    </row>
    <row r="220" spans="1:20" x14ac:dyDescent="0.4">
      <c r="A220" s="1">
        <v>1899.03</v>
      </c>
      <c r="B220" s="11">
        <v>6.4</v>
      </c>
      <c r="C220">
        <v>23.279682245508727</v>
      </c>
      <c r="D220">
        <f t="shared" si="33"/>
        <v>2.3314065510597302E-2</v>
      </c>
      <c r="E220">
        <f t="shared" si="29"/>
        <v>0.37634408602150538</v>
      </c>
      <c r="F220">
        <f t="shared" si="28"/>
        <v>0.1711568938193358</v>
      </c>
      <c r="G220" t="str">
        <f t="shared" si="26"/>
        <v>Above 22.0</v>
      </c>
      <c r="H220" t="str">
        <f t="shared" si="30"/>
        <v>13.7 to 17.8</v>
      </c>
      <c r="I220" t="str">
        <f>IF(C220&gt;$AA$17,"Above 21.9",IF(C220&gt;$AA$16,"17.7 to 21.9",IF(C220&gt;$AA$15,"13.7 to 17.7",IF(C220&gt;$AA$14,"10.6 to 13.6","Below 10.6"))))</f>
        <v>Above 21.9</v>
      </c>
      <c r="J220" t="str">
        <f t="shared" si="31"/>
        <v>13.7 to 17.7</v>
      </c>
      <c r="K220">
        <f>_xlfn.PERCENTILE.INC($C$2:$C220,K$1)</f>
        <v>15.258379375946273</v>
      </c>
      <c r="L220">
        <f>_xlfn.PERCENTILE.INC($C$2:$C220,L$1)</f>
        <v>16.194723677569183</v>
      </c>
      <c r="M220">
        <f>_xlfn.PERCENTILE.INC($C$2:$C220,M$1)</f>
        <v>17.043567099917794</v>
      </c>
      <c r="N220">
        <f>_xlfn.PERCENTILE.INC($C$2:$C220,N$1)</f>
        <v>18.024675520152925</v>
      </c>
      <c r="O220">
        <f>_xlfn.PERCENTILE.INC($C$2:$C220,O$1)</f>
        <v>23.279682245508727</v>
      </c>
      <c r="P220">
        <f t="shared" si="32"/>
        <v>1</v>
      </c>
      <c r="T220">
        <f t="shared" si="27"/>
        <v>4.2955912776383651E-2</v>
      </c>
    </row>
    <row r="221" spans="1:20" x14ac:dyDescent="0.4">
      <c r="A221" s="1">
        <v>1899.04</v>
      </c>
      <c r="B221" s="11">
        <v>6.48</v>
      </c>
      <c r="C221">
        <v>23.152421525686492</v>
      </c>
      <c r="D221">
        <f t="shared" si="33"/>
        <v>2.5096525096525112E-2</v>
      </c>
      <c r="E221">
        <f t="shared" si="29"/>
        <v>0.41794310722100658</v>
      </c>
      <c r="F221">
        <f t="shared" si="28"/>
        <v>0.15000000000000013</v>
      </c>
      <c r="G221" t="str">
        <f t="shared" si="26"/>
        <v>Above 22.0</v>
      </c>
      <c r="H221" t="str">
        <f t="shared" si="30"/>
        <v>13.7 to 17.8</v>
      </c>
      <c r="I221" t="str">
        <f>IF(C221&gt;$AA$17,"Above 21.9",IF(C221&gt;$AA$16,"17.7 to 21.9",IF(C221&gt;$AA$15,"13.7 to 17.7",IF(C221&gt;$AA$14,"10.6 to 13.6","Below 10.6"))))</f>
        <v>Above 21.9</v>
      </c>
      <c r="J221" t="str">
        <f t="shared" si="31"/>
        <v>13.7 to 17.7</v>
      </c>
      <c r="K221">
        <f>_xlfn.PERCENTILE.INC($C$2:$C221,K$1)</f>
        <v>15.264319247522423</v>
      </c>
      <c r="L221">
        <f>_xlfn.PERCENTILE.INC($C$2:$C221,L$1)</f>
        <v>16.198730137009555</v>
      </c>
      <c r="M221">
        <f>_xlfn.PERCENTILE.INC($C$2:$C221,M$1)</f>
        <v>17.049938838719829</v>
      </c>
      <c r="N221">
        <f>_xlfn.PERCENTILE.INC($C$2:$C221,N$1)</f>
        <v>18.048554448223303</v>
      </c>
      <c r="O221">
        <f>_xlfn.PERCENTILE.INC($C$2:$C221,O$1)</f>
        <v>23.279682245508727</v>
      </c>
      <c r="P221">
        <f t="shared" si="32"/>
        <v>1</v>
      </c>
      <c r="T221">
        <f t="shared" si="27"/>
        <v>4.319202632392246E-2</v>
      </c>
    </row>
    <row r="222" spans="1:20" x14ac:dyDescent="0.4">
      <c r="A222" s="1">
        <v>1899.05</v>
      </c>
      <c r="B222" s="11">
        <v>6.21</v>
      </c>
      <c r="C222">
        <v>22.091269360834186</v>
      </c>
      <c r="D222">
        <f t="shared" si="33"/>
        <v>1.672932330827067E-2</v>
      </c>
      <c r="E222">
        <f t="shared" si="29"/>
        <v>0.27515400410677615</v>
      </c>
      <c r="F222">
        <f t="shared" si="28"/>
        <v>-0.50000000000000078</v>
      </c>
      <c r="G222" t="str">
        <f t="shared" si="26"/>
        <v>Above 22.0</v>
      </c>
      <c r="H222" t="str">
        <f t="shared" si="30"/>
        <v>13.7 to 17.8</v>
      </c>
      <c r="I222" t="str">
        <f>IF(C222&gt;$AA$17,"Above 21.9",IF(C222&gt;$AA$16,"17.7 to 21.9",IF(C222&gt;$AA$15,"13.7 to 17.7",IF(C222&gt;$AA$14,"10.6 to 13.6","Below 10.6"))))</f>
        <v>Above 21.9</v>
      </c>
      <c r="J222" t="str">
        <f t="shared" si="31"/>
        <v>13.7 to 17.7</v>
      </c>
      <c r="K222">
        <f>_xlfn.PERCENTILE.INC($C$2:$C222,K$1)</f>
        <v>15.270259119098572</v>
      </c>
      <c r="L222">
        <f>_xlfn.PERCENTILE.INC($C$2:$C222,L$1)</f>
        <v>16.202736596449931</v>
      </c>
      <c r="M222">
        <f>_xlfn.PERCENTILE.INC($C$2:$C222,M$1)</f>
        <v>17.053214402955486</v>
      </c>
      <c r="N222">
        <f>_xlfn.PERCENTILE.INC($C$2:$C222,N$1)</f>
        <v>18.074072547241791</v>
      </c>
      <c r="O222">
        <f>_xlfn.PERCENTILE.INC($C$2:$C222,O$1)</f>
        <v>23.279682245508727</v>
      </c>
      <c r="P222">
        <f t="shared" si="32"/>
        <v>1</v>
      </c>
      <c r="T222">
        <f t="shared" si="27"/>
        <v>4.5266751478432884E-2</v>
      </c>
    </row>
    <row r="223" spans="1:20" x14ac:dyDescent="0.4">
      <c r="A223" s="1">
        <v>1899.06</v>
      </c>
      <c r="B223" s="11">
        <v>6.07</v>
      </c>
      <c r="C223">
        <v>21.212091925046838</v>
      </c>
      <c r="D223">
        <f t="shared" si="33"/>
        <v>1.2199630314232903E-2</v>
      </c>
      <c r="E223">
        <f t="shared" si="29"/>
        <v>0.1996047430830041</v>
      </c>
      <c r="F223">
        <f t="shared" si="28"/>
        <v>-0.27053140096618294</v>
      </c>
      <c r="G223" t="str">
        <f t="shared" si="26"/>
        <v>17.8 to 22.0</v>
      </c>
      <c r="H223" t="str">
        <f t="shared" si="30"/>
        <v>13.7 to 17.8</v>
      </c>
      <c r="I223" t="str">
        <f>IF(C223&gt;$AA$17,"Above 21.9",IF(C223&gt;$AA$16,"17.7 to 21.9",IF(C223&gt;$AA$15,"13.7 to 17.7",IF(C223&gt;$AA$14,"10.6 to 13.6","Below 10.6"))))</f>
        <v>17.7 to 21.9</v>
      </c>
      <c r="J223" t="str">
        <f t="shared" si="31"/>
        <v>13.7 to 17.7</v>
      </c>
      <c r="K223">
        <f>_xlfn.PERCENTILE.INC($C$2:$C223,K$1)</f>
        <v>15.270566125982896</v>
      </c>
      <c r="L223">
        <f>_xlfn.PERCENTILE.INC($C$2:$C223,L$1)</f>
        <v>16.226437722342499</v>
      </c>
      <c r="M223">
        <f>_xlfn.PERCENTILE.INC($C$2:$C223,M$1)</f>
        <v>17.069507493211628</v>
      </c>
      <c r="N223">
        <f>_xlfn.PERCENTILE.INC($C$2:$C223,N$1)</f>
        <v>18.075170851414953</v>
      </c>
      <c r="O223">
        <f>_xlfn.PERCENTILE.INC($C$2:$C223,O$1)</f>
        <v>23.279682245508727</v>
      </c>
      <c r="P223">
        <f t="shared" si="32"/>
        <v>1</v>
      </c>
      <c r="T223">
        <f t="shared" si="27"/>
        <v>4.7142922231975568E-2</v>
      </c>
    </row>
    <row r="224" spans="1:20" x14ac:dyDescent="0.4">
      <c r="A224" s="1">
        <v>1899.07</v>
      </c>
      <c r="B224" s="11">
        <v>6.28</v>
      </c>
      <c r="C224">
        <v>21.561425634523125</v>
      </c>
      <c r="D224">
        <f t="shared" si="33"/>
        <v>1.849056603773586E-2</v>
      </c>
      <c r="E224">
        <f t="shared" si="29"/>
        <v>0.23622047244094491</v>
      </c>
      <c r="F224">
        <f t="shared" si="28"/>
        <v>0.41515650741350896</v>
      </c>
      <c r="G224" t="str">
        <f t="shared" si="26"/>
        <v>17.8 to 22.0</v>
      </c>
      <c r="H224" t="str">
        <f t="shared" si="30"/>
        <v>13.7 to 17.8</v>
      </c>
      <c r="I224" t="str">
        <f>IF(C224&gt;$AA$17,"Above 21.9",IF(C224&gt;$AA$16,"17.7 to 21.9",IF(C224&gt;$AA$15,"13.7 to 17.7",IF(C224&gt;$AA$14,"10.6 to 13.6","Below 10.6"))))</f>
        <v>17.7 to 21.9</v>
      </c>
      <c r="J224" t="str">
        <f t="shared" si="31"/>
        <v>13.7 to 17.7</v>
      </c>
      <c r="K224">
        <f>_xlfn.PERCENTILE.INC($C$2:$C224,K$1)</f>
        <v>15.270873132867219</v>
      </c>
      <c r="L224">
        <f>_xlfn.PERCENTILE.INC($C$2:$C224,L$1)</f>
        <v>16.250138848235068</v>
      </c>
      <c r="M224">
        <f>_xlfn.PERCENTILE.INC($C$2:$C224,M$1)</f>
        <v>17.082180691180135</v>
      </c>
      <c r="N224">
        <f>_xlfn.PERCENTILE.INC($C$2:$C224,N$1)</f>
        <v>18.099998483417142</v>
      </c>
      <c r="O224">
        <f>_xlfn.PERCENTILE.INC($C$2:$C224,O$1)</f>
        <v>23.279682245508727</v>
      </c>
      <c r="P224">
        <f t="shared" si="32"/>
        <v>1</v>
      </c>
      <c r="T224">
        <f t="shared" si="27"/>
        <v>4.6379122463908309E-2</v>
      </c>
    </row>
    <row r="225" spans="1:23" x14ac:dyDescent="0.4">
      <c r="A225" s="1">
        <v>1899.08</v>
      </c>
      <c r="B225" s="11">
        <v>6.44</v>
      </c>
      <c r="C225">
        <v>21.726237373055458</v>
      </c>
      <c r="D225">
        <f t="shared" si="33"/>
        <v>1.9925512104283057E-2</v>
      </c>
      <c r="E225">
        <f t="shared" si="29"/>
        <v>0.22201138519924116</v>
      </c>
      <c r="F225">
        <f t="shared" si="28"/>
        <v>0.30573248407643339</v>
      </c>
      <c r="G225" t="str">
        <f t="shared" si="26"/>
        <v>17.8 to 22.0</v>
      </c>
      <c r="H225" t="str">
        <f t="shared" si="30"/>
        <v>13.7 to 17.8</v>
      </c>
      <c r="I225" t="str">
        <f>IF(C225&gt;$AA$17,"Above 21.9",IF(C225&gt;$AA$16,"17.7 to 21.9",IF(C225&gt;$AA$15,"13.7 to 17.7",IF(C225&gt;$AA$14,"10.6 to 13.6","Below 10.6"))))</f>
        <v>17.7 to 21.9</v>
      </c>
      <c r="J225" t="str">
        <f t="shared" si="31"/>
        <v>13.7 to 17.7</v>
      </c>
      <c r="K225">
        <f>_xlfn.PERCENTILE.INC($C$2:$C225,K$1)</f>
        <v>15.271180139751545</v>
      </c>
      <c r="L225">
        <f>_xlfn.PERCENTILE.INC($C$2:$C225,L$1)</f>
        <v>16.267527471928471</v>
      </c>
      <c r="M225">
        <f>_xlfn.PERCENTILE.INC($C$2:$C225,M$1)</f>
        <v>17.087614104573369</v>
      </c>
      <c r="N225">
        <f>_xlfn.PERCENTILE.INC($C$2:$C225,N$1)</f>
        <v>18.128677882753855</v>
      </c>
      <c r="O225">
        <f>_xlfn.PERCENTILE.INC($C$2:$C225,O$1)</f>
        <v>23.279682245508727</v>
      </c>
      <c r="P225">
        <f t="shared" si="32"/>
        <v>1</v>
      </c>
      <c r="T225">
        <f t="shared" si="27"/>
        <v>4.6027297908481125E-2</v>
      </c>
    </row>
    <row r="226" spans="1:23" x14ac:dyDescent="0.4">
      <c r="A226" s="1">
        <v>1899.09</v>
      </c>
      <c r="B226" s="11">
        <v>6.37</v>
      </c>
      <c r="C226">
        <v>20.591140514113782</v>
      </c>
      <c r="D226">
        <f t="shared" si="33"/>
        <v>1.5818181818181822E-2</v>
      </c>
      <c r="E226">
        <f t="shared" si="29"/>
        <v>0.21102661596958183</v>
      </c>
      <c r="F226">
        <f t="shared" si="28"/>
        <v>-0.13043478260869618</v>
      </c>
      <c r="G226" t="str">
        <f t="shared" si="26"/>
        <v>17.8 to 22.0</v>
      </c>
      <c r="H226" t="str">
        <f t="shared" si="30"/>
        <v>13.7 to 17.8</v>
      </c>
      <c r="I226" t="str">
        <f>IF(C226&gt;$AA$17,"Above 21.9",IF(C226&gt;$AA$16,"17.7 to 21.9",IF(C226&gt;$AA$15,"13.7 to 17.7",IF(C226&gt;$AA$14,"10.6 to 13.6","Below 10.6"))))</f>
        <v>17.7 to 21.9</v>
      </c>
      <c r="J226" t="str">
        <f t="shared" si="31"/>
        <v>13.7 to 17.7</v>
      </c>
      <c r="K226">
        <f>_xlfn.PERCENTILE.INC($C$2:$C226,K$1)</f>
        <v>15.271487146635868</v>
      </c>
      <c r="L226">
        <f>_xlfn.PERCENTILE.INC($C$2:$C226,L$1)</f>
        <v>16.278603593422716</v>
      </c>
      <c r="M226">
        <f>_xlfn.PERCENTILE.INC($C$2:$C226,M$1)</f>
        <v>17.094671776724638</v>
      </c>
      <c r="N226">
        <f>_xlfn.PERCENTILE.INC($C$2:$C226,N$1)</f>
        <v>18.147166773638066</v>
      </c>
      <c r="O226">
        <f>_xlfn.PERCENTILE.INC($C$2:$C226,O$1)</f>
        <v>23.279682245508727</v>
      </c>
      <c r="P226">
        <f t="shared" si="32"/>
        <v>1</v>
      </c>
      <c r="T226">
        <f t="shared" si="27"/>
        <v>4.856457559087464E-2</v>
      </c>
    </row>
    <row r="227" spans="1:23" x14ac:dyDescent="0.4">
      <c r="A227" s="1">
        <v>1899.1</v>
      </c>
      <c r="B227" s="11">
        <v>6.34</v>
      </c>
      <c r="C227">
        <v>20.153713460686614</v>
      </c>
      <c r="D227">
        <f t="shared" si="33"/>
        <v>1.7407407407407396E-2</v>
      </c>
      <c r="E227">
        <f t="shared" si="29"/>
        <v>0.23106796116504844</v>
      </c>
      <c r="F227">
        <f t="shared" si="28"/>
        <v>-5.6514913657771268E-2</v>
      </c>
      <c r="G227" t="str">
        <f t="shared" si="26"/>
        <v>17.8 to 22.0</v>
      </c>
      <c r="H227" t="str">
        <f t="shared" si="30"/>
        <v>13.7 to 17.8</v>
      </c>
      <c r="I227" t="str">
        <f>IF(C227&gt;$AA$17,"Above 21.9",IF(C227&gt;$AA$16,"17.7 to 21.9",IF(C227&gt;$AA$15,"13.7 to 17.7",IF(C227&gt;$AA$14,"10.6 to 13.6","Below 10.6"))))</f>
        <v>17.7 to 21.9</v>
      </c>
      <c r="J227" t="str">
        <f t="shared" si="31"/>
        <v>13.7 to 17.7</v>
      </c>
      <c r="K227">
        <f>_xlfn.PERCENTILE.INC($C$2:$C227,K$1)</f>
        <v>15.271794153520192</v>
      </c>
      <c r="L227">
        <f>_xlfn.PERCENTILE.INC($C$2:$C227,L$1)</f>
        <v>16.289679714916957</v>
      </c>
      <c r="M227">
        <f>_xlfn.PERCENTILE.INC($C$2:$C227,M$1)</f>
        <v>17.102541578254929</v>
      </c>
      <c r="N227">
        <f>_xlfn.PERCENTILE.INC($C$2:$C227,N$1)</f>
        <v>18.147258164990234</v>
      </c>
      <c r="O227">
        <f>_xlfn.PERCENTILE.INC($C$2:$C227,O$1)</f>
        <v>23.279682245508727</v>
      </c>
      <c r="P227">
        <f t="shared" si="32"/>
        <v>1</v>
      </c>
      <c r="T227">
        <f t="shared" si="27"/>
        <v>4.961864730044302E-2</v>
      </c>
    </row>
    <row r="228" spans="1:23" x14ac:dyDescent="0.4">
      <c r="A228" s="1">
        <v>1899.11</v>
      </c>
      <c r="B228" s="11">
        <v>6.46</v>
      </c>
      <c r="C228">
        <v>20.196457520802294</v>
      </c>
      <c r="D228">
        <f t="shared" si="33"/>
        <v>2.0747663551401875E-2</v>
      </c>
      <c r="E228">
        <f t="shared" si="29"/>
        <v>0.21428571428571422</v>
      </c>
      <c r="F228">
        <f t="shared" si="28"/>
        <v>0.22712933753943237</v>
      </c>
      <c r="G228" t="str">
        <f t="shared" si="26"/>
        <v>17.8 to 22.0</v>
      </c>
      <c r="H228" t="str">
        <f t="shared" si="30"/>
        <v>13.7 to 17.8</v>
      </c>
      <c r="I228" t="str">
        <f>IF(C228&gt;$AA$17,"Above 21.9",IF(C228&gt;$AA$16,"17.7 to 21.9",IF(C228&gt;$AA$15,"13.7 to 17.7",IF(C228&gt;$AA$14,"10.6 to 13.6","Below 10.6"))))</f>
        <v>17.7 to 21.9</v>
      </c>
      <c r="J228" t="str">
        <f t="shared" si="31"/>
        <v>13.7 to 17.7</v>
      </c>
      <c r="K228">
        <f>_xlfn.PERCENTILE.INC($C$2:$C228,K$1)</f>
        <v>15.273363825915789</v>
      </c>
      <c r="L228">
        <f>_xlfn.PERCENTILE.INC($C$2:$C228,L$1)</f>
        <v>16.295598209861584</v>
      </c>
      <c r="M228">
        <f>_xlfn.PERCENTILE.INC($C$2:$C228,M$1)</f>
        <v>17.116132944225448</v>
      </c>
      <c r="N228">
        <f>_xlfn.PERCENTILE.INC($C$2:$C228,N$1)</f>
        <v>18.184697678507202</v>
      </c>
      <c r="O228">
        <f>_xlfn.PERCENTILE.INC($C$2:$C228,O$1)</f>
        <v>23.279682245508727</v>
      </c>
      <c r="P228">
        <f t="shared" si="32"/>
        <v>1</v>
      </c>
      <c r="T228">
        <f t="shared" si="27"/>
        <v>4.9513633713734344E-2</v>
      </c>
    </row>
    <row r="229" spans="1:23" x14ac:dyDescent="0.4">
      <c r="A229" s="1">
        <v>1899.12</v>
      </c>
      <c r="B229" s="11">
        <v>6.02</v>
      </c>
      <c r="C229">
        <v>18.512649643600195</v>
      </c>
      <c r="D229">
        <f t="shared" si="33"/>
        <v>1.3157894736842091E-2</v>
      </c>
      <c r="E229">
        <f t="shared" si="29"/>
        <v>6.5486725663716674E-2</v>
      </c>
      <c r="F229">
        <f t="shared" si="28"/>
        <v>-0.81733746130031038</v>
      </c>
      <c r="G229" t="str">
        <f t="shared" si="26"/>
        <v>17.8 to 22.0</v>
      </c>
      <c r="H229" t="str">
        <f t="shared" si="30"/>
        <v>13.7 to 17.8</v>
      </c>
      <c r="I229" t="str">
        <f>IF(C229&gt;$AA$17,"Above 21.9",IF(C229&gt;$AA$16,"17.7 to 21.9",IF(C229&gt;$AA$15,"13.7 to 17.7",IF(C229&gt;$AA$14,"10.6 to 13.6","Below 10.6"))))</f>
        <v>17.7 to 21.9</v>
      </c>
      <c r="J229" t="str">
        <f t="shared" si="31"/>
        <v>13.7 to 17.7</v>
      </c>
      <c r="K229">
        <f>_xlfn.PERCENTILE.INC($C$2:$C229,K$1)</f>
        <v>15.274933498311386</v>
      </c>
      <c r="L229">
        <f>_xlfn.PERCENTILE.INC($C$2:$C229,L$1)</f>
        <v>16.301516704806211</v>
      </c>
      <c r="M229">
        <f>_xlfn.PERCENTILE.INC($C$2:$C229,M$1)</f>
        <v>17.125228403292436</v>
      </c>
      <c r="N229">
        <f>_xlfn.PERCENTILE.INC($C$2:$C229,N$1)</f>
        <v>18.197824590717854</v>
      </c>
      <c r="O229">
        <f>_xlfn.PERCENTILE.INC($C$2:$C229,O$1)</f>
        <v>23.279682245508727</v>
      </c>
      <c r="P229">
        <f t="shared" si="32"/>
        <v>1</v>
      </c>
      <c r="T229">
        <f t="shared" si="27"/>
        <v>5.4017119064622879E-2</v>
      </c>
    </row>
    <row r="230" spans="1:23" x14ac:dyDescent="0.4">
      <c r="A230">
        <v>1900.01</v>
      </c>
      <c r="B230">
        <v>6.1</v>
      </c>
      <c r="C230">
        <v>18.674275362444781</v>
      </c>
      <c r="D230">
        <f>(B230-B110)/B110/10</f>
        <v>1.3382899628252783E-2</v>
      </c>
      <c r="E230">
        <f t="shared" si="29"/>
        <v>3.2894736842104563E-3</v>
      </c>
      <c r="F230">
        <f t="shared" si="28"/>
        <v>0.15946843853820614</v>
      </c>
      <c r="G230" t="str">
        <f>IF(C230&gt;22,"Above 22.0",IF(C230&gt;17.8,"17.8 to 22.0",IF(C230&gt;13.7,"13.7 to 17.8",IF(C230&gt;10.7,"10.7 to 13.7","Below 10.7"))))</f>
        <v>17.8 to 22.0</v>
      </c>
      <c r="H230" t="str">
        <f>G110</f>
        <v>13.7 to 17.8</v>
      </c>
      <c r="I230" t="str">
        <f>IF(C230&gt;$AA$17,"Above 21.9",IF(C230&gt;$AA$16,"17.7 to 21.9",IF(C230&gt;$AA$15,"13.7 to 17.7",IF(C230&gt;$AA$14,"10.6 to 13.6","Below 10.6"))))</f>
        <v>17.7 to 21.9</v>
      </c>
      <c r="J230" t="str">
        <f>I110</f>
        <v>13.7 to 17.7</v>
      </c>
      <c r="K230">
        <f>_xlfn.PERCENTILE.INC($C$2:$C230,K$1)</f>
        <v>15.276503170706983</v>
      </c>
      <c r="L230">
        <f>_xlfn.PERCENTILE.INC($C$2:$C230,L$1)</f>
        <v>16.309828300465099</v>
      </c>
      <c r="M230">
        <f>_xlfn.PERCENTILE.INC($C$2:$C230,M$1)</f>
        <v>17.125332048552345</v>
      </c>
      <c r="N230">
        <f>_xlfn.PERCENTILE.INC($C$2:$C230,N$1)</f>
        <v>18.202722768047256</v>
      </c>
      <c r="O230">
        <f>_xlfn.PERCENTILE.INC($C$2:$C230,O$1)</f>
        <v>23.279682245508727</v>
      </c>
      <c r="P230">
        <f t="shared" si="32"/>
        <v>1</v>
      </c>
      <c r="Q230">
        <f>P110</f>
        <v>2</v>
      </c>
      <c r="R230">
        <f>P218</f>
        <v>1</v>
      </c>
      <c r="S230">
        <f>P229</f>
        <v>1</v>
      </c>
      <c r="T230">
        <f t="shared" si="27"/>
        <v>5.354960128793361E-2</v>
      </c>
      <c r="U230">
        <f>T110</f>
        <v>5.8071766542830285E-2</v>
      </c>
      <c r="V230">
        <f>T218</f>
        <v>4.360565114592406E-2</v>
      </c>
      <c r="W230">
        <f>T229</f>
        <v>5.4017119064622879E-2</v>
      </c>
    </row>
    <row r="231" spans="1:23" x14ac:dyDescent="0.4">
      <c r="A231">
        <v>1900.02</v>
      </c>
      <c r="B231">
        <v>6.21</v>
      </c>
      <c r="C231">
        <v>18.703797417251433</v>
      </c>
      <c r="D231">
        <f t="shared" ref="D231:D294" si="34">(B231-B111)/B111/10</f>
        <v>1.672932330827067E-2</v>
      </c>
      <c r="E231">
        <f t="shared" si="29"/>
        <v>-1.5847860538827203E-2</v>
      </c>
      <c r="F231">
        <f t="shared" si="28"/>
        <v>0.21639344262295146</v>
      </c>
      <c r="G231" t="str">
        <f t="shared" ref="G231:G294" si="35">IF(C231&gt;22,"Above 22.0",IF(C231&gt;17.8,"17.8 to 22.0",IF(C231&gt;13.7,"13.7 to 17.8",IF(C231&gt;10.7,"10.7 to 13.7","Below 10.7"))))</f>
        <v>17.8 to 22.0</v>
      </c>
      <c r="H231" t="str">
        <f t="shared" ref="H231:H294" si="36">G111</f>
        <v>13.7 to 17.8</v>
      </c>
      <c r="I231" t="str">
        <f>IF(C231&gt;$AA$17,"Above 21.9",IF(C231&gt;$AA$16,"17.7 to 21.9",IF(C231&gt;$AA$15,"13.7 to 17.7",IF(C231&gt;$AA$14,"10.6 to 13.6","Below 10.6"))))</f>
        <v>17.7 to 21.9</v>
      </c>
      <c r="J231" t="str">
        <f t="shared" ref="J231:J294" si="37">I111</f>
        <v>13.7 to 17.7</v>
      </c>
      <c r="K231">
        <f>_xlfn.PERCENTILE.INC($C$2:$C231,K$1)</f>
        <v>15.27807284310258</v>
      </c>
      <c r="L231">
        <f>_xlfn.PERCENTILE.INC($C$2:$C231,L$1)</f>
        <v>16.320532996838256</v>
      </c>
      <c r="M231">
        <f>_xlfn.PERCENTILE.INC($C$2:$C231,M$1)</f>
        <v>17.127961548321682</v>
      </c>
      <c r="N231">
        <f>_xlfn.PERCENTILE.INC($C$2:$C231,N$1)</f>
        <v>18.219066228208959</v>
      </c>
      <c r="O231">
        <f>_xlfn.PERCENTILE.INC($C$2:$C231,O$1)</f>
        <v>23.279682245508727</v>
      </c>
      <c r="P231">
        <f t="shared" si="32"/>
        <v>1</v>
      </c>
      <c r="Q231">
        <f t="shared" ref="Q231:Q294" si="38">P111</f>
        <v>2</v>
      </c>
      <c r="R231">
        <f t="shared" ref="R231:R294" si="39">P219</f>
        <v>1</v>
      </c>
      <c r="S231">
        <f t="shared" ref="S231:S294" si="40">P230</f>
        <v>1</v>
      </c>
      <c r="T231">
        <f t="shared" si="27"/>
        <v>5.3465078651763559E-2</v>
      </c>
      <c r="U231">
        <f t="shared" ref="U231:U294" si="41">T111</f>
        <v>5.8730890129347353E-2</v>
      </c>
      <c r="V231">
        <f t="shared" ref="V231:V294" si="42">T219</f>
        <v>4.3387491313834396E-2</v>
      </c>
      <c r="W231">
        <f t="shared" ref="W231:W294" si="43">T230</f>
        <v>5.354960128793361E-2</v>
      </c>
    </row>
    <row r="232" spans="1:23" x14ac:dyDescent="0.4">
      <c r="A232">
        <v>1900.03</v>
      </c>
      <c r="B232">
        <v>6.26</v>
      </c>
      <c r="C232">
        <v>18.775793421238372</v>
      </c>
      <c r="D232">
        <f t="shared" si="34"/>
        <v>1.8560606060606048E-2</v>
      </c>
      <c r="E232">
        <f t="shared" si="29"/>
        <v>-2.1875000000000089E-2</v>
      </c>
      <c r="F232">
        <f t="shared" si="28"/>
        <v>9.6618357487922357E-2</v>
      </c>
      <c r="G232" t="str">
        <f t="shared" si="35"/>
        <v>17.8 to 22.0</v>
      </c>
      <c r="H232" t="str">
        <f t="shared" si="36"/>
        <v>13.7 to 17.8</v>
      </c>
      <c r="I232" t="str">
        <f>IF(C232&gt;$AA$17,"Above 21.9",IF(C232&gt;$AA$16,"17.7 to 21.9",IF(C232&gt;$AA$15,"13.7 to 17.7",IF(C232&gt;$AA$14,"10.6 to 13.6","Below 10.6"))))</f>
        <v>17.7 to 21.9</v>
      </c>
      <c r="J232" t="str">
        <f t="shared" si="37"/>
        <v>13.7 to 17.7</v>
      </c>
      <c r="K232">
        <f>_xlfn.PERCENTILE.INC($C$2:$C232,K$1)</f>
        <v>15.279642515498177</v>
      </c>
      <c r="L232">
        <f>_xlfn.PERCENTILE.INC($C$2:$C232,L$1)</f>
        <v>16.33123769321141</v>
      </c>
      <c r="M232">
        <f>_xlfn.PERCENTILE.INC($C$2:$C232,M$1)</f>
        <v>17.131853975345727</v>
      </c>
      <c r="N232">
        <f>_xlfn.PERCENTILE.INC($C$2:$C232,N$1)</f>
        <v>18.27011914020499</v>
      </c>
      <c r="O232">
        <f>_xlfn.PERCENTILE.INC($C$2:$C232,O$1)</f>
        <v>23.279682245508727</v>
      </c>
      <c r="P232">
        <f t="shared" si="32"/>
        <v>1</v>
      </c>
      <c r="Q232">
        <f t="shared" si="38"/>
        <v>2</v>
      </c>
      <c r="R232">
        <f t="shared" si="39"/>
        <v>1</v>
      </c>
      <c r="S232">
        <f t="shared" si="40"/>
        <v>1</v>
      </c>
      <c r="T232">
        <f t="shared" si="27"/>
        <v>5.3260066169499014E-2</v>
      </c>
      <c r="U232">
        <f t="shared" si="41"/>
        <v>5.9167668449751923E-2</v>
      </c>
      <c r="V232">
        <f t="shared" si="42"/>
        <v>4.2955912776383651E-2</v>
      </c>
      <c r="W232">
        <f t="shared" si="43"/>
        <v>5.3465078651763559E-2</v>
      </c>
    </row>
    <row r="233" spans="1:23" x14ac:dyDescent="0.4">
      <c r="A233">
        <v>1900.04</v>
      </c>
      <c r="B233">
        <v>6.34</v>
      </c>
      <c r="C233">
        <v>18.936402033322732</v>
      </c>
      <c r="D233">
        <f t="shared" si="34"/>
        <v>1.7625231910946202E-2</v>
      </c>
      <c r="E233">
        <f t="shared" si="29"/>
        <v>-2.1604938271605024E-2</v>
      </c>
      <c r="F233">
        <f t="shared" si="28"/>
        <v>0.15335463258785956</v>
      </c>
      <c r="G233" t="str">
        <f t="shared" si="35"/>
        <v>17.8 to 22.0</v>
      </c>
      <c r="H233" t="str">
        <f t="shared" si="36"/>
        <v>13.7 to 17.8</v>
      </c>
      <c r="I233" t="str">
        <f>IF(C233&gt;$AA$17,"Above 21.9",IF(C233&gt;$AA$16,"17.7 to 21.9",IF(C233&gt;$AA$15,"13.7 to 17.7",IF(C233&gt;$AA$14,"10.6 to 13.6","Below 10.6"))))</f>
        <v>17.7 to 21.9</v>
      </c>
      <c r="J233" t="str">
        <f t="shared" si="37"/>
        <v>13.7 to 17.7</v>
      </c>
      <c r="K233">
        <f>_xlfn.PERCENTILE.INC($C$2:$C233,K$1)</f>
        <v>15.290813539865955</v>
      </c>
      <c r="L233">
        <f>_xlfn.PERCENTILE.INC($C$2:$C233,L$1)</f>
        <v>16.344592786796767</v>
      </c>
      <c r="M233">
        <f>_xlfn.PERCENTILE.INC($C$2:$C233,M$1)</f>
        <v>17.165314843011455</v>
      </c>
      <c r="N233">
        <f>_xlfn.PERCENTILE.INC($C$2:$C233,N$1)</f>
        <v>18.340782306481177</v>
      </c>
      <c r="O233">
        <f>_xlfn.PERCENTILE.INC($C$2:$C233,O$1)</f>
        <v>23.279682245508727</v>
      </c>
      <c r="P233">
        <f t="shared" si="32"/>
        <v>1</v>
      </c>
      <c r="Q233">
        <f t="shared" si="38"/>
        <v>1</v>
      </c>
      <c r="R233">
        <f t="shared" si="39"/>
        <v>1</v>
      </c>
      <c r="S233">
        <f t="shared" si="40"/>
        <v>1</v>
      </c>
      <c r="T233">
        <f t="shared" si="27"/>
        <v>5.2808342273272489E-2</v>
      </c>
      <c r="U233">
        <f t="shared" si="41"/>
        <v>5.7944630228014347E-2</v>
      </c>
      <c r="V233">
        <f t="shared" si="42"/>
        <v>4.319202632392246E-2</v>
      </c>
      <c r="W233">
        <f t="shared" si="43"/>
        <v>5.3260066169499014E-2</v>
      </c>
    </row>
    <row r="234" spans="1:23" x14ac:dyDescent="0.4">
      <c r="A234">
        <v>1900.05</v>
      </c>
      <c r="B234">
        <v>6.04</v>
      </c>
      <c r="C234">
        <v>18.403197016950411</v>
      </c>
      <c r="D234">
        <f t="shared" si="34"/>
        <v>7.4733096085409234E-3</v>
      </c>
      <c r="E234">
        <f t="shared" si="29"/>
        <v>-2.7375201288244756E-2</v>
      </c>
      <c r="F234">
        <f t="shared" si="28"/>
        <v>-0.56782334384858013</v>
      </c>
      <c r="G234" t="str">
        <f t="shared" si="35"/>
        <v>17.8 to 22.0</v>
      </c>
      <c r="H234" t="str">
        <f t="shared" si="36"/>
        <v>13.7 to 17.8</v>
      </c>
      <c r="I234" t="str">
        <f>IF(C234&gt;$AA$17,"Above 21.9",IF(C234&gt;$AA$16,"17.7 to 21.9",IF(C234&gt;$AA$15,"13.7 to 17.7",IF(C234&gt;$AA$14,"10.6 to 13.6","Below 10.6"))))</f>
        <v>17.7 to 21.9</v>
      </c>
      <c r="J234" t="str">
        <f t="shared" si="37"/>
        <v>17.7 to 21.9</v>
      </c>
      <c r="K234">
        <f>_xlfn.PERCENTILE.INC($C$2:$C234,K$1)</f>
        <v>15.301984564233734</v>
      </c>
      <c r="L234">
        <f>_xlfn.PERCENTILE.INC($C$2:$C234,L$1)</f>
        <v>16.357947880382124</v>
      </c>
      <c r="M234">
        <f>_xlfn.PERCENTILE.INC($C$2:$C234,M$1)</f>
        <v>17.19158037845423</v>
      </c>
      <c r="N234">
        <f>_xlfn.PERCENTILE.INC($C$2:$C234,N$1)</f>
        <v>18.385297449390336</v>
      </c>
      <c r="O234">
        <f>_xlfn.PERCENTILE.INC($C$2:$C234,O$1)</f>
        <v>23.279682245508727</v>
      </c>
      <c r="P234">
        <f t="shared" si="32"/>
        <v>1</v>
      </c>
      <c r="Q234">
        <f t="shared" si="38"/>
        <v>1</v>
      </c>
      <c r="R234">
        <f t="shared" si="39"/>
        <v>1</v>
      </c>
      <c r="S234">
        <f t="shared" si="40"/>
        <v>1</v>
      </c>
      <c r="T234">
        <f t="shared" si="27"/>
        <v>5.4338384742550004E-2</v>
      </c>
      <c r="U234">
        <f t="shared" si="41"/>
        <v>5.6222635603170652E-2</v>
      </c>
      <c r="V234">
        <f t="shared" si="42"/>
        <v>4.5266751478432884E-2</v>
      </c>
      <c r="W234">
        <f t="shared" si="43"/>
        <v>5.2808342273272489E-2</v>
      </c>
    </row>
    <row r="235" spans="1:23" x14ac:dyDescent="0.4">
      <c r="A235">
        <v>1900.06</v>
      </c>
      <c r="B235">
        <v>5.86</v>
      </c>
      <c r="C235">
        <v>17.992711584303976</v>
      </c>
      <c r="D235">
        <f t="shared" si="34"/>
        <v>5.0179211469534094E-3</v>
      </c>
      <c r="E235">
        <f t="shared" si="29"/>
        <v>-3.4596375617792413E-2</v>
      </c>
      <c r="F235">
        <f t="shared" si="28"/>
        <v>-0.35761589403973454</v>
      </c>
      <c r="G235" t="str">
        <f t="shared" si="35"/>
        <v>17.8 to 22.0</v>
      </c>
      <c r="H235" t="str">
        <f t="shared" si="36"/>
        <v>13.7 to 17.8</v>
      </c>
      <c r="I235" t="str">
        <f>IF(C235&gt;$AA$17,"Above 21.9",IF(C235&gt;$AA$16,"17.7 to 21.9",IF(C235&gt;$AA$15,"13.7 to 17.7",IF(C235&gt;$AA$14,"10.6 to 13.6","Below 10.6"))))</f>
        <v>17.7 to 21.9</v>
      </c>
      <c r="J235" t="str">
        <f t="shared" si="37"/>
        <v>17.7 to 21.9</v>
      </c>
      <c r="K235">
        <f>_xlfn.PERCENTILE.INC($C$2:$C235,K$1)</f>
        <v>15.313155588601512</v>
      </c>
      <c r="L235">
        <f>_xlfn.PERCENTILE.INC($C$2:$C235,L$1)</f>
        <v>16.369209106477101</v>
      </c>
      <c r="M235">
        <f>_xlfn.PERCENTILE.INC($C$2:$C235,M$1)</f>
        <v>17.2034552494511</v>
      </c>
      <c r="N235">
        <f>_xlfn.PERCENTILE.INC($C$2:$C235,N$1)</f>
        <v>18.376347665610297</v>
      </c>
      <c r="O235">
        <f>_xlfn.PERCENTILE.INC($C$2:$C235,O$1)</f>
        <v>23.279682245508727</v>
      </c>
      <c r="P235">
        <f t="shared" si="32"/>
        <v>2</v>
      </c>
      <c r="Q235">
        <f t="shared" si="38"/>
        <v>1</v>
      </c>
      <c r="R235">
        <f t="shared" si="39"/>
        <v>1</v>
      </c>
      <c r="S235">
        <f t="shared" si="40"/>
        <v>1</v>
      </c>
      <c r="T235">
        <f t="shared" si="27"/>
        <v>5.5578059777957795E-2</v>
      </c>
      <c r="U235">
        <f t="shared" si="41"/>
        <v>5.6547138389444668E-2</v>
      </c>
      <c r="V235">
        <f t="shared" si="42"/>
        <v>4.7142922231975568E-2</v>
      </c>
      <c r="W235">
        <f t="shared" si="43"/>
        <v>5.4338384742550004E-2</v>
      </c>
    </row>
    <row r="236" spans="1:23" x14ac:dyDescent="0.4">
      <c r="A236">
        <v>1900.07</v>
      </c>
      <c r="B236">
        <v>5.86</v>
      </c>
      <c r="C236">
        <v>17.689545468952797</v>
      </c>
      <c r="D236">
        <f t="shared" si="34"/>
        <v>5.7761732851985608E-3</v>
      </c>
      <c r="E236">
        <f t="shared" si="29"/>
        <v>-6.687898089171973E-2</v>
      </c>
      <c r="F236">
        <f t="shared" si="28"/>
        <v>0</v>
      </c>
      <c r="G236" t="str">
        <f t="shared" si="35"/>
        <v>13.7 to 17.8</v>
      </c>
      <c r="H236" t="str">
        <f t="shared" si="36"/>
        <v>13.7 to 17.8</v>
      </c>
      <c r="I236" t="str">
        <f>IF(C236&gt;$AA$17,"Above 21.9",IF(C236&gt;$AA$16,"17.7 to 21.9",IF(C236&gt;$AA$15,"13.7 to 17.7",IF(C236&gt;$AA$14,"10.6 to 13.6","Below 10.6"))))</f>
        <v>17.7 to 21.9</v>
      </c>
      <c r="J236" t="str">
        <f t="shared" si="37"/>
        <v>13.7 to 17.7</v>
      </c>
      <c r="K236">
        <f>_xlfn.PERCENTILE.INC($C$2:$C236,K$1)</f>
        <v>15.324326612969291</v>
      </c>
      <c r="L236">
        <f>_xlfn.PERCENTILE.INC($C$2:$C236,L$1)</f>
        <v>16.378376465081701</v>
      </c>
      <c r="M236">
        <f>_xlfn.PERCENTILE.INC($C$2:$C236,M$1)</f>
        <v>17.212169301449109</v>
      </c>
      <c r="N236">
        <f>_xlfn.PERCENTILE.INC($C$2:$C236,N$1)</f>
        <v>18.367397881830261</v>
      </c>
      <c r="O236">
        <f>_xlfn.PERCENTILE.INC($C$2:$C236,O$1)</f>
        <v>23.279682245508727</v>
      </c>
      <c r="P236">
        <f t="shared" si="32"/>
        <v>2</v>
      </c>
      <c r="Q236">
        <f t="shared" si="38"/>
        <v>1</v>
      </c>
      <c r="R236">
        <f t="shared" si="39"/>
        <v>1</v>
      </c>
      <c r="S236">
        <f t="shared" si="40"/>
        <v>2</v>
      </c>
      <c r="T236">
        <f t="shared" si="27"/>
        <v>5.6530565002651759E-2</v>
      </c>
      <c r="U236">
        <f t="shared" si="41"/>
        <v>5.6852760439552341E-2</v>
      </c>
      <c r="V236">
        <f t="shared" si="42"/>
        <v>4.6379122463908309E-2</v>
      </c>
      <c r="W236">
        <f t="shared" si="43"/>
        <v>5.5578059777957795E-2</v>
      </c>
    </row>
    <row r="237" spans="1:23" x14ac:dyDescent="0.4">
      <c r="A237">
        <v>1900.08</v>
      </c>
      <c r="B237">
        <v>5.94</v>
      </c>
      <c r="C237">
        <v>18.069614666784187</v>
      </c>
      <c r="D237">
        <f t="shared" si="34"/>
        <v>9.7966728280961222E-3</v>
      </c>
      <c r="E237">
        <f t="shared" si="29"/>
        <v>-7.7639751552795025E-2</v>
      </c>
      <c r="F237">
        <f t="shared" si="28"/>
        <v>0.16382252559726976</v>
      </c>
      <c r="G237" t="str">
        <f t="shared" si="35"/>
        <v>17.8 to 22.0</v>
      </c>
      <c r="H237" t="str">
        <f t="shared" si="36"/>
        <v>13.7 to 17.8</v>
      </c>
      <c r="I237" t="str">
        <f>IF(C237&gt;$AA$17,"Above 21.9",IF(C237&gt;$AA$16,"17.7 to 21.9",IF(C237&gt;$AA$15,"13.7 to 17.7",IF(C237&gt;$AA$14,"10.6 to 13.6","Below 10.6"))))</f>
        <v>17.7 to 21.9</v>
      </c>
      <c r="J237" t="str">
        <f t="shared" si="37"/>
        <v>13.7 to 17.7</v>
      </c>
      <c r="K237">
        <f>_xlfn.PERCENTILE.INC($C$2:$C237,K$1)</f>
        <v>15.335497637337069</v>
      </c>
      <c r="L237">
        <f>_xlfn.PERCENTILE.INC($C$2:$C237,L$1)</f>
        <v>16.3875438236863</v>
      </c>
      <c r="M237">
        <f>_xlfn.PERCENTILE.INC($C$2:$C237,M$1)</f>
        <v>17.219302943947685</v>
      </c>
      <c r="N237">
        <f>_xlfn.PERCENTILE.INC($C$2:$C237,N$1)</f>
        <v>18.358448098050221</v>
      </c>
      <c r="O237">
        <f>_xlfn.PERCENTILE.INC($C$2:$C237,O$1)</f>
        <v>23.279682245508727</v>
      </c>
      <c r="P237">
        <f t="shared" si="32"/>
        <v>2</v>
      </c>
      <c r="Q237">
        <f t="shared" si="38"/>
        <v>3</v>
      </c>
      <c r="R237">
        <f t="shared" si="39"/>
        <v>1</v>
      </c>
      <c r="S237">
        <f t="shared" si="40"/>
        <v>2</v>
      </c>
      <c r="T237">
        <f t="shared" si="27"/>
        <v>5.534152323891077E-2</v>
      </c>
      <c r="U237">
        <f t="shared" si="41"/>
        <v>6.0252610997355419E-2</v>
      </c>
      <c r="V237">
        <f t="shared" si="42"/>
        <v>4.6027297908481125E-2</v>
      </c>
      <c r="W237">
        <f t="shared" si="43"/>
        <v>5.6530565002651759E-2</v>
      </c>
    </row>
    <row r="238" spans="1:23" x14ac:dyDescent="0.4">
      <c r="A238">
        <v>1900.09</v>
      </c>
      <c r="B238">
        <v>5.8</v>
      </c>
      <c r="C238">
        <v>17.341874151224708</v>
      </c>
      <c r="D238">
        <f t="shared" si="34"/>
        <v>9.0225563909774355E-3</v>
      </c>
      <c r="E238">
        <f t="shared" si="29"/>
        <v>-8.9481946624803813E-2</v>
      </c>
      <c r="F238">
        <f t="shared" si="28"/>
        <v>-0.28282828282828398</v>
      </c>
      <c r="G238" t="str">
        <f t="shared" si="35"/>
        <v>13.7 to 17.8</v>
      </c>
      <c r="H238" t="str">
        <f t="shared" si="36"/>
        <v>13.7 to 17.8</v>
      </c>
      <c r="I238" t="str">
        <f>IF(C238&gt;$AA$17,"Above 21.9",IF(C238&gt;$AA$16,"17.7 to 21.9",IF(C238&gt;$AA$15,"13.7 to 17.7",IF(C238&gt;$AA$14,"10.6 to 13.6","Below 10.6"))))</f>
        <v>13.7 to 17.7</v>
      </c>
      <c r="J238" t="str">
        <f t="shared" si="37"/>
        <v>13.7 to 17.7</v>
      </c>
      <c r="K238">
        <f>_xlfn.PERCENTILE.INC($C$2:$C238,K$1)</f>
        <v>15.340130612721635</v>
      </c>
      <c r="L238">
        <f>_xlfn.PERCENTILE.INC($C$2:$C238,L$1)</f>
        <v>16.408073016102136</v>
      </c>
      <c r="M238">
        <f>_xlfn.PERCENTILE.INC($C$2:$C238,M$1)</f>
        <v>17.219764366888214</v>
      </c>
      <c r="N238">
        <f>_xlfn.PERCENTILE.INC($C$2:$C238,N$1)</f>
        <v>18.340782306481177</v>
      </c>
      <c r="O238">
        <f>_xlfn.PERCENTILE.INC($C$2:$C238,O$1)</f>
        <v>23.279682245508727</v>
      </c>
      <c r="P238">
        <f t="shared" si="32"/>
        <v>2</v>
      </c>
      <c r="Q238">
        <f t="shared" si="38"/>
        <v>3</v>
      </c>
      <c r="R238">
        <f t="shared" si="39"/>
        <v>1</v>
      </c>
      <c r="S238">
        <f t="shared" si="40"/>
        <v>2</v>
      </c>
      <c r="T238">
        <f t="shared" si="27"/>
        <v>5.7663894414167374E-2</v>
      </c>
      <c r="U238">
        <f t="shared" si="41"/>
        <v>6.1844058719322546E-2</v>
      </c>
      <c r="V238">
        <f t="shared" si="42"/>
        <v>4.856457559087464E-2</v>
      </c>
      <c r="W238">
        <f t="shared" si="43"/>
        <v>5.534152323891077E-2</v>
      </c>
    </row>
    <row r="239" spans="1:23" x14ac:dyDescent="0.4">
      <c r="A239">
        <v>1900.1</v>
      </c>
      <c r="B239">
        <v>6.01</v>
      </c>
      <c r="C239">
        <v>18.102398784556048</v>
      </c>
      <c r="D239">
        <f t="shared" si="34"/>
        <v>1.8307086614173223E-2</v>
      </c>
      <c r="E239">
        <f t="shared" si="29"/>
        <v>-5.2050473186119883E-2</v>
      </c>
      <c r="F239">
        <f t="shared" si="28"/>
        <v>0.43448275862068964</v>
      </c>
      <c r="G239" t="str">
        <f t="shared" si="35"/>
        <v>17.8 to 22.0</v>
      </c>
      <c r="H239" t="str">
        <f t="shared" si="36"/>
        <v>13.7 to 17.8</v>
      </c>
      <c r="I239" t="str">
        <f>IF(C239&gt;$AA$17,"Above 21.9",IF(C239&gt;$AA$16,"17.7 to 21.9",IF(C239&gt;$AA$15,"13.7 to 17.7",IF(C239&gt;$AA$14,"10.6 to 13.6","Below 10.6"))))</f>
        <v>17.7 to 21.9</v>
      </c>
      <c r="J239" t="str">
        <f t="shared" si="37"/>
        <v>13.7 to 17.7</v>
      </c>
      <c r="K239">
        <f>_xlfn.PERCENTILE.INC($C$2:$C239,K$1)</f>
        <v>15.344763588106204</v>
      </c>
      <c r="L239">
        <f>_xlfn.PERCENTILE.INC($C$2:$C239,L$1)</f>
        <v>16.428602208517972</v>
      </c>
      <c r="M239">
        <f>_xlfn.PERCENTILE.INC($C$2:$C239,M$1)</f>
        <v>17.222530128205239</v>
      </c>
      <c r="N239">
        <f>_xlfn.PERCENTILE.INC($C$2:$C239,N$1)</f>
        <v>18.32311651491213</v>
      </c>
      <c r="O239">
        <f>_xlfn.PERCENTILE.INC($C$2:$C239,O$1)</f>
        <v>23.279682245508727</v>
      </c>
      <c r="P239">
        <f t="shared" si="32"/>
        <v>2</v>
      </c>
      <c r="Q239">
        <f t="shared" si="38"/>
        <v>3</v>
      </c>
      <c r="R239">
        <f t="shared" si="39"/>
        <v>1</v>
      </c>
      <c r="S239">
        <f t="shared" si="40"/>
        <v>2</v>
      </c>
      <c r="T239">
        <f t="shared" ref="T239:T302" si="44">1/C239</f>
        <v>5.5241297681119697E-2</v>
      </c>
      <c r="U239">
        <f t="shared" si="41"/>
        <v>6.4587595567842576E-2</v>
      </c>
      <c r="V239">
        <f t="shared" si="42"/>
        <v>4.961864730044302E-2</v>
      </c>
      <c r="W239">
        <f t="shared" si="43"/>
        <v>5.7663894414167374E-2</v>
      </c>
    </row>
    <row r="240" spans="1:23" x14ac:dyDescent="0.4">
      <c r="A240">
        <v>1900.11</v>
      </c>
      <c r="B240">
        <v>6.48</v>
      </c>
      <c r="C240">
        <v>19.41958460376075</v>
      </c>
      <c r="D240">
        <f t="shared" si="34"/>
        <v>3.757961783439491E-2</v>
      </c>
      <c r="E240">
        <f t="shared" si="29"/>
        <v>3.0959752321982137E-3</v>
      </c>
      <c r="F240">
        <f t="shared" ref="F240:F303" si="45">(B240-B239)/B239*12</f>
        <v>0.938435940099835</v>
      </c>
      <c r="G240" t="str">
        <f t="shared" si="35"/>
        <v>17.8 to 22.0</v>
      </c>
      <c r="H240" t="str">
        <f t="shared" si="36"/>
        <v>13.7 to 17.8</v>
      </c>
      <c r="I240" t="str">
        <f>IF(C240&gt;$AA$17,"Above 21.9",IF(C240&gt;$AA$16,"17.7 to 21.9",IF(C240&gt;$AA$15,"13.7 to 17.7",IF(C240&gt;$AA$14,"10.6 to 13.6","Below 10.6"))))</f>
        <v>17.7 to 21.9</v>
      </c>
      <c r="J240" t="str">
        <f t="shared" si="37"/>
        <v>13.7 to 17.7</v>
      </c>
      <c r="K240">
        <f>_xlfn.PERCENTILE.INC($C$2:$C240,K$1)</f>
        <v>15.349396563490771</v>
      </c>
      <c r="L240">
        <f>_xlfn.PERCENTILE.INC($C$2:$C240,L$1)</f>
        <v>16.442648858380387</v>
      </c>
      <c r="M240">
        <f>_xlfn.PERCENTILE.INC($C$2:$C240,M$1)</f>
        <v>17.229904566275263</v>
      </c>
      <c r="N240">
        <f>_xlfn.PERCENTILE.INC($C$2:$C240,N$1)</f>
        <v>18.376347665610297</v>
      </c>
      <c r="O240">
        <f>_xlfn.PERCENTILE.INC($C$2:$C240,O$1)</f>
        <v>23.279682245508727</v>
      </c>
      <c r="P240">
        <f t="shared" si="32"/>
        <v>1</v>
      </c>
      <c r="Q240">
        <f t="shared" si="38"/>
        <v>5</v>
      </c>
      <c r="R240">
        <f t="shared" si="39"/>
        <v>1</v>
      </c>
      <c r="S240">
        <f t="shared" si="40"/>
        <v>2</v>
      </c>
      <c r="T240">
        <f t="shared" si="44"/>
        <v>5.1494407342077872E-2</v>
      </c>
      <c r="U240">
        <f t="shared" si="41"/>
        <v>6.7819399817632145E-2</v>
      </c>
      <c r="V240">
        <f t="shared" si="42"/>
        <v>4.9513633713734344E-2</v>
      </c>
      <c r="W240">
        <f t="shared" si="43"/>
        <v>5.5241297681119697E-2</v>
      </c>
    </row>
    <row r="241" spans="1:23" x14ac:dyDescent="0.4">
      <c r="A241">
        <v>1900.12</v>
      </c>
      <c r="B241">
        <v>6.87</v>
      </c>
      <c r="C241">
        <v>20.744051160870843</v>
      </c>
      <c r="D241">
        <f t="shared" si="34"/>
        <v>4.9347826086956537E-2</v>
      </c>
      <c r="E241">
        <f t="shared" si="29"/>
        <v>0.14119601328903664</v>
      </c>
      <c r="F241">
        <f t="shared" si="45"/>
        <v>0.72222222222222165</v>
      </c>
      <c r="G241" t="str">
        <f t="shared" si="35"/>
        <v>17.8 to 22.0</v>
      </c>
      <c r="H241" t="str">
        <f t="shared" si="36"/>
        <v>13.7 to 17.8</v>
      </c>
      <c r="I241" t="str">
        <f>IF(C241&gt;$AA$17,"Above 21.9",IF(C241&gt;$AA$16,"17.7 to 21.9",IF(C241&gt;$AA$15,"13.7 to 17.7",IF(C241&gt;$AA$14,"10.6 to 13.6","Below 10.6"))))</f>
        <v>17.7 to 21.9</v>
      </c>
      <c r="J241" t="str">
        <f t="shared" si="37"/>
        <v>13.7 to 17.7</v>
      </c>
      <c r="K241">
        <f>_xlfn.PERCENTILE.INC($C$2:$C241,K$1)</f>
        <v>15.35402953887534</v>
      </c>
      <c r="L241">
        <f>_xlfn.PERCENTILE.INC($C$2:$C241,L$1)</f>
        <v>16.450212965689378</v>
      </c>
      <c r="M241">
        <f>_xlfn.PERCENTILE.INC($C$2:$C241,M$1)</f>
        <v>17.24255944442044</v>
      </c>
      <c r="N241">
        <f>_xlfn.PERCENTILE.INC($C$2:$C241,N$1)</f>
        <v>18.415220151720334</v>
      </c>
      <c r="O241">
        <f>_xlfn.PERCENTILE.INC($C$2:$C241,O$1)</f>
        <v>23.279682245508727</v>
      </c>
      <c r="P241">
        <f t="shared" si="32"/>
        <v>1</v>
      </c>
      <c r="Q241">
        <f t="shared" si="38"/>
        <v>5</v>
      </c>
      <c r="R241">
        <f t="shared" si="39"/>
        <v>1</v>
      </c>
      <c r="S241">
        <f t="shared" si="40"/>
        <v>1</v>
      </c>
      <c r="T241">
        <f t="shared" si="44"/>
        <v>4.8206591482298465E-2</v>
      </c>
      <c r="U241">
        <f t="shared" si="41"/>
        <v>6.9237735035814291E-2</v>
      </c>
      <c r="V241">
        <f t="shared" si="42"/>
        <v>5.4017119064622879E-2</v>
      </c>
      <c r="W241">
        <f t="shared" si="43"/>
        <v>5.1494407342077872E-2</v>
      </c>
    </row>
    <row r="242" spans="1:23" x14ac:dyDescent="0.4">
      <c r="A242">
        <v>1901.01</v>
      </c>
      <c r="B242">
        <v>7.07</v>
      </c>
      <c r="C242">
        <v>20.978581834536183</v>
      </c>
      <c r="D242">
        <f t="shared" si="34"/>
        <v>4.6074380165289266E-2</v>
      </c>
      <c r="E242">
        <f>(B242-B230)/B230</f>
        <v>0.15901639344262306</v>
      </c>
      <c r="F242">
        <f t="shared" si="45"/>
        <v>0.34934497816593912</v>
      </c>
      <c r="G242" t="str">
        <f t="shared" si="35"/>
        <v>17.8 to 22.0</v>
      </c>
      <c r="H242" t="str">
        <f t="shared" si="36"/>
        <v>13.7 to 17.8</v>
      </c>
      <c r="I242" t="str">
        <f>IF(C242&gt;$AA$17,"Above 21.9",IF(C242&gt;$AA$16,"17.7 to 21.9",IF(C242&gt;$AA$15,"13.7 to 17.7",IF(C242&gt;$AA$14,"10.6 to 13.6","Below 10.6"))))</f>
        <v>17.7 to 21.9</v>
      </c>
      <c r="J242" t="str">
        <f t="shared" si="37"/>
        <v>13.7 to 17.7</v>
      </c>
      <c r="K242">
        <f>_xlfn.PERCENTILE.INC($C$2:$C242,K$1)</f>
        <v>15.358662514259906</v>
      </c>
      <c r="L242">
        <f>_xlfn.PERCENTILE.INC($C$2:$C242,L$1)</f>
        <v>16.457777072998372</v>
      </c>
      <c r="M242">
        <f>_xlfn.PERCENTILE.INC($C$2:$C242,M$1)</f>
        <v>17.257854542603198</v>
      </c>
      <c r="N242">
        <f>_xlfn.PERCENTILE.INC($C$2:$C242,N$1)</f>
        <v>18.463312690800016</v>
      </c>
      <c r="O242">
        <f>_xlfn.PERCENTILE.INC($C$2:$C242,O$1)</f>
        <v>23.279682245508727</v>
      </c>
      <c r="P242">
        <f t="shared" si="32"/>
        <v>1</v>
      </c>
      <c r="Q242">
        <f t="shared" si="38"/>
        <v>4</v>
      </c>
      <c r="R242">
        <f t="shared" si="39"/>
        <v>1</v>
      </c>
      <c r="S242">
        <f t="shared" si="40"/>
        <v>1</v>
      </c>
      <c r="T242">
        <f t="shared" si="44"/>
        <v>4.7667664472616583E-2</v>
      </c>
      <c r="U242">
        <f t="shared" si="41"/>
        <v>6.4813098104713987E-2</v>
      </c>
      <c r="V242">
        <f t="shared" si="42"/>
        <v>5.354960128793361E-2</v>
      </c>
      <c r="W242">
        <f t="shared" si="43"/>
        <v>4.8206591482298465E-2</v>
      </c>
    </row>
    <row r="243" spans="1:23" x14ac:dyDescent="0.4">
      <c r="A243">
        <v>1901.02</v>
      </c>
      <c r="B243">
        <v>7.25</v>
      </c>
      <c r="C243">
        <v>21.67914984820618</v>
      </c>
      <c r="D243">
        <f t="shared" si="34"/>
        <v>4.7959183673469373E-2</v>
      </c>
      <c r="E243">
        <f t="shared" ref="E243:E306" si="46">(B243-B231)/B231</f>
        <v>0.16747181964573268</v>
      </c>
      <c r="F243">
        <f t="shared" si="45"/>
        <v>0.30551626591230502</v>
      </c>
      <c r="G243" t="str">
        <f t="shared" si="35"/>
        <v>17.8 to 22.0</v>
      </c>
      <c r="H243" t="str">
        <f t="shared" si="36"/>
        <v>13.7 to 17.8</v>
      </c>
      <c r="I243" t="str">
        <f>IF(C243&gt;$AA$17,"Above 21.9",IF(C243&gt;$AA$16,"17.7 to 21.9",IF(C243&gt;$AA$15,"13.7 to 17.7",IF(C243&gt;$AA$14,"10.6 to 13.6","Below 10.6"))))</f>
        <v>17.7 to 21.9</v>
      </c>
      <c r="J243" t="str">
        <f t="shared" si="37"/>
        <v>13.7 to 17.7</v>
      </c>
      <c r="K243">
        <f>_xlfn.PERCENTILE.INC($C$2:$C243,K$1)</f>
        <v>15.36335567782432</v>
      </c>
      <c r="L243">
        <f>_xlfn.PERCENTILE.INC($C$2:$C243,L$1)</f>
        <v>16.466123170456967</v>
      </c>
      <c r="M243">
        <f>_xlfn.PERCENTILE.INC($C$2:$C243,M$1)</f>
        <v>17.274887949425345</v>
      </c>
      <c r="N243">
        <f>_xlfn.PERCENTILE.INC($C$2:$C243,N$1)</f>
        <v>18.471824379283955</v>
      </c>
      <c r="O243">
        <f>_xlfn.PERCENTILE.INC($C$2:$C243,O$1)</f>
        <v>23.279682245508727</v>
      </c>
      <c r="P243">
        <f t="shared" si="32"/>
        <v>1</v>
      </c>
      <c r="Q243">
        <f t="shared" si="38"/>
        <v>3</v>
      </c>
      <c r="R243">
        <f t="shared" si="39"/>
        <v>1</v>
      </c>
      <c r="S243">
        <f t="shared" si="40"/>
        <v>1</v>
      </c>
      <c r="T243">
        <f t="shared" si="44"/>
        <v>4.6127270072942643E-2</v>
      </c>
      <c r="U243">
        <f t="shared" si="41"/>
        <v>6.4613999096192559E-2</v>
      </c>
      <c r="V243">
        <f t="shared" si="42"/>
        <v>5.3465078651763559E-2</v>
      </c>
      <c r="W243">
        <f t="shared" si="43"/>
        <v>4.7667664472616583E-2</v>
      </c>
    </row>
    <row r="244" spans="1:23" x14ac:dyDescent="0.4">
      <c r="A244">
        <v>1901.03</v>
      </c>
      <c r="B244">
        <v>7.51</v>
      </c>
      <c r="C244">
        <v>22.347583950683841</v>
      </c>
      <c r="D244">
        <f t="shared" si="34"/>
        <v>5.6133056133056136E-2</v>
      </c>
      <c r="E244">
        <f t="shared" si="46"/>
        <v>0.19968051118210864</v>
      </c>
      <c r="F244">
        <f t="shared" si="45"/>
        <v>0.43034482758620651</v>
      </c>
      <c r="G244" t="str">
        <f t="shared" si="35"/>
        <v>Above 22.0</v>
      </c>
      <c r="H244" t="str">
        <f t="shared" si="36"/>
        <v>13.7 to 17.8</v>
      </c>
      <c r="I244" t="str">
        <f>IF(C244&gt;$AA$17,"Above 21.9",IF(C244&gt;$AA$16,"17.7 to 21.9",IF(C244&gt;$AA$15,"13.7 to 17.7",IF(C244&gt;$AA$14,"10.6 to 13.6","Below 10.6"))))</f>
        <v>Above 21.9</v>
      </c>
      <c r="J244" t="str">
        <f t="shared" si="37"/>
        <v>13.7 to 17.7</v>
      </c>
      <c r="K244">
        <f>_xlfn.PERCENTILE.INC($C$2:$C244,K$1)</f>
        <v>15.368048841388733</v>
      </c>
      <c r="L244">
        <f>_xlfn.PERCENTILE.INC($C$2:$C244,L$1)</f>
        <v>16.474469267915563</v>
      </c>
      <c r="M244">
        <f>_xlfn.PERCENTILE.INC($C$2:$C244,M$1)</f>
        <v>17.297369673423699</v>
      </c>
      <c r="N244">
        <f>_xlfn.PERCENTILE.INC($C$2:$C244,N$1)</f>
        <v>18.497170706722095</v>
      </c>
      <c r="O244">
        <f>_xlfn.PERCENTILE.INC($C$2:$C244,O$1)</f>
        <v>23.279682245508727</v>
      </c>
      <c r="P244">
        <f t="shared" si="32"/>
        <v>1</v>
      </c>
      <c r="Q244">
        <f t="shared" si="38"/>
        <v>4</v>
      </c>
      <c r="R244">
        <f t="shared" si="39"/>
        <v>1</v>
      </c>
      <c r="S244">
        <f t="shared" si="40"/>
        <v>1</v>
      </c>
      <c r="T244">
        <f t="shared" si="44"/>
        <v>4.474756654709422E-2</v>
      </c>
      <c r="U244">
        <f t="shared" si="41"/>
        <v>6.643801643437075E-2</v>
      </c>
      <c r="V244">
        <f t="shared" si="42"/>
        <v>5.3260066169499014E-2</v>
      </c>
      <c r="W244">
        <f t="shared" si="43"/>
        <v>4.6127270072942643E-2</v>
      </c>
    </row>
    <row r="245" spans="1:23" x14ac:dyDescent="0.4">
      <c r="A245">
        <v>1901.04</v>
      </c>
      <c r="B245">
        <v>8.14</v>
      </c>
      <c r="C245">
        <v>24.4097169948272</v>
      </c>
      <c r="D245">
        <f t="shared" si="34"/>
        <v>6.3782696177062392E-2</v>
      </c>
      <c r="E245">
        <f t="shared" si="46"/>
        <v>0.28391167192429034</v>
      </c>
      <c r="F245">
        <f t="shared" si="45"/>
        <v>1.0066577896138496</v>
      </c>
      <c r="G245" t="str">
        <f t="shared" si="35"/>
        <v>Above 22.0</v>
      </c>
      <c r="H245" t="str">
        <f t="shared" si="36"/>
        <v>13.7 to 17.8</v>
      </c>
      <c r="I245" t="str">
        <f>IF(C245&gt;$AA$17,"Above 21.9",IF(C245&gt;$AA$16,"17.7 to 21.9",IF(C245&gt;$AA$15,"13.7 to 17.7",IF(C245&gt;$AA$14,"10.6 to 13.6","Below 10.6"))))</f>
        <v>Above 21.9</v>
      </c>
      <c r="J245" t="str">
        <f t="shared" si="37"/>
        <v>13.7 to 17.7</v>
      </c>
      <c r="K245">
        <f>_xlfn.PERCENTILE.INC($C$2:$C245,K$1)</f>
        <v>15.372742004953144</v>
      </c>
      <c r="L245">
        <f>_xlfn.PERCENTILE.INC($C$2:$C245,L$1)</f>
        <v>16.483194689433908</v>
      </c>
      <c r="M245">
        <f>_xlfn.PERCENTILE.INC($C$2:$C245,M$1)</f>
        <v>17.330748031774455</v>
      </c>
      <c r="N245">
        <f>_xlfn.PERCENTILE.INC($C$2:$C245,N$1)</f>
        <v>18.532542323306743</v>
      </c>
      <c r="O245">
        <f>_xlfn.PERCENTILE.INC($C$2:$C245,O$1)</f>
        <v>24.4097169948272</v>
      </c>
      <c r="P245">
        <f t="shared" si="32"/>
        <v>1</v>
      </c>
      <c r="Q245">
        <f t="shared" si="38"/>
        <v>4</v>
      </c>
      <c r="R245">
        <f t="shared" si="39"/>
        <v>1</v>
      </c>
      <c r="S245">
        <f t="shared" si="40"/>
        <v>1</v>
      </c>
      <c r="T245">
        <f t="shared" si="44"/>
        <v>4.0967291845780747E-2</v>
      </c>
      <c r="U245">
        <f t="shared" si="41"/>
        <v>6.4897369148702866E-2</v>
      </c>
      <c r="V245">
        <f t="shared" si="42"/>
        <v>5.2808342273272489E-2</v>
      </c>
      <c r="W245">
        <f t="shared" si="43"/>
        <v>4.474756654709422E-2</v>
      </c>
    </row>
    <row r="246" spans="1:23" x14ac:dyDescent="0.4">
      <c r="A246">
        <v>1901.05</v>
      </c>
      <c r="B246">
        <v>7.73</v>
      </c>
      <c r="C246">
        <v>23.064012684863552</v>
      </c>
      <c r="D246">
        <f t="shared" si="34"/>
        <v>5.6161616161616169E-2</v>
      </c>
      <c r="E246">
        <f t="shared" si="46"/>
        <v>0.2798013245033113</v>
      </c>
      <c r="F246">
        <f t="shared" si="45"/>
        <v>-0.60442260442260465</v>
      </c>
      <c r="G246" t="str">
        <f t="shared" si="35"/>
        <v>Above 22.0</v>
      </c>
      <c r="H246" t="str">
        <f t="shared" si="36"/>
        <v>13.7 to 17.8</v>
      </c>
      <c r="I246" t="str">
        <f>IF(C246&gt;$AA$17,"Above 21.9",IF(C246&gt;$AA$16,"17.7 to 21.9",IF(C246&gt;$AA$15,"13.7 to 17.7",IF(C246&gt;$AA$14,"10.6 to 13.6","Below 10.6"))))</f>
        <v>Above 21.9</v>
      </c>
      <c r="J246" t="str">
        <f t="shared" si="37"/>
        <v>13.7 to 17.7</v>
      </c>
      <c r="K246">
        <f>_xlfn.PERCENTILE.INC($C$2:$C246,K$1)</f>
        <v>15.377435168517557</v>
      </c>
      <c r="L246">
        <f>_xlfn.PERCENTILE.INC($C$2:$C246,L$1)</f>
        <v>16.492299435012004</v>
      </c>
      <c r="M246">
        <f>_xlfn.PERCENTILE.INC($C$2:$C246,M$1)</f>
        <v>17.342324087503499</v>
      </c>
      <c r="N246">
        <f>_xlfn.PERCENTILE.INC($C$2:$C246,N$1)</f>
        <v>18.580300225457311</v>
      </c>
      <c r="O246">
        <f>_xlfn.PERCENTILE.INC($C$2:$C246,O$1)</f>
        <v>24.4097169948272</v>
      </c>
      <c r="P246">
        <f t="shared" si="32"/>
        <v>1</v>
      </c>
      <c r="Q246">
        <f t="shared" si="38"/>
        <v>3</v>
      </c>
      <c r="R246">
        <f t="shared" si="39"/>
        <v>1</v>
      </c>
      <c r="S246">
        <f t="shared" si="40"/>
        <v>1</v>
      </c>
      <c r="T246">
        <f t="shared" si="44"/>
        <v>4.3357589750905742E-2</v>
      </c>
      <c r="U246">
        <f t="shared" si="41"/>
        <v>6.4240536175860827E-2</v>
      </c>
      <c r="V246">
        <f t="shared" si="42"/>
        <v>5.4338384742550004E-2</v>
      </c>
      <c r="W246">
        <f t="shared" si="43"/>
        <v>4.0967291845780747E-2</v>
      </c>
    </row>
    <row r="247" spans="1:23" x14ac:dyDescent="0.4">
      <c r="A247">
        <v>1901.06</v>
      </c>
      <c r="B247">
        <v>8.5</v>
      </c>
      <c r="C247">
        <v>25.238466205960332</v>
      </c>
      <c r="D247">
        <f t="shared" si="34"/>
        <v>7.5257731958762897E-2</v>
      </c>
      <c r="E247">
        <f t="shared" si="46"/>
        <v>0.4505119453924914</v>
      </c>
      <c r="F247">
        <f t="shared" si="45"/>
        <v>1.1953428201811118</v>
      </c>
      <c r="G247" t="str">
        <f t="shared" si="35"/>
        <v>Above 22.0</v>
      </c>
      <c r="H247" t="str">
        <f t="shared" si="36"/>
        <v>13.7 to 17.8</v>
      </c>
      <c r="I247" t="str">
        <f>IF(C247&gt;$AA$17,"Above 21.9",IF(C247&gt;$AA$16,"17.7 to 21.9",IF(C247&gt;$AA$15,"13.7 to 17.7",IF(C247&gt;$AA$14,"10.6 to 13.6","Below 10.6"))))</f>
        <v>Above 21.9</v>
      </c>
      <c r="J247" t="str">
        <f t="shared" si="37"/>
        <v>13.7 to 17.7</v>
      </c>
      <c r="K247">
        <f>_xlfn.PERCENTILE.INC($C$2:$C247,K$1)</f>
        <v>15.382128332081971</v>
      </c>
      <c r="L247">
        <f>_xlfn.PERCENTILE.INC($C$2:$C247,L$1)</f>
        <v>16.501404180590097</v>
      </c>
      <c r="M247">
        <f>_xlfn.PERCENTILE.INC($C$2:$C247,M$1)</f>
        <v>17.342998991921689</v>
      </c>
      <c r="N247">
        <f>_xlfn.PERCENTILE.INC($C$2:$C247,N$1)</f>
        <v>18.651975755820285</v>
      </c>
      <c r="O247">
        <f>_xlfn.PERCENTILE.INC($C$2:$C247,O$1)</f>
        <v>25.238466205960332</v>
      </c>
      <c r="P247">
        <f t="shared" si="32"/>
        <v>1</v>
      </c>
      <c r="Q247">
        <f t="shared" si="38"/>
        <v>3</v>
      </c>
      <c r="R247">
        <f t="shared" si="39"/>
        <v>2</v>
      </c>
      <c r="S247">
        <f t="shared" si="40"/>
        <v>1</v>
      </c>
      <c r="T247">
        <f t="shared" si="44"/>
        <v>3.9622059115614533E-2</v>
      </c>
      <c r="U247">
        <f t="shared" si="41"/>
        <v>6.3864254654178845E-2</v>
      </c>
      <c r="V247">
        <f t="shared" si="42"/>
        <v>5.5578059777957795E-2</v>
      </c>
      <c r="W247">
        <f t="shared" si="43"/>
        <v>4.3357589750905742E-2</v>
      </c>
    </row>
    <row r="248" spans="1:23" x14ac:dyDescent="0.4">
      <c r="A248">
        <v>1901.07</v>
      </c>
      <c r="B248">
        <v>7.93</v>
      </c>
      <c r="C248">
        <v>23.144848553708094</v>
      </c>
      <c r="D248">
        <f t="shared" si="34"/>
        <v>6.6247379454926633E-2</v>
      </c>
      <c r="E248">
        <f t="shared" si="46"/>
        <v>0.3532423208191125</v>
      </c>
      <c r="F248">
        <f t="shared" si="45"/>
        <v>-0.8047058823529416</v>
      </c>
      <c r="G248" t="str">
        <f t="shared" si="35"/>
        <v>Above 22.0</v>
      </c>
      <c r="H248" t="str">
        <f t="shared" si="36"/>
        <v>13.7 to 17.8</v>
      </c>
      <c r="I248" t="str">
        <f>IF(C248&gt;$AA$17,"Above 21.9",IF(C248&gt;$AA$16,"17.7 to 21.9",IF(C248&gt;$AA$15,"13.7 to 17.7",IF(C248&gt;$AA$14,"10.6 to 13.6","Below 10.6"))))</f>
        <v>Above 21.9</v>
      </c>
      <c r="J248" t="str">
        <f t="shared" si="37"/>
        <v>13.7 to 17.7</v>
      </c>
      <c r="K248">
        <f>_xlfn.PERCENTILE.INC($C$2:$C248,K$1)</f>
        <v>15.383286057111404</v>
      </c>
      <c r="L248">
        <f>_xlfn.PERCENTILE.INC($C$2:$C248,L$1)</f>
        <v>16.502004190637429</v>
      </c>
      <c r="M248">
        <f>_xlfn.PERCENTILE.INC($C$2:$C248,M$1)</f>
        <v>17.347672412577836</v>
      </c>
      <c r="N248">
        <f>_xlfn.PERCENTILE.INC($C$2:$C248,N$1)</f>
        <v>18.669815441119884</v>
      </c>
      <c r="O248">
        <f>_xlfn.PERCENTILE.INC($C$2:$C248,O$1)</f>
        <v>25.238466205960332</v>
      </c>
      <c r="P248">
        <f t="shared" si="32"/>
        <v>1</v>
      </c>
      <c r="Q248">
        <f t="shared" si="38"/>
        <v>3</v>
      </c>
      <c r="R248">
        <f t="shared" si="39"/>
        <v>2</v>
      </c>
      <c r="S248">
        <f t="shared" si="40"/>
        <v>1</v>
      </c>
      <c r="T248">
        <f t="shared" si="44"/>
        <v>4.3206158713006031E-2</v>
      </c>
      <c r="U248">
        <f t="shared" si="41"/>
        <v>6.4029015947626042E-2</v>
      </c>
      <c r="V248">
        <f t="shared" si="42"/>
        <v>5.6530565002651759E-2</v>
      </c>
      <c r="W248">
        <f t="shared" si="43"/>
        <v>3.9622059115614533E-2</v>
      </c>
    </row>
    <row r="249" spans="1:23" x14ac:dyDescent="0.4">
      <c r="A249">
        <v>1901.08</v>
      </c>
      <c r="B249">
        <v>8.0399999999999991</v>
      </c>
      <c r="C249">
        <v>23.077177713844367</v>
      </c>
      <c r="D249">
        <f t="shared" si="34"/>
        <v>6.3083164300202832E-2</v>
      </c>
      <c r="E249">
        <f t="shared" si="46"/>
        <v>0.35353535353535331</v>
      </c>
      <c r="F249">
        <f t="shared" si="45"/>
        <v>0.16645649432534593</v>
      </c>
      <c r="G249" t="str">
        <f t="shared" si="35"/>
        <v>Above 22.0</v>
      </c>
      <c r="H249" t="str">
        <f t="shared" si="36"/>
        <v>13.7 to 17.8</v>
      </c>
      <c r="I249" t="str">
        <f>IF(C249&gt;$AA$17,"Above 21.9",IF(C249&gt;$AA$16,"17.7 to 21.9",IF(C249&gt;$AA$15,"13.7 to 17.7",IF(C249&gt;$AA$14,"10.6 to 13.6","Below 10.6"))))</f>
        <v>Above 21.9</v>
      </c>
      <c r="J249" t="str">
        <f t="shared" si="37"/>
        <v>13.7 to 17.7</v>
      </c>
      <c r="K249">
        <f>_xlfn.PERCENTILE.INC($C$2:$C249,K$1)</f>
        <v>15.384443782140837</v>
      </c>
      <c r="L249">
        <f>_xlfn.PERCENTILE.INC($C$2:$C249,L$1)</f>
        <v>16.502604200684761</v>
      </c>
      <c r="M249">
        <f>_xlfn.PERCENTILE.INC($C$2:$C249,M$1)</f>
        <v>17.366922528201496</v>
      </c>
      <c r="N249">
        <f>_xlfn.PERCENTILE.INC($C$2:$C249,N$1)</f>
        <v>18.686273230730844</v>
      </c>
      <c r="O249">
        <f>_xlfn.PERCENTILE.INC($C$2:$C249,O$1)</f>
        <v>25.238466205960332</v>
      </c>
      <c r="P249">
        <f t="shared" si="32"/>
        <v>1</v>
      </c>
      <c r="Q249">
        <f t="shared" si="38"/>
        <v>3</v>
      </c>
      <c r="R249">
        <f t="shared" si="39"/>
        <v>2</v>
      </c>
      <c r="S249">
        <f t="shared" si="40"/>
        <v>1</v>
      </c>
      <c r="T249">
        <f t="shared" si="44"/>
        <v>4.3332855187057123E-2</v>
      </c>
      <c r="U249">
        <f t="shared" si="41"/>
        <v>6.1865880486417238E-2</v>
      </c>
      <c r="V249">
        <f t="shared" si="42"/>
        <v>5.534152323891077E-2</v>
      </c>
      <c r="W249">
        <f t="shared" si="43"/>
        <v>4.3206158713006031E-2</v>
      </c>
    </row>
    <row r="250" spans="1:23" x14ac:dyDescent="0.4">
      <c r="A250">
        <v>1901.09</v>
      </c>
      <c r="B250">
        <v>8</v>
      </c>
      <c r="C250">
        <v>22.590468316860225</v>
      </c>
      <c r="D250">
        <f t="shared" si="34"/>
        <v>5.0093808630393998E-2</v>
      </c>
      <c r="E250">
        <f t="shared" si="46"/>
        <v>0.37931034482758624</v>
      </c>
      <c r="F250">
        <f t="shared" si="45"/>
        <v>-5.9701492537312162E-2</v>
      </c>
      <c r="G250" t="str">
        <f t="shared" si="35"/>
        <v>Above 22.0</v>
      </c>
      <c r="H250" t="str">
        <f t="shared" si="36"/>
        <v>13.7 to 17.8</v>
      </c>
      <c r="I250" t="str">
        <f>IF(C250&gt;$AA$17,"Above 21.9",IF(C250&gt;$AA$16,"17.7 to 21.9",IF(C250&gt;$AA$15,"13.7 to 17.7",IF(C250&gt;$AA$14,"10.6 to 13.6","Below 10.6"))))</f>
        <v>Above 21.9</v>
      </c>
      <c r="J250" t="str">
        <f t="shared" si="37"/>
        <v>17.7 to 21.9</v>
      </c>
      <c r="K250">
        <f>_xlfn.PERCENTILE.INC($C$2:$C250,K$1)</f>
        <v>15.385601507170268</v>
      </c>
      <c r="L250">
        <f>_xlfn.PERCENTILE.INC($C$2:$C250,L$1)</f>
        <v>16.506786453542187</v>
      </c>
      <c r="M250">
        <f>_xlfn.PERCENTILE.INC($C$2:$C250,M$1)</f>
        <v>17.415326033760181</v>
      </c>
      <c r="N250">
        <f>_xlfn.PERCENTILE.INC($C$2:$C250,N$1)</f>
        <v>18.698082052653504</v>
      </c>
      <c r="O250">
        <f>_xlfn.PERCENTILE.INC($C$2:$C250,O$1)</f>
        <v>25.238466205960332</v>
      </c>
      <c r="P250">
        <f t="shared" si="32"/>
        <v>1</v>
      </c>
      <c r="Q250">
        <f t="shared" si="38"/>
        <v>1</v>
      </c>
      <c r="R250">
        <f t="shared" si="39"/>
        <v>2</v>
      </c>
      <c r="S250">
        <f t="shared" si="40"/>
        <v>1</v>
      </c>
      <c r="T250">
        <f t="shared" si="44"/>
        <v>4.426645724974447E-2</v>
      </c>
      <c r="U250">
        <f t="shared" si="41"/>
        <v>5.6461252344879261E-2</v>
      </c>
      <c r="V250">
        <f t="shared" si="42"/>
        <v>5.7663894414167374E-2</v>
      </c>
      <c r="W250">
        <f t="shared" si="43"/>
        <v>4.3332855187057123E-2</v>
      </c>
    </row>
    <row r="251" spans="1:23" x14ac:dyDescent="0.4">
      <c r="A251">
        <v>1901.1</v>
      </c>
      <c r="B251">
        <v>7.91</v>
      </c>
      <c r="C251">
        <v>22.252901618408917</v>
      </c>
      <c r="D251">
        <f t="shared" si="34"/>
        <v>4.8405253283302065E-2</v>
      </c>
      <c r="E251">
        <f t="shared" si="46"/>
        <v>0.31613976705490854</v>
      </c>
      <c r="F251">
        <f t="shared" si="45"/>
        <v>-0.13499999999999979</v>
      </c>
      <c r="G251" t="str">
        <f t="shared" si="35"/>
        <v>Above 22.0</v>
      </c>
      <c r="H251" t="str">
        <f t="shared" si="36"/>
        <v>13.7 to 17.8</v>
      </c>
      <c r="I251" t="str">
        <f>IF(C251&gt;$AA$17,"Above 21.9",IF(C251&gt;$AA$16,"17.7 to 21.9",IF(C251&gt;$AA$15,"13.7 to 17.7",IF(C251&gt;$AA$14,"10.6 to 13.6","Below 10.6"))))</f>
        <v>Above 21.9</v>
      </c>
      <c r="J251" t="str">
        <f t="shared" si="37"/>
        <v>17.7 to 21.9</v>
      </c>
      <c r="K251">
        <f>_xlfn.PERCENTILE.INC($C$2:$C251,K$1)</f>
        <v>15.386759232199701</v>
      </c>
      <c r="L251">
        <f>_xlfn.PERCENTILE.INC($C$2:$C251,L$1)</f>
        <v>16.514550949209703</v>
      </c>
      <c r="M251">
        <f>_xlfn.PERCENTILE.INC($C$2:$C251,M$1)</f>
        <v>17.432815952588832</v>
      </c>
      <c r="N251">
        <f>_xlfn.PERCENTILE.INC($C$2:$C251,N$1)</f>
        <v>18.712789466306248</v>
      </c>
      <c r="O251">
        <f>_xlfn.PERCENTILE.INC($C$2:$C251,O$1)</f>
        <v>25.238466205960332</v>
      </c>
      <c r="P251">
        <f t="shared" si="32"/>
        <v>1</v>
      </c>
      <c r="Q251">
        <f t="shared" si="38"/>
        <v>1</v>
      </c>
      <c r="R251">
        <f t="shared" si="39"/>
        <v>2</v>
      </c>
      <c r="S251">
        <f t="shared" si="40"/>
        <v>1</v>
      </c>
      <c r="T251">
        <f t="shared" si="44"/>
        <v>4.4937959873634671E-2</v>
      </c>
      <c r="U251">
        <f t="shared" si="41"/>
        <v>5.6444338808037793E-2</v>
      </c>
      <c r="V251">
        <f t="shared" si="42"/>
        <v>5.5241297681119697E-2</v>
      </c>
      <c r="W251">
        <f t="shared" si="43"/>
        <v>4.426645724974447E-2</v>
      </c>
    </row>
    <row r="252" spans="1:23" x14ac:dyDescent="0.4">
      <c r="A252">
        <v>1901.11</v>
      </c>
      <c r="B252">
        <v>8.08</v>
      </c>
      <c r="C252">
        <v>22.375074777652785</v>
      </c>
      <c r="D252">
        <f t="shared" si="34"/>
        <v>5.3904761904761914E-2</v>
      </c>
      <c r="E252">
        <f t="shared" si="46"/>
        <v>0.24691358024691351</v>
      </c>
      <c r="F252">
        <f t="shared" si="45"/>
        <v>0.25790139064475337</v>
      </c>
      <c r="G252" t="str">
        <f t="shared" si="35"/>
        <v>Above 22.0</v>
      </c>
      <c r="H252" t="str">
        <f t="shared" si="36"/>
        <v>13.7 to 17.8</v>
      </c>
      <c r="I252" t="str">
        <f>IF(C252&gt;$AA$17,"Above 21.9",IF(C252&gt;$AA$16,"17.7 to 21.9",IF(C252&gt;$AA$15,"13.7 to 17.7",IF(C252&gt;$AA$14,"10.6 to 13.6","Below 10.6"))))</f>
        <v>Above 21.9</v>
      </c>
      <c r="J252" t="str">
        <f t="shared" si="37"/>
        <v>17.7 to 21.9</v>
      </c>
      <c r="K252">
        <f>_xlfn.PERCENTILE.INC($C$2:$C252,K$1)</f>
        <v>15.387916957229134</v>
      </c>
      <c r="L252">
        <f>_xlfn.PERCENTILE.INC($C$2:$C252,L$1)</f>
        <v>16.522315444877218</v>
      </c>
      <c r="M252">
        <f>_xlfn.PERCENTILE.INC($C$2:$C252,M$1)</f>
        <v>17.434849078052462</v>
      </c>
      <c r="N252">
        <f>_xlfn.PERCENTILE.INC($C$2:$C252,N$1)</f>
        <v>18.748757662525495</v>
      </c>
      <c r="O252">
        <f>_xlfn.PERCENTILE.INC($C$2:$C252,O$1)</f>
        <v>25.238466205960332</v>
      </c>
      <c r="P252">
        <f t="shared" si="32"/>
        <v>1</v>
      </c>
      <c r="Q252">
        <f t="shared" si="38"/>
        <v>1</v>
      </c>
      <c r="R252">
        <f t="shared" si="39"/>
        <v>1</v>
      </c>
      <c r="S252">
        <f t="shared" si="40"/>
        <v>1</v>
      </c>
      <c r="T252">
        <f t="shared" si="44"/>
        <v>4.4692588066733742E-2</v>
      </c>
      <c r="U252">
        <f t="shared" si="41"/>
        <v>5.6587525999027999E-2</v>
      </c>
      <c r="V252">
        <f t="shared" si="42"/>
        <v>5.1494407342077872E-2</v>
      </c>
      <c r="W252">
        <f t="shared" si="43"/>
        <v>4.4937959873634671E-2</v>
      </c>
    </row>
    <row r="253" spans="1:23" x14ac:dyDescent="0.4">
      <c r="A253">
        <v>1901.12</v>
      </c>
      <c r="B253">
        <v>7.95</v>
      </c>
      <c r="C253">
        <v>21.680215141029674</v>
      </c>
      <c r="D253">
        <f t="shared" si="34"/>
        <v>4.6950092421441776E-2</v>
      </c>
      <c r="E253">
        <f t="shared" si="46"/>
        <v>0.15720524017467249</v>
      </c>
      <c r="F253">
        <f t="shared" si="45"/>
        <v>-0.19306930693069291</v>
      </c>
      <c r="G253" t="str">
        <f t="shared" si="35"/>
        <v>17.8 to 22.0</v>
      </c>
      <c r="H253" t="str">
        <f t="shared" si="36"/>
        <v>17.8 to 22.0</v>
      </c>
      <c r="I253" t="str">
        <f>IF(C253&gt;$AA$17,"Above 21.9",IF(C253&gt;$AA$16,"17.7 to 21.9",IF(C253&gt;$AA$15,"13.7 to 17.7",IF(C253&gt;$AA$14,"10.6 to 13.6","Below 10.6"))))</f>
        <v>17.7 to 21.9</v>
      </c>
      <c r="J253" t="str">
        <f t="shared" si="37"/>
        <v>17.7 to 21.9</v>
      </c>
      <c r="K253">
        <f>_xlfn.PERCENTILE.INC($C$2:$C253,K$1)</f>
        <v>15.39197719427308</v>
      </c>
      <c r="L253">
        <f>_xlfn.PERCENTILE.INC($C$2:$C253,L$1)</f>
        <v>16.523166840991419</v>
      </c>
      <c r="M253">
        <f>_xlfn.PERCENTILE.INC($C$2:$C253,M$1)</f>
        <v>17.457867858129241</v>
      </c>
      <c r="N253">
        <f>_xlfn.PERCENTILE.INC($C$2:$C253,N$1)</f>
        <v>18.770386269495798</v>
      </c>
      <c r="O253">
        <f>_xlfn.PERCENTILE.INC($C$2:$C253,O$1)</f>
        <v>25.238466205960332</v>
      </c>
      <c r="P253">
        <f t="shared" si="32"/>
        <v>1</v>
      </c>
      <c r="Q253">
        <f t="shared" si="38"/>
        <v>1</v>
      </c>
      <c r="R253">
        <f t="shared" si="39"/>
        <v>1</v>
      </c>
      <c r="S253">
        <f t="shared" si="40"/>
        <v>1</v>
      </c>
      <c r="T253">
        <f t="shared" si="44"/>
        <v>4.6125003534098062E-2</v>
      </c>
      <c r="U253">
        <f t="shared" si="41"/>
        <v>5.4926033033091251E-2</v>
      </c>
      <c r="V253">
        <f t="shared" si="42"/>
        <v>4.8206591482298465E-2</v>
      </c>
      <c r="W253">
        <f t="shared" si="43"/>
        <v>4.4692588066733742E-2</v>
      </c>
    </row>
    <row r="254" spans="1:23" x14ac:dyDescent="0.4">
      <c r="A254">
        <v>1902.01</v>
      </c>
      <c r="B254">
        <v>8.1199999999999992</v>
      </c>
      <c r="C254">
        <v>22.340290796033557</v>
      </c>
      <c r="D254">
        <f t="shared" si="34"/>
        <v>4.7368421052631574E-2</v>
      </c>
      <c r="E254">
        <f t="shared" si="46"/>
        <v>0.14851485148514837</v>
      </c>
      <c r="F254">
        <f t="shared" si="45"/>
        <v>0.25660377358490416</v>
      </c>
      <c r="G254" t="str">
        <f t="shared" si="35"/>
        <v>Above 22.0</v>
      </c>
      <c r="H254" t="str">
        <f t="shared" si="36"/>
        <v>17.8 to 22.0</v>
      </c>
      <c r="I254" t="str">
        <f>IF(C254&gt;$AA$17,"Above 21.9",IF(C254&gt;$AA$16,"17.7 to 21.9",IF(C254&gt;$AA$15,"13.7 to 17.7",IF(C254&gt;$AA$14,"10.6 to 13.6","Below 10.6"))))</f>
        <v>Above 21.9</v>
      </c>
      <c r="J254" t="str">
        <f t="shared" si="37"/>
        <v>17.7 to 21.9</v>
      </c>
      <c r="K254">
        <f>_xlfn.PERCENTILE.INC($C$2:$C254,K$1)</f>
        <v>15.396037431317028</v>
      </c>
      <c r="L254">
        <f>_xlfn.PERCENTILE.INC($C$2:$C254,L$1)</f>
        <v>16.524018237105619</v>
      </c>
      <c r="M254">
        <f>_xlfn.PERCENTILE.INC($C$2:$C254,M$1)</f>
        <v>17.481015388471995</v>
      </c>
      <c r="N254">
        <f>_xlfn.PERCENTILE.INC($C$2:$C254,N$1)</f>
        <v>18.832148584386907</v>
      </c>
      <c r="O254">
        <f>_xlfn.PERCENTILE.INC($C$2:$C254,O$1)</f>
        <v>25.238466205960332</v>
      </c>
      <c r="P254">
        <f t="shared" si="32"/>
        <v>1</v>
      </c>
      <c r="Q254">
        <f t="shared" si="38"/>
        <v>1</v>
      </c>
      <c r="R254">
        <f t="shared" si="39"/>
        <v>1</v>
      </c>
      <c r="S254">
        <f t="shared" si="40"/>
        <v>1</v>
      </c>
      <c r="T254">
        <f t="shared" si="44"/>
        <v>4.4762174724133255E-2</v>
      </c>
      <c r="U254">
        <f t="shared" si="41"/>
        <v>5.2586220829282618E-2</v>
      </c>
      <c r="V254">
        <f t="shared" si="42"/>
        <v>4.7667664472616583E-2</v>
      </c>
      <c r="W254">
        <f t="shared" si="43"/>
        <v>4.6125003534098062E-2</v>
      </c>
    </row>
    <row r="255" spans="1:23" x14ac:dyDescent="0.4">
      <c r="A255">
        <v>1902.02</v>
      </c>
      <c r="B255">
        <v>8.19</v>
      </c>
      <c r="C255">
        <v>22.459957452460383</v>
      </c>
      <c r="D255">
        <f t="shared" si="34"/>
        <v>4.836956521739131E-2</v>
      </c>
      <c r="E255">
        <f t="shared" si="46"/>
        <v>0.12965517241379304</v>
      </c>
      <c r="F255">
        <f t="shared" si="45"/>
        <v>0.10344827586206939</v>
      </c>
      <c r="G255" t="str">
        <f t="shared" si="35"/>
        <v>Above 22.0</v>
      </c>
      <c r="H255" t="str">
        <f t="shared" si="36"/>
        <v>17.8 to 22.0</v>
      </c>
      <c r="I255" t="str">
        <f>IF(C255&gt;$AA$17,"Above 21.9",IF(C255&gt;$AA$16,"17.7 to 21.9",IF(C255&gt;$AA$15,"13.7 to 17.7",IF(C255&gt;$AA$14,"10.6 to 13.6","Below 10.6"))))</f>
        <v>Above 21.9</v>
      </c>
      <c r="J255" t="str">
        <f t="shared" si="37"/>
        <v>17.7 to 21.9</v>
      </c>
      <c r="K255">
        <f>_xlfn.PERCENTILE.INC($C$2:$C255,K$1)</f>
        <v>15.400097668360974</v>
      </c>
      <c r="L255">
        <f>_xlfn.PERCENTILE.INC($C$2:$C255,L$1)</f>
        <v>16.528112037619085</v>
      </c>
      <c r="M255">
        <f>_xlfn.PERCENTILE.INC($C$2:$C255,M$1)</f>
        <v>17.504420419346715</v>
      </c>
      <c r="N255">
        <f>_xlfn.PERCENTILE.INC($C$2:$C255,N$1)</f>
        <v>18.889083971092411</v>
      </c>
      <c r="O255">
        <f>_xlfn.PERCENTILE.INC($C$2:$C255,O$1)</f>
        <v>25.238466205960332</v>
      </c>
      <c r="P255">
        <f t="shared" si="32"/>
        <v>1</v>
      </c>
      <c r="Q255">
        <f t="shared" si="38"/>
        <v>1</v>
      </c>
      <c r="R255">
        <f t="shared" si="39"/>
        <v>1</v>
      </c>
      <c r="S255">
        <f t="shared" si="40"/>
        <v>1</v>
      </c>
      <c r="T255">
        <f t="shared" si="44"/>
        <v>4.452368185098475E-2</v>
      </c>
      <c r="U255">
        <f t="shared" si="41"/>
        <v>5.2530871623604043E-2</v>
      </c>
      <c r="V255">
        <f t="shared" si="42"/>
        <v>4.6127270072942643E-2</v>
      </c>
      <c r="W255">
        <f t="shared" si="43"/>
        <v>4.4762174724133255E-2</v>
      </c>
    </row>
    <row r="256" spans="1:23" x14ac:dyDescent="0.4">
      <c r="A256">
        <v>1902.03</v>
      </c>
      <c r="B256">
        <v>8.1999999999999993</v>
      </c>
      <c r="C256">
        <v>22.410652288217328</v>
      </c>
      <c r="D256">
        <f t="shared" si="34"/>
        <v>4.6953405017921133E-2</v>
      </c>
      <c r="E256">
        <f t="shared" si="46"/>
        <v>9.1877496671105133E-2</v>
      </c>
      <c r="F256">
        <f t="shared" si="45"/>
        <v>1.465201465201434E-2</v>
      </c>
      <c r="G256" t="str">
        <f t="shared" si="35"/>
        <v>Above 22.0</v>
      </c>
      <c r="H256" t="str">
        <f t="shared" si="36"/>
        <v>17.8 to 22.0</v>
      </c>
      <c r="I256" t="str">
        <f>IF(C256&gt;$AA$17,"Above 21.9",IF(C256&gt;$AA$16,"17.7 to 21.9",IF(C256&gt;$AA$15,"13.7 to 17.7",IF(C256&gt;$AA$14,"10.6 to 13.6","Below 10.6"))))</f>
        <v>Above 21.9</v>
      </c>
      <c r="J256" t="str">
        <f t="shared" si="37"/>
        <v>17.7 to 21.9</v>
      </c>
      <c r="K256">
        <f>_xlfn.PERCENTILE.INC($C$2:$C256,K$1)</f>
        <v>15.404157905404922</v>
      </c>
      <c r="L256">
        <f>_xlfn.PERCENTILE.INC($C$2:$C256,L$1)</f>
        <v>16.535448242531821</v>
      </c>
      <c r="M256">
        <f>_xlfn.PERCENTILE.INC($C$2:$C256,M$1)</f>
        <v>17.513494598837877</v>
      </c>
      <c r="N256">
        <f>_xlfn.PERCENTILE.INC($C$2:$C256,N$1)</f>
        <v>18.921785917066259</v>
      </c>
      <c r="O256">
        <f>_xlfn.PERCENTILE.INC($C$2:$C256,O$1)</f>
        <v>25.238466205960332</v>
      </c>
      <c r="P256">
        <f t="shared" si="32"/>
        <v>1</v>
      </c>
      <c r="Q256">
        <f t="shared" si="38"/>
        <v>1</v>
      </c>
      <c r="R256">
        <f t="shared" si="39"/>
        <v>1</v>
      </c>
      <c r="S256">
        <f t="shared" si="40"/>
        <v>1</v>
      </c>
      <c r="T256">
        <f t="shared" si="44"/>
        <v>4.462163738651026E-2</v>
      </c>
      <c r="U256">
        <f t="shared" si="41"/>
        <v>5.0663553609199635E-2</v>
      </c>
      <c r="V256">
        <f t="shared" si="42"/>
        <v>4.474756654709422E-2</v>
      </c>
      <c r="W256">
        <f t="shared" si="43"/>
        <v>4.452368185098475E-2</v>
      </c>
    </row>
    <row r="257" spans="1:23" x14ac:dyDescent="0.4">
      <c r="A257">
        <v>1902.04</v>
      </c>
      <c r="B257">
        <v>8.48</v>
      </c>
      <c r="C257">
        <v>22.823108698497833</v>
      </c>
      <c r="D257">
        <f t="shared" si="34"/>
        <v>5.2244165170556557E-2</v>
      </c>
      <c r="E257">
        <f t="shared" si="46"/>
        <v>4.1769041769041747E-2</v>
      </c>
      <c r="F257">
        <f t="shared" si="45"/>
        <v>0.40975609756097731</v>
      </c>
      <c r="G257" t="str">
        <f t="shared" si="35"/>
        <v>Above 22.0</v>
      </c>
      <c r="H257" t="str">
        <f t="shared" si="36"/>
        <v>17.8 to 22.0</v>
      </c>
      <c r="I257" t="str">
        <f>IF(C257&gt;$AA$17,"Above 21.9",IF(C257&gt;$AA$16,"17.7 to 21.9",IF(C257&gt;$AA$15,"13.7 to 17.7",IF(C257&gt;$AA$14,"10.6 to 13.6","Below 10.6"))))</f>
        <v>Above 21.9</v>
      </c>
      <c r="J257" t="str">
        <f t="shared" si="37"/>
        <v>17.7 to 21.9</v>
      </c>
      <c r="K257">
        <f>_xlfn.PERCENTILE.INC($C$2:$C257,K$1)</f>
        <v>15.408218142448868</v>
      </c>
      <c r="L257">
        <f>_xlfn.PERCENTILE.INC($C$2:$C257,L$1)</f>
        <v>16.542784447444557</v>
      </c>
      <c r="M257">
        <f>_xlfn.PERCENTILE.INC($C$2:$C257,M$1)</f>
        <v>17.515403352637261</v>
      </c>
      <c r="N257">
        <f>_xlfn.PERCENTILE.INC($C$2:$C257,N$1)</f>
        <v>18.936402033322732</v>
      </c>
      <c r="O257">
        <f>_xlfn.PERCENTILE.INC($C$2:$C257,O$1)</f>
        <v>25.238466205960332</v>
      </c>
      <c r="P257">
        <f t="shared" si="32"/>
        <v>1</v>
      </c>
      <c r="Q257">
        <f t="shared" si="38"/>
        <v>1</v>
      </c>
      <c r="R257">
        <f t="shared" si="39"/>
        <v>1</v>
      </c>
      <c r="S257">
        <f t="shared" si="40"/>
        <v>1</v>
      </c>
      <c r="T257">
        <f t="shared" si="44"/>
        <v>4.3815240649746269E-2</v>
      </c>
      <c r="U257">
        <f t="shared" si="41"/>
        <v>5.0142240394624261E-2</v>
      </c>
      <c r="V257">
        <f t="shared" si="42"/>
        <v>4.0967291845780747E-2</v>
      </c>
      <c r="W257">
        <f t="shared" si="43"/>
        <v>4.462163738651026E-2</v>
      </c>
    </row>
    <row r="258" spans="1:23" x14ac:dyDescent="0.4">
      <c r="A258">
        <v>1902.05</v>
      </c>
      <c r="B258">
        <v>8.4600000000000009</v>
      </c>
      <c r="C258">
        <v>22.427954493329786</v>
      </c>
      <c r="D258">
        <f t="shared" si="34"/>
        <v>5.1885098743267508E-2</v>
      </c>
      <c r="E258">
        <f t="shared" si="46"/>
        <v>9.443725743855115E-2</v>
      </c>
      <c r="F258">
        <f t="shared" si="45"/>
        <v>-2.8301886792452227E-2</v>
      </c>
      <c r="G258" t="str">
        <f t="shared" si="35"/>
        <v>Above 22.0</v>
      </c>
      <c r="H258" t="str">
        <f t="shared" si="36"/>
        <v>17.8 to 22.0</v>
      </c>
      <c r="I258" t="str">
        <f>IF(C258&gt;$AA$17,"Above 21.9",IF(C258&gt;$AA$16,"17.7 to 21.9",IF(C258&gt;$AA$15,"13.7 to 17.7",IF(C258&gt;$AA$14,"10.6 to 13.6","Below 10.6"))))</f>
        <v>Above 21.9</v>
      </c>
      <c r="J258" t="str">
        <f t="shared" si="37"/>
        <v>17.7 to 21.9</v>
      </c>
      <c r="K258">
        <f>_xlfn.PERCENTILE.INC($C$2:$C258,K$1)</f>
        <v>15.408363539053919</v>
      </c>
      <c r="L258">
        <f>_xlfn.PERCENTILE.INC($C$2:$C258,L$1)</f>
        <v>16.543406645679543</v>
      </c>
      <c r="M258">
        <f>_xlfn.PERCENTILE.INC($C$2:$C258,M$1)</f>
        <v>17.533770130299235</v>
      </c>
      <c r="N258">
        <f>_xlfn.PERCENTILE.INC($C$2:$C258,N$1)</f>
        <v>18.961930514618818</v>
      </c>
      <c r="O258">
        <f>_xlfn.PERCENTILE.INC($C$2:$C258,O$1)</f>
        <v>25.238466205960332</v>
      </c>
      <c r="P258">
        <f t="shared" si="32"/>
        <v>1</v>
      </c>
      <c r="Q258">
        <f t="shared" si="38"/>
        <v>1</v>
      </c>
      <c r="R258">
        <f t="shared" si="39"/>
        <v>1</v>
      </c>
      <c r="S258">
        <f t="shared" si="40"/>
        <v>1</v>
      </c>
      <c r="T258">
        <f t="shared" si="44"/>
        <v>4.4587213706778581E-2</v>
      </c>
      <c r="U258">
        <f t="shared" si="41"/>
        <v>5.022232112393768E-2</v>
      </c>
      <c r="V258">
        <f t="shared" si="42"/>
        <v>4.3357589750905742E-2</v>
      </c>
      <c r="W258">
        <f t="shared" si="43"/>
        <v>4.3815240649746269E-2</v>
      </c>
    </row>
    <row r="259" spans="1:23" x14ac:dyDescent="0.4">
      <c r="A259">
        <v>1902.06</v>
      </c>
      <c r="B259">
        <v>8.41</v>
      </c>
      <c r="C259">
        <v>21.963742295514617</v>
      </c>
      <c r="D259">
        <f t="shared" si="34"/>
        <v>5.1805054151624549E-2</v>
      </c>
      <c r="E259">
        <f t="shared" si="46"/>
        <v>-1.0588235294117631E-2</v>
      </c>
      <c r="F259">
        <f t="shared" si="45"/>
        <v>-7.0921985815603827E-2</v>
      </c>
      <c r="G259" t="str">
        <f t="shared" si="35"/>
        <v>17.8 to 22.0</v>
      </c>
      <c r="H259" t="str">
        <f t="shared" si="36"/>
        <v>17.8 to 22.0</v>
      </c>
      <c r="I259" t="str">
        <f>IF(C259&gt;$AA$17,"Above 21.9",IF(C259&gt;$AA$16,"17.7 to 21.9",IF(C259&gt;$AA$15,"13.7 to 17.7",IF(C259&gt;$AA$14,"10.6 to 13.6","Below 10.6"))))</f>
        <v>Above 21.9</v>
      </c>
      <c r="J259" t="str">
        <f t="shared" si="37"/>
        <v>17.7 to 21.9</v>
      </c>
      <c r="K259">
        <f>_xlfn.PERCENTILE.INC($C$2:$C259,K$1)</f>
        <v>15.408508935658972</v>
      </c>
      <c r="L259">
        <f>_xlfn.PERCENTILE.INC($C$2:$C259,L$1)</f>
        <v>16.544028843914525</v>
      </c>
      <c r="M259">
        <f>_xlfn.PERCENTILE.INC($C$2:$C259,M$1)</f>
        <v>17.554670807165412</v>
      </c>
      <c r="N259">
        <f>_xlfn.PERCENTILE.INC($C$2:$C259,N$1)</f>
        <v>18.991162660288804</v>
      </c>
      <c r="O259">
        <f>_xlfn.PERCENTILE.INC($C$2:$C259,O$1)</f>
        <v>25.238466205960332</v>
      </c>
      <c r="P259">
        <f t="shared" ref="P259:P322" si="47">IF(C259&gt;$N259,1,IF(C259&gt;$M259,2,IF(C259&gt;$L259,3,IF(C259&gt;$K259,4,5))))</f>
        <v>1</v>
      </c>
      <c r="Q259">
        <f t="shared" si="38"/>
        <v>1</v>
      </c>
      <c r="R259">
        <f t="shared" si="39"/>
        <v>1</v>
      </c>
      <c r="S259">
        <f t="shared" si="40"/>
        <v>1</v>
      </c>
      <c r="T259">
        <f t="shared" si="44"/>
        <v>4.5529581732718545E-2</v>
      </c>
      <c r="U259">
        <f t="shared" si="41"/>
        <v>5.0583520369853779E-2</v>
      </c>
      <c r="V259">
        <f t="shared" si="42"/>
        <v>3.9622059115614533E-2</v>
      </c>
      <c r="W259">
        <f t="shared" si="43"/>
        <v>4.4587213706778581E-2</v>
      </c>
    </row>
    <row r="260" spans="1:23" x14ac:dyDescent="0.4">
      <c r="A260">
        <v>1902.07</v>
      </c>
      <c r="B260">
        <v>8.6</v>
      </c>
      <c r="C260">
        <v>22.385686589401356</v>
      </c>
      <c r="D260">
        <f t="shared" si="34"/>
        <v>5.5234657039711185E-2</v>
      </c>
      <c r="E260">
        <f t="shared" si="46"/>
        <v>8.4489281210592682E-2</v>
      </c>
      <c r="F260">
        <f t="shared" si="45"/>
        <v>0.27110582639714553</v>
      </c>
      <c r="G260" t="str">
        <f t="shared" si="35"/>
        <v>Above 22.0</v>
      </c>
      <c r="H260" t="str">
        <f t="shared" si="36"/>
        <v>17.8 to 22.0</v>
      </c>
      <c r="I260" t="str">
        <f>IF(C260&gt;$AA$17,"Above 21.9",IF(C260&gt;$AA$16,"17.7 to 21.9",IF(C260&gt;$AA$15,"13.7 to 17.7",IF(C260&gt;$AA$14,"10.6 to 13.6","Below 10.6"))))</f>
        <v>Above 21.9</v>
      </c>
      <c r="J260" t="str">
        <f t="shared" si="37"/>
        <v>17.7 to 21.9</v>
      </c>
      <c r="K260">
        <f>_xlfn.PERCENTILE.INC($C$2:$C260,K$1)</f>
        <v>15.408654332264023</v>
      </c>
      <c r="L260">
        <f>_xlfn.PERCENTILE.INC($C$2:$C260,L$1)</f>
        <v>16.545154985759204</v>
      </c>
      <c r="M260">
        <f>_xlfn.PERCENTILE.INC($C$2:$C260,M$1)</f>
        <v>17.580639282439996</v>
      </c>
      <c r="N260">
        <f>_xlfn.PERCENTILE.INC($C$2:$C260,N$1)</f>
        <v>19.010392968001781</v>
      </c>
      <c r="O260">
        <f>_xlfn.PERCENTILE.INC($C$2:$C260,O$1)</f>
        <v>25.238466205960332</v>
      </c>
      <c r="P260">
        <f t="shared" si="47"/>
        <v>1</v>
      </c>
      <c r="Q260">
        <f t="shared" si="38"/>
        <v>1</v>
      </c>
      <c r="R260">
        <f t="shared" si="39"/>
        <v>1</v>
      </c>
      <c r="S260">
        <f t="shared" si="40"/>
        <v>1</v>
      </c>
      <c r="T260">
        <f t="shared" si="44"/>
        <v>4.4671401790886162E-2</v>
      </c>
      <c r="U260">
        <f t="shared" si="41"/>
        <v>5.2051109265561064E-2</v>
      </c>
      <c r="V260">
        <f t="shared" si="42"/>
        <v>4.3206158713006031E-2</v>
      </c>
      <c r="W260">
        <f t="shared" si="43"/>
        <v>4.5529581732718545E-2</v>
      </c>
    </row>
    <row r="261" spans="1:23" x14ac:dyDescent="0.4">
      <c r="A261">
        <v>1902.08</v>
      </c>
      <c r="B261">
        <v>8.83</v>
      </c>
      <c r="C261">
        <v>23.168671834092848</v>
      </c>
      <c r="D261">
        <f t="shared" si="34"/>
        <v>5.711743772241993E-2</v>
      </c>
      <c r="E261">
        <f t="shared" si="46"/>
        <v>9.8258706467661813E-2</v>
      </c>
      <c r="F261">
        <f t="shared" si="45"/>
        <v>0.32093023255814013</v>
      </c>
      <c r="G261" t="str">
        <f t="shared" si="35"/>
        <v>Above 22.0</v>
      </c>
      <c r="H261" t="str">
        <f t="shared" si="36"/>
        <v>17.8 to 22.0</v>
      </c>
      <c r="I261" t="str">
        <f>IF(C261&gt;$AA$17,"Above 21.9",IF(C261&gt;$AA$16,"17.7 to 21.9",IF(C261&gt;$AA$15,"13.7 to 17.7",IF(C261&gt;$AA$14,"10.6 to 13.6","Below 10.6"))))</f>
        <v>Above 21.9</v>
      </c>
      <c r="J261" t="str">
        <f t="shared" si="37"/>
        <v>17.7 to 21.9</v>
      </c>
      <c r="K261">
        <f>_xlfn.PERCENTILE.INC($C$2:$C261,K$1)</f>
        <v>15.408799728869075</v>
      </c>
      <c r="L261">
        <f>_xlfn.PERCENTILE.INC($C$2:$C261,L$1)</f>
        <v>16.546785071213581</v>
      </c>
      <c r="M261">
        <f>_xlfn.PERCENTILE.INC($C$2:$C261,M$1)</f>
        <v>17.591831374324045</v>
      </c>
      <c r="N261">
        <f>_xlfn.PERCENTILE.INC($C$2:$C261,N$1)</f>
        <v>19.01871696816071</v>
      </c>
      <c r="O261">
        <f>_xlfn.PERCENTILE.INC($C$2:$C261,O$1)</f>
        <v>25.238466205960332</v>
      </c>
      <c r="P261">
        <f t="shared" si="47"/>
        <v>1</v>
      </c>
      <c r="Q261">
        <f t="shared" si="38"/>
        <v>1</v>
      </c>
      <c r="R261">
        <f t="shared" si="39"/>
        <v>1</v>
      </c>
      <c r="S261">
        <f t="shared" si="40"/>
        <v>1</v>
      </c>
      <c r="T261">
        <f t="shared" si="44"/>
        <v>4.3161731805812606E-2</v>
      </c>
      <c r="U261">
        <f t="shared" si="41"/>
        <v>5.207166113643405E-2</v>
      </c>
      <c r="V261">
        <f t="shared" si="42"/>
        <v>4.3332855187057123E-2</v>
      </c>
      <c r="W261">
        <f t="shared" si="43"/>
        <v>4.4671401790886162E-2</v>
      </c>
    </row>
    <row r="262" spans="1:23" x14ac:dyDescent="0.4">
      <c r="A262">
        <v>1902.09</v>
      </c>
      <c r="B262">
        <v>8.85</v>
      </c>
      <c r="C262">
        <v>22.856566381954483</v>
      </c>
      <c r="D262">
        <f t="shared" si="34"/>
        <v>6.1496350364963481E-2</v>
      </c>
      <c r="E262">
        <f t="shared" si="46"/>
        <v>0.10624999999999996</v>
      </c>
      <c r="F262">
        <f t="shared" si="45"/>
        <v>2.7180067950169293E-2</v>
      </c>
      <c r="G262" t="str">
        <f t="shared" si="35"/>
        <v>Above 22.0</v>
      </c>
      <c r="H262" t="str">
        <f t="shared" si="36"/>
        <v>17.8 to 22.0</v>
      </c>
      <c r="I262" t="str">
        <f>IF(C262&gt;$AA$17,"Above 21.9",IF(C262&gt;$AA$16,"17.7 to 21.9",IF(C262&gt;$AA$15,"13.7 to 17.7",IF(C262&gt;$AA$14,"10.6 to 13.6","Below 10.6"))))</f>
        <v>Above 21.9</v>
      </c>
      <c r="J262" t="str">
        <f t="shared" si="37"/>
        <v>17.7 to 21.9</v>
      </c>
      <c r="K262">
        <f>_xlfn.PERCENTILE.INC($C$2:$C262,K$1)</f>
        <v>15.408945125474126</v>
      </c>
      <c r="L262">
        <f>_xlfn.PERCENTILE.INC($C$2:$C262,L$1)</f>
        <v>16.548415156667957</v>
      </c>
      <c r="M262">
        <f>_xlfn.PERCENTILE.INC($C$2:$C262,M$1)</f>
        <v>17.595635274512819</v>
      </c>
      <c r="N262">
        <f>_xlfn.PERCENTILE.INC($C$2:$C262,N$1)</f>
        <v>19.028031223902421</v>
      </c>
      <c r="O262">
        <f>_xlfn.PERCENTILE.INC($C$2:$C262,O$1)</f>
        <v>25.238466205960332</v>
      </c>
      <c r="P262">
        <f t="shared" si="47"/>
        <v>1</v>
      </c>
      <c r="Q262">
        <f t="shared" si="38"/>
        <v>1</v>
      </c>
      <c r="R262">
        <f t="shared" si="39"/>
        <v>1</v>
      </c>
      <c r="S262">
        <f t="shared" si="40"/>
        <v>1</v>
      </c>
      <c r="T262">
        <f t="shared" si="44"/>
        <v>4.3751103437369807E-2</v>
      </c>
      <c r="U262">
        <f t="shared" si="41"/>
        <v>5.3492321615175406E-2</v>
      </c>
      <c r="V262">
        <f t="shared" si="42"/>
        <v>4.426645724974447E-2</v>
      </c>
      <c r="W262">
        <f t="shared" si="43"/>
        <v>4.3161731805812606E-2</v>
      </c>
    </row>
    <row r="263" spans="1:23" x14ac:dyDescent="0.4">
      <c r="A263">
        <v>1902.1</v>
      </c>
      <c r="B263">
        <v>8.57</v>
      </c>
      <c r="C263">
        <v>20.6044254018598</v>
      </c>
      <c r="D263">
        <f t="shared" si="34"/>
        <v>5.3309481216457968E-2</v>
      </c>
      <c r="E263">
        <f t="shared" si="46"/>
        <v>8.3438685208596736E-2</v>
      </c>
      <c r="F263">
        <f t="shared" si="45"/>
        <v>-0.37966101694915166</v>
      </c>
      <c r="G263" t="str">
        <f t="shared" si="35"/>
        <v>17.8 to 22.0</v>
      </c>
      <c r="H263" t="str">
        <f t="shared" si="36"/>
        <v>17.8 to 22.0</v>
      </c>
      <c r="I263" t="str">
        <f>IF(C263&gt;$AA$17,"Above 21.9",IF(C263&gt;$AA$16,"17.7 to 21.9",IF(C263&gt;$AA$15,"13.7 to 17.7",IF(C263&gt;$AA$14,"10.6 to 13.6","Below 10.6"))))</f>
        <v>17.7 to 21.9</v>
      </c>
      <c r="J263" t="str">
        <f t="shared" si="37"/>
        <v>17.7 to 21.9</v>
      </c>
      <c r="K263">
        <f>_xlfn.PERCENTILE.INC($C$2:$C263,K$1)</f>
        <v>15.410456873098841</v>
      </c>
      <c r="L263">
        <f>_xlfn.PERCENTILE.INC($C$2:$C263,L$1)</f>
        <v>16.559539025428048</v>
      </c>
      <c r="M263">
        <f>_xlfn.PERCENTILE.INC($C$2:$C263,M$1)</f>
        <v>17.624473736683129</v>
      </c>
      <c r="N263">
        <f>_xlfn.PERCENTILE.INC($C$2:$C263,N$1)</f>
        <v>19.028574829673108</v>
      </c>
      <c r="O263">
        <f>_xlfn.PERCENTILE.INC($C$2:$C263,O$1)</f>
        <v>25.238466205960332</v>
      </c>
      <c r="P263">
        <f t="shared" si="47"/>
        <v>1</v>
      </c>
      <c r="Q263">
        <f t="shared" si="38"/>
        <v>1</v>
      </c>
      <c r="R263">
        <f t="shared" si="39"/>
        <v>1</v>
      </c>
      <c r="S263">
        <f t="shared" si="40"/>
        <v>1</v>
      </c>
      <c r="T263">
        <f t="shared" si="44"/>
        <v>4.8533263145971443E-2</v>
      </c>
      <c r="U263">
        <f t="shared" si="41"/>
        <v>5.2520415575516392E-2</v>
      </c>
      <c r="V263">
        <f t="shared" si="42"/>
        <v>4.4937959873634671E-2</v>
      </c>
      <c r="W263">
        <f t="shared" si="43"/>
        <v>4.3751103437369807E-2</v>
      </c>
    </row>
    <row r="264" spans="1:23" x14ac:dyDescent="0.4">
      <c r="A264">
        <v>1902.11</v>
      </c>
      <c r="B264">
        <v>8.24</v>
      </c>
      <c r="C264">
        <v>20.408541255072173</v>
      </c>
      <c r="D264">
        <f t="shared" si="34"/>
        <v>4.793536804308797E-2</v>
      </c>
      <c r="E264">
        <f t="shared" si="46"/>
        <v>1.980198019801982E-2</v>
      </c>
      <c r="F264">
        <f t="shared" si="45"/>
        <v>-0.4620770128354727</v>
      </c>
      <c r="G264" t="str">
        <f t="shared" si="35"/>
        <v>17.8 to 22.0</v>
      </c>
      <c r="H264" t="str">
        <f t="shared" si="36"/>
        <v>17.8 to 22.0</v>
      </c>
      <c r="I264" t="str">
        <f>IF(C264&gt;$AA$17,"Above 21.9",IF(C264&gt;$AA$16,"17.7 to 21.9",IF(C264&gt;$AA$15,"13.7 to 17.7",IF(C264&gt;$AA$14,"10.6 to 13.6","Below 10.6"))))</f>
        <v>17.7 to 21.9</v>
      </c>
      <c r="J264" t="str">
        <f t="shared" si="37"/>
        <v>17.7 to 21.9</v>
      </c>
      <c r="K264">
        <f>_xlfn.PERCENTILE.INC($C$2:$C264,K$1)</f>
        <v>15.411968620723554</v>
      </c>
      <c r="L264">
        <f>_xlfn.PERCENTILE.INC($C$2:$C264,L$1)</f>
        <v>16.570662894188139</v>
      </c>
      <c r="M264">
        <f>_xlfn.PERCENTILE.INC($C$2:$C264,M$1)</f>
        <v>17.64628824412376</v>
      </c>
      <c r="N264">
        <f>_xlfn.PERCENTILE.INC($C$2:$C264,N$1)</f>
        <v>19.033339317033377</v>
      </c>
      <c r="O264">
        <f>_xlfn.PERCENTILE.INC($C$2:$C264,O$1)</f>
        <v>25.238466205960332</v>
      </c>
      <c r="P264">
        <f t="shared" si="47"/>
        <v>1</v>
      </c>
      <c r="Q264">
        <f t="shared" si="38"/>
        <v>1</v>
      </c>
      <c r="R264">
        <f t="shared" si="39"/>
        <v>1</v>
      </c>
      <c r="S264">
        <f t="shared" si="40"/>
        <v>1</v>
      </c>
      <c r="T264">
        <f t="shared" si="44"/>
        <v>4.8999092463380654E-2</v>
      </c>
      <c r="U264">
        <f t="shared" si="41"/>
        <v>5.4161461528964117E-2</v>
      </c>
      <c r="V264">
        <f t="shared" si="42"/>
        <v>4.4692588066733742E-2</v>
      </c>
      <c r="W264">
        <f t="shared" si="43"/>
        <v>4.8533263145971443E-2</v>
      </c>
    </row>
    <row r="265" spans="1:23" x14ac:dyDescent="0.4">
      <c r="A265">
        <v>1902.12</v>
      </c>
      <c r="B265">
        <v>8.0500000000000007</v>
      </c>
      <c r="C265">
        <v>19.633232126823827</v>
      </c>
      <c r="D265">
        <f t="shared" si="34"/>
        <v>4.6098003629764087E-2</v>
      </c>
      <c r="E265">
        <f t="shared" si="46"/>
        <v>1.2578616352201324E-2</v>
      </c>
      <c r="F265">
        <f t="shared" si="45"/>
        <v>-0.27669902912621286</v>
      </c>
      <c r="G265" t="str">
        <f t="shared" si="35"/>
        <v>17.8 to 22.0</v>
      </c>
      <c r="H265" t="str">
        <f t="shared" si="36"/>
        <v>17.8 to 22.0</v>
      </c>
      <c r="I265" t="str">
        <f>IF(C265&gt;$AA$17,"Above 21.9",IF(C265&gt;$AA$16,"17.7 to 21.9",IF(C265&gt;$AA$15,"13.7 to 17.7",IF(C265&gt;$AA$14,"10.6 to 13.6","Below 10.6"))))</f>
        <v>17.7 to 21.9</v>
      </c>
      <c r="J265" t="str">
        <f t="shared" si="37"/>
        <v>17.7 to 21.9</v>
      </c>
      <c r="K265">
        <f>_xlfn.PERCENTILE.INC($C$2:$C265,K$1)</f>
        <v>15.413480368348269</v>
      </c>
      <c r="L265">
        <f>_xlfn.PERCENTILE.INC($C$2:$C265,L$1)</f>
        <v>16.580338089650365</v>
      </c>
      <c r="M265">
        <f>_xlfn.PERCENTILE.INC($C$2:$C265,M$1)</f>
        <v>17.65405484210503</v>
      </c>
      <c r="N265">
        <f>_xlfn.PERCENTILE.INC($C$2:$C265,N$1)</f>
        <v>19.037940990716955</v>
      </c>
      <c r="O265">
        <f>_xlfn.PERCENTILE.INC($C$2:$C265,O$1)</f>
        <v>25.238466205960332</v>
      </c>
      <c r="P265">
        <f t="shared" si="47"/>
        <v>1</v>
      </c>
      <c r="Q265">
        <f t="shared" si="38"/>
        <v>1</v>
      </c>
      <c r="R265">
        <f t="shared" si="39"/>
        <v>1</v>
      </c>
      <c r="S265">
        <f t="shared" si="40"/>
        <v>1</v>
      </c>
      <c r="T265">
        <f t="shared" si="44"/>
        <v>5.0934048634496298E-2</v>
      </c>
      <c r="U265">
        <f t="shared" si="41"/>
        <v>5.5515432543797531E-2</v>
      </c>
      <c r="V265">
        <f t="shared" si="42"/>
        <v>4.6125003534098062E-2</v>
      </c>
      <c r="W265">
        <f t="shared" si="43"/>
        <v>4.8999092463380654E-2</v>
      </c>
    </row>
    <row r="266" spans="1:23" x14ac:dyDescent="0.4">
      <c r="A266">
        <v>1903.01</v>
      </c>
      <c r="B266">
        <v>8.4600000000000009</v>
      </c>
      <c r="C266">
        <v>20.318132053828485</v>
      </c>
      <c r="D266">
        <f t="shared" si="34"/>
        <v>5.0802139037433157E-2</v>
      </c>
      <c r="E266">
        <f t="shared" si="46"/>
        <v>4.1871921182266215E-2</v>
      </c>
      <c r="F266">
        <f t="shared" si="45"/>
        <v>0.61118012422360268</v>
      </c>
      <c r="G266" t="str">
        <f t="shared" si="35"/>
        <v>17.8 to 22.0</v>
      </c>
      <c r="H266" t="str">
        <f t="shared" si="36"/>
        <v>13.7 to 17.8</v>
      </c>
      <c r="I266" t="str">
        <f>IF(C266&gt;$AA$17,"Above 21.9",IF(C266&gt;$AA$16,"17.7 to 21.9",IF(C266&gt;$AA$15,"13.7 to 17.7",IF(C266&gt;$AA$14,"10.6 to 13.6","Below 10.6"))))</f>
        <v>17.7 to 21.9</v>
      </c>
      <c r="J266" t="str">
        <f t="shared" si="37"/>
        <v>13.7 to 17.7</v>
      </c>
      <c r="K266">
        <f>_xlfn.PERCENTILE.INC($C$2:$C266,K$1)</f>
        <v>15.414992115972982</v>
      </c>
      <c r="L266">
        <f>_xlfn.PERCENTILE.INC($C$2:$C266,L$1)</f>
        <v>16.588564611814732</v>
      </c>
      <c r="M266">
        <f>_xlfn.PERCENTILE.INC($C$2:$C266,M$1)</f>
        <v>17.662681894764876</v>
      </c>
      <c r="N266">
        <f>_xlfn.PERCENTILE.INC($C$2:$C266,N$1)</f>
        <v>19.07303269289455</v>
      </c>
      <c r="O266">
        <f>_xlfn.PERCENTILE.INC($C$2:$C266,O$1)</f>
        <v>25.238466205960332</v>
      </c>
      <c r="P266">
        <f t="shared" si="47"/>
        <v>1</v>
      </c>
      <c r="Q266">
        <f t="shared" si="38"/>
        <v>2</v>
      </c>
      <c r="R266">
        <f t="shared" si="39"/>
        <v>1</v>
      </c>
      <c r="S266">
        <f t="shared" si="40"/>
        <v>1</v>
      </c>
      <c r="T266">
        <f t="shared" si="44"/>
        <v>4.9217122782287112E-2</v>
      </c>
      <c r="U266">
        <f t="shared" si="41"/>
        <v>5.6635905245192089E-2</v>
      </c>
      <c r="V266">
        <f t="shared" si="42"/>
        <v>4.4762174724133255E-2</v>
      </c>
      <c r="W266">
        <f t="shared" si="43"/>
        <v>5.0934048634496298E-2</v>
      </c>
    </row>
    <row r="267" spans="1:23" x14ac:dyDescent="0.4">
      <c r="A267">
        <v>1903.02</v>
      </c>
      <c r="B267">
        <v>8.41</v>
      </c>
      <c r="C267">
        <v>20.107051517552804</v>
      </c>
      <c r="D267">
        <f t="shared" si="34"/>
        <v>5.2631578947368432E-2</v>
      </c>
      <c r="E267">
        <f t="shared" si="46"/>
        <v>2.686202686202694E-2</v>
      </c>
      <c r="F267">
        <f t="shared" si="45"/>
        <v>-7.0921985815603827E-2</v>
      </c>
      <c r="G267" t="str">
        <f t="shared" si="35"/>
        <v>17.8 to 22.0</v>
      </c>
      <c r="H267" t="str">
        <f t="shared" si="36"/>
        <v>13.7 to 17.8</v>
      </c>
      <c r="I267" t="str">
        <f>IF(C267&gt;$AA$17,"Above 21.9",IF(C267&gt;$AA$16,"17.7 to 21.9",IF(C267&gt;$AA$15,"13.7 to 17.7",IF(C267&gt;$AA$14,"10.6 to 13.6","Below 10.6"))))</f>
        <v>17.7 to 21.9</v>
      </c>
      <c r="J267" t="str">
        <f t="shared" si="37"/>
        <v>13.7 to 17.7</v>
      </c>
      <c r="K267">
        <f>_xlfn.PERCENTILE.INC($C$2:$C267,K$1)</f>
        <v>15.416503863597697</v>
      </c>
      <c r="L267">
        <f>_xlfn.PERCENTILE.INC($C$2:$C267,L$1)</f>
        <v>16.596791133979099</v>
      </c>
      <c r="M267">
        <f>_xlfn.PERCENTILE.INC($C$2:$C267,M$1)</f>
        <v>17.67173917476401</v>
      </c>
      <c r="N267">
        <f>_xlfn.PERCENTILE.INC($C$2:$C267,N$1)</f>
        <v>19.204303803173843</v>
      </c>
      <c r="O267">
        <f>_xlfn.PERCENTILE.INC($C$2:$C267,O$1)</f>
        <v>25.238466205960332</v>
      </c>
      <c r="P267">
        <f t="shared" si="47"/>
        <v>1</v>
      </c>
      <c r="Q267">
        <f t="shared" si="38"/>
        <v>2</v>
      </c>
      <c r="R267">
        <f t="shared" si="39"/>
        <v>1</v>
      </c>
      <c r="S267">
        <f t="shared" si="40"/>
        <v>1</v>
      </c>
      <c r="T267">
        <f t="shared" si="44"/>
        <v>4.9733796082783811E-2</v>
      </c>
      <c r="U267">
        <f t="shared" si="41"/>
        <v>5.839349956996135E-2</v>
      </c>
      <c r="V267">
        <f t="shared" si="42"/>
        <v>4.452368185098475E-2</v>
      </c>
      <c r="W267">
        <f t="shared" si="43"/>
        <v>4.9217122782287112E-2</v>
      </c>
    </row>
    <row r="268" spans="1:23" x14ac:dyDescent="0.4">
      <c r="A268">
        <v>1903.03</v>
      </c>
      <c r="B268">
        <v>8.08</v>
      </c>
      <c r="C268">
        <v>19.884560384872831</v>
      </c>
      <c r="D268">
        <f t="shared" si="34"/>
        <v>5.2165725047080988E-2</v>
      </c>
      <c r="E268">
        <f t="shared" si="46"/>
        <v>-1.463414634146332E-2</v>
      </c>
      <c r="F268">
        <f t="shared" si="45"/>
        <v>-0.47086801426872782</v>
      </c>
      <c r="G268" t="str">
        <f t="shared" si="35"/>
        <v>17.8 to 22.0</v>
      </c>
      <c r="H268" t="str">
        <f t="shared" si="36"/>
        <v>13.7 to 17.8</v>
      </c>
      <c r="I268" t="str">
        <f>IF(C268&gt;$AA$17,"Above 21.9",IF(C268&gt;$AA$16,"17.7 to 21.9",IF(C268&gt;$AA$15,"13.7 to 17.7",IF(C268&gt;$AA$14,"10.6 to 13.6","Below 10.6"))))</f>
        <v>17.7 to 21.9</v>
      </c>
      <c r="J268" t="str">
        <f t="shared" si="37"/>
        <v>13.7 to 17.7</v>
      </c>
      <c r="K268">
        <f>_xlfn.PERCENTILE.INC($C$2:$C268,K$1)</f>
        <v>15.416838754642265</v>
      </c>
      <c r="L268">
        <f>_xlfn.PERCENTILE.INC($C$2:$C268,L$1)</f>
        <v>16.600602558504473</v>
      </c>
      <c r="M268">
        <f>_xlfn.PERCENTILE.INC($C$2:$C268,M$1)</f>
        <v>17.679312176575703</v>
      </c>
      <c r="N268">
        <f>_xlfn.PERCENTILE.INC($C$2:$C268,N$1)</f>
        <v>19.210369908239226</v>
      </c>
      <c r="O268">
        <f>_xlfn.PERCENTILE.INC($C$2:$C268,O$1)</f>
        <v>25.238466205960332</v>
      </c>
      <c r="P268">
        <f t="shared" si="47"/>
        <v>1</v>
      </c>
      <c r="Q268">
        <f t="shared" si="38"/>
        <v>2</v>
      </c>
      <c r="R268">
        <f t="shared" si="39"/>
        <v>1</v>
      </c>
      <c r="S268">
        <f t="shared" si="40"/>
        <v>1</v>
      </c>
      <c r="T268">
        <f t="shared" si="44"/>
        <v>5.0290274496626514E-2</v>
      </c>
      <c r="U268">
        <f t="shared" si="41"/>
        <v>5.9173036582793666E-2</v>
      </c>
      <c r="V268">
        <f t="shared" si="42"/>
        <v>4.462163738651026E-2</v>
      </c>
      <c r="W268">
        <f t="shared" si="43"/>
        <v>4.9733796082783811E-2</v>
      </c>
    </row>
    <row r="269" spans="1:23" x14ac:dyDescent="0.4">
      <c r="A269">
        <v>1903.04</v>
      </c>
      <c r="B269">
        <v>7.75</v>
      </c>
      <c r="C269">
        <v>18.98002260182626</v>
      </c>
      <c r="D269">
        <f t="shared" si="34"/>
        <v>4.5951035781544268E-2</v>
      </c>
      <c r="E269">
        <f t="shared" si="46"/>
        <v>-8.6084905660377409E-2</v>
      </c>
      <c r="F269">
        <f t="shared" si="45"/>
        <v>-0.4900990099009902</v>
      </c>
      <c r="G269" t="str">
        <f t="shared" si="35"/>
        <v>17.8 to 22.0</v>
      </c>
      <c r="H269" t="str">
        <f t="shared" si="36"/>
        <v>13.7 to 17.8</v>
      </c>
      <c r="I269" t="str">
        <f>IF(C269&gt;$AA$17,"Above 21.9",IF(C269&gt;$AA$16,"17.7 to 21.9",IF(C269&gt;$AA$15,"13.7 to 17.7",IF(C269&gt;$AA$14,"10.6 to 13.6","Below 10.6"))))</f>
        <v>17.7 to 21.9</v>
      </c>
      <c r="J269" t="str">
        <f t="shared" si="37"/>
        <v>13.7 to 17.7</v>
      </c>
      <c r="K269">
        <f>_xlfn.PERCENTILE.INC($C$2:$C269,K$1)</f>
        <v>15.417173645686834</v>
      </c>
      <c r="L269">
        <f>_xlfn.PERCENTILE.INC($C$2:$C269,L$1)</f>
        <v>16.604413983029843</v>
      </c>
      <c r="M269">
        <f>_xlfn.PERCENTILE.INC($C$2:$C269,M$1)</f>
        <v>17.68539776935069</v>
      </c>
      <c r="N269">
        <f>_xlfn.PERCENTILE.INC($C$2:$C269,N$1)</f>
        <v>19.20885338197288</v>
      </c>
      <c r="O269">
        <f>_xlfn.PERCENTILE.INC($C$2:$C269,O$1)</f>
        <v>25.238466205960332</v>
      </c>
      <c r="P269">
        <f t="shared" si="47"/>
        <v>2</v>
      </c>
      <c r="Q269">
        <f t="shared" si="38"/>
        <v>2</v>
      </c>
      <c r="R269">
        <f t="shared" si="39"/>
        <v>1</v>
      </c>
      <c r="S269">
        <f t="shared" si="40"/>
        <v>1</v>
      </c>
      <c r="T269">
        <f t="shared" si="44"/>
        <v>5.2686976247529854E-2</v>
      </c>
      <c r="U269">
        <f t="shared" si="41"/>
        <v>5.8470841624583603E-2</v>
      </c>
      <c r="V269">
        <f t="shared" si="42"/>
        <v>4.3815240649746269E-2</v>
      </c>
      <c r="W269">
        <f t="shared" si="43"/>
        <v>5.0290274496626514E-2</v>
      </c>
    </row>
    <row r="270" spans="1:23" x14ac:dyDescent="0.4">
      <c r="A270">
        <v>1903.05</v>
      </c>
      <c r="B270">
        <v>7.6</v>
      </c>
      <c r="C270">
        <v>18.954858723039866</v>
      </c>
      <c r="D270">
        <f t="shared" si="34"/>
        <v>5.7024793388429751E-2</v>
      </c>
      <c r="E270">
        <f t="shared" si="46"/>
        <v>-0.10165484633569753</v>
      </c>
      <c r="F270">
        <f t="shared" si="45"/>
        <v>-0.23225806451612957</v>
      </c>
      <c r="G270" t="str">
        <f t="shared" si="35"/>
        <v>17.8 to 22.0</v>
      </c>
      <c r="H270" t="str">
        <f t="shared" si="36"/>
        <v>13.7 to 17.8</v>
      </c>
      <c r="I270" t="str">
        <f>IF(C270&gt;$AA$17,"Above 21.9",IF(C270&gt;$AA$16,"17.7 to 21.9",IF(C270&gt;$AA$15,"13.7 to 17.7",IF(C270&gt;$AA$14,"10.6 to 13.6","Below 10.6"))))</f>
        <v>17.7 to 21.9</v>
      </c>
      <c r="J270" t="str">
        <f t="shared" si="37"/>
        <v>13.7 to 17.7</v>
      </c>
      <c r="K270">
        <f>_xlfn.PERCENTILE.INC($C$2:$C270,K$1)</f>
        <v>15.4175085367314</v>
      </c>
      <c r="L270">
        <f>_xlfn.PERCENTILE.INC($C$2:$C270,L$1)</f>
        <v>16.607123371554703</v>
      </c>
      <c r="M270">
        <f>_xlfn.PERCENTILE.INC($C$2:$C270,M$1)</f>
        <v>17.688508544052272</v>
      </c>
      <c r="N270">
        <f>_xlfn.PERCENTILE.INC($C$2:$C270,N$1)</f>
        <v>19.207336855706536</v>
      </c>
      <c r="O270">
        <f>_xlfn.PERCENTILE.INC($C$2:$C270,O$1)</f>
        <v>25.238466205960332</v>
      </c>
      <c r="P270">
        <f t="shared" si="47"/>
        <v>2</v>
      </c>
      <c r="Q270">
        <f t="shared" si="38"/>
        <v>3</v>
      </c>
      <c r="R270">
        <f t="shared" si="39"/>
        <v>1</v>
      </c>
      <c r="S270">
        <f t="shared" si="40"/>
        <v>2</v>
      </c>
      <c r="T270">
        <f t="shared" si="44"/>
        <v>5.2756921832632156E-2</v>
      </c>
      <c r="U270">
        <f t="shared" si="41"/>
        <v>6.3367391425322064E-2</v>
      </c>
      <c r="V270">
        <f t="shared" si="42"/>
        <v>4.4587213706778581E-2</v>
      </c>
      <c r="W270">
        <f t="shared" si="43"/>
        <v>5.2686976247529854E-2</v>
      </c>
    </row>
    <row r="271" spans="1:23" x14ac:dyDescent="0.4">
      <c r="A271">
        <v>1903.06</v>
      </c>
      <c r="B271">
        <v>7.18</v>
      </c>
      <c r="C271">
        <v>17.818551722968511</v>
      </c>
      <c r="D271">
        <f t="shared" si="34"/>
        <v>5.5748373101952263E-2</v>
      </c>
      <c r="E271">
        <f t="shared" si="46"/>
        <v>-0.14625445897740791</v>
      </c>
      <c r="F271">
        <f t="shared" si="45"/>
        <v>-0.66315789473684195</v>
      </c>
      <c r="G271" t="str">
        <f t="shared" si="35"/>
        <v>17.8 to 22.0</v>
      </c>
      <c r="H271" t="str">
        <f t="shared" si="36"/>
        <v>13.7 to 17.8</v>
      </c>
      <c r="I271" t="str">
        <f>IF(C271&gt;$AA$17,"Above 21.9",IF(C271&gt;$AA$16,"17.7 to 21.9",IF(C271&gt;$AA$15,"13.7 to 17.7",IF(C271&gt;$AA$14,"10.6 to 13.6","Below 10.6"))))</f>
        <v>17.7 to 21.9</v>
      </c>
      <c r="J271" t="str">
        <f t="shared" si="37"/>
        <v>13.7 to 17.7</v>
      </c>
      <c r="K271">
        <f>_xlfn.PERCENTILE.INC($C$2:$C271,K$1)</f>
        <v>15.417843427775969</v>
      </c>
      <c r="L271">
        <f>_xlfn.PERCENTILE.INC($C$2:$C271,L$1)</f>
        <v>16.608730724079045</v>
      </c>
      <c r="M271">
        <f>_xlfn.PERCENTILE.INC($C$2:$C271,M$1)</f>
        <v>17.695763051936389</v>
      </c>
      <c r="N271">
        <f>_xlfn.PERCENTILE.INC($C$2:$C271,N$1)</f>
        <v>19.20582032944019</v>
      </c>
      <c r="O271">
        <f>_xlfn.PERCENTILE.INC($C$2:$C271,O$1)</f>
        <v>25.238466205960332</v>
      </c>
      <c r="P271">
        <f t="shared" si="47"/>
        <v>2</v>
      </c>
      <c r="Q271">
        <f t="shared" si="38"/>
        <v>4</v>
      </c>
      <c r="R271">
        <f t="shared" si="39"/>
        <v>1</v>
      </c>
      <c r="S271">
        <f t="shared" si="40"/>
        <v>2</v>
      </c>
      <c r="T271">
        <f t="shared" si="44"/>
        <v>5.6121283903841503E-2</v>
      </c>
      <c r="U271">
        <f t="shared" si="41"/>
        <v>6.4865549857984039E-2</v>
      </c>
      <c r="V271">
        <f t="shared" si="42"/>
        <v>4.5529581732718545E-2</v>
      </c>
      <c r="W271">
        <f t="shared" si="43"/>
        <v>5.2756921832632156E-2</v>
      </c>
    </row>
    <row r="272" spans="1:23" x14ac:dyDescent="0.4">
      <c r="A272">
        <v>1903.07</v>
      </c>
      <c r="B272">
        <v>6.85</v>
      </c>
      <c r="C272">
        <v>16.918178414766654</v>
      </c>
      <c r="D272">
        <f t="shared" si="34"/>
        <v>6.3875598086124405E-2</v>
      </c>
      <c r="E272">
        <f t="shared" si="46"/>
        <v>-0.20348837209302326</v>
      </c>
      <c r="F272">
        <f t="shared" si="45"/>
        <v>-0.55153203342618395</v>
      </c>
      <c r="G272" t="str">
        <f t="shared" si="35"/>
        <v>13.7 to 17.8</v>
      </c>
      <c r="H272" t="str">
        <f t="shared" si="36"/>
        <v>13.7 to 17.8</v>
      </c>
      <c r="I272" t="str">
        <f>IF(C272&gt;$AA$17,"Above 21.9",IF(C272&gt;$AA$16,"17.7 to 21.9",IF(C272&gt;$AA$15,"13.7 to 17.7",IF(C272&gt;$AA$14,"10.6 to 13.6","Below 10.6"))))</f>
        <v>13.7 to 17.7</v>
      </c>
      <c r="J272" t="str">
        <f t="shared" si="37"/>
        <v>13.7 to 17.7</v>
      </c>
      <c r="K272">
        <f>_xlfn.PERCENTILE.INC($C$2:$C272,K$1)</f>
        <v>15.418178318820537</v>
      </c>
      <c r="L272">
        <f>_xlfn.PERCENTILE.INC($C$2:$C272,L$1)</f>
        <v>16.610338076603391</v>
      </c>
      <c r="M272">
        <f>_xlfn.PERCENTILE.INC($C$2:$C272,M$1)</f>
        <v>17.689545468952797</v>
      </c>
      <c r="N272">
        <f>_xlfn.PERCENTILE.INC($C$2:$C272,N$1)</f>
        <v>19.204303803173843</v>
      </c>
      <c r="O272">
        <f>_xlfn.PERCENTILE.INC($C$2:$C272,O$1)</f>
        <v>25.238466205960332</v>
      </c>
      <c r="P272">
        <f t="shared" si="47"/>
        <v>3</v>
      </c>
      <c r="Q272">
        <f t="shared" si="38"/>
        <v>5</v>
      </c>
      <c r="R272">
        <f t="shared" si="39"/>
        <v>1</v>
      </c>
      <c r="S272">
        <f t="shared" si="40"/>
        <v>2</v>
      </c>
      <c r="T272">
        <f t="shared" si="44"/>
        <v>5.9108018338852153E-2</v>
      </c>
      <c r="U272">
        <f t="shared" si="41"/>
        <v>6.9687119274099638E-2</v>
      </c>
      <c r="V272">
        <f t="shared" si="42"/>
        <v>4.4671401790886162E-2</v>
      </c>
      <c r="W272">
        <f t="shared" si="43"/>
        <v>5.6121283903841503E-2</v>
      </c>
    </row>
    <row r="273" spans="1:23" x14ac:dyDescent="0.4">
      <c r="A273">
        <v>1903.08</v>
      </c>
      <c r="B273">
        <v>6.63</v>
      </c>
      <c r="C273">
        <v>16.299118790903496</v>
      </c>
      <c r="D273">
        <f t="shared" si="34"/>
        <v>6.25E-2</v>
      </c>
      <c r="E273">
        <f t="shared" si="46"/>
        <v>-0.2491506228765572</v>
      </c>
      <c r="F273">
        <f t="shared" si="45"/>
        <v>-0.38540145985401419</v>
      </c>
      <c r="G273" t="str">
        <f t="shared" si="35"/>
        <v>13.7 to 17.8</v>
      </c>
      <c r="H273" t="str">
        <f t="shared" si="36"/>
        <v>13.7 to 17.8</v>
      </c>
      <c r="I273" t="str">
        <f>IF(C273&gt;$AA$17,"Above 21.9",IF(C273&gt;$AA$16,"17.7 to 21.9",IF(C273&gt;$AA$15,"13.7 to 17.7",IF(C273&gt;$AA$14,"10.6 to 13.6","Below 10.6"))))</f>
        <v>13.7 to 17.7</v>
      </c>
      <c r="J273" t="str">
        <f t="shared" si="37"/>
        <v>13.7 to 17.7</v>
      </c>
      <c r="K273">
        <f>_xlfn.PERCENTILE.INC($C$2:$C273,K$1)</f>
        <v>15.420338672350249</v>
      </c>
      <c r="L273">
        <f>_xlfn.PERCENTILE.INC($C$2:$C273,L$1)</f>
        <v>16.607927047816876</v>
      </c>
      <c r="M273">
        <f>_xlfn.PERCENTILE.INC($C$2:$C273,M$1)</f>
        <v>17.687471619151744</v>
      </c>
      <c r="N273">
        <f>_xlfn.PERCENTILE.INC($C$2:$C273,N$1)</f>
        <v>19.171486025604022</v>
      </c>
      <c r="O273">
        <f>_xlfn.PERCENTILE.INC($C$2:$C273,O$1)</f>
        <v>25.238466205960332</v>
      </c>
      <c r="P273">
        <f t="shared" si="47"/>
        <v>4</v>
      </c>
      <c r="Q273">
        <f t="shared" si="38"/>
        <v>5</v>
      </c>
      <c r="R273">
        <f t="shared" si="39"/>
        <v>1</v>
      </c>
      <c r="S273">
        <f t="shared" si="40"/>
        <v>3</v>
      </c>
      <c r="T273">
        <f t="shared" si="44"/>
        <v>6.1353010112307295E-2</v>
      </c>
      <c r="U273">
        <f t="shared" si="41"/>
        <v>6.8549227071159333E-2</v>
      </c>
      <c r="V273">
        <f t="shared" si="42"/>
        <v>4.3161731805812606E-2</v>
      </c>
      <c r="W273">
        <f t="shared" si="43"/>
        <v>5.9108018338852153E-2</v>
      </c>
    </row>
    <row r="274" spans="1:23" x14ac:dyDescent="0.4">
      <c r="A274">
        <v>1903.09</v>
      </c>
      <c r="B274">
        <v>6.47</v>
      </c>
      <c r="C274">
        <v>15.654359115196915</v>
      </c>
      <c r="D274">
        <f t="shared" si="34"/>
        <v>4.805491990846681E-2</v>
      </c>
      <c r="E274">
        <f t="shared" si="46"/>
        <v>-0.26892655367231638</v>
      </c>
      <c r="F274">
        <f t="shared" si="45"/>
        <v>-0.28959276018099572</v>
      </c>
      <c r="G274" t="str">
        <f t="shared" si="35"/>
        <v>13.7 to 17.8</v>
      </c>
      <c r="H274" t="str">
        <f t="shared" si="36"/>
        <v>13.7 to 17.8</v>
      </c>
      <c r="I274" t="str">
        <f>IF(C274&gt;$AA$17,"Above 21.9",IF(C274&gt;$AA$16,"17.7 to 21.9",IF(C274&gt;$AA$15,"13.7 to 17.7",IF(C274&gt;$AA$14,"10.6 to 13.6","Below 10.6"))))</f>
        <v>13.7 to 17.7</v>
      </c>
      <c r="J274" t="str">
        <f t="shared" si="37"/>
        <v>13.7 to 17.7</v>
      </c>
      <c r="K274">
        <f>_xlfn.PERCENTILE.INC($C$2:$C274,K$1)</f>
        <v>15.42249902587996</v>
      </c>
      <c r="L274">
        <f>_xlfn.PERCENTILE.INC($C$2:$C274,L$1)</f>
        <v>16.604413983029843</v>
      </c>
      <c r="M274">
        <f>_xlfn.PERCENTILE.INC($C$2:$C274,M$1)</f>
        <v>17.68539776935069</v>
      </c>
      <c r="N274">
        <f>_xlfn.PERCENTILE.INC($C$2:$C274,N$1)</f>
        <v>19.138668248034197</v>
      </c>
      <c r="O274">
        <f>_xlfn.PERCENTILE.INC($C$2:$C274,O$1)</f>
        <v>25.238466205960332</v>
      </c>
      <c r="P274">
        <f t="shared" si="47"/>
        <v>4</v>
      </c>
      <c r="Q274">
        <f t="shared" si="38"/>
        <v>5</v>
      </c>
      <c r="R274">
        <f t="shared" si="39"/>
        <v>1</v>
      </c>
      <c r="S274">
        <f t="shared" si="40"/>
        <v>4</v>
      </c>
      <c r="T274">
        <f t="shared" si="44"/>
        <v>6.3879970597405134E-2</v>
      </c>
      <c r="U274">
        <f t="shared" si="41"/>
        <v>6.6613069439550532E-2</v>
      </c>
      <c r="V274">
        <f t="shared" si="42"/>
        <v>4.3751103437369807E-2</v>
      </c>
      <c r="W274">
        <f t="shared" si="43"/>
        <v>6.1353010112307295E-2</v>
      </c>
    </row>
    <row r="275" spans="1:23" x14ac:dyDescent="0.4">
      <c r="A275">
        <v>1903.1</v>
      </c>
      <c r="B275">
        <v>6.26</v>
      </c>
      <c r="C275">
        <v>15.252943825778839</v>
      </c>
      <c r="D275">
        <f t="shared" si="34"/>
        <v>3.911111111111111E-2</v>
      </c>
      <c r="E275">
        <f t="shared" si="46"/>
        <v>-0.2695449241540257</v>
      </c>
      <c r="F275">
        <f t="shared" si="45"/>
        <v>-0.38948995363214833</v>
      </c>
      <c r="G275" t="str">
        <f t="shared" si="35"/>
        <v>13.7 to 17.8</v>
      </c>
      <c r="H275" t="str">
        <f t="shared" si="36"/>
        <v>13.7 to 17.8</v>
      </c>
      <c r="I275" t="str">
        <f>IF(C275&gt;$AA$17,"Above 21.9",IF(C275&gt;$AA$16,"17.7 to 21.9",IF(C275&gt;$AA$15,"13.7 to 17.7",IF(C275&gt;$AA$14,"10.6 to 13.6","Below 10.6"))))</f>
        <v>13.7 to 17.7</v>
      </c>
      <c r="J275" t="str">
        <f t="shared" si="37"/>
        <v>13.7 to 17.7</v>
      </c>
      <c r="K275">
        <f>_xlfn.PERCENTILE.INC($C$2:$C275,K$1)</f>
        <v>15.4175085367314</v>
      </c>
      <c r="L275">
        <f>_xlfn.PERCENTILE.INC($C$2:$C275,L$1)</f>
        <v>16.598696846241786</v>
      </c>
      <c r="M275">
        <f>_xlfn.PERCENTILE.INC($C$2:$C275,M$1)</f>
        <v>17.681836510512934</v>
      </c>
      <c r="N275">
        <f>_xlfn.PERCENTILE.INC($C$2:$C275,N$1)</f>
        <v>19.105850470464372</v>
      </c>
      <c r="O275">
        <f>_xlfn.PERCENTILE.INC($C$2:$C275,O$1)</f>
        <v>25.238466205960332</v>
      </c>
      <c r="P275">
        <f t="shared" si="47"/>
        <v>5</v>
      </c>
      <c r="Q275">
        <f t="shared" si="38"/>
        <v>4</v>
      </c>
      <c r="R275">
        <f t="shared" si="39"/>
        <v>1</v>
      </c>
      <c r="S275">
        <f t="shared" si="40"/>
        <v>4</v>
      </c>
      <c r="T275">
        <f t="shared" si="44"/>
        <v>6.5561114721337299E-2</v>
      </c>
      <c r="U275">
        <f t="shared" si="41"/>
        <v>6.548019112538242E-2</v>
      </c>
      <c r="V275">
        <f t="shared" si="42"/>
        <v>4.8533263145971443E-2</v>
      </c>
      <c r="W275">
        <f t="shared" si="43"/>
        <v>6.3879970597405134E-2</v>
      </c>
    </row>
    <row r="276" spans="1:23" x14ac:dyDescent="0.4">
      <c r="A276">
        <v>1903.11</v>
      </c>
      <c r="B276">
        <v>6.28</v>
      </c>
      <c r="C276">
        <v>15.407877534297898</v>
      </c>
      <c r="D276">
        <f t="shared" si="34"/>
        <v>3.7417943107221005E-2</v>
      </c>
      <c r="E276">
        <f t="shared" si="46"/>
        <v>-0.23786407766990289</v>
      </c>
      <c r="F276">
        <f t="shared" si="45"/>
        <v>3.8338658146965743E-2</v>
      </c>
      <c r="G276" t="str">
        <f t="shared" si="35"/>
        <v>13.7 to 17.8</v>
      </c>
      <c r="H276" t="str">
        <f t="shared" si="36"/>
        <v>13.7 to 17.8</v>
      </c>
      <c r="I276" t="str">
        <f>IF(C276&gt;$AA$17,"Above 21.9",IF(C276&gt;$AA$16,"17.7 to 21.9",IF(C276&gt;$AA$15,"13.7 to 17.7",IF(C276&gt;$AA$14,"10.6 to 13.6","Below 10.6"))))</f>
        <v>13.7 to 17.7</v>
      </c>
      <c r="J276" t="str">
        <f t="shared" si="37"/>
        <v>13.7 to 17.7</v>
      </c>
      <c r="K276">
        <f>_xlfn.PERCENTILE.INC($C$2:$C276,K$1)</f>
        <v>15.414992115972982</v>
      </c>
      <c r="L276">
        <f>_xlfn.PERCENTILE.INC($C$2:$C276,L$1)</f>
        <v>16.588564611814732</v>
      </c>
      <c r="M276">
        <f>_xlfn.PERCENTILE.INC($C$2:$C276,M$1)</f>
        <v>17.676787842638472</v>
      </c>
      <c r="N276">
        <f>_xlfn.PERCENTILE.INC($C$2:$C276,N$1)</f>
        <v>19.07303269289455</v>
      </c>
      <c r="O276">
        <f>_xlfn.PERCENTILE.INC($C$2:$C276,O$1)</f>
        <v>25.238466205960332</v>
      </c>
      <c r="P276">
        <f t="shared" si="47"/>
        <v>5</v>
      </c>
      <c r="Q276">
        <f t="shared" si="38"/>
        <v>3</v>
      </c>
      <c r="R276">
        <f t="shared" si="39"/>
        <v>1</v>
      </c>
      <c r="S276">
        <f t="shared" si="40"/>
        <v>5</v>
      </c>
      <c r="T276">
        <f t="shared" si="44"/>
        <v>6.4901865800399985E-2</v>
      </c>
      <c r="U276">
        <f t="shared" si="41"/>
        <v>6.2725768070703583E-2</v>
      </c>
      <c r="V276">
        <f t="shared" si="42"/>
        <v>4.8999092463380654E-2</v>
      </c>
      <c r="W276">
        <f t="shared" si="43"/>
        <v>6.5561114721337299E-2</v>
      </c>
    </row>
    <row r="277" spans="1:23" x14ac:dyDescent="0.4">
      <c r="A277">
        <v>1903.12</v>
      </c>
      <c r="B277">
        <v>6.57</v>
      </c>
      <c r="C277">
        <v>16.042894140050141</v>
      </c>
      <c r="D277">
        <f t="shared" si="34"/>
        <v>4.8979591836734698E-2</v>
      </c>
      <c r="E277">
        <f t="shared" si="46"/>
        <v>-0.18385093167701866</v>
      </c>
      <c r="F277">
        <f t="shared" si="45"/>
        <v>0.55414012738853513</v>
      </c>
      <c r="G277" t="str">
        <f t="shared" si="35"/>
        <v>13.7 to 17.8</v>
      </c>
      <c r="H277" t="str">
        <f t="shared" si="36"/>
        <v>13.7 to 17.8</v>
      </c>
      <c r="I277" t="str">
        <f>IF(C277&gt;$AA$17,"Above 21.9",IF(C277&gt;$AA$16,"17.7 to 21.9",IF(C277&gt;$AA$15,"13.7 to 17.7",IF(C277&gt;$AA$14,"10.6 to 13.6","Below 10.6"))))</f>
        <v>13.7 to 17.7</v>
      </c>
      <c r="J277" t="str">
        <f t="shared" si="37"/>
        <v>13.7 to 17.7</v>
      </c>
      <c r="K277">
        <f>_xlfn.PERCENTILE.INC($C$2:$C277,K$1)</f>
        <v>15.416503863597697</v>
      </c>
      <c r="L277">
        <f>_xlfn.PERCENTILE.INC($C$2:$C277,L$1)</f>
        <v>16.576224828568183</v>
      </c>
      <c r="M277">
        <f>_xlfn.PERCENTILE.INC($C$2:$C277,M$1)</f>
        <v>17.67173917476401</v>
      </c>
      <c r="N277">
        <f>_xlfn.PERCENTILE.INC($C$2:$C277,N$1)</f>
        <v>19.040214915324722</v>
      </c>
      <c r="O277">
        <f>_xlfn.PERCENTILE.INC($C$2:$C277,O$1)</f>
        <v>25.238466205960332</v>
      </c>
      <c r="P277">
        <f t="shared" si="47"/>
        <v>4</v>
      </c>
      <c r="Q277">
        <f t="shared" si="38"/>
        <v>3</v>
      </c>
      <c r="R277">
        <f t="shared" si="39"/>
        <v>1</v>
      </c>
      <c r="S277">
        <f t="shared" si="40"/>
        <v>5</v>
      </c>
      <c r="T277">
        <f t="shared" si="44"/>
        <v>6.2332892760512508E-2</v>
      </c>
      <c r="U277">
        <f t="shared" si="41"/>
        <v>6.4050443729526868E-2</v>
      </c>
      <c r="V277">
        <f t="shared" si="42"/>
        <v>5.0934048634496298E-2</v>
      </c>
      <c r="W277">
        <f t="shared" si="43"/>
        <v>6.4901865800399985E-2</v>
      </c>
    </row>
    <row r="278" spans="1:23" x14ac:dyDescent="0.4">
      <c r="A278">
        <v>1904.01</v>
      </c>
      <c r="B278">
        <v>6.68</v>
      </c>
      <c r="C278">
        <v>15.861833914033642</v>
      </c>
      <c r="D278">
        <f t="shared" si="34"/>
        <v>5.4629629629629618E-2</v>
      </c>
      <c r="E278">
        <f t="shared" si="46"/>
        <v>-0.21040189125295519</v>
      </c>
      <c r="F278">
        <f t="shared" si="45"/>
        <v>0.20091324200913135</v>
      </c>
      <c r="G278" t="str">
        <f t="shared" si="35"/>
        <v>13.7 to 17.8</v>
      </c>
      <c r="H278" t="str">
        <f t="shared" si="36"/>
        <v>13.7 to 17.8</v>
      </c>
      <c r="I278" t="str">
        <f>IF(C278&gt;$AA$17,"Above 21.9",IF(C278&gt;$AA$16,"17.7 to 21.9",IF(C278&gt;$AA$15,"13.7 to 17.7",IF(C278&gt;$AA$14,"10.6 to 13.6","Below 10.6"))))</f>
        <v>13.7 to 17.7</v>
      </c>
      <c r="J278" t="str">
        <f t="shared" si="37"/>
        <v>13.7 to 17.7</v>
      </c>
      <c r="K278">
        <f>_xlfn.PERCENTILE.INC($C$2:$C278,K$1)</f>
        <v>15.416838754642265</v>
      </c>
      <c r="L278">
        <f>_xlfn.PERCENTILE.INC($C$2:$C278,L$1)</f>
        <v>16.559539025428048</v>
      </c>
      <c r="M278">
        <f>_xlfn.PERCENTILE.INC($C$2:$C278,M$1)</f>
        <v>17.665700988097921</v>
      </c>
      <c r="N278">
        <f>_xlfn.PERCENTILE.INC($C$2:$C278,N$1)</f>
        <v>19.039456940455466</v>
      </c>
      <c r="O278">
        <f>_xlfn.PERCENTILE.INC($C$2:$C278,O$1)</f>
        <v>25.238466205960332</v>
      </c>
      <c r="P278">
        <f t="shared" si="47"/>
        <v>4</v>
      </c>
      <c r="Q278">
        <f t="shared" si="38"/>
        <v>3</v>
      </c>
      <c r="R278">
        <f t="shared" si="39"/>
        <v>1</v>
      </c>
      <c r="S278">
        <f t="shared" si="40"/>
        <v>4</v>
      </c>
      <c r="T278">
        <f t="shared" si="44"/>
        <v>6.3044412482169368E-2</v>
      </c>
      <c r="U278">
        <f t="shared" si="41"/>
        <v>6.3532928872514646E-2</v>
      </c>
      <c r="V278">
        <f t="shared" si="42"/>
        <v>4.9217122782287112E-2</v>
      </c>
      <c r="W278">
        <f t="shared" si="43"/>
        <v>6.2332892760512508E-2</v>
      </c>
    </row>
    <row r="279" spans="1:23" x14ac:dyDescent="0.4">
      <c r="A279">
        <v>1904.02</v>
      </c>
      <c r="B279">
        <v>6.5</v>
      </c>
      <c r="C279">
        <v>15.021498380331437</v>
      </c>
      <c r="D279">
        <f t="shared" si="34"/>
        <v>4.8401826484018265E-2</v>
      </c>
      <c r="E279">
        <f t="shared" si="46"/>
        <v>-0.22711058263971465</v>
      </c>
      <c r="F279">
        <f t="shared" si="45"/>
        <v>-0.32335329341317315</v>
      </c>
      <c r="G279" t="str">
        <f t="shared" si="35"/>
        <v>13.7 to 17.8</v>
      </c>
      <c r="H279" t="str">
        <f t="shared" si="36"/>
        <v>13.7 to 17.8</v>
      </c>
      <c r="I279" t="str">
        <f>IF(C279&gt;$AA$17,"Above 21.9",IF(C279&gt;$AA$16,"17.7 to 21.9",IF(C279&gt;$AA$15,"13.7 to 17.7",IF(C279&gt;$AA$14,"10.6 to 13.6","Below 10.6"))))</f>
        <v>13.7 to 17.7</v>
      </c>
      <c r="J279" t="str">
        <f t="shared" si="37"/>
        <v>13.7 to 17.7</v>
      </c>
      <c r="K279">
        <f>_xlfn.PERCENTILE.INC($C$2:$C279,K$1)</f>
        <v>15.411968620723554</v>
      </c>
      <c r="L279">
        <f>_xlfn.PERCENTILE.INC($C$2:$C279,L$1)</f>
        <v>16.547600113940771</v>
      </c>
      <c r="M279">
        <f>_xlfn.PERCENTILE.INC($C$2:$C279,M$1)</f>
        <v>17.659662801431832</v>
      </c>
      <c r="N279">
        <f>_xlfn.PERCENTILE.INC($C$2:$C279,N$1)</f>
        <v>19.03869896558621</v>
      </c>
      <c r="O279">
        <f>_xlfn.PERCENTILE.INC($C$2:$C279,O$1)</f>
        <v>25.238466205960332</v>
      </c>
      <c r="P279">
        <f t="shared" si="47"/>
        <v>5</v>
      </c>
      <c r="Q279">
        <f t="shared" si="38"/>
        <v>3</v>
      </c>
      <c r="R279">
        <f t="shared" si="39"/>
        <v>1</v>
      </c>
      <c r="S279">
        <f t="shared" si="40"/>
        <v>4</v>
      </c>
      <c r="T279">
        <f t="shared" si="44"/>
        <v>6.6571255055977704E-2</v>
      </c>
      <c r="U279">
        <f t="shared" si="41"/>
        <v>6.1717969310141292E-2</v>
      </c>
      <c r="V279">
        <f t="shared" si="42"/>
        <v>4.9733796082783811E-2</v>
      </c>
      <c r="W279">
        <f t="shared" si="43"/>
        <v>6.3044412482169368E-2</v>
      </c>
    </row>
    <row r="280" spans="1:23" x14ac:dyDescent="0.4">
      <c r="A280">
        <v>1904.03</v>
      </c>
      <c r="B280">
        <v>6.48</v>
      </c>
      <c r="C280">
        <v>15.081930176258869</v>
      </c>
      <c r="D280">
        <f t="shared" si="34"/>
        <v>4.368070953436809E-2</v>
      </c>
      <c r="E280">
        <f t="shared" si="46"/>
        <v>-0.19801980198019797</v>
      </c>
      <c r="F280">
        <f t="shared" si="45"/>
        <v>-3.6923076923076135E-2</v>
      </c>
      <c r="G280" t="str">
        <f t="shared" si="35"/>
        <v>13.7 to 17.8</v>
      </c>
      <c r="H280" t="str">
        <f t="shared" si="36"/>
        <v>13.7 to 17.8</v>
      </c>
      <c r="I280" t="str">
        <f>IF(C280&gt;$AA$17,"Above 21.9",IF(C280&gt;$AA$16,"17.7 to 21.9",IF(C280&gt;$AA$15,"13.7 to 17.7",IF(C280&gt;$AA$14,"10.6 to 13.6","Below 10.6"))))</f>
        <v>13.7 to 17.7</v>
      </c>
      <c r="J280" t="str">
        <f t="shared" si="37"/>
        <v>13.7 to 17.7</v>
      </c>
      <c r="K280">
        <f>_xlfn.PERCENTILE.INC($C$2:$C280,K$1)</f>
        <v>15.408654332264023</v>
      </c>
      <c r="L280">
        <f>_xlfn.PERCENTILE.INC($C$2:$C280,L$1)</f>
        <v>16.545154985759204</v>
      </c>
      <c r="M280">
        <f>_xlfn.PERCENTILE.INC($C$2:$C280,M$1)</f>
        <v>17.65405484210503</v>
      </c>
      <c r="N280">
        <f>_xlfn.PERCENTILE.INC($C$2:$C280,N$1)</f>
        <v>19.037940990716955</v>
      </c>
      <c r="O280">
        <f>_xlfn.PERCENTILE.INC($C$2:$C280,O$1)</f>
        <v>25.238466205960332</v>
      </c>
      <c r="P280">
        <f t="shared" si="47"/>
        <v>5</v>
      </c>
      <c r="Q280">
        <f t="shared" si="38"/>
        <v>2</v>
      </c>
      <c r="R280">
        <f t="shared" si="39"/>
        <v>1</v>
      </c>
      <c r="S280">
        <f t="shared" si="40"/>
        <v>5</v>
      </c>
      <c r="T280">
        <f t="shared" si="44"/>
        <v>6.630451065037711E-2</v>
      </c>
      <c r="U280">
        <f t="shared" si="41"/>
        <v>5.8181404901326193E-2</v>
      </c>
      <c r="V280">
        <f t="shared" si="42"/>
        <v>5.0290274496626514E-2</v>
      </c>
      <c r="W280">
        <f t="shared" si="43"/>
        <v>6.6571255055977704E-2</v>
      </c>
    </row>
    <row r="281" spans="1:23" x14ac:dyDescent="0.4">
      <c r="A281">
        <v>1904.04</v>
      </c>
      <c r="B281">
        <v>6.64</v>
      </c>
      <c r="C281">
        <v>15.565490611691487</v>
      </c>
      <c r="D281">
        <f t="shared" si="34"/>
        <v>4.5295404814004361E-2</v>
      </c>
      <c r="E281">
        <f t="shared" si="46"/>
        <v>-0.14322580645161295</v>
      </c>
      <c r="F281">
        <f t="shared" si="45"/>
        <v>0.29629629629629489</v>
      </c>
      <c r="G281" t="str">
        <f t="shared" si="35"/>
        <v>13.7 to 17.8</v>
      </c>
      <c r="H281" t="str">
        <f t="shared" si="36"/>
        <v>13.7 to 17.8</v>
      </c>
      <c r="I281" t="str">
        <f>IF(C281&gt;$AA$17,"Above 21.9",IF(C281&gt;$AA$16,"17.7 to 21.9",IF(C281&gt;$AA$15,"13.7 to 17.7",IF(C281&gt;$AA$14,"10.6 to 13.6","Below 10.6"))))</f>
        <v>13.7 to 17.7</v>
      </c>
      <c r="J281" t="str">
        <f t="shared" si="37"/>
        <v>13.7 to 17.7</v>
      </c>
      <c r="K281">
        <f>_xlfn.PERCENTILE.INC($C$2:$C281,K$1)</f>
        <v>15.408799728869075</v>
      </c>
      <c r="L281">
        <f>_xlfn.PERCENTILE.INC($C$2:$C281,L$1)</f>
        <v>16.543717744797032</v>
      </c>
      <c r="M281">
        <f>_xlfn.PERCENTILE.INC($C$2:$C281,M$1)</f>
        <v>17.648877110117517</v>
      </c>
      <c r="N281">
        <f>_xlfn.PERCENTILE.INC($C$2:$C281,N$1)</f>
        <v>19.037183015847699</v>
      </c>
      <c r="O281">
        <f>_xlfn.PERCENTILE.INC($C$2:$C281,O$1)</f>
        <v>25.238466205960332</v>
      </c>
      <c r="P281">
        <f t="shared" si="47"/>
        <v>4</v>
      </c>
      <c r="Q281">
        <f t="shared" si="38"/>
        <v>2</v>
      </c>
      <c r="R281">
        <f t="shared" si="39"/>
        <v>2</v>
      </c>
      <c r="S281">
        <f t="shared" si="40"/>
        <v>5</v>
      </c>
      <c r="T281">
        <f t="shared" si="44"/>
        <v>6.4244682351925625E-2</v>
      </c>
      <c r="U281">
        <f t="shared" si="41"/>
        <v>5.7356389810040369E-2</v>
      </c>
      <c r="V281">
        <f t="shared" si="42"/>
        <v>5.2686976247529854E-2</v>
      </c>
      <c r="W281">
        <f t="shared" si="43"/>
        <v>6.630451065037711E-2</v>
      </c>
    </row>
    <row r="282" spans="1:23" x14ac:dyDescent="0.4">
      <c r="A282">
        <v>1904.05</v>
      </c>
      <c r="B282">
        <v>6.5</v>
      </c>
      <c r="C282">
        <v>15.52582089625464</v>
      </c>
      <c r="D282">
        <f t="shared" si="34"/>
        <v>4.7727272727272715E-2</v>
      </c>
      <c r="E282">
        <f t="shared" si="46"/>
        <v>-0.14473684210526311</v>
      </c>
      <c r="F282">
        <f t="shared" si="45"/>
        <v>-0.25301204819277051</v>
      </c>
      <c r="G282" t="str">
        <f t="shared" si="35"/>
        <v>13.7 to 17.8</v>
      </c>
      <c r="H282" t="str">
        <f t="shared" si="36"/>
        <v>13.7 to 17.8</v>
      </c>
      <c r="I282" t="str">
        <f>IF(C282&gt;$AA$17,"Above 21.9",IF(C282&gt;$AA$16,"17.7 to 21.9",IF(C282&gt;$AA$15,"13.7 to 17.7",IF(C282&gt;$AA$14,"10.6 to 13.6","Below 10.6"))))</f>
        <v>13.7 to 17.7</v>
      </c>
      <c r="J282" t="str">
        <f t="shared" si="37"/>
        <v>13.7 to 17.7</v>
      </c>
      <c r="K282">
        <f>_xlfn.PERCENTILE.INC($C$2:$C282,K$1)</f>
        <v>15.408945125474126</v>
      </c>
      <c r="L282">
        <f>_xlfn.PERCENTILE.INC($C$2:$C282,L$1)</f>
        <v>16.542784447444557</v>
      </c>
      <c r="M282">
        <f>_xlfn.PERCENTILE.INC($C$2:$C282,M$1)</f>
        <v>17.643699378130002</v>
      </c>
      <c r="N282">
        <f>_xlfn.PERCENTILE.INC($C$2:$C282,N$1)</f>
        <v>19.036425040978443</v>
      </c>
      <c r="O282">
        <f>_xlfn.PERCENTILE.INC($C$2:$C282,O$1)</f>
        <v>25.238466205960332</v>
      </c>
      <c r="P282">
        <f t="shared" si="47"/>
        <v>4</v>
      </c>
      <c r="Q282">
        <f t="shared" si="38"/>
        <v>2</v>
      </c>
      <c r="R282">
        <f t="shared" si="39"/>
        <v>2</v>
      </c>
      <c r="S282">
        <f t="shared" si="40"/>
        <v>4</v>
      </c>
      <c r="T282">
        <f t="shared" si="44"/>
        <v>6.4408832658969697E-2</v>
      </c>
      <c r="U282">
        <f t="shared" si="41"/>
        <v>5.9492816879254923E-2</v>
      </c>
      <c r="V282">
        <f t="shared" si="42"/>
        <v>5.2756921832632156E-2</v>
      </c>
      <c r="W282">
        <f t="shared" si="43"/>
        <v>6.4244682351925625E-2</v>
      </c>
    </row>
    <row r="283" spans="1:23" x14ac:dyDescent="0.4">
      <c r="A283">
        <v>1904.06</v>
      </c>
      <c r="B283">
        <v>6.51</v>
      </c>
      <c r="C283">
        <v>15.474433638652656</v>
      </c>
      <c r="D283">
        <f t="shared" si="34"/>
        <v>0.05</v>
      </c>
      <c r="E283">
        <f t="shared" si="46"/>
        <v>-9.3314763231197764E-2</v>
      </c>
      <c r="F283">
        <f t="shared" si="45"/>
        <v>1.8461538461538068E-2</v>
      </c>
      <c r="G283" t="str">
        <f t="shared" si="35"/>
        <v>13.7 to 17.8</v>
      </c>
      <c r="H283" t="str">
        <f t="shared" si="36"/>
        <v>13.7 to 17.8</v>
      </c>
      <c r="I283" t="str">
        <f>IF(C283&gt;$AA$17,"Above 21.9",IF(C283&gt;$AA$16,"17.7 to 21.9",IF(C283&gt;$AA$15,"13.7 to 17.7",IF(C283&gt;$AA$14,"10.6 to 13.6","Below 10.6"))))</f>
        <v>13.7 to 17.7</v>
      </c>
      <c r="J283" t="str">
        <f t="shared" si="37"/>
        <v>13.7 to 17.7</v>
      </c>
      <c r="K283">
        <f>_xlfn.PERCENTILE.INC($C$2:$C283,K$1)</f>
        <v>15.410456873098841</v>
      </c>
      <c r="L283">
        <f>_xlfn.PERCENTILE.INC($C$2:$C283,L$1)</f>
        <v>16.531780140075455</v>
      </c>
      <c r="M283">
        <f>_xlfn.PERCENTILE.INC($C$2:$C283,M$1)</f>
        <v>17.624473736683129</v>
      </c>
      <c r="N283">
        <f>_xlfn.PERCENTILE.INC($C$2:$C283,N$1)</f>
        <v>19.034882179005912</v>
      </c>
      <c r="O283">
        <f>_xlfn.PERCENTILE.INC($C$2:$C283,O$1)</f>
        <v>25.238466205960332</v>
      </c>
      <c r="P283">
        <f t="shared" si="47"/>
        <v>4</v>
      </c>
      <c r="Q283">
        <f t="shared" si="38"/>
        <v>3</v>
      </c>
      <c r="R283">
        <f t="shared" si="39"/>
        <v>2</v>
      </c>
      <c r="S283">
        <f t="shared" si="40"/>
        <v>4</v>
      </c>
      <c r="T283">
        <f t="shared" si="44"/>
        <v>6.4622720504753095E-2</v>
      </c>
      <c r="U283">
        <f t="shared" si="41"/>
        <v>6.0218038575005552E-2</v>
      </c>
      <c r="V283">
        <f t="shared" si="42"/>
        <v>5.6121283903841503E-2</v>
      </c>
      <c r="W283">
        <f t="shared" si="43"/>
        <v>6.4408832658969697E-2</v>
      </c>
    </row>
    <row r="284" spans="1:23" x14ac:dyDescent="0.4">
      <c r="A284">
        <v>1904.07</v>
      </c>
      <c r="B284">
        <v>6.78</v>
      </c>
      <c r="C284">
        <v>16.036401629624116</v>
      </c>
      <c r="D284">
        <f t="shared" si="34"/>
        <v>5.9529411764705886E-2</v>
      </c>
      <c r="E284">
        <f t="shared" si="46"/>
        <v>-1.0218978102189693E-2</v>
      </c>
      <c r="F284">
        <f t="shared" si="45"/>
        <v>0.49769585253456305</v>
      </c>
      <c r="G284" t="str">
        <f t="shared" si="35"/>
        <v>13.7 to 17.8</v>
      </c>
      <c r="H284" t="str">
        <f t="shared" si="36"/>
        <v>13.7 to 17.8</v>
      </c>
      <c r="I284" t="str">
        <f>IF(C284&gt;$AA$17,"Above 21.9",IF(C284&gt;$AA$16,"17.7 to 21.9",IF(C284&gt;$AA$15,"13.7 to 17.7",IF(C284&gt;$AA$14,"10.6 to 13.6","Below 10.6"))))</f>
        <v>13.7 to 17.7</v>
      </c>
      <c r="J284" t="str">
        <f t="shared" si="37"/>
        <v>13.7 to 17.7</v>
      </c>
      <c r="K284">
        <f>_xlfn.PERCENTILE.INC($C$2:$C284,K$1)</f>
        <v>15.411968620723554</v>
      </c>
      <c r="L284">
        <f>_xlfn.PERCENTILE.INC($C$2:$C284,L$1)</f>
        <v>16.524018237105619</v>
      </c>
      <c r="M284">
        <f>_xlfn.PERCENTILE.INC($C$2:$C284,M$1)</f>
        <v>17.605248095236256</v>
      </c>
      <c r="N284">
        <f>_xlfn.PERCENTILE.INC($C$2:$C284,N$1)</f>
        <v>19.033339317033377</v>
      </c>
      <c r="O284">
        <f>_xlfn.PERCENTILE.INC($C$2:$C284,O$1)</f>
        <v>25.238466205960332</v>
      </c>
      <c r="P284">
        <f t="shared" si="47"/>
        <v>4</v>
      </c>
      <c r="Q284">
        <f t="shared" si="38"/>
        <v>3</v>
      </c>
      <c r="R284">
        <f t="shared" si="39"/>
        <v>3</v>
      </c>
      <c r="S284">
        <f t="shared" si="40"/>
        <v>4</v>
      </c>
      <c r="T284">
        <f t="shared" si="44"/>
        <v>6.2358128905470635E-2</v>
      </c>
      <c r="U284">
        <f t="shared" si="41"/>
        <v>6.1388561193395932E-2</v>
      </c>
      <c r="V284">
        <f t="shared" si="42"/>
        <v>5.9108018338852153E-2</v>
      </c>
      <c r="W284">
        <f t="shared" si="43"/>
        <v>6.4622720504753095E-2</v>
      </c>
    </row>
    <row r="285" spans="1:23" x14ac:dyDescent="0.4">
      <c r="A285">
        <v>1904.08</v>
      </c>
      <c r="B285">
        <v>7.01</v>
      </c>
      <c r="C285">
        <v>16.304651978851037</v>
      </c>
      <c r="D285">
        <f t="shared" si="34"/>
        <v>5.8956916099773236E-2</v>
      </c>
      <c r="E285">
        <f t="shared" si="46"/>
        <v>5.7315233785822005E-2</v>
      </c>
      <c r="F285">
        <f t="shared" si="45"/>
        <v>0.4070796460176983</v>
      </c>
      <c r="G285" t="str">
        <f t="shared" si="35"/>
        <v>13.7 to 17.8</v>
      </c>
      <c r="H285" t="str">
        <f t="shared" si="36"/>
        <v>13.7 to 17.8</v>
      </c>
      <c r="I285" t="str">
        <f>IF(C285&gt;$AA$17,"Above 21.9",IF(C285&gt;$AA$16,"17.7 to 21.9",IF(C285&gt;$AA$15,"13.7 to 17.7",IF(C285&gt;$AA$14,"10.6 to 13.6","Below 10.6"))))</f>
        <v>13.7 to 17.7</v>
      </c>
      <c r="J285" t="str">
        <f t="shared" si="37"/>
        <v>13.7 to 17.7</v>
      </c>
      <c r="K285">
        <f>_xlfn.PERCENTILE.INC($C$2:$C285,K$1)</f>
        <v>15.413480368348269</v>
      </c>
      <c r="L285">
        <f>_xlfn.PERCENTILE.INC($C$2:$C285,L$1)</f>
        <v>16.522741142934319</v>
      </c>
      <c r="M285">
        <f>_xlfn.PERCENTILE.INC($C$2:$C285,M$1)</f>
        <v>17.594367307783227</v>
      </c>
      <c r="N285">
        <f>_xlfn.PERCENTILE.INC($C$2:$C285,N$1)</f>
        <v>19.031796455060846</v>
      </c>
      <c r="O285">
        <f>_xlfn.PERCENTILE.INC($C$2:$C285,O$1)</f>
        <v>25.238466205960332</v>
      </c>
      <c r="P285">
        <f t="shared" si="47"/>
        <v>4</v>
      </c>
      <c r="Q285">
        <f t="shared" si="38"/>
        <v>3</v>
      </c>
      <c r="R285">
        <f t="shared" si="39"/>
        <v>4</v>
      </c>
      <c r="S285">
        <f t="shared" si="40"/>
        <v>4</v>
      </c>
      <c r="T285">
        <f t="shared" si="44"/>
        <v>6.1332189199567837E-2</v>
      </c>
      <c r="U285">
        <f t="shared" si="41"/>
        <v>6.0761547295512995E-2</v>
      </c>
      <c r="V285">
        <f t="shared" si="42"/>
        <v>6.1353010112307295E-2</v>
      </c>
      <c r="W285">
        <f t="shared" si="43"/>
        <v>6.2358128905470635E-2</v>
      </c>
    </row>
    <row r="286" spans="1:23" x14ac:dyDescent="0.4">
      <c r="A286">
        <v>1904.09</v>
      </c>
      <c r="B286">
        <v>7.32</v>
      </c>
      <c r="C286">
        <v>16.742600049163695</v>
      </c>
      <c r="D286">
        <f t="shared" si="34"/>
        <v>6.3392857142857126E-2</v>
      </c>
      <c r="E286">
        <f t="shared" si="46"/>
        <v>0.13137557959814539</v>
      </c>
      <c r="F286">
        <f t="shared" si="45"/>
        <v>0.53067047075606366</v>
      </c>
      <c r="G286" t="str">
        <f t="shared" si="35"/>
        <v>13.7 to 17.8</v>
      </c>
      <c r="H286" t="str">
        <f t="shared" si="36"/>
        <v>13.7 to 17.8</v>
      </c>
      <c r="I286" t="str">
        <f>IF(C286&gt;$AA$17,"Above 21.9",IF(C286&gt;$AA$16,"17.7 to 21.9",IF(C286&gt;$AA$15,"13.7 to 17.7",IF(C286&gt;$AA$14,"10.6 to 13.6","Below 10.6"))))</f>
        <v>13.7 to 17.7</v>
      </c>
      <c r="J286" t="str">
        <f t="shared" si="37"/>
        <v>13.7 to 17.7</v>
      </c>
      <c r="K286">
        <f>_xlfn.PERCENTILE.INC($C$2:$C286,K$1)</f>
        <v>15.414992115972982</v>
      </c>
      <c r="L286">
        <f>_xlfn.PERCENTILE.INC($C$2:$C286,L$1)</f>
        <v>16.523592539048519</v>
      </c>
      <c r="M286">
        <f>_xlfn.PERCENTILE.INC($C$2:$C286,M$1)</f>
        <v>17.591831374324045</v>
      </c>
      <c r="N286">
        <f>_xlfn.PERCENTILE.INC($C$2:$C286,N$1)</f>
        <v>19.030253593088311</v>
      </c>
      <c r="O286">
        <f>_xlfn.PERCENTILE.INC($C$2:$C286,O$1)</f>
        <v>25.238466205960332</v>
      </c>
      <c r="P286">
        <f t="shared" si="47"/>
        <v>3</v>
      </c>
      <c r="Q286">
        <f t="shared" si="38"/>
        <v>3</v>
      </c>
      <c r="R286">
        <f t="shared" si="39"/>
        <v>4</v>
      </c>
      <c r="S286">
        <f t="shared" si="40"/>
        <v>4</v>
      </c>
      <c r="T286">
        <f t="shared" si="44"/>
        <v>5.9727879604336051E-2</v>
      </c>
      <c r="U286">
        <f t="shared" si="41"/>
        <v>6.0524204572673997E-2</v>
      </c>
      <c r="V286">
        <f t="shared" si="42"/>
        <v>6.3879970597405134E-2</v>
      </c>
      <c r="W286">
        <f t="shared" si="43"/>
        <v>6.1332189199567837E-2</v>
      </c>
    </row>
    <row r="287" spans="1:23" x14ac:dyDescent="0.4">
      <c r="A287">
        <v>1904.1</v>
      </c>
      <c r="B287">
        <v>7.75</v>
      </c>
      <c r="C287">
        <v>17.633197370821403</v>
      </c>
      <c r="D287">
        <f t="shared" si="34"/>
        <v>7.8571428571428584E-2</v>
      </c>
      <c r="E287">
        <f t="shared" si="46"/>
        <v>0.23801916932907352</v>
      </c>
      <c r="F287">
        <f t="shared" si="45"/>
        <v>0.70491803278688481</v>
      </c>
      <c r="G287" t="str">
        <f t="shared" si="35"/>
        <v>13.7 to 17.8</v>
      </c>
      <c r="H287" t="str">
        <f t="shared" si="36"/>
        <v>13.7 to 17.8</v>
      </c>
      <c r="I287" t="str">
        <f>IF(C287&gt;$AA$17,"Above 21.9",IF(C287&gt;$AA$16,"17.7 to 21.9",IF(C287&gt;$AA$15,"13.7 to 17.7",IF(C287&gt;$AA$14,"10.6 to 13.6","Below 10.6"))))</f>
        <v>13.7 to 17.7</v>
      </c>
      <c r="J287" t="str">
        <f t="shared" si="37"/>
        <v>13.7 to 17.7</v>
      </c>
      <c r="K287">
        <f>_xlfn.PERCENTILE.INC($C$2:$C287,K$1)</f>
        <v>15.416503863597697</v>
      </c>
      <c r="L287">
        <f>_xlfn.PERCENTILE.INC($C$2:$C287,L$1)</f>
        <v>16.524443935162719</v>
      </c>
      <c r="M287">
        <f>_xlfn.PERCENTILE.INC($C$2:$C287,M$1)</f>
        <v>17.595635274512819</v>
      </c>
      <c r="N287">
        <f>_xlfn.PERCENTILE.INC($C$2:$C287,N$1)</f>
        <v>19.02871073111578</v>
      </c>
      <c r="O287">
        <f>_xlfn.PERCENTILE.INC($C$2:$C287,O$1)</f>
        <v>25.238466205960332</v>
      </c>
      <c r="P287">
        <f t="shared" si="47"/>
        <v>2</v>
      </c>
      <c r="Q287">
        <f t="shared" si="38"/>
        <v>3</v>
      </c>
      <c r="R287">
        <f t="shared" si="39"/>
        <v>5</v>
      </c>
      <c r="S287">
        <f t="shared" si="40"/>
        <v>3</v>
      </c>
      <c r="T287">
        <f t="shared" si="44"/>
        <v>5.6711212321297645E-2</v>
      </c>
      <c r="U287">
        <f t="shared" si="41"/>
        <v>6.0595395061076307E-2</v>
      </c>
      <c r="V287">
        <f t="shared" si="42"/>
        <v>6.5561114721337299E-2</v>
      </c>
      <c r="W287">
        <f t="shared" si="43"/>
        <v>5.9727879604336051E-2</v>
      </c>
    </row>
    <row r="288" spans="1:23" x14ac:dyDescent="0.4">
      <c r="A288">
        <v>1904.11</v>
      </c>
      <c r="B288">
        <v>8.17</v>
      </c>
      <c r="C288">
        <v>18.076200223770066</v>
      </c>
      <c r="D288">
        <f t="shared" si="34"/>
        <v>8.8248847926267276E-2</v>
      </c>
      <c r="E288">
        <f t="shared" si="46"/>
        <v>0.30095541401273879</v>
      </c>
      <c r="F288">
        <f t="shared" si="45"/>
        <v>0.65032258064516113</v>
      </c>
      <c r="G288" t="str">
        <f t="shared" si="35"/>
        <v>17.8 to 22.0</v>
      </c>
      <c r="H288" t="str">
        <f t="shared" si="36"/>
        <v>13.7 to 17.8</v>
      </c>
      <c r="I288" t="str">
        <f>IF(C288&gt;$AA$17,"Above 21.9",IF(C288&gt;$AA$16,"17.7 to 21.9",IF(C288&gt;$AA$15,"13.7 to 17.7",IF(C288&gt;$AA$14,"10.6 to 13.6","Below 10.6"))))</f>
        <v>17.7 to 21.9</v>
      </c>
      <c r="J288" t="str">
        <f t="shared" si="37"/>
        <v>13.7 to 17.7</v>
      </c>
      <c r="K288">
        <f>_xlfn.PERCENTILE.INC($C$2:$C288,K$1)</f>
        <v>15.416838754642265</v>
      </c>
      <c r="L288">
        <f>_xlfn.PERCENTILE.INC($C$2:$C288,L$1)</f>
        <v>16.531780140075455</v>
      </c>
      <c r="M288">
        <f>_xlfn.PERCENTILE.INC($C$2:$C288,M$1)</f>
        <v>17.618172532297969</v>
      </c>
      <c r="N288">
        <f>_xlfn.PERCENTILE.INC($C$2:$C288,N$1)</f>
        <v>19.028574829673108</v>
      </c>
      <c r="O288">
        <f>_xlfn.PERCENTILE.INC($C$2:$C288,O$1)</f>
        <v>25.238466205960332</v>
      </c>
      <c r="P288">
        <f t="shared" si="47"/>
        <v>2</v>
      </c>
      <c r="Q288">
        <f t="shared" si="38"/>
        <v>3</v>
      </c>
      <c r="R288">
        <f t="shared" si="39"/>
        <v>5</v>
      </c>
      <c r="S288">
        <f t="shared" si="40"/>
        <v>2</v>
      </c>
      <c r="T288">
        <f t="shared" si="44"/>
        <v>5.5321361105804059E-2</v>
      </c>
      <c r="U288">
        <f t="shared" si="41"/>
        <v>6.0449315722932891E-2</v>
      </c>
      <c r="V288">
        <f t="shared" si="42"/>
        <v>6.4901865800399985E-2</v>
      </c>
      <c r="W288">
        <f t="shared" si="43"/>
        <v>5.6711212321297645E-2</v>
      </c>
    </row>
    <row r="289" spans="1:23" x14ac:dyDescent="0.4">
      <c r="A289">
        <v>1904.12</v>
      </c>
      <c r="B289">
        <v>8.25</v>
      </c>
      <c r="C289">
        <v>18.159679118703203</v>
      </c>
      <c r="D289">
        <f t="shared" si="34"/>
        <v>9.1860465116279072E-2</v>
      </c>
      <c r="E289">
        <f t="shared" si="46"/>
        <v>0.25570776255707756</v>
      </c>
      <c r="F289">
        <f t="shared" si="45"/>
        <v>0.11750305997552031</v>
      </c>
      <c r="G289" t="str">
        <f t="shared" si="35"/>
        <v>17.8 to 22.0</v>
      </c>
      <c r="H289" t="str">
        <f t="shared" si="36"/>
        <v>13.7 to 17.8</v>
      </c>
      <c r="I289" t="str">
        <f>IF(C289&gt;$AA$17,"Above 21.9",IF(C289&gt;$AA$16,"17.7 to 21.9",IF(C289&gt;$AA$15,"13.7 to 17.7",IF(C289&gt;$AA$14,"10.6 to 13.6","Below 10.6"))))</f>
        <v>17.7 to 21.9</v>
      </c>
      <c r="J289" t="str">
        <f t="shared" si="37"/>
        <v>13.7 to 17.7</v>
      </c>
      <c r="K289">
        <f>_xlfn.PERCENTILE.INC($C$2:$C289,K$1)</f>
        <v>15.417173645686834</v>
      </c>
      <c r="L289">
        <f>_xlfn.PERCENTILE.INC($C$2:$C289,L$1)</f>
        <v>16.539116344988191</v>
      </c>
      <c r="M289">
        <f>_xlfn.PERCENTILE.INC($C$2:$C289,M$1)</f>
        <v>17.635297772283124</v>
      </c>
      <c r="N289">
        <f>_xlfn.PERCENTILE.INC($C$2:$C289,N$1)</f>
        <v>19.028438928230436</v>
      </c>
      <c r="O289">
        <f>_xlfn.PERCENTILE.INC($C$2:$C289,O$1)</f>
        <v>25.238466205960332</v>
      </c>
      <c r="P289">
        <f t="shared" si="47"/>
        <v>2</v>
      </c>
      <c r="Q289">
        <f t="shared" si="38"/>
        <v>3</v>
      </c>
      <c r="R289">
        <f t="shared" si="39"/>
        <v>4</v>
      </c>
      <c r="S289">
        <f t="shared" si="40"/>
        <v>2</v>
      </c>
      <c r="T289">
        <f t="shared" si="44"/>
        <v>5.5067052312068099E-2</v>
      </c>
      <c r="U289">
        <f t="shared" si="41"/>
        <v>5.9979128461314722E-2</v>
      </c>
      <c r="V289">
        <f t="shared" si="42"/>
        <v>6.2332892760512508E-2</v>
      </c>
      <c r="W289">
        <f t="shared" si="43"/>
        <v>5.5321361105804059E-2</v>
      </c>
    </row>
    <row r="290" spans="1:23" x14ac:dyDescent="0.4">
      <c r="A290">
        <v>1905.01</v>
      </c>
      <c r="B290">
        <v>8.43</v>
      </c>
      <c r="C290">
        <v>18.459852032455846</v>
      </c>
      <c r="D290">
        <f t="shared" si="34"/>
        <v>9.8352941176470574E-2</v>
      </c>
      <c r="E290">
        <f t="shared" si="46"/>
        <v>0.2619760479041916</v>
      </c>
      <c r="F290">
        <f t="shared" si="45"/>
        <v>0.26181818181818139</v>
      </c>
      <c r="G290" t="str">
        <f t="shared" si="35"/>
        <v>17.8 to 22.0</v>
      </c>
      <c r="H290" t="str">
        <f t="shared" si="36"/>
        <v>13.7 to 17.8</v>
      </c>
      <c r="I290" t="str">
        <f>IF(C290&gt;$AA$17,"Above 21.9",IF(C290&gt;$AA$16,"17.7 to 21.9",IF(C290&gt;$AA$15,"13.7 to 17.7",IF(C290&gt;$AA$14,"10.6 to 13.6","Below 10.6"))))</f>
        <v>17.7 to 21.9</v>
      </c>
      <c r="J290" t="str">
        <f t="shared" si="37"/>
        <v>13.7 to 17.7</v>
      </c>
      <c r="K290">
        <f>_xlfn.PERCENTILE.INC($C$2:$C290,K$1)</f>
        <v>15.4175085367314</v>
      </c>
      <c r="L290">
        <f>_xlfn.PERCENTILE.INC($C$2:$C290,L$1)</f>
        <v>16.54309554656205</v>
      </c>
      <c r="M290">
        <f>_xlfn.PERCENTILE.INC($C$2:$C290,M$1)</f>
        <v>17.641598976668281</v>
      </c>
      <c r="N290">
        <f>_xlfn.PERCENTILE.INC($C$2:$C290,N$1)</f>
        <v>19.028303026787764</v>
      </c>
      <c r="O290">
        <f>_xlfn.PERCENTILE.INC($C$2:$C290,O$1)</f>
        <v>25.238466205960332</v>
      </c>
      <c r="P290">
        <f t="shared" si="47"/>
        <v>2</v>
      </c>
      <c r="Q290">
        <f t="shared" si="38"/>
        <v>3</v>
      </c>
      <c r="R290">
        <f t="shared" si="39"/>
        <v>4</v>
      </c>
      <c r="S290">
        <f t="shared" si="40"/>
        <v>2</v>
      </c>
      <c r="T290">
        <f t="shared" si="44"/>
        <v>5.4171615148475426E-2</v>
      </c>
      <c r="U290">
        <f t="shared" si="41"/>
        <v>6.0516408535362484E-2</v>
      </c>
      <c r="V290">
        <f t="shared" si="42"/>
        <v>6.3044412482169368E-2</v>
      </c>
      <c r="W290">
        <f t="shared" si="43"/>
        <v>5.5067052312068099E-2</v>
      </c>
    </row>
    <row r="291" spans="1:23" x14ac:dyDescent="0.4">
      <c r="A291">
        <v>1905.02</v>
      </c>
      <c r="B291">
        <v>8.8000000000000007</v>
      </c>
      <c r="C291">
        <v>19.168996375829835</v>
      </c>
      <c r="D291">
        <f t="shared" si="34"/>
        <v>0.1100238663484487</v>
      </c>
      <c r="E291">
        <f t="shared" si="46"/>
        <v>0.35384615384615398</v>
      </c>
      <c r="F291">
        <f t="shared" si="45"/>
        <v>0.52669039145907615</v>
      </c>
      <c r="G291" t="str">
        <f t="shared" si="35"/>
        <v>17.8 to 22.0</v>
      </c>
      <c r="H291" t="str">
        <f t="shared" si="36"/>
        <v>13.7 to 17.8</v>
      </c>
      <c r="I291" t="str">
        <f>IF(C291&gt;$AA$17,"Above 21.9",IF(C291&gt;$AA$16,"17.7 to 21.9",IF(C291&gt;$AA$15,"13.7 to 17.7",IF(C291&gt;$AA$14,"10.6 to 13.6","Below 10.6"))))</f>
        <v>17.7 to 21.9</v>
      </c>
      <c r="J291" t="str">
        <f t="shared" si="37"/>
        <v>13.7 to 17.7</v>
      </c>
      <c r="K291">
        <f>_xlfn.PERCENTILE.INC($C$2:$C291,K$1)</f>
        <v>15.417843427775969</v>
      </c>
      <c r="L291">
        <f>_xlfn.PERCENTILE.INC($C$2:$C291,L$1)</f>
        <v>16.543717744797032</v>
      </c>
      <c r="M291">
        <f>_xlfn.PERCENTILE.INC($C$2:$C291,M$1)</f>
        <v>17.648877110117517</v>
      </c>
      <c r="N291">
        <f>_xlfn.PERCENTILE.INC($C$2:$C291,N$1)</f>
        <v>19.030253593088311</v>
      </c>
      <c r="O291">
        <f>_xlfn.PERCENTILE.INC($C$2:$C291,O$1)</f>
        <v>25.238466205960332</v>
      </c>
      <c r="P291">
        <f t="shared" si="47"/>
        <v>1</v>
      </c>
      <c r="Q291">
        <f t="shared" si="38"/>
        <v>3</v>
      </c>
      <c r="R291">
        <f t="shared" si="39"/>
        <v>5</v>
      </c>
      <c r="S291">
        <f t="shared" si="40"/>
        <v>2</v>
      </c>
      <c r="T291">
        <f t="shared" si="44"/>
        <v>5.2167572072834172E-2</v>
      </c>
      <c r="U291">
        <f t="shared" si="41"/>
        <v>6.1232346181311251E-2</v>
      </c>
      <c r="V291">
        <f t="shared" si="42"/>
        <v>6.6571255055977704E-2</v>
      </c>
      <c r="W291">
        <f t="shared" si="43"/>
        <v>5.4171615148475426E-2</v>
      </c>
    </row>
    <row r="292" spans="1:23" x14ac:dyDescent="0.4">
      <c r="A292">
        <v>1905.03</v>
      </c>
      <c r="B292">
        <v>9.0500000000000007</v>
      </c>
      <c r="C292">
        <v>19.831506074218421</v>
      </c>
      <c r="D292">
        <f t="shared" si="34"/>
        <v>0.11599045346062051</v>
      </c>
      <c r="E292">
        <f t="shared" si="46"/>
        <v>0.39660493827160498</v>
      </c>
      <c r="F292">
        <f t="shared" si="45"/>
        <v>0.34090909090909088</v>
      </c>
      <c r="G292" t="str">
        <f t="shared" si="35"/>
        <v>17.8 to 22.0</v>
      </c>
      <c r="H292" t="str">
        <f t="shared" si="36"/>
        <v>13.7 to 17.8</v>
      </c>
      <c r="I292" t="str">
        <f>IF(C292&gt;$AA$17,"Above 21.9",IF(C292&gt;$AA$16,"17.7 to 21.9",IF(C292&gt;$AA$15,"13.7 to 17.7",IF(C292&gt;$AA$14,"10.6 to 13.6","Below 10.6"))))</f>
        <v>17.7 to 21.9</v>
      </c>
      <c r="J292" t="str">
        <f t="shared" si="37"/>
        <v>13.7 to 17.7</v>
      </c>
      <c r="K292">
        <f>_xlfn.PERCENTILE.INC($C$2:$C292,K$1)</f>
        <v>15.418178318820537</v>
      </c>
      <c r="L292">
        <f>_xlfn.PERCENTILE.INC($C$2:$C292,L$1)</f>
        <v>16.544339943032018</v>
      </c>
      <c r="M292">
        <f>_xlfn.PERCENTILE.INC($C$2:$C292,M$1)</f>
        <v>17.656643708098787</v>
      </c>
      <c r="N292">
        <f>_xlfn.PERCENTILE.INC($C$2:$C292,N$1)</f>
        <v>19.036425040978443</v>
      </c>
      <c r="O292">
        <f>_xlfn.PERCENTILE.INC($C$2:$C292,O$1)</f>
        <v>25.238466205960332</v>
      </c>
      <c r="P292">
        <f t="shared" si="47"/>
        <v>1</v>
      </c>
      <c r="Q292">
        <f t="shared" si="38"/>
        <v>3</v>
      </c>
      <c r="R292">
        <f t="shared" si="39"/>
        <v>5</v>
      </c>
      <c r="S292">
        <f t="shared" si="40"/>
        <v>1</v>
      </c>
      <c r="T292">
        <f t="shared" si="44"/>
        <v>5.0424813741203008E-2</v>
      </c>
      <c r="U292">
        <f t="shared" si="41"/>
        <v>6.1107417609413663E-2</v>
      </c>
      <c r="V292">
        <f t="shared" si="42"/>
        <v>6.630451065037711E-2</v>
      </c>
      <c r="W292">
        <f t="shared" si="43"/>
        <v>5.2167572072834172E-2</v>
      </c>
    </row>
    <row r="293" spans="1:23" x14ac:dyDescent="0.4">
      <c r="A293">
        <v>1905.04</v>
      </c>
      <c r="B293">
        <v>8.94</v>
      </c>
      <c r="C293">
        <v>19.48292752471129</v>
      </c>
      <c r="D293">
        <f t="shared" si="34"/>
        <v>0.10457665903890159</v>
      </c>
      <c r="E293">
        <f t="shared" si="46"/>
        <v>0.34638554216867468</v>
      </c>
      <c r="F293">
        <f t="shared" si="45"/>
        <v>-0.14585635359116181</v>
      </c>
      <c r="G293" t="str">
        <f t="shared" si="35"/>
        <v>17.8 to 22.0</v>
      </c>
      <c r="H293" t="str">
        <f t="shared" si="36"/>
        <v>13.7 to 17.8</v>
      </c>
      <c r="I293" t="str">
        <f>IF(C293&gt;$AA$17,"Above 21.9",IF(C293&gt;$AA$16,"17.7 to 21.9",IF(C293&gt;$AA$15,"13.7 to 17.7",IF(C293&gt;$AA$14,"10.6 to 13.6","Below 10.6"))))</f>
        <v>17.7 to 21.9</v>
      </c>
      <c r="J293" t="str">
        <f t="shared" si="37"/>
        <v>13.7 to 17.7</v>
      </c>
      <c r="K293">
        <f>_xlfn.PERCENTILE.INC($C$2:$C293,K$1)</f>
        <v>15.420338672350249</v>
      </c>
      <c r="L293">
        <f>_xlfn.PERCENTILE.INC($C$2:$C293,L$1)</f>
        <v>16.545970028486394</v>
      </c>
      <c r="M293">
        <f>_xlfn.PERCENTILE.INC($C$2:$C293,M$1)</f>
        <v>17.665700988097921</v>
      </c>
      <c r="N293">
        <f>_xlfn.PERCENTILE.INC($C$2:$C293,N$1)</f>
        <v>19.039456940455466</v>
      </c>
      <c r="O293">
        <f>_xlfn.PERCENTILE.INC($C$2:$C293,O$1)</f>
        <v>25.238466205960332</v>
      </c>
      <c r="P293">
        <f t="shared" si="47"/>
        <v>1</v>
      </c>
      <c r="Q293">
        <f t="shared" si="38"/>
        <v>3</v>
      </c>
      <c r="R293">
        <f t="shared" si="39"/>
        <v>4</v>
      </c>
      <c r="S293">
        <f t="shared" si="40"/>
        <v>1</v>
      </c>
      <c r="T293">
        <f t="shared" si="44"/>
        <v>5.1326988653611932E-2</v>
      </c>
      <c r="U293">
        <f t="shared" si="41"/>
        <v>6.1021957332899127E-2</v>
      </c>
      <c r="V293">
        <f t="shared" si="42"/>
        <v>6.4244682351925625E-2</v>
      </c>
      <c r="W293">
        <f t="shared" si="43"/>
        <v>5.0424813741203008E-2</v>
      </c>
    </row>
    <row r="294" spans="1:23" x14ac:dyDescent="0.4">
      <c r="A294">
        <v>1905.05</v>
      </c>
      <c r="B294">
        <v>8.5</v>
      </c>
      <c r="C294">
        <v>18.629487509845127</v>
      </c>
      <c r="D294">
        <f t="shared" si="34"/>
        <v>8.4381778741865504E-2</v>
      </c>
      <c r="E294">
        <f t="shared" si="46"/>
        <v>0.30769230769230771</v>
      </c>
      <c r="F294">
        <f t="shared" si="45"/>
        <v>-0.59060402684563695</v>
      </c>
      <c r="G294" t="str">
        <f t="shared" si="35"/>
        <v>17.8 to 22.0</v>
      </c>
      <c r="H294" t="str">
        <f t="shared" si="36"/>
        <v>13.7 to 17.8</v>
      </c>
      <c r="I294" t="str">
        <f>IF(C294&gt;$AA$17,"Above 21.9",IF(C294&gt;$AA$16,"17.7 to 21.9",IF(C294&gt;$AA$15,"13.7 to 17.7",IF(C294&gt;$AA$14,"10.6 to 13.6","Below 10.6"))))</f>
        <v>17.7 to 21.9</v>
      </c>
      <c r="J294" t="str">
        <f t="shared" si="37"/>
        <v>13.7 to 17.7</v>
      </c>
      <c r="K294">
        <f>_xlfn.PERCENTILE.INC($C$2:$C294,K$1)</f>
        <v>15.42249902587996</v>
      </c>
      <c r="L294">
        <f>_xlfn.PERCENTILE.INC($C$2:$C294,L$1)</f>
        <v>16.547600113940771</v>
      </c>
      <c r="M294">
        <f>_xlfn.PERCENTILE.INC($C$2:$C294,M$1)</f>
        <v>17.674263508701241</v>
      </c>
      <c r="N294">
        <f>_xlfn.PERCENTILE.INC($C$2:$C294,N$1)</f>
        <v>19.03869896558621</v>
      </c>
      <c r="O294">
        <f>_xlfn.PERCENTILE.INC($C$2:$C294,O$1)</f>
        <v>25.238466205960332</v>
      </c>
      <c r="P294">
        <f t="shared" si="47"/>
        <v>2</v>
      </c>
      <c r="Q294">
        <f t="shared" si="38"/>
        <v>2</v>
      </c>
      <c r="R294">
        <f t="shared" si="39"/>
        <v>4</v>
      </c>
      <c r="S294">
        <f t="shared" si="40"/>
        <v>1</v>
      </c>
      <c r="T294">
        <f t="shared" si="44"/>
        <v>5.3678341901328738E-2</v>
      </c>
      <c r="U294">
        <f t="shared" si="41"/>
        <v>5.8546742614358251E-2</v>
      </c>
      <c r="V294">
        <f t="shared" si="42"/>
        <v>6.4408832658969697E-2</v>
      </c>
      <c r="W294">
        <f t="shared" si="43"/>
        <v>5.1326988653611932E-2</v>
      </c>
    </row>
    <row r="295" spans="1:23" x14ac:dyDescent="0.4">
      <c r="A295">
        <v>1905.06</v>
      </c>
      <c r="B295">
        <v>8.6</v>
      </c>
      <c r="C295">
        <v>18.735862386183545</v>
      </c>
      <c r="D295">
        <f t="shared" ref="D295:D358" si="48">(B295-B175)/B175/10</f>
        <v>8.29787234042553E-2</v>
      </c>
      <c r="E295">
        <f t="shared" si="46"/>
        <v>0.32104454685099848</v>
      </c>
      <c r="F295">
        <f t="shared" si="45"/>
        <v>0.14117647058823479</v>
      </c>
      <c r="G295" t="str">
        <f t="shared" ref="G295:G358" si="49">IF(C295&gt;22,"Above 22.0",IF(C295&gt;17.8,"17.8 to 22.0",IF(C295&gt;13.7,"13.7 to 17.8",IF(C295&gt;10.7,"10.7 to 13.7","Below 10.7"))))</f>
        <v>17.8 to 22.0</v>
      </c>
      <c r="H295" t="str">
        <f t="shared" ref="H295:H358" si="50">G175</f>
        <v>13.7 to 17.8</v>
      </c>
      <c r="I295" t="str">
        <f>IF(C295&gt;$AA$17,"Above 21.9",IF(C295&gt;$AA$16,"17.7 to 21.9",IF(C295&gt;$AA$15,"13.7 to 17.7",IF(C295&gt;$AA$14,"10.6 to 13.6","Below 10.6"))))</f>
        <v>17.7 to 21.9</v>
      </c>
      <c r="J295" t="str">
        <f t="shared" ref="J295:J358" si="51">I175</f>
        <v>13.7 to 17.7</v>
      </c>
      <c r="K295">
        <f>_xlfn.PERCENTILE.INC($C$2:$C295,K$1)</f>
        <v>15.424659379409672</v>
      </c>
      <c r="L295">
        <f>_xlfn.PERCENTILE.INC($C$2:$C295,L$1)</f>
        <v>16.553977091048001</v>
      </c>
      <c r="M295">
        <f>_xlfn.PERCENTILE.INC($C$2:$C295,M$1)</f>
        <v>17.681836510512934</v>
      </c>
      <c r="N295">
        <f>_xlfn.PERCENTILE.INC($C$2:$C295,N$1)</f>
        <v>19.037940990716955</v>
      </c>
      <c r="O295">
        <f>_xlfn.PERCENTILE.INC($C$2:$C295,O$1)</f>
        <v>25.238466205960332</v>
      </c>
      <c r="P295">
        <f t="shared" si="47"/>
        <v>2</v>
      </c>
      <c r="Q295">
        <f t="shared" ref="Q295:Q358" si="52">P175</f>
        <v>2</v>
      </c>
      <c r="R295">
        <f t="shared" ref="R295:R358" si="53">P283</f>
        <v>4</v>
      </c>
      <c r="S295">
        <f t="shared" ref="S295:S358" si="54">P294</f>
        <v>2</v>
      </c>
      <c r="T295">
        <f t="shared" si="44"/>
        <v>5.3373577334632522E-2</v>
      </c>
      <c r="U295">
        <f t="shared" ref="U295:U358" si="55">T175</f>
        <v>5.8114486392043092E-2</v>
      </c>
      <c r="V295">
        <f t="shared" ref="V295:V358" si="56">T283</f>
        <v>6.4622720504753095E-2</v>
      </c>
      <c r="W295">
        <f t="shared" ref="W295:W358" si="57">T294</f>
        <v>5.3678341901328738E-2</v>
      </c>
    </row>
    <row r="296" spans="1:23" x14ac:dyDescent="0.4">
      <c r="A296">
        <v>1905.07</v>
      </c>
      <c r="B296">
        <v>8.8699999999999992</v>
      </c>
      <c r="C296">
        <v>19.205883309548057</v>
      </c>
      <c r="D296">
        <f t="shared" si="48"/>
        <v>8.7923728813559324E-2</v>
      </c>
      <c r="E296">
        <f t="shared" si="46"/>
        <v>0.30825958702064882</v>
      </c>
      <c r="F296">
        <f t="shared" si="45"/>
        <v>0.37674418604651105</v>
      </c>
      <c r="G296" t="str">
        <f t="shared" si="49"/>
        <v>17.8 to 22.0</v>
      </c>
      <c r="H296" t="str">
        <f t="shared" si="50"/>
        <v>13.7 to 17.8</v>
      </c>
      <c r="I296" t="str">
        <f>IF(C296&gt;$AA$17,"Above 21.9",IF(C296&gt;$AA$16,"17.7 to 21.9",IF(C296&gt;$AA$15,"13.7 to 17.7",IF(C296&gt;$AA$14,"10.6 to 13.6","Below 10.6"))))</f>
        <v>17.7 to 21.9</v>
      </c>
      <c r="J296" t="str">
        <f t="shared" si="51"/>
        <v>13.7 to 17.7</v>
      </c>
      <c r="K296">
        <f>_xlfn.PERCENTILE.INC($C$2:$C296,K$1)</f>
        <v>15.426819732939382</v>
      </c>
      <c r="L296">
        <f>_xlfn.PERCENTILE.INC($C$2:$C296,L$1)</f>
        <v>16.565100959808092</v>
      </c>
      <c r="M296">
        <f>_xlfn.PERCENTILE.INC($C$2:$C296,M$1)</f>
        <v>17.686434694251219</v>
      </c>
      <c r="N296">
        <f>_xlfn.PERCENTILE.INC($C$2:$C296,N$1)</f>
        <v>19.065971207425747</v>
      </c>
      <c r="O296">
        <f>_xlfn.PERCENTILE.INC($C$2:$C296,O$1)</f>
        <v>25.238466205960332</v>
      </c>
      <c r="P296">
        <f t="shared" si="47"/>
        <v>1</v>
      </c>
      <c r="Q296">
        <f t="shared" si="52"/>
        <v>2</v>
      </c>
      <c r="R296">
        <f t="shared" si="53"/>
        <v>4</v>
      </c>
      <c r="S296">
        <f t="shared" si="54"/>
        <v>2</v>
      </c>
      <c r="T296">
        <f t="shared" si="44"/>
        <v>5.2067378723625678E-2</v>
      </c>
      <c r="U296">
        <f t="shared" si="55"/>
        <v>5.6992999266176944E-2</v>
      </c>
      <c r="V296">
        <f t="shared" si="56"/>
        <v>6.2358128905470635E-2</v>
      </c>
      <c r="W296">
        <f t="shared" si="57"/>
        <v>5.3373577334632522E-2</v>
      </c>
    </row>
    <row r="297" spans="1:23" x14ac:dyDescent="0.4">
      <c r="A297">
        <v>1905.08</v>
      </c>
      <c r="B297">
        <v>9.1999999999999993</v>
      </c>
      <c r="C297">
        <v>19.573308430803724</v>
      </c>
      <c r="D297">
        <f t="shared" si="48"/>
        <v>9.2066805845511468E-2</v>
      </c>
      <c r="E297">
        <f t="shared" si="46"/>
        <v>0.31241084165477884</v>
      </c>
      <c r="F297">
        <f t="shared" si="45"/>
        <v>0.44644870349492682</v>
      </c>
      <c r="G297" t="str">
        <f t="shared" si="49"/>
        <v>17.8 to 22.0</v>
      </c>
      <c r="H297" t="str">
        <f t="shared" si="50"/>
        <v>17.8 to 22.0</v>
      </c>
      <c r="I297" t="str">
        <f>IF(C297&gt;$AA$17,"Above 21.9",IF(C297&gt;$AA$16,"17.7 to 21.9",IF(C297&gt;$AA$15,"13.7 to 17.7",IF(C297&gt;$AA$14,"10.6 to 13.6","Below 10.6"))))</f>
        <v>17.7 to 21.9</v>
      </c>
      <c r="J297" t="str">
        <f t="shared" si="51"/>
        <v>17.7 to 21.9</v>
      </c>
      <c r="K297">
        <f>_xlfn.PERCENTILE.INC($C$2:$C297,K$1)</f>
        <v>15.428980086469094</v>
      </c>
      <c r="L297">
        <f>_xlfn.PERCENTILE.INC($C$2:$C297,L$1)</f>
        <v>16.576224828568183</v>
      </c>
      <c r="M297">
        <f>_xlfn.PERCENTILE.INC($C$2:$C297,M$1)</f>
        <v>17.689545468952797</v>
      </c>
      <c r="N297">
        <f>_xlfn.PERCENTILE.INC($C$2:$C297,N$1)</f>
        <v>19.168996375829835</v>
      </c>
      <c r="O297">
        <f>_xlfn.PERCENTILE.INC($C$2:$C297,O$1)</f>
        <v>25.238466205960332</v>
      </c>
      <c r="P297">
        <f t="shared" si="47"/>
        <v>1</v>
      </c>
      <c r="Q297">
        <f t="shared" si="52"/>
        <v>1</v>
      </c>
      <c r="R297">
        <f t="shared" si="53"/>
        <v>4</v>
      </c>
      <c r="S297">
        <f t="shared" si="54"/>
        <v>1</v>
      </c>
      <c r="T297">
        <f t="shared" si="44"/>
        <v>5.1089983256291931E-2</v>
      </c>
      <c r="U297">
        <f t="shared" si="55"/>
        <v>5.5327873526357284E-2</v>
      </c>
      <c r="V297">
        <f t="shared" si="56"/>
        <v>6.1332189199567837E-2</v>
      </c>
      <c r="W297">
        <f t="shared" si="57"/>
        <v>5.2067378723625678E-2</v>
      </c>
    </row>
    <row r="298" spans="1:23" x14ac:dyDescent="0.4">
      <c r="A298">
        <v>1905.09</v>
      </c>
      <c r="B298">
        <v>9.23</v>
      </c>
      <c r="C298">
        <v>19.743492419697777</v>
      </c>
      <c r="D298">
        <f t="shared" si="48"/>
        <v>9.1493775933609953E-2</v>
      </c>
      <c r="E298">
        <f t="shared" si="46"/>
        <v>0.26092896174863389</v>
      </c>
      <c r="F298">
        <f t="shared" si="45"/>
        <v>3.9130434782610184E-2</v>
      </c>
      <c r="G298" t="str">
        <f t="shared" si="49"/>
        <v>17.8 to 22.0</v>
      </c>
      <c r="H298" t="str">
        <f t="shared" si="50"/>
        <v>17.8 to 22.0</v>
      </c>
      <c r="I298" t="str">
        <f>IF(C298&gt;$AA$17,"Above 21.9",IF(C298&gt;$AA$16,"17.7 to 21.9",IF(C298&gt;$AA$15,"13.7 to 17.7",IF(C298&gt;$AA$14,"10.6 to 13.6","Below 10.6"))))</f>
        <v>17.7 to 21.9</v>
      </c>
      <c r="J298" t="str">
        <f t="shared" si="51"/>
        <v>17.7 to 21.9</v>
      </c>
      <c r="K298">
        <f>_xlfn.PERCENTILE.INC($C$2:$C298,K$1)</f>
        <v>15.434286760069265</v>
      </c>
      <c r="L298">
        <f>_xlfn.PERCENTILE.INC($C$2:$C298,L$1)</f>
        <v>16.58445135073255</v>
      </c>
      <c r="M298">
        <f>_xlfn.PERCENTILE.INC($C$2:$C298,M$1)</f>
        <v>17.698871843428183</v>
      </c>
      <c r="N298">
        <f>_xlfn.PERCENTILE.INC($C$2:$C298,N$1)</f>
        <v>19.197242317705044</v>
      </c>
      <c r="O298">
        <f>_xlfn.PERCENTILE.INC($C$2:$C298,O$1)</f>
        <v>25.238466205960332</v>
      </c>
      <c r="P298">
        <f t="shared" si="47"/>
        <v>1</v>
      </c>
      <c r="Q298">
        <f t="shared" si="52"/>
        <v>1</v>
      </c>
      <c r="R298">
        <f t="shared" si="53"/>
        <v>3</v>
      </c>
      <c r="S298">
        <f t="shared" si="54"/>
        <v>1</v>
      </c>
      <c r="T298">
        <f t="shared" si="44"/>
        <v>5.0649600321081768E-2</v>
      </c>
      <c r="U298">
        <f t="shared" si="55"/>
        <v>5.4944040754726274E-2</v>
      </c>
      <c r="V298">
        <f t="shared" si="56"/>
        <v>5.9727879604336051E-2</v>
      </c>
      <c r="W298">
        <f t="shared" si="57"/>
        <v>5.1089983256291931E-2</v>
      </c>
    </row>
    <row r="299" spans="1:23" x14ac:dyDescent="0.4">
      <c r="A299">
        <v>1905.1</v>
      </c>
      <c r="B299">
        <v>9.36</v>
      </c>
      <c r="C299">
        <v>19.897394814329527</v>
      </c>
      <c r="D299">
        <f t="shared" si="48"/>
        <v>9.7052631578947363E-2</v>
      </c>
      <c r="E299">
        <f t="shared" si="46"/>
        <v>0.2077419354838709</v>
      </c>
      <c r="F299">
        <f t="shared" si="45"/>
        <v>0.16901408450704095</v>
      </c>
      <c r="G299" t="str">
        <f t="shared" si="49"/>
        <v>17.8 to 22.0</v>
      </c>
      <c r="H299" t="str">
        <f t="shared" si="50"/>
        <v>17.8 to 22.0</v>
      </c>
      <c r="I299" t="str">
        <f>IF(C299&gt;$AA$17,"Above 21.9",IF(C299&gt;$AA$16,"17.7 to 21.9",IF(C299&gt;$AA$15,"13.7 to 17.7",IF(C299&gt;$AA$14,"10.6 to 13.6","Below 10.6"))))</f>
        <v>17.7 to 21.9</v>
      </c>
      <c r="J299" t="str">
        <f t="shared" si="51"/>
        <v>17.7 to 21.9</v>
      </c>
      <c r="K299">
        <f>_xlfn.PERCENTILE.INC($C$2:$C299,K$1)</f>
        <v>15.439593433669435</v>
      </c>
      <c r="L299">
        <f>_xlfn.PERCENTILE.INC($C$2:$C299,L$1)</f>
        <v>16.592677872896918</v>
      </c>
      <c r="M299">
        <f>_xlfn.PERCENTILE.INC($C$2:$C299,M$1)</f>
        <v>17.705610673784015</v>
      </c>
      <c r="N299">
        <f>_xlfn.PERCENTILE.INC($C$2:$C299,N$1)</f>
        <v>19.205251506998373</v>
      </c>
      <c r="O299">
        <f>_xlfn.PERCENTILE.INC($C$2:$C299,O$1)</f>
        <v>25.238466205960332</v>
      </c>
      <c r="P299">
        <f t="shared" si="47"/>
        <v>1</v>
      </c>
      <c r="Q299">
        <f t="shared" si="52"/>
        <v>1</v>
      </c>
      <c r="R299">
        <f t="shared" si="53"/>
        <v>2</v>
      </c>
      <c r="S299">
        <f t="shared" si="54"/>
        <v>1</v>
      </c>
      <c r="T299">
        <f t="shared" si="44"/>
        <v>5.0257835728314992E-2</v>
      </c>
      <c r="U299">
        <f t="shared" si="55"/>
        <v>5.572673998180705E-2</v>
      </c>
      <c r="V299">
        <f t="shared" si="56"/>
        <v>5.6711212321297645E-2</v>
      </c>
      <c r="W299">
        <f t="shared" si="57"/>
        <v>5.0649600321081768E-2</v>
      </c>
    </row>
    <row r="300" spans="1:23" x14ac:dyDescent="0.4">
      <c r="A300">
        <v>1905.11</v>
      </c>
      <c r="B300">
        <v>9.31</v>
      </c>
      <c r="C300">
        <v>19.443525693264981</v>
      </c>
      <c r="D300">
        <f t="shared" si="48"/>
        <v>0.10283224400871463</v>
      </c>
      <c r="E300">
        <f t="shared" si="46"/>
        <v>0.13953488372093031</v>
      </c>
      <c r="F300">
        <f t="shared" si="45"/>
        <v>-6.4102564102562737E-2</v>
      </c>
      <c r="G300" t="str">
        <f t="shared" si="49"/>
        <v>17.8 to 22.0</v>
      </c>
      <c r="H300" t="str">
        <f t="shared" si="50"/>
        <v>13.7 to 17.8</v>
      </c>
      <c r="I300" t="str">
        <f>IF(C300&gt;$AA$17,"Above 21.9",IF(C300&gt;$AA$16,"17.7 to 21.9",IF(C300&gt;$AA$15,"13.7 to 17.7",IF(C300&gt;$AA$14,"10.6 to 13.6","Below 10.6"))))</f>
        <v>17.7 to 21.9</v>
      </c>
      <c r="J300" t="str">
        <f t="shared" si="51"/>
        <v>13.7 to 17.7</v>
      </c>
      <c r="K300">
        <f>_xlfn.PERCENTILE.INC($C$2:$C300,K$1)</f>
        <v>15.444900107269607</v>
      </c>
      <c r="L300">
        <f>_xlfn.PERCENTILE.INC($C$2:$C300,L$1)</f>
        <v>16.598696846241786</v>
      </c>
      <c r="M300">
        <f>_xlfn.PERCENTILE.INC($C$2:$C300,M$1)</f>
        <v>17.707174415900745</v>
      </c>
      <c r="N300">
        <f>_xlfn.PERCENTILE.INC($C$2:$C300,N$1)</f>
        <v>19.208284559531062</v>
      </c>
      <c r="O300">
        <f>_xlfn.PERCENTILE.INC($C$2:$C300,O$1)</f>
        <v>25.238466205960332</v>
      </c>
      <c r="P300">
        <f t="shared" si="47"/>
        <v>1</v>
      </c>
      <c r="Q300">
        <f t="shared" si="52"/>
        <v>2</v>
      </c>
      <c r="R300">
        <f t="shared" si="53"/>
        <v>2</v>
      </c>
      <c r="S300">
        <f t="shared" si="54"/>
        <v>1</v>
      </c>
      <c r="T300">
        <f t="shared" si="44"/>
        <v>5.1431001546514213E-2</v>
      </c>
      <c r="U300">
        <f t="shared" si="55"/>
        <v>5.7660154421146921E-2</v>
      </c>
      <c r="V300">
        <f t="shared" si="56"/>
        <v>5.5321361105804059E-2</v>
      </c>
      <c r="W300">
        <f t="shared" si="57"/>
        <v>5.0257835728314992E-2</v>
      </c>
    </row>
    <row r="301" spans="1:23" x14ac:dyDescent="0.4">
      <c r="A301">
        <v>1905.12</v>
      </c>
      <c r="B301">
        <v>9.5399999999999991</v>
      </c>
      <c r="C301">
        <v>19.577960809096115</v>
      </c>
      <c r="D301">
        <f t="shared" si="48"/>
        <v>0.12083333333333331</v>
      </c>
      <c r="E301">
        <f t="shared" si="46"/>
        <v>0.15636363636363626</v>
      </c>
      <c r="F301">
        <f t="shared" si="45"/>
        <v>0.2964554242749714</v>
      </c>
      <c r="G301" t="str">
        <f t="shared" si="49"/>
        <v>17.8 to 22.0</v>
      </c>
      <c r="H301" t="str">
        <f t="shared" si="50"/>
        <v>13.7 to 17.8</v>
      </c>
      <c r="I301" t="str">
        <f>IF(C301&gt;$AA$17,"Above 21.9",IF(C301&gt;$AA$16,"17.7 to 21.9",IF(C301&gt;$AA$15,"13.7 to 17.7",IF(C301&gt;$AA$14,"10.6 to 13.6","Below 10.6"))))</f>
        <v>17.7 to 21.9</v>
      </c>
      <c r="J301" t="str">
        <f t="shared" si="51"/>
        <v>13.7 to 17.7</v>
      </c>
      <c r="K301">
        <f>_xlfn.PERCENTILE.INC($C$2:$C301,K$1)</f>
        <v>15.450206780869777</v>
      </c>
      <c r="L301">
        <f>_xlfn.PERCENTILE.INC($C$2:$C301,L$1)</f>
        <v>16.602508270767157</v>
      </c>
      <c r="M301">
        <f>_xlfn.PERCENTILE.INC($C$2:$C301,M$1)</f>
        <v>17.709121963266405</v>
      </c>
      <c r="N301">
        <f>_xlfn.PERCENTILE.INC($C$2:$C301,N$1)</f>
        <v>19.219309151967209</v>
      </c>
      <c r="O301">
        <f>_xlfn.PERCENTILE.INC($C$2:$C301,O$1)</f>
        <v>25.238466205960332</v>
      </c>
      <c r="P301">
        <f t="shared" si="47"/>
        <v>1</v>
      </c>
      <c r="Q301">
        <f t="shared" si="52"/>
        <v>3</v>
      </c>
      <c r="R301">
        <f t="shared" si="53"/>
        <v>2</v>
      </c>
      <c r="S301">
        <f t="shared" si="54"/>
        <v>1</v>
      </c>
      <c r="T301">
        <f t="shared" si="44"/>
        <v>5.1077842567515512E-2</v>
      </c>
      <c r="U301">
        <f t="shared" si="55"/>
        <v>6.0428747437911823E-2</v>
      </c>
      <c r="V301">
        <f t="shared" si="56"/>
        <v>5.5067052312068099E-2</v>
      </c>
      <c r="W301">
        <f t="shared" si="57"/>
        <v>5.1431001546514213E-2</v>
      </c>
    </row>
    <row r="302" spans="1:23" x14ac:dyDescent="0.4">
      <c r="A302">
        <v>1906.01</v>
      </c>
      <c r="B302">
        <v>9.8699999999999992</v>
      </c>
      <c r="C302">
        <v>20.132402260807901</v>
      </c>
      <c r="D302">
        <f t="shared" si="48"/>
        <v>0.13114754098360656</v>
      </c>
      <c r="E302">
        <f t="shared" si="46"/>
        <v>0.17081850533807824</v>
      </c>
      <c r="F302">
        <f t="shared" si="45"/>
        <v>0.41509433962264164</v>
      </c>
      <c r="G302" t="str">
        <f t="shared" si="49"/>
        <v>17.8 to 22.0</v>
      </c>
      <c r="H302" t="str">
        <f t="shared" si="50"/>
        <v>13.7 to 17.8</v>
      </c>
      <c r="I302" t="str">
        <f>IF(C302&gt;$AA$17,"Above 21.9",IF(C302&gt;$AA$16,"17.7 to 21.9",IF(C302&gt;$AA$15,"13.7 to 17.7",IF(C302&gt;$AA$14,"10.6 to 13.6","Below 10.6"))))</f>
        <v>17.7 to 21.9</v>
      </c>
      <c r="J302" t="str">
        <f t="shared" si="51"/>
        <v>13.7 to 17.7</v>
      </c>
      <c r="K302">
        <f>_xlfn.PERCENTILE.INC($C$2:$C302,K$1)</f>
        <v>15.455513454469948</v>
      </c>
      <c r="L302">
        <f>_xlfn.PERCENTILE.INC($C$2:$C302,L$1)</f>
        <v>16.60631969529253</v>
      </c>
      <c r="M302">
        <f>_xlfn.PERCENTILE.INC($C$2:$C302,M$1)</f>
        <v>17.711261413256533</v>
      </c>
      <c r="N302">
        <f>_xlfn.PERCENTILE.INC($C$2:$C302,N$1)</f>
        <v>19.24900002181375</v>
      </c>
      <c r="O302">
        <f>_xlfn.PERCENTILE.INC($C$2:$C302,O$1)</f>
        <v>25.238466205960332</v>
      </c>
      <c r="P302">
        <f t="shared" si="47"/>
        <v>1</v>
      </c>
      <c r="Q302">
        <f t="shared" si="52"/>
        <v>3</v>
      </c>
      <c r="R302">
        <f t="shared" si="53"/>
        <v>2</v>
      </c>
      <c r="S302">
        <f t="shared" si="54"/>
        <v>1</v>
      </c>
      <c r="T302">
        <f t="shared" si="44"/>
        <v>4.9671171231598005E-2</v>
      </c>
      <c r="U302">
        <f t="shared" si="55"/>
        <v>6.0327367077970415E-2</v>
      </c>
      <c r="V302">
        <f t="shared" si="56"/>
        <v>5.4171615148475426E-2</v>
      </c>
      <c r="W302">
        <f t="shared" si="57"/>
        <v>5.1077842567515512E-2</v>
      </c>
    </row>
    <row r="303" spans="1:23" x14ac:dyDescent="0.4">
      <c r="A303">
        <v>1906.02</v>
      </c>
      <c r="B303">
        <v>9.8000000000000007</v>
      </c>
      <c r="C303">
        <v>19.866752563675895</v>
      </c>
      <c r="D303">
        <f t="shared" si="48"/>
        <v>0.1202247191011236</v>
      </c>
      <c r="E303">
        <f t="shared" si="46"/>
        <v>0.11363636363636363</v>
      </c>
      <c r="F303">
        <f t="shared" si="45"/>
        <v>-8.5106382978721598E-2</v>
      </c>
      <c r="G303" t="str">
        <f t="shared" si="49"/>
        <v>17.8 to 22.0</v>
      </c>
      <c r="H303" t="str">
        <f t="shared" si="50"/>
        <v>13.7 to 17.8</v>
      </c>
      <c r="I303" t="str">
        <f>IF(C303&gt;$AA$17,"Above 21.9",IF(C303&gt;$AA$16,"17.7 to 21.9",IF(C303&gt;$AA$15,"13.7 to 17.7",IF(C303&gt;$AA$14,"10.6 to 13.6","Below 10.6"))))</f>
        <v>17.7 to 21.9</v>
      </c>
      <c r="J303" t="str">
        <f t="shared" si="51"/>
        <v>13.7 to 17.7</v>
      </c>
      <c r="K303">
        <f>_xlfn.PERCENTILE.INC($C$2:$C303,K$1)</f>
        <v>15.45929749130649</v>
      </c>
      <c r="L303">
        <f>_xlfn.PERCENTILE.INC($C$2:$C303,L$1)</f>
        <v>16.607927047816876</v>
      </c>
      <c r="M303">
        <f>_xlfn.PERCENTILE.INC($C$2:$C303,M$1)</f>
        <v>17.714445719198434</v>
      </c>
      <c r="N303">
        <f>_xlfn.PERCENTILE.INC($C$2:$C303,N$1)</f>
        <v>19.347696239080989</v>
      </c>
      <c r="O303">
        <f>_xlfn.PERCENTILE.INC($C$2:$C303,O$1)</f>
        <v>25.238466205960332</v>
      </c>
      <c r="P303">
        <f t="shared" si="47"/>
        <v>1</v>
      </c>
      <c r="Q303">
        <f t="shared" si="52"/>
        <v>2</v>
      </c>
      <c r="R303">
        <f t="shared" si="53"/>
        <v>1</v>
      </c>
      <c r="S303">
        <f t="shared" si="54"/>
        <v>1</v>
      </c>
      <c r="T303">
        <f t="shared" ref="T303:T366" si="58">1/C303</f>
        <v>5.0335352836093937E-2</v>
      </c>
      <c r="U303">
        <f t="shared" si="55"/>
        <v>5.70926047129501E-2</v>
      </c>
      <c r="V303">
        <f t="shared" si="56"/>
        <v>5.2167572072834172E-2</v>
      </c>
      <c r="W303">
        <f t="shared" si="57"/>
        <v>4.9671171231598005E-2</v>
      </c>
    </row>
    <row r="304" spans="1:23" x14ac:dyDescent="0.4">
      <c r="A304">
        <v>1906.03</v>
      </c>
      <c r="B304">
        <v>9.56</v>
      </c>
      <c r="C304">
        <v>19.259453020854114</v>
      </c>
      <c r="D304">
        <f t="shared" si="48"/>
        <v>0.11826484018264842</v>
      </c>
      <c r="E304">
        <f t="shared" si="46"/>
        <v>5.635359116022097E-2</v>
      </c>
      <c r="F304">
        <f t="shared" ref="F304:F367" si="59">(B304-B303)/B303*12</f>
        <v>-0.29387755102040841</v>
      </c>
      <c r="G304" t="str">
        <f t="shared" si="49"/>
        <v>17.8 to 22.0</v>
      </c>
      <c r="H304" t="str">
        <f t="shared" si="50"/>
        <v>13.7 to 17.8</v>
      </c>
      <c r="I304" t="str">
        <f>IF(C304&gt;$AA$17,"Above 21.9",IF(C304&gt;$AA$16,"17.7 to 21.9",IF(C304&gt;$AA$15,"13.7 to 17.7",IF(C304&gt;$AA$14,"10.6 to 13.6","Below 10.6"))))</f>
        <v>17.7 to 21.9</v>
      </c>
      <c r="J304" t="str">
        <f t="shared" si="51"/>
        <v>13.7 to 17.7</v>
      </c>
      <c r="K304">
        <f>_xlfn.PERCENTILE.INC($C$2:$C304,K$1)</f>
        <v>15.46308152814303</v>
      </c>
      <c r="L304">
        <f>_xlfn.PERCENTILE.INC($C$2:$C304,L$1)</f>
        <v>16.609534400341218</v>
      </c>
      <c r="M304">
        <f>_xlfn.PERCENTILE.INC($C$2:$C304,M$1)</f>
        <v>17.71803743178495</v>
      </c>
      <c r="N304">
        <f>_xlfn.PERCENTILE.INC($C$2:$C304,N$1)</f>
        <v>19.327203384380326</v>
      </c>
      <c r="O304">
        <f>_xlfn.PERCENTILE.INC($C$2:$C304,O$1)</f>
        <v>25.238466205960332</v>
      </c>
      <c r="P304">
        <f t="shared" si="47"/>
        <v>2</v>
      </c>
      <c r="Q304">
        <f t="shared" si="52"/>
        <v>2</v>
      </c>
      <c r="R304">
        <f t="shared" si="53"/>
        <v>1</v>
      </c>
      <c r="S304">
        <f t="shared" si="54"/>
        <v>1</v>
      </c>
      <c r="T304">
        <f t="shared" si="58"/>
        <v>5.1922554545926154E-2</v>
      </c>
      <c r="U304">
        <f t="shared" si="55"/>
        <v>5.8030347706545651E-2</v>
      </c>
      <c r="V304">
        <f t="shared" si="56"/>
        <v>5.0424813741203008E-2</v>
      </c>
      <c r="W304">
        <f t="shared" si="57"/>
        <v>5.0335352836093937E-2</v>
      </c>
    </row>
    <row r="305" spans="1:23" x14ac:dyDescent="0.4">
      <c r="A305">
        <v>1906.04</v>
      </c>
      <c r="B305">
        <v>9.43</v>
      </c>
      <c r="C305">
        <v>18.876204996115877</v>
      </c>
      <c r="D305">
        <f t="shared" si="48"/>
        <v>0.11334841628959276</v>
      </c>
      <c r="E305">
        <f t="shared" si="46"/>
        <v>5.4809843400447457E-2</v>
      </c>
      <c r="F305">
        <f t="shared" si="59"/>
        <v>-0.16317991631799261</v>
      </c>
      <c r="G305" t="str">
        <f t="shared" si="49"/>
        <v>17.8 to 22.0</v>
      </c>
      <c r="H305" t="str">
        <f t="shared" si="50"/>
        <v>13.7 to 17.8</v>
      </c>
      <c r="I305" t="str">
        <f>IF(C305&gt;$AA$17,"Above 21.9",IF(C305&gt;$AA$16,"17.7 to 21.9",IF(C305&gt;$AA$15,"13.7 to 17.7",IF(C305&gt;$AA$14,"10.6 to 13.6","Below 10.6"))))</f>
        <v>17.7 to 21.9</v>
      </c>
      <c r="J305" t="str">
        <f t="shared" si="51"/>
        <v>13.7 to 17.7</v>
      </c>
      <c r="K305">
        <f>_xlfn.PERCENTILE.INC($C$2:$C305,K$1)</f>
        <v>15.466865564979573</v>
      </c>
      <c r="L305">
        <f>_xlfn.PERCENTILE.INC($C$2:$C305,L$1)</f>
        <v>16.615690481961629</v>
      </c>
      <c r="M305">
        <f>_xlfn.PERCENTILE.INC($C$2:$C305,M$1)</f>
        <v>17.722443957660687</v>
      </c>
      <c r="N305">
        <f>_xlfn.PERCENTILE.INC($C$2:$C305,N$1)</f>
        <v>19.304619929871588</v>
      </c>
      <c r="O305">
        <f>_xlfn.PERCENTILE.INC($C$2:$C305,O$1)</f>
        <v>25.238466205960332</v>
      </c>
      <c r="P305">
        <f t="shared" si="47"/>
        <v>2</v>
      </c>
      <c r="Q305">
        <f t="shared" si="52"/>
        <v>2</v>
      </c>
      <c r="R305">
        <f t="shared" si="53"/>
        <v>1</v>
      </c>
      <c r="S305">
        <f t="shared" si="54"/>
        <v>2</v>
      </c>
      <c r="T305">
        <f t="shared" si="58"/>
        <v>5.2976750369354869E-2</v>
      </c>
      <c r="U305">
        <f t="shared" si="55"/>
        <v>5.6677456273117863E-2</v>
      </c>
      <c r="V305">
        <f t="shared" si="56"/>
        <v>5.1326988653611932E-2</v>
      </c>
      <c r="W305">
        <f t="shared" si="57"/>
        <v>5.1922554545926154E-2</v>
      </c>
    </row>
    <row r="306" spans="1:23" x14ac:dyDescent="0.4">
      <c r="A306">
        <v>1906.05</v>
      </c>
      <c r="B306">
        <v>9.18</v>
      </c>
      <c r="C306">
        <v>18.054044460926391</v>
      </c>
      <c r="D306">
        <f t="shared" si="48"/>
        <v>0.10863636363636361</v>
      </c>
      <c r="E306">
        <f t="shared" si="46"/>
        <v>7.999999999999996E-2</v>
      </c>
      <c r="F306">
        <f t="shared" si="59"/>
        <v>-0.31813361611876989</v>
      </c>
      <c r="G306" t="str">
        <f t="shared" si="49"/>
        <v>17.8 to 22.0</v>
      </c>
      <c r="H306" t="str">
        <f t="shared" si="50"/>
        <v>17.8 to 22.0</v>
      </c>
      <c r="I306" t="str">
        <f>IF(C306&gt;$AA$17,"Above 21.9",IF(C306&gt;$AA$16,"17.7 to 21.9",IF(C306&gt;$AA$15,"13.7 to 17.7",IF(C306&gt;$AA$14,"10.6 to 13.6","Below 10.6"))))</f>
        <v>17.7 to 21.9</v>
      </c>
      <c r="J306" t="str">
        <f t="shared" si="51"/>
        <v>17.7 to 21.9</v>
      </c>
      <c r="K306">
        <f>_xlfn.PERCENTILE.INC($C$2:$C306,K$1)</f>
        <v>15.470649601816113</v>
      </c>
      <c r="L306">
        <f>_xlfn.PERCENTILE.INC($C$2:$C306,L$1)</f>
        <v>16.626395292678108</v>
      </c>
      <c r="M306">
        <f>_xlfn.PERCENTILE.INC($C$2:$C306,M$1)</f>
        <v>17.745379126343746</v>
      </c>
      <c r="N306">
        <f>_xlfn.PERCENTILE.INC($C$2:$C306,N$1)</f>
        <v>19.282036475362851</v>
      </c>
      <c r="O306">
        <f>_xlfn.PERCENTILE.INC($C$2:$C306,O$1)</f>
        <v>25.238466205960332</v>
      </c>
      <c r="P306">
        <f t="shared" si="47"/>
        <v>2</v>
      </c>
      <c r="Q306">
        <f t="shared" si="52"/>
        <v>1</v>
      </c>
      <c r="R306">
        <f t="shared" si="53"/>
        <v>2</v>
      </c>
      <c r="S306">
        <f t="shared" si="54"/>
        <v>2</v>
      </c>
      <c r="T306">
        <f t="shared" si="58"/>
        <v>5.5389250988290069E-2</v>
      </c>
      <c r="U306">
        <f t="shared" si="55"/>
        <v>5.6090701689208211E-2</v>
      </c>
      <c r="V306">
        <f t="shared" si="56"/>
        <v>5.3678341901328738E-2</v>
      </c>
      <c r="W306">
        <f t="shared" si="57"/>
        <v>5.2976750369354869E-2</v>
      </c>
    </row>
    <row r="307" spans="1:23" x14ac:dyDescent="0.4">
      <c r="A307">
        <v>1906.06</v>
      </c>
      <c r="B307">
        <v>9.3000000000000007</v>
      </c>
      <c r="C307">
        <v>18.172666376497499</v>
      </c>
      <c r="D307">
        <f t="shared" si="48"/>
        <v>0.11527777777777778</v>
      </c>
      <c r="E307">
        <f t="shared" ref="E307:E370" si="60">(B307-B295)/B295</f>
        <v>8.1395348837209433E-2</v>
      </c>
      <c r="F307">
        <f t="shared" si="59"/>
        <v>0.15686274509804052</v>
      </c>
      <c r="G307" t="str">
        <f t="shared" si="49"/>
        <v>17.8 to 22.0</v>
      </c>
      <c r="H307" t="str">
        <f t="shared" si="50"/>
        <v>13.7 to 17.8</v>
      </c>
      <c r="I307" t="str">
        <f>IF(C307&gt;$AA$17,"Above 21.9",IF(C307&gt;$AA$16,"17.7 to 21.9",IF(C307&gt;$AA$15,"13.7 to 17.7",IF(C307&gt;$AA$14,"10.6 to 13.6","Below 10.6"))))</f>
        <v>17.7 to 21.9</v>
      </c>
      <c r="J307" t="str">
        <f t="shared" si="51"/>
        <v>17.7 to 21.9</v>
      </c>
      <c r="K307">
        <f>_xlfn.PERCENTILE.INC($C$2:$C307,K$1)</f>
        <v>15.474433638652656</v>
      </c>
      <c r="L307">
        <f>_xlfn.PERCENTILE.INC($C$2:$C307,L$1)</f>
        <v>16.637100103394584</v>
      </c>
      <c r="M307">
        <f>_xlfn.PERCENTILE.INC($C$2:$C307,M$1)</f>
        <v>17.777578616430464</v>
      </c>
      <c r="N307">
        <f>_xlfn.PERCENTILE.INC($C$2:$C307,N$1)</f>
        <v>19.259453020854114</v>
      </c>
      <c r="O307">
        <f>_xlfn.PERCENTILE.INC($C$2:$C307,O$1)</f>
        <v>25.238466205960332</v>
      </c>
      <c r="P307">
        <f t="shared" si="47"/>
        <v>2</v>
      </c>
      <c r="Q307">
        <f t="shared" si="52"/>
        <v>1</v>
      </c>
      <c r="R307">
        <f t="shared" si="53"/>
        <v>2</v>
      </c>
      <c r="S307">
        <f t="shared" si="54"/>
        <v>2</v>
      </c>
      <c r="T307">
        <f t="shared" si="58"/>
        <v>5.5027698152940757E-2</v>
      </c>
      <c r="U307">
        <f t="shared" si="55"/>
        <v>5.6250630166010125E-2</v>
      </c>
      <c r="V307">
        <f t="shared" si="56"/>
        <v>5.3373577334632522E-2</v>
      </c>
      <c r="W307">
        <f t="shared" si="57"/>
        <v>5.5389250988290069E-2</v>
      </c>
    </row>
    <row r="308" spans="1:23" x14ac:dyDescent="0.4">
      <c r="A308">
        <v>1906.07</v>
      </c>
      <c r="B308">
        <v>9.06</v>
      </c>
      <c r="C308">
        <v>18.195200143513745</v>
      </c>
      <c r="D308">
        <f t="shared" si="48"/>
        <v>0.12425742574257426</v>
      </c>
      <c r="E308">
        <f t="shared" si="60"/>
        <v>2.1420518602029457E-2</v>
      </c>
      <c r="F308">
        <f t="shared" si="59"/>
        <v>-0.30967741935483895</v>
      </c>
      <c r="G308" t="str">
        <f t="shared" si="49"/>
        <v>17.8 to 22.0</v>
      </c>
      <c r="H308" t="str">
        <f t="shared" si="50"/>
        <v>13.7 to 17.8</v>
      </c>
      <c r="I308" t="str">
        <f>IF(C308&gt;$AA$17,"Above 21.9",IF(C308&gt;$AA$16,"17.7 to 21.9",IF(C308&gt;$AA$15,"13.7 to 17.7",IF(C308&gt;$AA$14,"10.6 to 13.6","Below 10.6"))))</f>
        <v>17.7 to 21.9</v>
      </c>
      <c r="J308" t="str">
        <f t="shared" si="51"/>
        <v>13.7 to 17.7</v>
      </c>
      <c r="K308">
        <f>_xlfn.PERCENTILE.INC($C$2:$C308,K$1)</f>
        <v>15.474851377408632</v>
      </c>
      <c r="L308">
        <f>_xlfn.PERCENTILE.INC($C$2:$C308,L$1)</f>
        <v>16.651246595543846</v>
      </c>
      <c r="M308">
        <f>_xlfn.PERCENTILE.INC($C$2:$C308,M$1)</f>
        <v>17.782889739287359</v>
      </c>
      <c r="N308">
        <f>_xlfn.PERCENTILE.INC($C$2:$C308,N$1)</f>
        <v>19.257362421046039</v>
      </c>
      <c r="O308">
        <f>_xlfn.PERCENTILE.INC($C$2:$C308,O$1)</f>
        <v>25.238466205960332</v>
      </c>
      <c r="P308">
        <f t="shared" si="47"/>
        <v>2</v>
      </c>
      <c r="Q308">
        <f t="shared" si="52"/>
        <v>3</v>
      </c>
      <c r="R308">
        <f t="shared" si="53"/>
        <v>1</v>
      </c>
      <c r="S308">
        <f t="shared" si="54"/>
        <v>2</v>
      </c>
      <c r="T308">
        <f t="shared" si="58"/>
        <v>5.4959549337877535E-2</v>
      </c>
      <c r="U308">
        <f t="shared" si="55"/>
        <v>6.010662878658541E-2</v>
      </c>
      <c r="V308">
        <f t="shared" si="56"/>
        <v>5.2067378723625678E-2</v>
      </c>
      <c r="W308">
        <f t="shared" si="57"/>
        <v>5.5027698152940757E-2</v>
      </c>
    </row>
    <row r="309" spans="1:23" x14ac:dyDescent="0.4">
      <c r="A309">
        <v>1906.08</v>
      </c>
      <c r="B309">
        <v>9.73</v>
      </c>
      <c r="C309">
        <v>18.967251477549294</v>
      </c>
      <c r="D309">
        <f t="shared" si="48"/>
        <v>0.15538057742782152</v>
      </c>
      <c r="E309">
        <f t="shared" si="60"/>
        <v>5.7608695652174038E-2</v>
      </c>
      <c r="F309">
        <f t="shared" si="59"/>
        <v>0.88741721854304623</v>
      </c>
      <c r="G309" t="str">
        <f t="shared" si="49"/>
        <v>17.8 to 22.0</v>
      </c>
      <c r="H309" t="str">
        <f t="shared" si="50"/>
        <v>13.7 to 17.8</v>
      </c>
      <c r="I309" t="str">
        <f>IF(C309&gt;$AA$17,"Above 21.9",IF(C309&gt;$AA$16,"17.7 to 21.9",IF(C309&gt;$AA$15,"13.7 to 17.7",IF(C309&gt;$AA$14,"10.6 to 13.6","Below 10.6"))))</f>
        <v>17.7 to 21.9</v>
      </c>
      <c r="J309" t="str">
        <f t="shared" si="51"/>
        <v>13.7 to 17.7</v>
      </c>
      <c r="K309">
        <f>_xlfn.PERCENTILE.INC($C$2:$C309,K$1)</f>
        <v>15.475269116164609</v>
      </c>
      <c r="L309">
        <f>_xlfn.PERCENTILE.INC($C$2:$C309,L$1)</f>
        <v>16.665393087693108</v>
      </c>
      <c r="M309">
        <f>_xlfn.PERCENTILE.INC($C$2:$C309,M$1)</f>
        <v>17.792854734880599</v>
      </c>
      <c r="N309">
        <f>_xlfn.PERCENTILE.INC($C$2:$C309,N$1)</f>
        <v>19.255271821237969</v>
      </c>
      <c r="O309">
        <f>_xlfn.PERCENTILE.INC($C$2:$C309,O$1)</f>
        <v>25.238466205960332</v>
      </c>
      <c r="P309">
        <f t="shared" si="47"/>
        <v>2</v>
      </c>
      <c r="Q309">
        <f t="shared" si="52"/>
        <v>4</v>
      </c>
      <c r="R309">
        <f t="shared" si="53"/>
        <v>1</v>
      </c>
      <c r="S309">
        <f t="shared" si="54"/>
        <v>2</v>
      </c>
      <c r="T309">
        <f t="shared" si="58"/>
        <v>5.2722451704911293E-2</v>
      </c>
      <c r="U309">
        <f t="shared" si="55"/>
        <v>6.3680596280667578E-2</v>
      </c>
      <c r="V309">
        <f t="shared" si="56"/>
        <v>5.1089983256291931E-2</v>
      </c>
      <c r="W309">
        <f t="shared" si="57"/>
        <v>5.4959549337877535E-2</v>
      </c>
    </row>
    <row r="310" spans="1:23" x14ac:dyDescent="0.4">
      <c r="A310">
        <v>1906.09</v>
      </c>
      <c r="B310">
        <v>10.029999999999999</v>
      </c>
      <c r="C310">
        <v>19.200993682001354</v>
      </c>
      <c r="D310">
        <f t="shared" si="48"/>
        <v>0.15012468827930175</v>
      </c>
      <c r="E310">
        <f t="shared" si="60"/>
        <v>8.6673889490790773E-2</v>
      </c>
      <c r="F310">
        <f t="shared" si="59"/>
        <v>0.36998972250770679</v>
      </c>
      <c r="G310" t="str">
        <f t="shared" si="49"/>
        <v>17.8 to 22.0</v>
      </c>
      <c r="H310" t="str">
        <f t="shared" si="50"/>
        <v>13.7 to 17.8</v>
      </c>
      <c r="I310" t="str">
        <f>IF(C310&gt;$AA$17,"Above 21.9",IF(C310&gt;$AA$16,"17.7 to 21.9",IF(C310&gt;$AA$15,"13.7 to 17.7",IF(C310&gt;$AA$14,"10.6 to 13.6","Below 10.6"))))</f>
        <v>17.7 to 21.9</v>
      </c>
      <c r="J310" t="str">
        <f t="shared" si="51"/>
        <v>13.7 to 17.7</v>
      </c>
      <c r="K310">
        <f>_xlfn.PERCENTILE.INC($C$2:$C310,K$1)</f>
        <v>15.475686854920585</v>
      </c>
      <c r="L310">
        <f>_xlfn.PERCENTILE.INC($C$2:$C310,L$1)</f>
        <v>16.673299000490218</v>
      </c>
      <c r="M310">
        <f>_xlfn.PERCENTILE.INC($C$2:$C310,M$1)</f>
        <v>17.812127475946532</v>
      </c>
      <c r="N310">
        <f>_xlfn.PERCENTILE.INC($C$2:$C310,N$1)</f>
        <v>19.253181221429895</v>
      </c>
      <c r="O310">
        <f>_xlfn.PERCENTILE.INC($C$2:$C310,O$1)</f>
        <v>25.238466205960332</v>
      </c>
      <c r="P310">
        <f t="shared" si="47"/>
        <v>2</v>
      </c>
      <c r="Q310">
        <f t="shared" si="52"/>
        <v>3</v>
      </c>
      <c r="R310">
        <f t="shared" si="53"/>
        <v>1</v>
      </c>
      <c r="S310">
        <f t="shared" si="54"/>
        <v>2</v>
      </c>
      <c r="T310">
        <f t="shared" si="58"/>
        <v>5.2080637937888655E-2</v>
      </c>
      <c r="U310">
        <f t="shared" si="55"/>
        <v>6.044363229015795E-2</v>
      </c>
      <c r="V310">
        <f t="shared" si="56"/>
        <v>5.0649600321081768E-2</v>
      </c>
      <c r="W310">
        <f t="shared" si="57"/>
        <v>5.2722451704911293E-2</v>
      </c>
    </row>
    <row r="311" spans="1:23" x14ac:dyDescent="0.4">
      <c r="A311">
        <v>1906.1</v>
      </c>
      <c r="B311">
        <v>9.73</v>
      </c>
      <c r="C311">
        <v>18.095380908869096</v>
      </c>
      <c r="D311">
        <f t="shared" si="48"/>
        <v>0.13731707317073175</v>
      </c>
      <c r="E311">
        <f t="shared" si="60"/>
        <v>3.9529914529914639E-2</v>
      </c>
      <c r="F311">
        <f t="shared" si="59"/>
        <v>-0.35892323030907153</v>
      </c>
      <c r="G311" t="str">
        <f t="shared" si="49"/>
        <v>17.8 to 22.0</v>
      </c>
      <c r="H311" t="str">
        <f t="shared" si="50"/>
        <v>13.7 to 17.8</v>
      </c>
      <c r="I311" t="str">
        <f>IF(C311&gt;$AA$17,"Above 21.9",IF(C311&gt;$AA$16,"17.7 to 21.9",IF(C311&gt;$AA$15,"13.7 to 17.7",IF(C311&gt;$AA$14,"10.6 to 13.6","Below 10.6"))))</f>
        <v>17.7 to 21.9</v>
      </c>
      <c r="J311" t="str">
        <f t="shared" si="51"/>
        <v>13.7 to 17.7</v>
      </c>
      <c r="K311">
        <f>_xlfn.PERCENTILE.INC($C$2:$C311,K$1)</f>
        <v>15.476104593676563</v>
      </c>
      <c r="L311">
        <f>_xlfn.PERCENTILE.INC($C$2:$C311,L$1)</f>
        <v>16.674964333935183</v>
      </c>
      <c r="M311">
        <f>_xlfn.PERCENTILE.INC($C$2:$C311,M$1)</f>
        <v>17.820324489421392</v>
      </c>
      <c r="N311">
        <f>_xlfn.PERCENTILE.INC($C$2:$C311,N$1)</f>
        <v>19.251090621621824</v>
      </c>
      <c r="O311">
        <f>_xlfn.PERCENTILE.INC($C$2:$C311,O$1)</f>
        <v>25.238466205960332</v>
      </c>
      <c r="P311">
        <f t="shared" si="47"/>
        <v>2</v>
      </c>
      <c r="Q311">
        <f t="shared" si="52"/>
        <v>3</v>
      </c>
      <c r="R311">
        <f t="shared" si="53"/>
        <v>1</v>
      </c>
      <c r="S311">
        <f t="shared" si="54"/>
        <v>2</v>
      </c>
      <c r="T311">
        <f t="shared" si="58"/>
        <v>5.526272174297639E-2</v>
      </c>
      <c r="U311">
        <f t="shared" si="55"/>
        <v>6.0831443668155842E-2</v>
      </c>
      <c r="V311">
        <f t="shared" si="56"/>
        <v>5.0257835728314992E-2</v>
      </c>
      <c r="W311">
        <f t="shared" si="57"/>
        <v>5.2080637937888655E-2</v>
      </c>
    </row>
    <row r="312" spans="1:23" x14ac:dyDescent="0.4">
      <c r="A312">
        <v>1906.11</v>
      </c>
      <c r="B312">
        <v>9.93</v>
      </c>
      <c r="C312">
        <v>18.141851654007958</v>
      </c>
      <c r="D312">
        <f t="shared" si="48"/>
        <v>0.12671232876712329</v>
      </c>
      <c r="E312">
        <f t="shared" si="60"/>
        <v>6.6595059076261995E-2</v>
      </c>
      <c r="F312">
        <f t="shared" si="59"/>
        <v>0.24665981500513787</v>
      </c>
      <c r="G312" t="str">
        <f t="shared" si="49"/>
        <v>17.8 to 22.0</v>
      </c>
      <c r="H312" t="str">
        <f t="shared" si="50"/>
        <v>13.7 to 17.8</v>
      </c>
      <c r="I312" t="str">
        <f>IF(C312&gt;$AA$17,"Above 21.9",IF(C312&gt;$AA$16,"17.7 to 21.9",IF(C312&gt;$AA$15,"13.7 to 17.7",IF(C312&gt;$AA$14,"10.6 to 13.6","Below 10.6"))))</f>
        <v>17.7 to 21.9</v>
      </c>
      <c r="J312" t="str">
        <f t="shared" si="51"/>
        <v>13.7 to 17.7</v>
      </c>
      <c r="K312">
        <f>_xlfn.PERCENTILE.INC($C$2:$C312,K$1)</f>
        <v>15.476522332432539</v>
      </c>
      <c r="L312">
        <f>_xlfn.PERCENTILE.INC($C$2:$C312,L$1)</f>
        <v>16.676629667380144</v>
      </c>
      <c r="M312">
        <f>_xlfn.PERCENTILE.INC($C$2:$C312,M$1)</f>
        <v>17.822983639100716</v>
      </c>
      <c r="N312">
        <f>_xlfn.PERCENTILE.INC($C$2:$C312,N$1)</f>
        <v>19.24900002181375</v>
      </c>
      <c r="O312">
        <f>_xlfn.PERCENTILE.INC($C$2:$C312,O$1)</f>
        <v>25.238466205960332</v>
      </c>
      <c r="P312">
        <f t="shared" si="47"/>
        <v>2</v>
      </c>
      <c r="Q312">
        <f t="shared" si="52"/>
        <v>2</v>
      </c>
      <c r="R312">
        <f t="shared" si="53"/>
        <v>1</v>
      </c>
      <c r="S312">
        <f t="shared" si="54"/>
        <v>2</v>
      </c>
      <c r="T312">
        <f t="shared" si="58"/>
        <v>5.512116508675545E-2</v>
      </c>
      <c r="U312">
        <f t="shared" si="55"/>
        <v>5.8515718686701287E-2</v>
      </c>
      <c r="V312">
        <f t="shared" si="56"/>
        <v>5.1431001546514213E-2</v>
      </c>
      <c r="W312">
        <f t="shared" si="57"/>
        <v>5.526272174297639E-2</v>
      </c>
    </row>
    <row r="313" spans="1:23" x14ac:dyDescent="0.4">
      <c r="A313">
        <v>1906.12</v>
      </c>
      <c r="B313">
        <v>9.84</v>
      </c>
      <c r="C313">
        <v>17.660003667768656</v>
      </c>
      <c r="D313">
        <f t="shared" si="48"/>
        <v>0.13317535545023698</v>
      </c>
      <c r="E313">
        <f t="shared" si="60"/>
        <v>3.1446540880503221E-2</v>
      </c>
      <c r="F313">
        <f t="shared" si="59"/>
        <v>-0.10876132930513577</v>
      </c>
      <c r="G313" t="str">
        <f t="shared" si="49"/>
        <v>13.7 to 17.8</v>
      </c>
      <c r="H313" t="str">
        <f t="shared" si="50"/>
        <v>13.7 to 17.8</v>
      </c>
      <c r="I313" t="str">
        <f>IF(C313&gt;$AA$17,"Above 21.9",IF(C313&gt;$AA$16,"17.7 to 21.9",IF(C313&gt;$AA$15,"13.7 to 17.7",IF(C313&gt;$AA$14,"10.6 to 13.6","Below 10.6"))))</f>
        <v>13.7 to 17.7</v>
      </c>
      <c r="J313" t="str">
        <f t="shared" si="51"/>
        <v>13.7 to 17.7</v>
      </c>
      <c r="K313">
        <f>_xlfn.PERCENTILE.INC($C$2:$C313,K$1)</f>
        <v>15.477631310353367</v>
      </c>
      <c r="L313">
        <f>_xlfn.PERCENTILE.INC($C$2:$C313,L$1)</f>
        <v>16.682904788747148</v>
      </c>
      <c r="M313">
        <f>_xlfn.PERCENTILE.INC($C$2:$C313,M$1)</f>
        <v>17.821210872647836</v>
      </c>
      <c r="N313">
        <f>_xlfn.PERCENTILE.INC($C$2:$C313,N$1)</f>
        <v>19.241577304352116</v>
      </c>
      <c r="O313">
        <f>_xlfn.PERCENTILE.INC($C$2:$C313,O$1)</f>
        <v>25.238466205960332</v>
      </c>
      <c r="P313">
        <f t="shared" si="47"/>
        <v>3</v>
      </c>
      <c r="Q313">
        <f t="shared" si="52"/>
        <v>3</v>
      </c>
      <c r="R313">
        <f t="shared" si="53"/>
        <v>1</v>
      </c>
      <c r="S313">
        <f t="shared" si="54"/>
        <v>2</v>
      </c>
      <c r="T313">
        <f t="shared" si="58"/>
        <v>5.6625129802498515E-2</v>
      </c>
      <c r="U313">
        <f t="shared" si="55"/>
        <v>6.0600903356834185E-2</v>
      </c>
      <c r="V313">
        <f t="shared" si="56"/>
        <v>5.1077842567515512E-2</v>
      </c>
      <c r="W313">
        <f t="shared" si="57"/>
        <v>5.512116508675545E-2</v>
      </c>
    </row>
    <row r="314" spans="1:23" x14ac:dyDescent="0.4">
      <c r="A314">
        <v>1907.01</v>
      </c>
      <c r="B314">
        <v>9.56</v>
      </c>
      <c r="C314">
        <v>17.218913853705985</v>
      </c>
      <c r="D314">
        <f t="shared" si="48"/>
        <v>0.1265402843601896</v>
      </c>
      <c r="E314">
        <f t="shared" si="60"/>
        <v>-3.140830800405256E-2</v>
      </c>
      <c r="F314">
        <f t="shared" si="59"/>
        <v>-0.34146341463414559</v>
      </c>
      <c r="G314" t="str">
        <f t="shared" si="49"/>
        <v>13.7 to 17.8</v>
      </c>
      <c r="H314" t="str">
        <f t="shared" si="50"/>
        <v>13.7 to 17.8</v>
      </c>
      <c r="I314" t="str">
        <f>IF(C314&gt;$AA$17,"Above 21.9",IF(C314&gt;$AA$16,"17.7 to 21.9",IF(C314&gt;$AA$15,"13.7 to 17.7",IF(C314&gt;$AA$14,"10.6 to 13.6","Below 10.6"))))</f>
        <v>13.7 to 17.7</v>
      </c>
      <c r="J314" t="str">
        <f t="shared" si="51"/>
        <v>13.7 to 17.7</v>
      </c>
      <c r="K314">
        <f>_xlfn.PERCENTILE.INC($C$2:$C314,K$1)</f>
        <v>15.478740288274194</v>
      </c>
      <c r="L314">
        <f>_xlfn.PERCENTILE.INC($C$2:$C314,L$1)</f>
        <v>16.689179910114149</v>
      </c>
      <c r="M314">
        <f>_xlfn.PERCENTILE.INC($C$2:$C314,M$1)</f>
        <v>17.819438106194951</v>
      </c>
      <c r="N314">
        <f>_xlfn.PERCENTILE.INC($C$2:$C314,N$1)</f>
        <v>19.23415458689048</v>
      </c>
      <c r="O314">
        <f>_xlfn.PERCENTILE.INC($C$2:$C314,O$1)</f>
        <v>25.238466205960332</v>
      </c>
      <c r="P314">
        <f t="shared" si="47"/>
        <v>3</v>
      </c>
      <c r="Q314">
        <f t="shared" si="52"/>
        <v>2</v>
      </c>
      <c r="R314">
        <f t="shared" si="53"/>
        <v>1</v>
      </c>
      <c r="S314">
        <f t="shared" si="54"/>
        <v>3</v>
      </c>
      <c r="T314">
        <f t="shared" si="58"/>
        <v>5.8075672397000372E-2</v>
      </c>
      <c r="U314">
        <f t="shared" si="55"/>
        <v>5.8731903212362178E-2</v>
      </c>
      <c r="V314">
        <f t="shared" si="56"/>
        <v>4.9671171231598005E-2</v>
      </c>
      <c r="W314">
        <f t="shared" si="57"/>
        <v>5.6625129802498515E-2</v>
      </c>
    </row>
    <row r="315" spans="1:23" x14ac:dyDescent="0.4">
      <c r="A315">
        <v>1907.02</v>
      </c>
      <c r="B315">
        <v>9.26</v>
      </c>
      <c r="C315">
        <v>16.217071288766157</v>
      </c>
      <c r="D315">
        <f t="shared" si="48"/>
        <v>0.12153110047846891</v>
      </c>
      <c r="E315">
        <f t="shared" si="60"/>
        <v>-5.5102040816326622E-2</v>
      </c>
      <c r="F315">
        <f t="shared" si="59"/>
        <v>-0.37656903765690464</v>
      </c>
      <c r="G315" t="str">
        <f t="shared" si="49"/>
        <v>13.7 to 17.8</v>
      </c>
      <c r="H315" t="str">
        <f t="shared" si="50"/>
        <v>13.7 to 17.8</v>
      </c>
      <c r="I315" t="str">
        <f>IF(C315&gt;$AA$17,"Above 21.9",IF(C315&gt;$AA$16,"17.7 to 21.9",IF(C315&gt;$AA$15,"13.7 to 17.7",IF(C315&gt;$AA$14,"10.6 to 13.6","Below 10.6"))))</f>
        <v>13.7 to 17.7</v>
      </c>
      <c r="J315" t="str">
        <f t="shared" si="51"/>
        <v>13.7 to 17.7</v>
      </c>
      <c r="K315">
        <f>_xlfn.PERCENTILE.INC($C$2:$C315,K$1)</f>
        <v>15.47984926619502</v>
      </c>
      <c r="L315">
        <f>_xlfn.PERCENTILE.INC($C$2:$C315,L$1)</f>
        <v>16.679767228063646</v>
      </c>
      <c r="M315">
        <f>_xlfn.PERCENTILE.INC($C$2:$C315,M$1)</f>
        <v>17.812127475946532</v>
      </c>
      <c r="N315">
        <f>_xlfn.PERCENTILE.INC($C$2:$C315,N$1)</f>
        <v>19.226731869428843</v>
      </c>
      <c r="O315">
        <f>_xlfn.PERCENTILE.INC($C$2:$C315,O$1)</f>
        <v>25.238466205960332</v>
      </c>
      <c r="P315">
        <f t="shared" si="47"/>
        <v>4</v>
      </c>
      <c r="Q315">
        <f t="shared" si="52"/>
        <v>2</v>
      </c>
      <c r="R315">
        <f t="shared" si="53"/>
        <v>1</v>
      </c>
      <c r="S315">
        <f t="shared" si="54"/>
        <v>3</v>
      </c>
      <c r="T315">
        <f t="shared" si="58"/>
        <v>6.1663415187224166E-2</v>
      </c>
      <c r="U315">
        <f t="shared" si="55"/>
        <v>5.9192522073215952E-2</v>
      </c>
      <c r="V315">
        <f t="shared" si="56"/>
        <v>5.0335352836093937E-2</v>
      </c>
      <c r="W315">
        <f t="shared" si="57"/>
        <v>5.8075672397000372E-2</v>
      </c>
    </row>
    <row r="316" spans="1:23" x14ac:dyDescent="0.4">
      <c r="A316">
        <v>1907.03</v>
      </c>
      <c r="B316">
        <v>8.35</v>
      </c>
      <c r="C316">
        <v>14.68754525597865</v>
      </c>
      <c r="D316">
        <f t="shared" si="48"/>
        <v>9.9284009546539348E-2</v>
      </c>
      <c r="E316">
        <f t="shared" si="60"/>
        <v>-0.12656903765690386</v>
      </c>
      <c r="F316">
        <f t="shared" si="59"/>
        <v>-1.1792656587473005</v>
      </c>
      <c r="G316" t="str">
        <f t="shared" si="49"/>
        <v>13.7 to 17.8</v>
      </c>
      <c r="H316" t="str">
        <f t="shared" si="50"/>
        <v>13.7 to 17.8</v>
      </c>
      <c r="I316" t="str">
        <f>IF(C316&gt;$AA$17,"Above 21.9",IF(C316&gt;$AA$16,"17.7 to 21.9",IF(C316&gt;$AA$15,"13.7 to 17.7",IF(C316&gt;$AA$14,"10.6 to 13.6","Below 10.6"))))</f>
        <v>13.7 to 17.7</v>
      </c>
      <c r="J316" t="str">
        <f t="shared" si="51"/>
        <v>13.7 to 17.7</v>
      </c>
      <c r="K316">
        <f>_xlfn.PERCENTILE.INC($C$2:$C316,K$1)</f>
        <v>15.476104593676563</v>
      </c>
      <c r="L316">
        <f>_xlfn.PERCENTILE.INC($C$2:$C316,L$1)</f>
        <v>16.674964333935183</v>
      </c>
      <c r="M316">
        <f>_xlfn.PERCENTILE.INC($C$2:$C316,M$1)</f>
        <v>17.799278981902578</v>
      </c>
      <c r="N316">
        <f>_xlfn.PERCENTILE.INC($C$2:$C316,N$1)</f>
        <v>19.219309151967209</v>
      </c>
      <c r="O316">
        <f>_xlfn.PERCENTILE.INC($C$2:$C316,O$1)</f>
        <v>25.238466205960332</v>
      </c>
      <c r="P316">
        <f t="shared" si="47"/>
        <v>5</v>
      </c>
      <c r="Q316">
        <f t="shared" si="52"/>
        <v>2</v>
      </c>
      <c r="R316">
        <f t="shared" si="53"/>
        <v>2</v>
      </c>
      <c r="S316">
        <f t="shared" si="54"/>
        <v>4</v>
      </c>
      <c r="T316">
        <f t="shared" si="58"/>
        <v>6.8084896595838176E-2</v>
      </c>
      <c r="U316">
        <f t="shared" si="55"/>
        <v>5.8969111254998194E-2</v>
      </c>
      <c r="V316">
        <f t="shared" si="56"/>
        <v>5.1922554545926154E-2</v>
      </c>
      <c r="W316">
        <f t="shared" si="57"/>
        <v>6.1663415187224166E-2</v>
      </c>
    </row>
    <row r="317" spans="1:23" x14ac:dyDescent="0.4">
      <c r="A317">
        <v>1907.04</v>
      </c>
      <c r="B317">
        <v>8.39</v>
      </c>
      <c r="C317">
        <v>14.669709905602744</v>
      </c>
      <c r="D317">
        <f t="shared" si="48"/>
        <v>0.10665024630541875</v>
      </c>
      <c r="E317">
        <f t="shared" si="60"/>
        <v>-0.11028632025450681</v>
      </c>
      <c r="F317">
        <f t="shared" si="59"/>
        <v>5.7485029940121092E-2</v>
      </c>
      <c r="G317" t="str">
        <f t="shared" si="49"/>
        <v>13.7 to 17.8</v>
      </c>
      <c r="H317" t="str">
        <f t="shared" si="50"/>
        <v>13.7 to 17.8</v>
      </c>
      <c r="I317" t="str">
        <f>IF(C317&gt;$AA$17,"Above 21.9",IF(C317&gt;$AA$16,"17.7 to 21.9",IF(C317&gt;$AA$15,"13.7 to 17.7",IF(C317&gt;$AA$14,"10.6 to 13.6","Below 10.6"))))</f>
        <v>13.7 to 17.7</v>
      </c>
      <c r="J317" t="str">
        <f t="shared" si="51"/>
        <v>13.7 to 17.7</v>
      </c>
      <c r="K317">
        <f>_xlfn.PERCENTILE.INC($C$2:$C317,K$1)</f>
        <v>15.474433638652656</v>
      </c>
      <c r="L317">
        <f>_xlfn.PERCENTILE.INC($C$2:$C317,L$1)</f>
        <v>16.672466333767737</v>
      </c>
      <c r="M317">
        <f>_xlfn.PERCENTILE.INC($C$2:$C317,M$1)</f>
        <v>17.78643048785862</v>
      </c>
      <c r="N317">
        <f>_xlfn.PERCENTILE.INC($C$2:$C317,N$1)</f>
        <v>19.211886434505573</v>
      </c>
      <c r="O317">
        <f>_xlfn.PERCENTILE.INC($C$2:$C317,O$1)</f>
        <v>25.238466205960332</v>
      </c>
      <c r="P317">
        <f t="shared" si="47"/>
        <v>5</v>
      </c>
      <c r="Q317">
        <f t="shared" si="52"/>
        <v>3</v>
      </c>
      <c r="R317">
        <f t="shared" si="53"/>
        <v>2</v>
      </c>
      <c r="S317">
        <f t="shared" si="54"/>
        <v>5</v>
      </c>
      <c r="T317">
        <f t="shared" si="58"/>
        <v>6.8167673828238004E-2</v>
      </c>
      <c r="U317">
        <f t="shared" si="55"/>
        <v>5.9891509759177099E-2</v>
      </c>
      <c r="V317">
        <f t="shared" si="56"/>
        <v>5.2976750369354869E-2</v>
      </c>
      <c r="W317">
        <f t="shared" si="57"/>
        <v>6.8084896595838176E-2</v>
      </c>
    </row>
    <row r="318" spans="1:23" x14ac:dyDescent="0.4">
      <c r="A318">
        <v>1907.05</v>
      </c>
      <c r="B318">
        <v>8.1</v>
      </c>
      <c r="C318">
        <v>13.790107153424247</v>
      </c>
      <c r="D318">
        <f t="shared" si="48"/>
        <v>9.8529411764705865E-2</v>
      </c>
      <c r="E318">
        <f t="shared" si="60"/>
        <v>-0.11764705882352942</v>
      </c>
      <c r="F318">
        <f t="shared" si="59"/>
        <v>-0.41477949940405368</v>
      </c>
      <c r="G318" t="str">
        <f t="shared" si="49"/>
        <v>13.7 to 17.8</v>
      </c>
      <c r="H318" t="str">
        <f t="shared" si="50"/>
        <v>13.7 to 17.8</v>
      </c>
      <c r="I318" t="str">
        <f>IF(C318&gt;$AA$17,"Above 21.9",IF(C318&gt;$AA$16,"17.7 to 21.9",IF(C318&gt;$AA$15,"13.7 to 17.7",IF(C318&gt;$AA$14,"10.6 to 13.6","Below 10.6"))))</f>
        <v>13.7 to 17.7</v>
      </c>
      <c r="J318" t="str">
        <f t="shared" si="51"/>
        <v>13.7 to 17.7</v>
      </c>
      <c r="K318">
        <f>_xlfn.PERCENTILE.INC($C$2:$C318,K$1)</f>
        <v>15.45929749130649</v>
      </c>
      <c r="L318">
        <f>_xlfn.PERCENTILE.INC($C$2:$C318,L$1)</f>
        <v>16.651246595543846</v>
      </c>
      <c r="M318">
        <f>_xlfn.PERCENTILE.INC($C$2:$C318,M$1)</f>
        <v>17.782889739287359</v>
      </c>
      <c r="N318">
        <f>_xlfn.PERCENTILE.INC($C$2:$C318,N$1)</f>
        <v>19.210685809514068</v>
      </c>
      <c r="O318">
        <f>_xlfn.PERCENTILE.INC($C$2:$C318,O$1)</f>
        <v>25.238466205960332</v>
      </c>
      <c r="P318">
        <f t="shared" si="47"/>
        <v>5</v>
      </c>
      <c r="Q318">
        <f t="shared" si="52"/>
        <v>2</v>
      </c>
      <c r="R318">
        <f t="shared" si="53"/>
        <v>2</v>
      </c>
      <c r="S318">
        <f t="shared" si="54"/>
        <v>5</v>
      </c>
      <c r="T318">
        <f t="shared" si="58"/>
        <v>7.251575269679382E-2</v>
      </c>
      <c r="U318">
        <f t="shared" si="55"/>
        <v>5.8658749637096823E-2</v>
      </c>
      <c r="V318">
        <f t="shared" si="56"/>
        <v>5.5389250988290069E-2</v>
      </c>
      <c r="W318">
        <f t="shared" si="57"/>
        <v>6.8167673828238004E-2</v>
      </c>
    </row>
    <row r="319" spans="1:23" x14ac:dyDescent="0.4">
      <c r="A319">
        <v>1907.06</v>
      </c>
      <c r="B319">
        <v>7.84</v>
      </c>
      <c r="C319">
        <v>13.144269952673206</v>
      </c>
      <c r="D319">
        <f t="shared" si="48"/>
        <v>8.3606557377049195E-2</v>
      </c>
      <c r="E319">
        <f t="shared" si="60"/>
        <v>-0.15698924731182803</v>
      </c>
      <c r="F319">
        <f t="shared" si="59"/>
        <v>-0.38518518518518485</v>
      </c>
      <c r="G319" t="str">
        <f t="shared" si="49"/>
        <v>10.7 to 13.7</v>
      </c>
      <c r="H319" t="str">
        <f t="shared" si="50"/>
        <v>17.8 to 22.0</v>
      </c>
      <c r="I319" t="str">
        <f>IF(C319&gt;$AA$17,"Above 21.9",IF(C319&gt;$AA$16,"17.7 to 21.9",IF(C319&gt;$AA$15,"13.7 to 17.7",IF(C319&gt;$AA$14,"10.6 to 13.6","Below 10.6"))))</f>
        <v>10.6 to 13.6</v>
      </c>
      <c r="J319" t="str">
        <f t="shared" si="51"/>
        <v>17.7 to 21.9</v>
      </c>
      <c r="K319">
        <f>_xlfn.PERCENTILE.INC($C$2:$C319,K$1)</f>
        <v>15.439593433669435</v>
      </c>
      <c r="L319">
        <f>_xlfn.PERCENTILE.INC($C$2:$C319,L$1)</f>
        <v>16.631747698036346</v>
      </c>
      <c r="M319">
        <f>_xlfn.PERCENTILE.INC($C$2:$C319,M$1)</f>
        <v>17.779348990716095</v>
      </c>
      <c r="N319">
        <f>_xlfn.PERCENTILE.INC($C$2:$C319,N$1)</f>
        <v>19.209485184522567</v>
      </c>
      <c r="O319">
        <f>_xlfn.PERCENTILE.INC($C$2:$C319,O$1)</f>
        <v>25.238466205960332</v>
      </c>
      <c r="P319">
        <f t="shared" si="47"/>
        <v>5</v>
      </c>
      <c r="Q319">
        <f t="shared" si="52"/>
        <v>1</v>
      </c>
      <c r="R319">
        <f t="shared" si="53"/>
        <v>2</v>
      </c>
      <c r="S319">
        <f t="shared" si="54"/>
        <v>5</v>
      </c>
      <c r="T319">
        <f t="shared" si="58"/>
        <v>7.607877832702499E-2</v>
      </c>
      <c r="U319">
        <f t="shared" si="55"/>
        <v>5.6020848286491599E-2</v>
      </c>
      <c r="V319">
        <f t="shared" si="56"/>
        <v>5.5027698152940757E-2</v>
      </c>
      <c r="W319">
        <f t="shared" si="57"/>
        <v>7.251575269679382E-2</v>
      </c>
    </row>
    <row r="320" spans="1:23" x14ac:dyDescent="0.4">
      <c r="A320">
        <v>1907.07</v>
      </c>
      <c r="B320">
        <v>8.14</v>
      </c>
      <c r="C320">
        <v>13.585007357961841</v>
      </c>
      <c r="D320">
        <f t="shared" si="48"/>
        <v>8.2511210762331852E-2</v>
      </c>
      <c r="E320">
        <f t="shared" si="60"/>
        <v>-0.10154525386313465</v>
      </c>
      <c r="F320">
        <f t="shared" si="59"/>
        <v>0.45918367346938882</v>
      </c>
      <c r="G320" t="str">
        <f t="shared" si="49"/>
        <v>10.7 to 13.7</v>
      </c>
      <c r="H320" t="str">
        <f t="shared" si="50"/>
        <v>17.8 to 22.0</v>
      </c>
      <c r="I320" t="str">
        <f>IF(C320&gt;$AA$17,"Above 21.9",IF(C320&gt;$AA$16,"17.7 to 21.9",IF(C320&gt;$AA$15,"13.7 to 17.7",IF(C320&gt;$AA$14,"10.6 to 13.6","Below 10.6"))))</f>
        <v>10.6 to 13.6</v>
      </c>
      <c r="J320" t="str">
        <f t="shared" si="51"/>
        <v>17.7 to 21.9</v>
      </c>
      <c r="K320">
        <f>_xlfn.PERCENTILE.INC($C$2:$C320,K$1)</f>
        <v>15.424659379409672</v>
      </c>
      <c r="L320">
        <f>_xlfn.PERCENTILE.INC($C$2:$C320,L$1)</f>
        <v>16.615690481961629</v>
      </c>
      <c r="M320">
        <f>_xlfn.PERCENTILE.INC($C$2:$C320,M$1)</f>
        <v>17.766845453068225</v>
      </c>
      <c r="N320">
        <f>_xlfn.PERCENTILE.INC($C$2:$C320,N$1)</f>
        <v>19.208284559531062</v>
      </c>
      <c r="O320">
        <f>_xlfn.PERCENTILE.INC($C$2:$C320,O$1)</f>
        <v>25.238466205960332</v>
      </c>
      <c r="P320">
        <f t="shared" si="47"/>
        <v>5</v>
      </c>
      <c r="Q320">
        <f t="shared" si="52"/>
        <v>1</v>
      </c>
      <c r="R320">
        <f t="shared" si="53"/>
        <v>2</v>
      </c>
      <c r="S320">
        <f t="shared" si="54"/>
        <v>5</v>
      </c>
      <c r="T320">
        <f t="shared" si="58"/>
        <v>7.3610560057144503E-2</v>
      </c>
      <c r="U320">
        <f t="shared" si="55"/>
        <v>5.3613623194205227E-2</v>
      </c>
      <c r="V320">
        <f t="shared" si="56"/>
        <v>5.4959549337877535E-2</v>
      </c>
      <c r="W320">
        <f t="shared" si="57"/>
        <v>7.607877832702499E-2</v>
      </c>
    </row>
    <row r="321" spans="1:23" x14ac:dyDescent="0.4">
      <c r="A321">
        <v>1907.08</v>
      </c>
      <c r="B321">
        <v>7.53</v>
      </c>
      <c r="C321">
        <v>12.513471604446609</v>
      </c>
      <c r="D321">
        <f t="shared" si="48"/>
        <v>5.852631578947369E-2</v>
      </c>
      <c r="E321">
        <f t="shared" si="60"/>
        <v>-0.22610483042137719</v>
      </c>
      <c r="F321">
        <f t="shared" si="59"/>
        <v>-0.89926289926289971</v>
      </c>
      <c r="G321" t="str">
        <f t="shared" si="49"/>
        <v>10.7 to 13.7</v>
      </c>
      <c r="H321" t="str">
        <f t="shared" si="50"/>
        <v>17.8 to 22.0</v>
      </c>
      <c r="I321" t="str">
        <f>IF(C321&gt;$AA$17,"Above 21.9",IF(C321&gt;$AA$16,"17.7 to 21.9",IF(C321&gt;$AA$15,"13.7 to 17.7",IF(C321&gt;$AA$14,"10.6 to 13.6","Below 10.6"))))</f>
        <v>10.6 to 13.6</v>
      </c>
      <c r="J321" t="str">
        <f t="shared" si="51"/>
        <v>17.7 to 21.9</v>
      </c>
      <c r="K321">
        <f>_xlfn.PERCENTILE.INC($C$2:$C321,K$1)</f>
        <v>15.417843427775969</v>
      </c>
      <c r="L321">
        <f>_xlfn.PERCENTILE.INC($C$2:$C321,L$1)</f>
        <v>16.608730724079045</v>
      </c>
      <c r="M321">
        <f>_xlfn.PERCENTILE.INC($C$2:$C321,M$1)</f>
        <v>17.745379126343746</v>
      </c>
      <c r="N321">
        <f>_xlfn.PERCENTILE.INC($C$2:$C321,N$1)</f>
        <v>19.207083934539561</v>
      </c>
      <c r="O321">
        <f>_xlfn.PERCENTILE.INC($C$2:$C321,O$1)</f>
        <v>25.238466205960332</v>
      </c>
      <c r="P321">
        <f t="shared" si="47"/>
        <v>5</v>
      </c>
      <c r="Q321">
        <f t="shared" si="52"/>
        <v>1</v>
      </c>
      <c r="R321">
        <f t="shared" si="53"/>
        <v>2</v>
      </c>
      <c r="S321">
        <f t="shared" si="54"/>
        <v>5</v>
      </c>
      <c r="T321">
        <f t="shared" si="58"/>
        <v>7.9913874551379827E-2</v>
      </c>
      <c r="U321">
        <f t="shared" si="55"/>
        <v>5.2613867428971346E-2</v>
      </c>
      <c r="V321">
        <f t="shared" si="56"/>
        <v>5.2722451704911293E-2</v>
      </c>
      <c r="W321">
        <f t="shared" si="57"/>
        <v>7.3610560057144503E-2</v>
      </c>
    </row>
    <row r="322" spans="1:23" x14ac:dyDescent="0.4">
      <c r="A322">
        <v>1907.09</v>
      </c>
      <c r="B322">
        <v>7.45</v>
      </c>
      <c r="C322">
        <v>12.328569657736626</v>
      </c>
      <c r="D322">
        <f t="shared" si="48"/>
        <v>4.9598393574297177E-2</v>
      </c>
      <c r="E322">
        <f t="shared" si="60"/>
        <v>-0.25722831505483545</v>
      </c>
      <c r="F322">
        <f t="shared" si="59"/>
        <v>-0.12749003984063756</v>
      </c>
      <c r="G322" t="str">
        <f t="shared" si="49"/>
        <v>10.7 to 13.7</v>
      </c>
      <c r="H322" t="str">
        <f t="shared" si="50"/>
        <v>17.8 to 22.0</v>
      </c>
      <c r="I322" t="str">
        <f>IF(C322&gt;$AA$17,"Above 21.9",IF(C322&gt;$AA$16,"17.7 to 21.9",IF(C322&gt;$AA$15,"13.7 to 17.7",IF(C322&gt;$AA$14,"10.6 to 13.6","Below 10.6"))))</f>
        <v>10.6 to 13.6</v>
      </c>
      <c r="J322" t="str">
        <f t="shared" si="51"/>
        <v>17.7 to 21.9</v>
      </c>
      <c r="K322">
        <f>_xlfn.PERCENTILE.INC($C$2:$C322,K$1)</f>
        <v>15.416503863597697</v>
      </c>
      <c r="L322">
        <f>_xlfn.PERCENTILE.INC($C$2:$C322,L$1)</f>
        <v>16.60631969529253</v>
      </c>
      <c r="M322">
        <f>_xlfn.PERCENTILE.INC($C$2:$C322,M$1)</f>
        <v>17.723912799619267</v>
      </c>
      <c r="N322">
        <f>_xlfn.PERCENTILE.INC($C$2:$C322,N$1)</f>
        <v>19.205883309548057</v>
      </c>
      <c r="O322">
        <f>_xlfn.PERCENTILE.INC($C$2:$C322,O$1)</f>
        <v>25.238466205960332</v>
      </c>
      <c r="P322">
        <f t="shared" si="47"/>
        <v>5</v>
      </c>
      <c r="Q322">
        <f t="shared" si="52"/>
        <v>1</v>
      </c>
      <c r="R322">
        <f t="shared" si="53"/>
        <v>2</v>
      </c>
      <c r="S322">
        <f t="shared" si="54"/>
        <v>5</v>
      </c>
      <c r="T322">
        <f t="shared" si="58"/>
        <v>8.1112410260217302E-2</v>
      </c>
      <c r="U322">
        <f t="shared" si="55"/>
        <v>5.161990943053598E-2</v>
      </c>
      <c r="V322">
        <f t="shared" si="56"/>
        <v>5.2080637937888655E-2</v>
      </c>
      <c r="W322">
        <f t="shared" si="57"/>
        <v>7.9913874551379827E-2</v>
      </c>
    </row>
    <row r="323" spans="1:23" x14ac:dyDescent="0.4">
      <c r="A323">
        <v>1907.1</v>
      </c>
      <c r="B323">
        <v>6.64</v>
      </c>
      <c r="C323">
        <v>10.831840153050607</v>
      </c>
      <c r="D323">
        <f t="shared" si="48"/>
        <v>3.7759336099585053E-2</v>
      </c>
      <c r="E323">
        <f t="shared" si="60"/>
        <v>-0.31757451181911622</v>
      </c>
      <c r="F323">
        <f t="shared" si="59"/>
        <v>-1.3046979865771822</v>
      </c>
      <c r="G323" t="str">
        <f t="shared" si="49"/>
        <v>10.7 to 13.7</v>
      </c>
      <c r="H323" t="str">
        <f t="shared" si="50"/>
        <v>17.8 to 22.0</v>
      </c>
      <c r="I323" t="str">
        <f>IF(C323&gt;$AA$17,"Above 21.9",IF(C323&gt;$AA$16,"17.7 to 21.9",IF(C323&gt;$AA$15,"13.7 to 17.7",IF(C323&gt;$AA$14,"10.6 to 13.6","Below 10.6"))))</f>
        <v>10.6 to 13.6</v>
      </c>
      <c r="J323" t="str">
        <f t="shared" si="51"/>
        <v>17.7 to 21.9</v>
      </c>
      <c r="K323">
        <f>_xlfn.PERCENTILE.INC($C$2:$C323,K$1)</f>
        <v>15.410456873098841</v>
      </c>
      <c r="L323">
        <f>_xlfn.PERCENTILE.INC($C$2:$C323,L$1)</f>
        <v>16.600602558504473</v>
      </c>
      <c r="M323">
        <f>_xlfn.PERCENTILE.INC($C$2:$C323,M$1)</f>
        <v>17.720975115702107</v>
      </c>
      <c r="N323">
        <f>_xlfn.PERCENTILE.INC($C$2:$C323,N$1)</f>
        <v>19.205567408273215</v>
      </c>
      <c r="O323">
        <f>_xlfn.PERCENTILE.INC($C$2:$C323,O$1)</f>
        <v>25.238466205960332</v>
      </c>
      <c r="P323">
        <f t="shared" ref="P323:P386" si="61">IF(C323&gt;$N323,1,IF(C323&gt;$M323,2,IF(C323&gt;$L323,3,IF(C323&gt;$K323,4,5))))</f>
        <v>5</v>
      </c>
      <c r="Q323">
        <f t="shared" si="52"/>
        <v>1</v>
      </c>
      <c r="R323">
        <f t="shared" si="53"/>
        <v>2</v>
      </c>
      <c r="S323">
        <f t="shared" si="54"/>
        <v>5</v>
      </c>
      <c r="T323">
        <f t="shared" si="58"/>
        <v>9.2320417017820067E-2</v>
      </c>
      <c r="U323">
        <f t="shared" si="55"/>
        <v>5.2554044516378087E-2</v>
      </c>
      <c r="V323">
        <f t="shared" si="56"/>
        <v>5.526272174297639E-2</v>
      </c>
      <c r="W323">
        <f t="shared" si="57"/>
        <v>8.1112410260217302E-2</v>
      </c>
    </row>
    <row r="324" spans="1:23" x14ac:dyDescent="0.4">
      <c r="A324">
        <v>1907.11</v>
      </c>
      <c r="B324">
        <v>6.25</v>
      </c>
      <c r="C324">
        <v>10.591177559189786</v>
      </c>
      <c r="D324">
        <f t="shared" si="48"/>
        <v>3.4408602150537627E-2</v>
      </c>
      <c r="E324">
        <f t="shared" si="60"/>
        <v>-0.37059415911379656</v>
      </c>
      <c r="F324">
        <f t="shared" si="59"/>
        <v>-0.70481927710843317</v>
      </c>
      <c r="G324" t="str">
        <f t="shared" si="49"/>
        <v>Below 10.7</v>
      </c>
      <c r="H324" t="str">
        <f t="shared" si="50"/>
        <v>17.8 to 22.0</v>
      </c>
      <c r="I324" t="str">
        <f>IF(C324&gt;$AA$17,"Above 21.9",IF(C324&gt;$AA$16,"17.7 to 21.9",IF(C324&gt;$AA$15,"13.7 to 17.7",IF(C324&gt;$AA$14,"10.6 to 13.6","Below 10.6"))))</f>
        <v>Below 10.6</v>
      </c>
      <c r="J324" t="str">
        <f t="shared" si="51"/>
        <v>17.7 to 21.9</v>
      </c>
      <c r="K324">
        <f>_xlfn.PERCENTILE.INC($C$2:$C324,K$1)</f>
        <v>15.408508935658972</v>
      </c>
      <c r="L324">
        <f>_xlfn.PERCENTILE.INC($C$2:$C324,L$1)</f>
        <v>16.592677872896918</v>
      </c>
      <c r="M324">
        <f>_xlfn.PERCENTILE.INC($C$2:$C324,M$1)</f>
        <v>17.71803743178495</v>
      </c>
      <c r="N324">
        <f>_xlfn.PERCENTILE.INC($C$2:$C324,N$1)</f>
        <v>19.205251506998373</v>
      </c>
      <c r="O324">
        <f>_xlfn.PERCENTILE.INC($C$2:$C324,O$1)</f>
        <v>25.238466205960332</v>
      </c>
      <c r="P324">
        <f t="shared" si="61"/>
        <v>5</v>
      </c>
      <c r="Q324">
        <f t="shared" si="52"/>
        <v>1</v>
      </c>
      <c r="R324">
        <f t="shared" si="53"/>
        <v>2</v>
      </c>
      <c r="S324">
        <f t="shared" si="54"/>
        <v>5</v>
      </c>
      <c r="T324">
        <f t="shared" si="58"/>
        <v>9.4418207457235656E-2</v>
      </c>
      <c r="U324">
        <f t="shared" si="55"/>
        <v>5.4470835152248306E-2</v>
      </c>
      <c r="V324">
        <f t="shared" si="56"/>
        <v>5.512116508675545E-2</v>
      </c>
      <c r="W324">
        <f t="shared" si="57"/>
        <v>9.2320417017820067E-2</v>
      </c>
    </row>
    <row r="325" spans="1:23" x14ac:dyDescent="0.4">
      <c r="A325">
        <v>1907.12</v>
      </c>
      <c r="B325">
        <v>6.57</v>
      </c>
      <c r="C325">
        <v>11.333306235811177</v>
      </c>
      <c r="D325">
        <f t="shared" si="48"/>
        <v>3.8315789473684213E-2</v>
      </c>
      <c r="E325">
        <f t="shared" si="60"/>
        <v>-0.33231707317073167</v>
      </c>
      <c r="F325">
        <f t="shared" si="59"/>
        <v>0.6144000000000005</v>
      </c>
      <c r="G325" t="str">
        <f t="shared" si="49"/>
        <v>10.7 to 13.7</v>
      </c>
      <c r="H325" t="str">
        <f t="shared" si="50"/>
        <v>17.8 to 22.0</v>
      </c>
      <c r="I325" t="str">
        <f>IF(C325&gt;$AA$17,"Above 21.9",IF(C325&gt;$AA$16,"17.7 to 21.9",IF(C325&gt;$AA$15,"13.7 to 17.7",IF(C325&gt;$AA$14,"10.6 to 13.6","Below 10.6"))))</f>
        <v>10.6 to 13.6</v>
      </c>
      <c r="J325" t="str">
        <f t="shared" si="51"/>
        <v>17.7 to 21.9</v>
      </c>
      <c r="K325">
        <f>_xlfn.PERCENTILE.INC($C$2:$C325,K$1)</f>
        <v>15.408081899188479</v>
      </c>
      <c r="L325">
        <f>_xlfn.PERCENTILE.INC($C$2:$C325,L$1)</f>
        <v>16.580338089650365</v>
      </c>
      <c r="M325">
        <f>_xlfn.PERCENTILE.INC($C$2:$C325,M$1)</f>
        <v>17.715507154512402</v>
      </c>
      <c r="N325">
        <f>_xlfn.PERCENTILE.INC($C$2:$C325,N$1)</f>
        <v>19.204935605723527</v>
      </c>
      <c r="O325">
        <f>_xlfn.PERCENTILE.INC($C$2:$C325,O$1)</f>
        <v>25.238466205960332</v>
      </c>
      <c r="P325">
        <f t="shared" si="61"/>
        <v>5</v>
      </c>
      <c r="Q325">
        <f t="shared" si="52"/>
        <v>1</v>
      </c>
      <c r="R325">
        <f t="shared" si="53"/>
        <v>3</v>
      </c>
      <c r="S325">
        <f t="shared" si="54"/>
        <v>5</v>
      </c>
      <c r="T325">
        <f t="shared" si="58"/>
        <v>8.8235505085019469E-2</v>
      </c>
      <c r="U325">
        <f t="shared" si="55"/>
        <v>5.3336867327416188E-2</v>
      </c>
      <c r="V325">
        <f t="shared" si="56"/>
        <v>5.6625129802498515E-2</v>
      </c>
      <c r="W325">
        <f t="shared" si="57"/>
        <v>9.4418207457235656E-2</v>
      </c>
    </row>
    <row r="326" spans="1:23" x14ac:dyDescent="0.4">
      <c r="A326">
        <v>1908.01</v>
      </c>
      <c r="B326">
        <v>6.85</v>
      </c>
      <c r="C326">
        <v>11.902968628266978</v>
      </c>
      <c r="D326">
        <f t="shared" si="48"/>
        <v>4.0368852459016391E-2</v>
      </c>
      <c r="E326">
        <f t="shared" si="60"/>
        <v>-0.28347280334728042</v>
      </c>
      <c r="F326">
        <f t="shared" si="59"/>
        <v>0.51141552511415411</v>
      </c>
      <c r="G326" t="str">
        <f t="shared" si="49"/>
        <v>10.7 to 13.7</v>
      </c>
      <c r="H326" t="str">
        <f t="shared" si="50"/>
        <v>17.8 to 22.0</v>
      </c>
      <c r="I326" t="str">
        <f>IF(C326&gt;$AA$17,"Above 21.9",IF(C326&gt;$AA$16,"17.7 to 21.9",IF(C326&gt;$AA$15,"13.7 to 17.7",IF(C326&gt;$AA$14,"10.6 to 13.6","Below 10.6"))))</f>
        <v>10.6 to 13.6</v>
      </c>
      <c r="J326" t="str">
        <f t="shared" si="51"/>
        <v>17.7 to 21.9</v>
      </c>
      <c r="K326">
        <f>_xlfn.PERCENTILE.INC($C$2:$C326,K$1)</f>
        <v>15.403885418884144</v>
      </c>
      <c r="L326">
        <f>_xlfn.PERCENTILE.INC($C$2:$C326,L$1)</f>
        <v>16.565100959808092</v>
      </c>
      <c r="M326">
        <f>_xlfn.PERCENTILE.INC($C$2:$C326,M$1)</f>
        <v>17.713384283884469</v>
      </c>
      <c r="N326">
        <f>_xlfn.PERCENTILE.INC($C$2:$C326,N$1)</f>
        <v>19.204619704448685</v>
      </c>
      <c r="O326">
        <f>_xlfn.PERCENTILE.INC($C$2:$C326,O$1)</f>
        <v>25.238466205960332</v>
      </c>
      <c r="P326">
        <f t="shared" si="61"/>
        <v>5</v>
      </c>
      <c r="Q326">
        <f t="shared" si="52"/>
        <v>1</v>
      </c>
      <c r="R326">
        <f t="shared" si="53"/>
        <v>3</v>
      </c>
      <c r="S326">
        <f t="shared" si="54"/>
        <v>5</v>
      </c>
      <c r="T326">
        <f t="shared" si="58"/>
        <v>8.4012655265276945E-2</v>
      </c>
      <c r="U326">
        <f t="shared" si="55"/>
        <v>5.195075062947474E-2</v>
      </c>
      <c r="V326">
        <f t="shared" si="56"/>
        <v>5.8075672397000372E-2</v>
      </c>
      <c r="W326">
        <f t="shared" si="57"/>
        <v>8.8235505085019469E-2</v>
      </c>
    </row>
    <row r="327" spans="1:23" x14ac:dyDescent="0.4">
      <c r="A327">
        <v>1908.02</v>
      </c>
      <c r="B327">
        <v>6.6</v>
      </c>
      <c r="C327">
        <v>11.554846295144793</v>
      </c>
      <c r="D327">
        <f t="shared" si="48"/>
        <v>3.5523613963039005E-2</v>
      </c>
      <c r="E327">
        <f t="shared" si="60"/>
        <v>-0.28725701943844495</v>
      </c>
      <c r="F327">
        <f t="shared" si="59"/>
        <v>-0.43795620437956206</v>
      </c>
      <c r="G327" t="str">
        <f t="shared" si="49"/>
        <v>10.7 to 13.7</v>
      </c>
      <c r="H327" t="str">
        <f t="shared" si="50"/>
        <v>17.8 to 22.0</v>
      </c>
      <c r="I327" t="str">
        <f>IF(C327&gt;$AA$17,"Above 21.9",IF(C327&gt;$AA$16,"17.7 to 21.9",IF(C327&gt;$AA$15,"13.7 to 17.7",IF(C327&gt;$AA$14,"10.6 to 13.6","Below 10.6"))))</f>
        <v>10.6 to 13.6</v>
      </c>
      <c r="J327" t="str">
        <f t="shared" si="51"/>
        <v>17.7 to 21.9</v>
      </c>
      <c r="K327">
        <f>_xlfn.PERCENTILE.INC($C$2:$C327,K$1)</f>
        <v>15.387916957229134</v>
      </c>
      <c r="L327">
        <f>_xlfn.PERCENTILE.INC($C$2:$C327,L$1)</f>
        <v>16.548415156667957</v>
      </c>
      <c r="M327">
        <f>_xlfn.PERCENTILE.INC($C$2:$C327,M$1)</f>
        <v>17.711261413256533</v>
      </c>
      <c r="N327">
        <f>_xlfn.PERCENTILE.INC($C$2:$C327,N$1)</f>
        <v>19.204303803173843</v>
      </c>
      <c r="O327">
        <f>_xlfn.PERCENTILE.INC($C$2:$C327,O$1)</f>
        <v>25.238466205960332</v>
      </c>
      <c r="P327">
        <f t="shared" si="61"/>
        <v>5</v>
      </c>
      <c r="Q327">
        <f t="shared" si="52"/>
        <v>1</v>
      </c>
      <c r="R327">
        <f t="shared" si="53"/>
        <v>4</v>
      </c>
      <c r="S327">
        <f t="shared" si="54"/>
        <v>5</v>
      </c>
      <c r="T327">
        <f t="shared" si="58"/>
        <v>8.6543773448564856E-2</v>
      </c>
      <c r="U327">
        <f t="shared" si="55"/>
        <v>5.2859341816630372E-2</v>
      </c>
      <c r="V327">
        <f t="shared" si="56"/>
        <v>6.1663415187224166E-2</v>
      </c>
      <c r="W327">
        <f t="shared" si="57"/>
        <v>8.4012655265276945E-2</v>
      </c>
    </row>
    <row r="328" spans="1:23" x14ac:dyDescent="0.4">
      <c r="A328">
        <v>1908.03</v>
      </c>
      <c r="B328">
        <v>6.87</v>
      </c>
      <c r="C328">
        <v>11.984662664464295</v>
      </c>
      <c r="D328">
        <f t="shared" si="48"/>
        <v>4.7741935483870956E-2</v>
      </c>
      <c r="E328">
        <f t="shared" si="60"/>
        <v>-0.17724550898203589</v>
      </c>
      <c r="F328">
        <f t="shared" si="59"/>
        <v>0.49090909090909174</v>
      </c>
      <c r="G328" t="str">
        <f t="shared" si="49"/>
        <v>10.7 to 13.7</v>
      </c>
      <c r="H328" t="str">
        <f t="shared" si="50"/>
        <v>17.8 to 22.0</v>
      </c>
      <c r="I328" t="str">
        <f>IF(C328&gt;$AA$17,"Above 21.9",IF(C328&gt;$AA$16,"17.7 to 21.9",IF(C328&gt;$AA$15,"13.7 to 17.7",IF(C328&gt;$AA$14,"10.6 to 13.6","Below 10.6"))))</f>
        <v>10.6 to 13.6</v>
      </c>
      <c r="J328" t="str">
        <f t="shared" si="51"/>
        <v>17.7 to 21.9</v>
      </c>
      <c r="K328">
        <f>_xlfn.PERCENTILE.INC($C$2:$C328,K$1)</f>
        <v>15.383286057111404</v>
      </c>
      <c r="L328">
        <f>_xlfn.PERCENTILE.INC($C$2:$C328,L$1)</f>
        <v>16.545970028486394</v>
      </c>
      <c r="M328">
        <f>_xlfn.PERCENTILE.INC($C$2:$C328,M$1)</f>
        <v>17.709835113263114</v>
      </c>
      <c r="N328">
        <f>_xlfn.PERCENTILE.INC($C$2:$C328,N$1)</f>
        <v>19.203641778939346</v>
      </c>
      <c r="O328">
        <f>_xlfn.PERCENTILE.INC($C$2:$C328,O$1)</f>
        <v>25.238466205960332</v>
      </c>
      <c r="P328">
        <f t="shared" si="61"/>
        <v>5</v>
      </c>
      <c r="Q328">
        <f t="shared" si="52"/>
        <v>1</v>
      </c>
      <c r="R328">
        <f t="shared" si="53"/>
        <v>5</v>
      </c>
      <c r="S328">
        <f t="shared" si="54"/>
        <v>5</v>
      </c>
      <c r="T328">
        <f t="shared" si="58"/>
        <v>8.3439978912806481E-2</v>
      </c>
      <c r="U328">
        <f t="shared" si="55"/>
        <v>5.542569031958737E-2</v>
      </c>
      <c r="V328">
        <f t="shared" si="56"/>
        <v>6.8084896595838176E-2</v>
      </c>
      <c r="W328">
        <f t="shared" si="57"/>
        <v>8.6543773448564856E-2</v>
      </c>
    </row>
    <row r="329" spans="1:23" x14ac:dyDescent="0.4">
      <c r="A329">
        <v>1908.04</v>
      </c>
      <c r="B329">
        <v>7.24</v>
      </c>
      <c r="C329">
        <v>12.448889158370372</v>
      </c>
      <c r="D329">
        <f t="shared" si="48"/>
        <v>5.8424507658643321E-2</v>
      </c>
      <c r="E329">
        <f t="shared" si="60"/>
        <v>-0.13706793802145414</v>
      </c>
      <c r="F329">
        <f t="shared" si="59"/>
        <v>0.64628820960698707</v>
      </c>
      <c r="G329" t="str">
        <f t="shared" si="49"/>
        <v>10.7 to 13.7</v>
      </c>
      <c r="H329" t="str">
        <f t="shared" si="50"/>
        <v>13.7 to 17.8</v>
      </c>
      <c r="I329" t="str">
        <f>IF(C329&gt;$AA$17,"Above 21.9",IF(C329&gt;$AA$16,"17.7 to 21.9",IF(C329&gt;$AA$15,"13.7 to 17.7",IF(C329&gt;$AA$14,"10.6 to 13.6","Below 10.6"))))</f>
        <v>10.6 to 13.6</v>
      </c>
      <c r="J329" t="str">
        <f t="shared" si="51"/>
        <v>17.7 to 21.9</v>
      </c>
      <c r="K329">
        <f>_xlfn.PERCENTILE.INC($C$2:$C329,K$1)</f>
        <v>15.368048841388733</v>
      </c>
      <c r="L329">
        <f>_xlfn.PERCENTILE.INC($C$2:$C329,L$1)</f>
        <v>16.544028843914525</v>
      </c>
      <c r="M329">
        <f>_xlfn.PERCENTILE.INC($C$2:$C329,M$1)</f>
        <v>17.708408813269696</v>
      </c>
      <c r="N329">
        <f>_xlfn.PERCENTILE.INC($C$2:$C329,N$1)</f>
        <v>19.202979754704849</v>
      </c>
      <c r="O329">
        <f>_xlfn.PERCENTILE.INC($C$2:$C329,O$1)</f>
        <v>25.238466205960332</v>
      </c>
      <c r="P329">
        <f t="shared" si="61"/>
        <v>5</v>
      </c>
      <c r="Q329">
        <f t="shared" si="52"/>
        <v>2</v>
      </c>
      <c r="R329">
        <f t="shared" si="53"/>
        <v>5</v>
      </c>
      <c r="S329">
        <f t="shared" si="54"/>
        <v>5</v>
      </c>
      <c r="T329">
        <f t="shared" si="58"/>
        <v>8.0328452384654817E-2</v>
      </c>
      <c r="U329">
        <f t="shared" si="55"/>
        <v>5.6480934714073699E-2</v>
      </c>
      <c r="V329">
        <f t="shared" si="56"/>
        <v>6.8167673828238004E-2</v>
      </c>
      <c r="W329">
        <f t="shared" si="57"/>
        <v>8.3439978912806481E-2</v>
      </c>
    </row>
    <row r="330" spans="1:23" x14ac:dyDescent="0.4">
      <c r="A330">
        <v>1908.05</v>
      </c>
      <c r="B330">
        <v>7.63</v>
      </c>
      <c r="C330">
        <v>13.078451355438338</v>
      </c>
      <c r="D330">
        <f t="shared" si="48"/>
        <v>5.6673511293634495E-2</v>
      </c>
      <c r="E330">
        <f t="shared" si="60"/>
        <v>-5.8024691358024662E-2</v>
      </c>
      <c r="F330">
        <f t="shared" si="59"/>
        <v>0.64640883977900498</v>
      </c>
      <c r="G330" t="str">
        <f t="shared" si="49"/>
        <v>10.7 to 13.7</v>
      </c>
      <c r="H330" t="str">
        <f t="shared" si="50"/>
        <v>13.7 to 17.8</v>
      </c>
      <c r="I330" t="str">
        <f>IF(C330&gt;$AA$17,"Above 21.9",IF(C330&gt;$AA$16,"17.7 to 21.9",IF(C330&gt;$AA$15,"13.7 to 17.7",IF(C330&gt;$AA$14,"10.6 to 13.6","Below 10.6"))))</f>
        <v>10.6 to 13.6</v>
      </c>
      <c r="J330" t="str">
        <f t="shared" si="51"/>
        <v>13.7 to 17.7</v>
      </c>
      <c r="K330">
        <f>_xlfn.PERCENTILE.INC($C$2:$C330,K$1)</f>
        <v>15.349396563490771</v>
      </c>
      <c r="L330">
        <f>_xlfn.PERCENTILE.INC($C$2:$C330,L$1)</f>
        <v>16.54309554656205</v>
      </c>
      <c r="M330">
        <f>_xlfn.PERCENTILE.INC($C$2:$C330,M$1)</f>
        <v>17.707174415900745</v>
      </c>
      <c r="N330">
        <f>_xlfn.PERCENTILE.INC($C$2:$C330,N$1)</f>
        <v>19.202317730470348</v>
      </c>
      <c r="O330">
        <f>_xlfn.PERCENTILE.INC($C$2:$C330,O$1)</f>
        <v>25.238466205960332</v>
      </c>
      <c r="P330">
        <f t="shared" si="61"/>
        <v>5</v>
      </c>
      <c r="Q330">
        <f t="shared" si="52"/>
        <v>2</v>
      </c>
      <c r="R330">
        <f t="shared" si="53"/>
        <v>5</v>
      </c>
      <c r="S330">
        <f t="shared" si="54"/>
        <v>5</v>
      </c>
      <c r="T330">
        <f t="shared" si="58"/>
        <v>7.6461652287613979E-2</v>
      </c>
      <c r="U330">
        <f t="shared" si="55"/>
        <v>5.6832275982015519E-2</v>
      </c>
      <c r="V330">
        <f t="shared" si="56"/>
        <v>7.251575269679382E-2</v>
      </c>
      <c r="W330">
        <f t="shared" si="57"/>
        <v>8.0328452384654817E-2</v>
      </c>
    </row>
    <row r="331" spans="1:23" x14ac:dyDescent="0.4">
      <c r="A331">
        <v>1908.06</v>
      </c>
      <c r="B331">
        <v>7.64</v>
      </c>
      <c r="C331">
        <v>13.051684129229992</v>
      </c>
      <c r="D331">
        <f t="shared" si="48"/>
        <v>5.0988142292490123E-2</v>
      </c>
      <c r="E331">
        <f t="shared" si="60"/>
        <v>-2.5510204081632678E-2</v>
      </c>
      <c r="F331">
        <f t="shared" si="59"/>
        <v>1.572739187418053E-2</v>
      </c>
      <c r="G331" t="str">
        <f t="shared" si="49"/>
        <v>10.7 to 13.7</v>
      </c>
      <c r="H331" t="str">
        <f t="shared" si="50"/>
        <v>17.8 to 22.0</v>
      </c>
      <c r="I331" t="str">
        <f>IF(C331&gt;$AA$17,"Above 21.9",IF(C331&gt;$AA$16,"17.7 to 21.9",IF(C331&gt;$AA$15,"13.7 to 17.7",IF(C331&gt;$AA$14,"10.6 to 13.6","Below 10.6"))))</f>
        <v>10.6 to 13.6</v>
      </c>
      <c r="J331" t="str">
        <f t="shared" si="51"/>
        <v>17.7 to 21.9</v>
      </c>
      <c r="K331">
        <f>_xlfn.PERCENTILE.INC($C$2:$C331,K$1)</f>
        <v>15.324326612969291</v>
      </c>
      <c r="L331">
        <f>_xlfn.PERCENTILE.INC($C$2:$C331,L$1)</f>
        <v>16.535448242531821</v>
      </c>
      <c r="M331">
        <f>_xlfn.PERCENTILE.INC($C$2:$C331,M$1)</f>
        <v>17.70613192115626</v>
      </c>
      <c r="N331">
        <f>_xlfn.PERCENTILE.INC($C$2:$C331,N$1)</f>
        <v>19.201655706235851</v>
      </c>
      <c r="O331">
        <f>_xlfn.PERCENTILE.INC($C$2:$C331,O$1)</f>
        <v>25.238466205960332</v>
      </c>
      <c r="P331">
        <f t="shared" si="61"/>
        <v>5</v>
      </c>
      <c r="Q331">
        <f t="shared" si="52"/>
        <v>1</v>
      </c>
      <c r="R331">
        <f t="shared" si="53"/>
        <v>5</v>
      </c>
      <c r="S331">
        <f t="shared" si="54"/>
        <v>5</v>
      </c>
      <c r="T331">
        <f t="shared" si="58"/>
        <v>7.6618464720613552E-2</v>
      </c>
      <c r="U331">
        <f t="shared" si="55"/>
        <v>5.1164458352975221E-2</v>
      </c>
      <c r="V331">
        <f t="shared" si="56"/>
        <v>7.607877832702499E-2</v>
      </c>
      <c r="W331">
        <f t="shared" si="57"/>
        <v>7.6461652287613979E-2</v>
      </c>
    </row>
    <row r="332" spans="1:23" x14ac:dyDescent="0.4">
      <c r="A332">
        <v>1908.07</v>
      </c>
      <c r="B332">
        <v>7.92</v>
      </c>
      <c r="C332">
        <v>13.345487104834399</v>
      </c>
      <c r="D332">
        <f t="shared" si="48"/>
        <v>5.5905511811023621E-2</v>
      </c>
      <c r="E332">
        <f t="shared" si="60"/>
        <v>-2.7027027027027105E-2</v>
      </c>
      <c r="F332">
        <f t="shared" si="59"/>
        <v>0.43979057591623072</v>
      </c>
      <c r="G332" t="str">
        <f t="shared" si="49"/>
        <v>10.7 to 13.7</v>
      </c>
      <c r="H332" t="str">
        <f t="shared" si="50"/>
        <v>17.8 to 22.0</v>
      </c>
      <c r="I332" t="str">
        <f>IF(C332&gt;$AA$17,"Above 21.9",IF(C332&gt;$AA$16,"17.7 to 21.9",IF(C332&gt;$AA$15,"13.7 to 17.7",IF(C332&gt;$AA$14,"10.6 to 13.6","Below 10.6"))))</f>
        <v>10.6 to 13.6</v>
      </c>
      <c r="J332" t="str">
        <f t="shared" si="51"/>
        <v>17.7 to 21.9</v>
      </c>
      <c r="K332">
        <f>_xlfn.PERCENTILE.INC($C$2:$C332,K$1)</f>
        <v>15.279642515498177</v>
      </c>
      <c r="L332">
        <f>_xlfn.PERCENTILE.INC($C$2:$C332,L$1)</f>
        <v>16.524443935162719</v>
      </c>
      <c r="M332">
        <f>_xlfn.PERCENTILE.INC($C$2:$C332,M$1)</f>
        <v>17.705089426411774</v>
      </c>
      <c r="N332">
        <f>_xlfn.PERCENTILE.INC($C$2:$C332,N$1)</f>
        <v>19.200993682001354</v>
      </c>
      <c r="O332">
        <f>_xlfn.PERCENTILE.INC($C$2:$C332,O$1)</f>
        <v>25.238466205960332</v>
      </c>
      <c r="P332">
        <f t="shared" si="61"/>
        <v>5</v>
      </c>
      <c r="Q332">
        <f t="shared" si="52"/>
        <v>1</v>
      </c>
      <c r="R332">
        <f t="shared" si="53"/>
        <v>5</v>
      </c>
      <c r="S332">
        <f t="shared" si="54"/>
        <v>5</v>
      </c>
      <c r="T332">
        <f t="shared" si="58"/>
        <v>7.4931697295466296E-2</v>
      </c>
      <c r="U332">
        <f t="shared" si="55"/>
        <v>5.0355147264716106E-2</v>
      </c>
      <c r="V332">
        <f t="shared" si="56"/>
        <v>7.3610560057144503E-2</v>
      </c>
      <c r="W332">
        <f t="shared" si="57"/>
        <v>7.6618464720613552E-2</v>
      </c>
    </row>
    <row r="333" spans="1:23" x14ac:dyDescent="0.4">
      <c r="A333">
        <v>1908.08</v>
      </c>
      <c r="B333">
        <v>8.26</v>
      </c>
      <c r="C333">
        <v>13.88423289520861</v>
      </c>
      <c r="D333">
        <f t="shared" si="48"/>
        <v>5.6736242884250485E-2</v>
      </c>
      <c r="E333">
        <f t="shared" si="60"/>
        <v>9.6945551128818003E-2</v>
      </c>
      <c r="F333">
        <f t="shared" si="59"/>
        <v>0.51515151515151492</v>
      </c>
      <c r="G333" t="str">
        <f t="shared" si="49"/>
        <v>13.7 to 17.8</v>
      </c>
      <c r="H333" t="str">
        <f t="shared" si="50"/>
        <v>17.8 to 22.0</v>
      </c>
      <c r="I333" t="str">
        <f>IF(C333&gt;$AA$17,"Above 21.9",IF(C333&gt;$AA$16,"17.7 to 21.9",IF(C333&gt;$AA$15,"13.7 to 17.7",IF(C333&gt;$AA$14,"10.6 to 13.6","Below 10.6"))))</f>
        <v>13.7 to 17.7</v>
      </c>
      <c r="J333" t="str">
        <f t="shared" si="51"/>
        <v>17.7 to 21.9</v>
      </c>
      <c r="K333">
        <f>_xlfn.PERCENTILE.INC($C$2:$C333,K$1)</f>
        <v>15.273363825915789</v>
      </c>
      <c r="L333">
        <f>_xlfn.PERCENTILE.INC($C$2:$C333,L$1)</f>
        <v>16.523166840991419</v>
      </c>
      <c r="M333">
        <f>_xlfn.PERCENTILE.INC($C$2:$C333,M$1)</f>
        <v>17.698871843428183</v>
      </c>
      <c r="N333">
        <f>_xlfn.PERCENTILE.INC($C$2:$C333,N$1)</f>
        <v>19.194594220767051</v>
      </c>
      <c r="O333">
        <f>_xlfn.PERCENTILE.INC($C$2:$C333,O$1)</f>
        <v>25.238466205960332</v>
      </c>
      <c r="P333">
        <f t="shared" si="61"/>
        <v>5</v>
      </c>
      <c r="Q333">
        <f t="shared" si="52"/>
        <v>1</v>
      </c>
      <c r="R333">
        <f t="shared" si="53"/>
        <v>5</v>
      </c>
      <c r="S333">
        <f t="shared" si="54"/>
        <v>5</v>
      </c>
      <c r="T333">
        <f t="shared" si="58"/>
        <v>7.2024144765325551E-2</v>
      </c>
      <c r="U333">
        <f t="shared" si="55"/>
        <v>4.8673844174089854E-2</v>
      </c>
      <c r="V333">
        <f t="shared" si="56"/>
        <v>7.9913874551379827E-2</v>
      </c>
      <c r="W333">
        <f t="shared" si="57"/>
        <v>7.4931697295466296E-2</v>
      </c>
    </row>
    <row r="334" spans="1:23" x14ac:dyDescent="0.4">
      <c r="A334">
        <v>1908.09</v>
      </c>
      <c r="B334">
        <v>8.17</v>
      </c>
      <c r="C334">
        <v>13.701442268825103</v>
      </c>
      <c r="D334">
        <f t="shared" si="48"/>
        <v>5.5323193916349808E-2</v>
      </c>
      <c r="E334">
        <f t="shared" si="60"/>
        <v>9.6644295302013392E-2</v>
      </c>
      <c r="F334">
        <f t="shared" si="59"/>
        <v>-0.13075060532687632</v>
      </c>
      <c r="G334" t="str">
        <f t="shared" si="49"/>
        <v>13.7 to 17.8</v>
      </c>
      <c r="H334" t="str">
        <f t="shared" si="50"/>
        <v>17.8 to 22.0</v>
      </c>
      <c r="I334" t="str">
        <f>IF(C334&gt;$AA$17,"Above 21.9",IF(C334&gt;$AA$16,"17.7 to 21.9",IF(C334&gt;$AA$15,"13.7 to 17.7",IF(C334&gt;$AA$14,"10.6 to 13.6","Below 10.6"))))</f>
        <v>13.7 to 17.7</v>
      </c>
      <c r="J334" t="str">
        <f t="shared" si="51"/>
        <v>17.7 to 21.9</v>
      </c>
      <c r="K334">
        <f>_xlfn.PERCENTILE.INC($C$2:$C334,K$1)</f>
        <v>15.270873132867219</v>
      </c>
      <c r="L334">
        <f>_xlfn.PERCENTILE.INC($C$2:$C334,L$1)</f>
        <v>16.518433197043461</v>
      </c>
      <c r="M334">
        <f>_xlfn.PERCENTILE.INC($C$2:$C334,M$1)</f>
        <v>17.692654260444591</v>
      </c>
      <c r="N334">
        <f>_xlfn.PERCENTILE.INC($C$2:$C334,N$1)</f>
        <v>19.188194759532745</v>
      </c>
      <c r="O334">
        <f>_xlfn.PERCENTILE.INC($C$2:$C334,O$1)</f>
        <v>25.238466205960332</v>
      </c>
      <c r="P334">
        <f t="shared" si="61"/>
        <v>5</v>
      </c>
      <c r="Q334">
        <f t="shared" si="52"/>
        <v>1</v>
      </c>
      <c r="R334">
        <f t="shared" si="53"/>
        <v>5</v>
      </c>
      <c r="S334">
        <f t="shared" si="54"/>
        <v>5</v>
      </c>
      <c r="T334">
        <f t="shared" si="58"/>
        <v>7.2985017225179305E-2</v>
      </c>
      <c r="U334">
        <f t="shared" si="55"/>
        <v>4.8917138756190234E-2</v>
      </c>
      <c r="V334">
        <f t="shared" si="56"/>
        <v>8.1112410260217302E-2</v>
      </c>
      <c r="W334">
        <f t="shared" si="57"/>
        <v>7.2024144765325551E-2</v>
      </c>
    </row>
    <row r="335" spans="1:23" x14ac:dyDescent="0.4">
      <c r="A335">
        <v>1908.1</v>
      </c>
      <c r="B335">
        <v>8.27</v>
      </c>
      <c r="C335">
        <v>13.690810359178702</v>
      </c>
      <c r="D335">
        <f t="shared" si="48"/>
        <v>6.0582524271844643E-2</v>
      </c>
      <c r="E335">
        <f t="shared" si="60"/>
        <v>0.24548192771084337</v>
      </c>
      <c r="F335">
        <f t="shared" si="59"/>
        <v>0.14687882496939975</v>
      </c>
      <c r="G335" t="str">
        <f t="shared" si="49"/>
        <v>10.7 to 13.7</v>
      </c>
      <c r="H335" t="str">
        <f t="shared" si="50"/>
        <v>17.8 to 22.0</v>
      </c>
      <c r="I335" t="str">
        <f>IF(C335&gt;$AA$17,"Above 21.9",IF(C335&gt;$AA$16,"17.7 to 21.9",IF(C335&gt;$AA$15,"13.7 to 17.7",IF(C335&gt;$AA$14,"10.6 to 13.6","Below 10.6"))))</f>
        <v>13.7 to 17.7</v>
      </c>
      <c r="J335" t="str">
        <f t="shared" si="51"/>
        <v>17.7 to 21.9</v>
      </c>
      <c r="K335">
        <f>_xlfn.PERCENTILE.INC($C$2:$C335,K$1)</f>
        <v>15.263333001770679</v>
      </c>
      <c r="L335">
        <f>_xlfn.PERCENTILE.INC($C$2:$C335,L$1)</f>
        <v>16.506786453542187</v>
      </c>
      <c r="M335">
        <f>_xlfn.PERCENTILE.INC($C$2:$C335,M$1)</f>
        <v>17.688508544052272</v>
      </c>
      <c r="N335">
        <f>_xlfn.PERCENTILE.INC($C$2:$C335,N$1)</f>
        <v>19.181795298298443</v>
      </c>
      <c r="O335">
        <f>_xlfn.PERCENTILE.INC($C$2:$C335,O$1)</f>
        <v>25.238466205960332</v>
      </c>
      <c r="P335">
        <f t="shared" si="61"/>
        <v>5</v>
      </c>
      <c r="Q335">
        <f t="shared" si="52"/>
        <v>1</v>
      </c>
      <c r="R335">
        <f t="shared" si="53"/>
        <v>5</v>
      </c>
      <c r="S335">
        <f t="shared" si="54"/>
        <v>5</v>
      </c>
      <c r="T335">
        <f t="shared" si="58"/>
        <v>7.3041695397495013E-2</v>
      </c>
      <c r="U335">
        <f t="shared" si="55"/>
        <v>5.0132349840297186E-2</v>
      </c>
      <c r="V335">
        <f t="shared" si="56"/>
        <v>9.2320417017820067E-2</v>
      </c>
      <c r="W335">
        <f t="shared" si="57"/>
        <v>7.2985017225179305E-2</v>
      </c>
    </row>
    <row r="336" spans="1:23" x14ac:dyDescent="0.4">
      <c r="A336">
        <v>1908.11</v>
      </c>
      <c r="B336">
        <v>8.83</v>
      </c>
      <c r="C336">
        <v>14.43501409125626</v>
      </c>
      <c r="D336">
        <f t="shared" si="48"/>
        <v>6.5977443609022551E-2</v>
      </c>
      <c r="E336">
        <f t="shared" si="60"/>
        <v>0.4128</v>
      </c>
      <c r="F336">
        <f t="shared" si="59"/>
        <v>0.81257557436517602</v>
      </c>
      <c r="G336" t="str">
        <f t="shared" si="49"/>
        <v>13.7 to 17.8</v>
      </c>
      <c r="H336" t="str">
        <f t="shared" si="50"/>
        <v>17.8 to 22.0</v>
      </c>
      <c r="I336" t="str">
        <f>IF(C336&gt;$AA$17,"Above 21.9",IF(C336&gt;$AA$16,"17.7 to 21.9",IF(C336&gt;$AA$15,"13.7 to 17.7",IF(C336&gt;$AA$14,"10.6 to 13.6","Below 10.6"))))</f>
        <v>13.7 to 17.7</v>
      </c>
      <c r="J336" t="str">
        <f t="shared" si="51"/>
        <v>17.7 to 21.9</v>
      </c>
      <c r="K336">
        <f>_xlfn.PERCENTILE.INC($C$2:$C336,K$1)</f>
        <v>15.250467012866636</v>
      </c>
      <c r="L336">
        <f>_xlfn.PERCENTILE.INC($C$2:$C336,L$1)</f>
        <v>16.502304195661097</v>
      </c>
      <c r="M336">
        <f>_xlfn.PERCENTILE.INC($C$2:$C336,M$1)</f>
        <v>17.686434694251219</v>
      </c>
      <c r="N336">
        <f>_xlfn.PERCENTILE.INC($C$2:$C336,N$1)</f>
        <v>19.175395837064137</v>
      </c>
      <c r="O336">
        <f>_xlfn.PERCENTILE.INC($C$2:$C336,O$1)</f>
        <v>25.238466205960332</v>
      </c>
      <c r="P336">
        <f t="shared" si="61"/>
        <v>5</v>
      </c>
      <c r="Q336">
        <f t="shared" si="52"/>
        <v>1</v>
      </c>
      <c r="R336">
        <f t="shared" si="53"/>
        <v>5</v>
      </c>
      <c r="S336">
        <f t="shared" si="54"/>
        <v>5</v>
      </c>
      <c r="T336">
        <f t="shared" si="58"/>
        <v>6.9275997493187857E-2</v>
      </c>
      <c r="U336">
        <f t="shared" si="55"/>
        <v>4.8715336805017669E-2</v>
      </c>
      <c r="V336">
        <f t="shared" si="56"/>
        <v>9.4418207457235656E-2</v>
      </c>
      <c r="W336">
        <f t="shared" si="57"/>
        <v>7.3041695397495013E-2</v>
      </c>
    </row>
    <row r="337" spans="1:23" x14ac:dyDescent="0.4">
      <c r="A337">
        <v>1908.12</v>
      </c>
      <c r="B337">
        <v>9.0299999999999994</v>
      </c>
      <c r="C337">
        <v>14.582482908962435</v>
      </c>
      <c r="D337">
        <f t="shared" si="48"/>
        <v>5.9823008849557505E-2</v>
      </c>
      <c r="E337">
        <f t="shared" si="60"/>
        <v>0.37442922374429211</v>
      </c>
      <c r="F337">
        <f t="shared" si="59"/>
        <v>0.27180067950169778</v>
      </c>
      <c r="G337" t="str">
        <f t="shared" si="49"/>
        <v>13.7 to 17.8</v>
      </c>
      <c r="H337" t="str">
        <f t="shared" si="50"/>
        <v>17.8 to 22.0</v>
      </c>
      <c r="I337" t="str">
        <f>IF(C337&gt;$AA$17,"Above 21.9",IF(C337&gt;$AA$16,"17.7 to 21.9",IF(C337&gt;$AA$15,"13.7 to 17.7",IF(C337&gt;$AA$14,"10.6 to 13.6","Below 10.6"))))</f>
        <v>13.7 to 17.7</v>
      </c>
      <c r="J337" t="str">
        <f t="shared" si="51"/>
        <v>17.7 to 21.9</v>
      </c>
      <c r="K337">
        <f>_xlfn.PERCENTILE.INC($C$2:$C337,K$1)</f>
        <v>15.240559761217824</v>
      </c>
      <c r="L337">
        <f>_xlfn.PERCENTILE.INC($C$2:$C337,L$1)</f>
        <v>16.501404180590097</v>
      </c>
      <c r="M337">
        <f>_xlfn.PERCENTILE.INC($C$2:$C337,M$1)</f>
        <v>17.684360844450165</v>
      </c>
      <c r="N337">
        <f>_xlfn.PERCENTILE.INC($C$2:$C337,N$1)</f>
        <v>19.168996375829835</v>
      </c>
      <c r="O337">
        <f>_xlfn.PERCENTILE.INC($C$2:$C337,O$1)</f>
        <v>25.238466205960332</v>
      </c>
      <c r="P337">
        <f t="shared" si="61"/>
        <v>5</v>
      </c>
      <c r="Q337">
        <f t="shared" si="52"/>
        <v>1</v>
      </c>
      <c r="R337">
        <f t="shared" si="53"/>
        <v>5</v>
      </c>
      <c r="S337">
        <f t="shared" si="54"/>
        <v>5</v>
      </c>
      <c r="T337">
        <f t="shared" si="58"/>
        <v>6.8575427534730532E-2</v>
      </c>
      <c r="U337">
        <f t="shared" si="55"/>
        <v>4.6721042516516646E-2</v>
      </c>
      <c r="V337">
        <f t="shared" si="56"/>
        <v>8.8235505085019469E-2</v>
      </c>
      <c r="W337">
        <f t="shared" si="57"/>
        <v>6.9275997493187857E-2</v>
      </c>
    </row>
    <row r="338" spans="1:23" x14ac:dyDescent="0.4">
      <c r="A338">
        <v>1909.01</v>
      </c>
      <c r="B338">
        <v>9.06</v>
      </c>
      <c r="C338">
        <v>14.764418456441355</v>
      </c>
      <c r="D338">
        <f t="shared" si="48"/>
        <v>4.9013157894736849E-2</v>
      </c>
      <c r="E338">
        <f t="shared" si="60"/>
        <v>0.32262773722627752</v>
      </c>
      <c r="F338">
        <f t="shared" si="59"/>
        <v>3.9867109634553012E-2</v>
      </c>
      <c r="G338" t="str">
        <f t="shared" si="49"/>
        <v>13.7 to 17.8</v>
      </c>
      <c r="H338" t="str">
        <f t="shared" si="50"/>
        <v>Above 22.0</v>
      </c>
      <c r="I338" t="str">
        <f>IF(C338&gt;$AA$17,"Above 21.9",IF(C338&gt;$AA$16,"17.7 to 21.9",IF(C338&gt;$AA$15,"13.7 to 17.7",IF(C338&gt;$AA$14,"10.6 to 13.6","Below 10.6"))))</f>
        <v>13.7 to 17.7</v>
      </c>
      <c r="J338" t="str">
        <f t="shared" si="51"/>
        <v>Above 21.9</v>
      </c>
      <c r="K338">
        <f>_xlfn.PERCENTILE.INC($C$2:$C338,K$1)</f>
        <v>15.227111165800594</v>
      </c>
      <c r="L338">
        <f>_xlfn.PERCENTILE.INC($C$2:$C338,L$1)</f>
        <v>16.487747062222954</v>
      </c>
      <c r="M338">
        <f>_xlfn.PERCENTILE.INC($C$2:$C338,M$1)</f>
        <v>17.679312176575703</v>
      </c>
      <c r="N338">
        <f>_xlfn.PERCENTILE.INC($C$2:$C338,N$1)</f>
        <v>19.143240083728813</v>
      </c>
      <c r="O338">
        <f>_xlfn.PERCENTILE.INC($C$2:$C338,O$1)</f>
        <v>25.238466205960332</v>
      </c>
      <c r="P338">
        <f t="shared" si="61"/>
        <v>5</v>
      </c>
      <c r="Q338">
        <f t="shared" si="52"/>
        <v>1</v>
      </c>
      <c r="R338">
        <f t="shared" si="53"/>
        <v>5</v>
      </c>
      <c r="S338">
        <f t="shared" si="54"/>
        <v>5</v>
      </c>
      <c r="T338">
        <f t="shared" si="58"/>
        <v>6.773040217941835E-2</v>
      </c>
      <c r="U338">
        <f t="shared" si="55"/>
        <v>4.360565114592406E-2</v>
      </c>
      <c r="V338">
        <f t="shared" si="56"/>
        <v>8.4012655265276945E-2</v>
      </c>
      <c r="W338">
        <f t="shared" si="57"/>
        <v>6.8575427534730532E-2</v>
      </c>
    </row>
    <row r="339" spans="1:23" x14ac:dyDescent="0.4">
      <c r="A339">
        <v>1909.02</v>
      </c>
      <c r="B339">
        <v>8.8000000000000007</v>
      </c>
      <c r="C339">
        <v>14.167157516701364</v>
      </c>
      <c r="D339">
        <f t="shared" si="48"/>
        <v>3.9461172741679894E-2</v>
      </c>
      <c r="E339">
        <f t="shared" si="60"/>
        <v>0.33333333333333354</v>
      </c>
      <c r="F339">
        <f t="shared" si="59"/>
        <v>-0.34437086092715202</v>
      </c>
      <c r="G339" t="str">
        <f t="shared" si="49"/>
        <v>13.7 to 17.8</v>
      </c>
      <c r="H339" t="str">
        <f t="shared" si="50"/>
        <v>Above 22.0</v>
      </c>
      <c r="I339" t="str">
        <f>IF(C339&gt;$AA$17,"Above 21.9",IF(C339&gt;$AA$16,"17.7 to 21.9",IF(C339&gt;$AA$15,"13.7 to 17.7",IF(C339&gt;$AA$14,"10.6 to 13.6","Below 10.6"))))</f>
        <v>13.7 to 17.7</v>
      </c>
      <c r="J339" t="str">
        <f t="shared" si="51"/>
        <v>Above 21.9</v>
      </c>
      <c r="K339">
        <f>_xlfn.PERCENTILE.INC($C$2:$C339,K$1)</f>
        <v>15.207586132756424</v>
      </c>
      <c r="L339">
        <f>_xlfn.PERCENTILE.INC($C$2:$C339,L$1)</f>
        <v>16.474469267915563</v>
      </c>
      <c r="M339">
        <f>_xlfn.PERCENTILE.INC($C$2:$C339,M$1)</f>
        <v>17.674263508701241</v>
      </c>
      <c r="N339">
        <f>_xlfn.PERCENTILE.INC($C$2:$C339,N$1)</f>
        <v>19.117483791627791</v>
      </c>
      <c r="O339">
        <f>_xlfn.PERCENTILE.INC($C$2:$C339,O$1)</f>
        <v>25.238466205960332</v>
      </c>
      <c r="P339">
        <f t="shared" si="61"/>
        <v>5</v>
      </c>
      <c r="Q339">
        <f t="shared" si="52"/>
        <v>1</v>
      </c>
      <c r="R339">
        <f t="shared" si="53"/>
        <v>5</v>
      </c>
      <c r="S339">
        <f t="shared" si="54"/>
        <v>5</v>
      </c>
      <c r="T339">
        <f t="shared" si="58"/>
        <v>7.0585789620897565E-2</v>
      </c>
      <c r="U339">
        <f t="shared" si="55"/>
        <v>4.3387491313834396E-2</v>
      </c>
      <c r="V339">
        <f t="shared" si="56"/>
        <v>8.6543773448564856E-2</v>
      </c>
      <c r="W339">
        <f t="shared" si="57"/>
        <v>6.773040217941835E-2</v>
      </c>
    </row>
    <row r="340" spans="1:23" x14ac:dyDescent="0.4">
      <c r="A340">
        <v>1909.03</v>
      </c>
      <c r="B340">
        <v>8.92</v>
      </c>
      <c r="C340">
        <v>14.336058380586216</v>
      </c>
      <c r="D340">
        <f t="shared" si="48"/>
        <v>3.9374999999999993E-2</v>
      </c>
      <c r="E340">
        <f t="shared" si="60"/>
        <v>0.2983988355167394</v>
      </c>
      <c r="F340">
        <f t="shared" si="59"/>
        <v>0.16363636363636258</v>
      </c>
      <c r="G340" t="str">
        <f t="shared" si="49"/>
        <v>13.7 to 17.8</v>
      </c>
      <c r="H340" t="str">
        <f t="shared" si="50"/>
        <v>Above 22.0</v>
      </c>
      <c r="I340" t="str">
        <f>IF(C340&gt;$AA$17,"Above 21.9",IF(C340&gt;$AA$16,"17.7 to 21.9",IF(C340&gt;$AA$15,"13.7 to 17.7",IF(C340&gt;$AA$14,"10.6 to 13.6","Below 10.6"))))</f>
        <v>13.7 to 17.7</v>
      </c>
      <c r="J340" t="str">
        <f t="shared" si="51"/>
        <v>Above 21.9</v>
      </c>
      <c r="K340">
        <f>_xlfn.PERCENTILE.INC($C$2:$C340,K$1)</f>
        <v>15.195154651244044</v>
      </c>
      <c r="L340">
        <f>_xlfn.PERCENTILE.INC($C$2:$C340,L$1)</f>
        <v>16.461950121727671</v>
      </c>
      <c r="M340">
        <f>_xlfn.PERCENTILE.INC($C$2:$C340,M$1)</f>
        <v>17.669392073364939</v>
      </c>
      <c r="N340">
        <f>_xlfn.PERCENTILE.INC($C$2:$C340,N$1)</f>
        <v>19.091727499526773</v>
      </c>
      <c r="O340">
        <f>_xlfn.PERCENTILE.INC($C$2:$C340,O$1)</f>
        <v>25.238466205960332</v>
      </c>
      <c r="P340">
        <f t="shared" si="61"/>
        <v>5</v>
      </c>
      <c r="Q340">
        <f t="shared" si="52"/>
        <v>1</v>
      </c>
      <c r="R340">
        <f t="shared" si="53"/>
        <v>5</v>
      </c>
      <c r="S340">
        <f t="shared" si="54"/>
        <v>5</v>
      </c>
      <c r="T340">
        <f t="shared" si="58"/>
        <v>6.9754180225311616E-2</v>
      </c>
      <c r="U340">
        <f t="shared" si="55"/>
        <v>4.2955912776383651E-2</v>
      </c>
      <c r="V340">
        <f t="shared" si="56"/>
        <v>8.3439978912806481E-2</v>
      </c>
      <c r="W340">
        <f t="shared" si="57"/>
        <v>7.0585789620897565E-2</v>
      </c>
    </row>
    <row r="341" spans="1:23" x14ac:dyDescent="0.4">
      <c r="A341">
        <v>1909.04</v>
      </c>
      <c r="B341">
        <v>9.32</v>
      </c>
      <c r="C341">
        <v>14.645198603086122</v>
      </c>
      <c r="D341">
        <f t="shared" si="48"/>
        <v>4.3827160493827157E-2</v>
      </c>
      <c r="E341">
        <f t="shared" si="60"/>
        <v>0.287292817679558</v>
      </c>
      <c r="F341">
        <f t="shared" si="59"/>
        <v>0.53811659192825156</v>
      </c>
      <c r="G341" t="str">
        <f t="shared" si="49"/>
        <v>13.7 to 17.8</v>
      </c>
      <c r="H341" t="str">
        <f t="shared" si="50"/>
        <v>Above 22.0</v>
      </c>
      <c r="I341" t="str">
        <f>IF(C341&gt;$AA$17,"Above 21.9",IF(C341&gt;$AA$16,"17.7 to 21.9",IF(C341&gt;$AA$15,"13.7 to 17.7",IF(C341&gt;$AA$14,"10.6 to 13.6","Below 10.6"))))</f>
        <v>13.7 to 17.7</v>
      </c>
      <c r="J341" t="str">
        <f t="shared" si="51"/>
        <v>Above 21.9</v>
      </c>
      <c r="K341">
        <f>_xlfn.PERCENTILE.INC($C$2:$C341,K$1)</f>
        <v>15.184908556204878</v>
      </c>
      <c r="L341">
        <f>_xlfn.PERCENTILE.INC($C$2:$C341,L$1)</f>
        <v>16.450212965689378</v>
      </c>
      <c r="M341">
        <f>_xlfn.PERCENTILE.INC($C$2:$C341,M$1)</f>
        <v>17.664697870566798</v>
      </c>
      <c r="N341">
        <f>_xlfn.PERCENTILE.INC($C$2:$C341,N$1)</f>
        <v>19.065971207425743</v>
      </c>
      <c r="O341">
        <f>_xlfn.PERCENTILE.INC($C$2:$C341,O$1)</f>
        <v>25.238466205960332</v>
      </c>
      <c r="P341">
        <f t="shared" si="61"/>
        <v>5</v>
      </c>
      <c r="Q341">
        <f t="shared" si="52"/>
        <v>1</v>
      </c>
      <c r="R341">
        <f t="shared" si="53"/>
        <v>5</v>
      </c>
      <c r="S341">
        <f t="shared" si="54"/>
        <v>5</v>
      </c>
      <c r="T341">
        <f t="shared" si="58"/>
        <v>6.8281764358543703E-2</v>
      </c>
      <c r="U341">
        <f t="shared" si="55"/>
        <v>4.319202632392246E-2</v>
      </c>
      <c r="V341">
        <f t="shared" si="56"/>
        <v>8.0328452384654817E-2</v>
      </c>
      <c r="W341">
        <f t="shared" si="57"/>
        <v>6.9754180225311616E-2</v>
      </c>
    </row>
    <row r="342" spans="1:23" x14ac:dyDescent="0.4">
      <c r="A342">
        <v>1909.05</v>
      </c>
      <c r="B342">
        <v>9.6300000000000008</v>
      </c>
      <c r="C342">
        <v>14.95350978658278</v>
      </c>
      <c r="D342">
        <f t="shared" si="48"/>
        <v>5.5072463768115955E-2</v>
      </c>
      <c r="E342">
        <f t="shared" si="60"/>
        <v>0.26212319790301453</v>
      </c>
      <c r="F342">
        <f t="shared" si="59"/>
        <v>0.39914163090128818</v>
      </c>
      <c r="G342" t="str">
        <f t="shared" si="49"/>
        <v>13.7 to 17.8</v>
      </c>
      <c r="H342" t="str">
        <f t="shared" si="50"/>
        <v>Above 22.0</v>
      </c>
      <c r="I342" t="str">
        <f>IF(C342&gt;$AA$17,"Above 21.9",IF(C342&gt;$AA$16,"17.7 to 21.9",IF(C342&gt;$AA$15,"13.7 to 17.7",IF(C342&gt;$AA$14,"10.6 to 13.6","Below 10.6"))))</f>
        <v>13.7 to 17.7</v>
      </c>
      <c r="J342" t="str">
        <f t="shared" si="51"/>
        <v>Above 21.9</v>
      </c>
      <c r="K342">
        <f>_xlfn.PERCENTILE.INC($C$2:$C342,K$1)</f>
        <v>15.153861528363034</v>
      </c>
      <c r="L342">
        <f>_xlfn.PERCENTILE.INC($C$2:$C342,L$1)</f>
        <v>16.43886680472589</v>
      </c>
      <c r="M342">
        <f>_xlfn.PERCENTILE.INC($C$2:$C342,M$1)</f>
        <v>17.660003667768656</v>
      </c>
      <c r="N342">
        <f>_xlfn.PERCENTILE.INC($C$2:$C342,N$1)</f>
        <v>19.040214915324722</v>
      </c>
      <c r="O342">
        <f>_xlfn.PERCENTILE.INC($C$2:$C342,O$1)</f>
        <v>25.238466205960332</v>
      </c>
      <c r="P342">
        <f t="shared" si="61"/>
        <v>5</v>
      </c>
      <c r="Q342">
        <f t="shared" si="52"/>
        <v>1</v>
      </c>
      <c r="R342">
        <f t="shared" si="53"/>
        <v>5</v>
      </c>
      <c r="S342">
        <f t="shared" si="54"/>
        <v>5</v>
      </c>
      <c r="T342">
        <f t="shared" si="58"/>
        <v>6.6873932225413879E-2</v>
      </c>
      <c r="U342">
        <f t="shared" si="55"/>
        <v>4.5266751478432884E-2</v>
      </c>
      <c r="V342">
        <f t="shared" si="56"/>
        <v>7.6461652287613979E-2</v>
      </c>
      <c r="W342">
        <f t="shared" si="57"/>
        <v>6.8281764358543703E-2</v>
      </c>
    </row>
    <row r="343" spans="1:23" x14ac:dyDescent="0.4">
      <c r="A343">
        <v>1909.06</v>
      </c>
      <c r="B343">
        <v>9.8000000000000007</v>
      </c>
      <c r="C343">
        <v>15.040444676080995</v>
      </c>
      <c r="D343">
        <f t="shared" si="48"/>
        <v>6.1449752883031304E-2</v>
      </c>
      <c r="E343">
        <f t="shared" si="60"/>
        <v>0.28272251308900537</v>
      </c>
      <c r="F343">
        <f t="shared" si="59"/>
        <v>0.21183800623052948</v>
      </c>
      <c r="G343" t="str">
        <f t="shared" si="49"/>
        <v>13.7 to 17.8</v>
      </c>
      <c r="H343" t="str">
        <f t="shared" si="50"/>
        <v>17.8 to 22.0</v>
      </c>
      <c r="I343" t="str">
        <f>IF(C343&gt;$AA$17,"Above 21.9",IF(C343&gt;$AA$16,"17.7 to 21.9",IF(C343&gt;$AA$15,"13.7 to 17.7",IF(C343&gt;$AA$14,"10.6 to 13.6","Below 10.6"))))</f>
        <v>13.7 to 17.7</v>
      </c>
      <c r="J343" t="str">
        <f t="shared" si="51"/>
        <v>17.7 to 21.9</v>
      </c>
      <c r="K343">
        <f>_xlfn.PERCENTILE.INC($C$2:$C343,K$1)</f>
        <v>15.135100943038326</v>
      </c>
      <c r="L343">
        <f>_xlfn.PERCENTILE.INC($C$2:$C343,L$1)</f>
        <v>16.408073016102136</v>
      </c>
      <c r="M343">
        <f>_xlfn.PERCENTILE.INC($C$2:$C343,M$1)</f>
        <v>17.658659683900709</v>
      </c>
      <c r="N343">
        <f>_xlfn.PERCENTILE.INC($C$2:$C343,N$1)</f>
        <v>19.039456940455466</v>
      </c>
      <c r="O343">
        <f>_xlfn.PERCENTILE.INC($C$2:$C343,O$1)</f>
        <v>25.238466205960332</v>
      </c>
      <c r="P343">
        <f t="shared" si="61"/>
        <v>5</v>
      </c>
      <c r="Q343">
        <f t="shared" si="52"/>
        <v>1</v>
      </c>
      <c r="R343">
        <f t="shared" si="53"/>
        <v>5</v>
      </c>
      <c r="S343">
        <f t="shared" si="54"/>
        <v>5</v>
      </c>
      <c r="T343">
        <f t="shared" si="58"/>
        <v>6.6487395920568251E-2</v>
      </c>
      <c r="U343">
        <f t="shared" si="55"/>
        <v>4.7142922231975568E-2</v>
      </c>
      <c r="V343">
        <f t="shared" si="56"/>
        <v>7.6618464720613552E-2</v>
      </c>
      <c r="W343">
        <f t="shared" si="57"/>
        <v>6.6873932225413879E-2</v>
      </c>
    </row>
    <row r="344" spans="1:23" x14ac:dyDescent="0.4">
      <c r="A344">
        <v>1909.07</v>
      </c>
      <c r="B344">
        <v>9.94</v>
      </c>
      <c r="C344">
        <v>15.23150324049768</v>
      </c>
      <c r="D344">
        <f t="shared" si="48"/>
        <v>5.8280254777070051E-2</v>
      </c>
      <c r="E344">
        <f t="shared" si="60"/>
        <v>0.25505050505050497</v>
      </c>
      <c r="F344">
        <f t="shared" si="59"/>
        <v>0.17142857142856993</v>
      </c>
      <c r="G344" t="str">
        <f t="shared" si="49"/>
        <v>13.7 to 17.8</v>
      </c>
      <c r="H344" t="str">
        <f t="shared" si="50"/>
        <v>17.8 to 22.0</v>
      </c>
      <c r="I344" t="str">
        <f>IF(C344&gt;$AA$17,"Above 21.9",IF(C344&gt;$AA$16,"17.7 to 21.9",IF(C344&gt;$AA$15,"13.7 to 17.7",IF(C344&gt;$AA$14,"10.6 to 13.6","Below 10.6"))))</f>
        <v>13.7 to 17.7</v>
      </c>
      <c r="J344" t="str">
        <f t="shared" si="51"/>
        <v>17.7 to 21.9</v>
      </c>
      <c r="K344">
        <f>_xlfn.PERCENTILE.INC($C$2:$C344,K$1)</f>
        <v>15.139791089369503</v>
      </c>
      <c r="L344">
        <f>_xlfn.PERCENTILE.INC($C$2:$C344,L$1)</f>
        <v>16.382960144384001</v>
      </c>
      <c r="M344">
        <f>_xlfn.PERCENTILE.INC($C$2:$C344,M$1)</f>
        <v>17.657315700032761</v>
      </c>
      <c r="N344">
        <f>_xlfn.PERCENTILE.INC($C$2:$C344,N$1)</f>
        <v>19.03869896558621</v>
      </c>
      <c r="O344">
        <f>_xlfn.PERCENTILE.INC($C$2:$C344,O$1)</f>
        <v>25.238466205960332</v>
      </c>
      <c r="P344">
        <f t="shared" si="61"/>
        <v>4</v>
      </c>
      <c r="Q344">
        <f t="shared" si="52"/>
        <v>1</v>
      </c>
      <c r="R344">
        <f t="shared" si="53"/>
        <v>5</v>
      </c>
      <c r="S344">
        <f t="shared" si="54"/>
        <v>5</v>
      </c>
      <c r="T344">
        <f t="shared" si="58"/>
        <v>6.5653401651203383E-2</v>
      </c>
      <c r="U344">
        <f t="shared" si="55"/>
        <v>4.6379122463908309E-2</v>
      </c>
      <c r="V344">
        <f t="shared" si="56"/>
        <v>7.4931697295466296E-2</v>
      </c>
      <c r="W344">
        <f t="shared" si="57"/>
        <v>6.6487395920568251E-2</v>
      </c>
    </row>
    <row r="345" spans="1:23" x14ac:dyDescent="0.4">
      <c r="A345">
        <v>1909.08</v>
      </c>
      <c r="B345">
        <v>10.18</v>
      </c>
      <c r="C345">
        <v>15.417580706254755</v>
      </c>
      <c r="D345">
        <f t="shared" si="48"/>
        <v>5.8074534161490665E-2</v>
      </c>
      <c r="E345">
        <f t="shared" si="60"/>
        <v>0.23244552058111381</v>
      </c>
      <c r="F345">
        <f t="shared" si="59"/>
        <v>0.28973843058350129</v>
      </c>
      <c r="G345" t="str">
        <f t="shared" si="49"/>
        <v>13.7 to 17.8</v>
      </c>
      <c r="H345" t="str">
        <f t="shared" si="50"/>
        <v>17.8 to 22.0</v>
      </c>
      <c r="I345" t="str">
        <f>IF(C345&gt;$AA$17,"Above 21.9",IF(C345&gt;$AA$16,"17.7 to 21.9",IF(C345&gt;$AA$15,"13.7 to 17.7",IF(C345&gt;$AA$14,"10.6 to 13.6","Below 10.6"))))</f>
        <v>13.7 to 17.7</v>
      </c>
      <c r="J345" t="str">
        <f t="shared" si="51"/>
        <v>17.7 to 21.9</v>
      </c>
      <c r="K345">
        <f>_xlfn.PERCENTILE.INC($C$2:$C345,K$1)</f>
        <v>15.144481235700681</v>
      </c>
      <c r="L345">
        <f>_xlfn.PERCENTILE.INC($C$2:$C345,L$1)</f>
        <v>16.369209106477101</v>
      </c>
      <c r="M345">
        <f>_xlfn.PERCENTILE.INC($C$2:$C345,M$1)</f>
        <v>17.65405484210503</v>
      </c>
      <c r="N345">
        <f>_xlfn.PERCENTILE.INC($C$2:$C345,N$1)</f>
        <v>19.037940990716955</v>
      </c>
      <c r="O345">
        <f>_xlfn.PERCENTILE.INC($C$2:$C345,O$1)</f>
        <v>25.238466205960332</v>
      </c>
      <c r="P345">
        <f t="shared" si="61"/>
        <v>4</v>
      </c>
      <c r="Q345">
        <f t="shared" si="52"/>
        <v>1</v>
      </c>
      <c r="R345">
        <f t="shared" si="53"/>
        <v>5</v>
      </c>
      <c r="S345">
        <f t="shared" si="54"/>
        <v>4</v>
      </c>
      <c r="T345">
        <f t="shared" si="58"/>
        <v>6.4861019316364607E-2</v>
      </c>
      <c r="U345">
        <f t="shared" si="55"/>
        <v>4.6027297908481125E-2</v>
      </c>
      <c r="V345">
        <f t="shared" si="56"/>
        <v>7.2024144765325551E-2</v>
      </c>
      <c r="W345">
        <f t="shared" si="57"/>
        <v>6.5653401651203383E-2</v>
      </c>
    </row>
    <row r="346" spans="1:23" x14ac:dyDescent="0.4">
      <c r="A346">
        <v>1909.09</v>
      </c>
      <c r="B346">
        <v>10.19</v>
      </c>
      <c r="C346">
        <v>15.254446436821173</v>
      </c>
      <c r="D346">
        <f t="shared" si="48"/>
        <v>5.9968602825745676E-2</v>
      </c>
      <c r="E346">
        <f t="shared" si="60"/>
        <v>0.24724602203182369</v>
      </c>
      <c r="F346">
        <f t="shared" si="59"/>
        <v>1.1787819253437862E-2</v>
      </c>
      <c r="G346" t="str">
        <f t="shared" si="49"/>
        <v>13.7 to 17.8</v>
      </c>
      <c r="H346" t="str">
        <f t="shared" si="50"/>
        <v>17.8 to 22.0</v>
      </c>
      <c r="I346" t="str">
        <f>IF(C346&gt;$AA$17,"Above 21.9",IF(C346&gt;$AA$16,"17.7 to 21.9",IF(C346&gt;$AA$15,"13.7 to 17.7",IF(C346&gt;$AA$14,"10.6 to 13.6","Below 10.6"))))</f>
        <v>13.7 to 17.7</v>
      </c>
      <c r="J346" t="str">
        <f t="shared" si="51"/>
        <v>17.7 to 21.9</v>
      </c>
      <c r="K346">
        <f>_xlfn.PERCENTILE.INC($C$2:$C346,K$1)</f>
        <v>15.149171382031858</v>
      </c>
      <c r="L346">
        <f>_xlfn.PERCENTILE.INC($C$2:$C346,L$1)</f>
        <v>16.351270333589444</v>
      </c>
      <c r="M346">
        <f>_xlfn.PERCENTILE.INC($C$2:$C346,M$1)</f>
        <v>17.648877110117517</v>
      </c>
      <c r="N346">
        <f>_xlfn.PERCENTILE.INC($C$2:$C346,N$1)</f>
        <v>19.037183015847699</v>
      </c>
      <c r="O346">
        <f>_xlfn.PERCENTILE.INC($C$2:$C346,O$1)</f>
        <v>25.238466205960332</v>
      </c>
      <c r="P346">
        <f t="shared" si="61"/>
        <v>4</v>
      </c>
      <c r="Q346">
        <f t="shared" si="52"/>
        <v>1</v>
      </c>
      <c r="R346">
        <f t="shared" si="53"/>
        <v>5</v>
      </c>
      <c r="S346">
        <f t="shared" si="54"/>
        <v>4</v>
      </c>
      <c r="T346">
        <f t="shared" si="58"/>
        <v>6.5554656744947537E-2</v>
      </c>
      <c r="U346">
        <f t="shared" si="55"/>
        <v>4.856457559087464E-2</v>
      </c>
      <c r="V346">
        <f t="shared" si="56"/>
        <v>7.2985017225179305E-2</v>
      </c>
      <c r="W346">
        <f t="shared" si="57"/>
        <v>6.4861019316364607E-2</v>
      </c>
    </row>
    <row r="347" spans="1:23" x14ac:dyDescent="0.4">
      <c r="A347">
        <v>1909.1</v>
      </c>
      <c r="B347">
        <v>10.23</v>
      </c>
      <c r="C347">
        <v>14.98884529612176</v>
      </c>
      <c r="D347">
        <f t="shared" si="48"/>
        <v>6.1356466876971619E-2</v>
      </c>
      <c r="E347">
        <f t="shared" si="60"/>
        <v>0.23700120918984291</v>
      </c>
      <c r="F347">
        <f t="shared" si="59"/>
        <v>4.7105004906772434E-2</v>
      </c>
      <c r="G347" t="str">
        <f t="shared" si="49"/>
        <v>13.7 to 17.8</v>
      </c>
      <c r="H347" t="str">
        <f t="shared" si="50"/>
        <v>17.8 to 22.0</v>
      </c>
      <c r="I347" t="str">
        <f>IF(C347&gt;$AA$17,"Above 21.9",IF(C347&gt;$AA$16,"17.7 to 21.9",IF(C347&gt;$AA$15,"13.7 to 17.7",IF(C347&gt;$AA$14,"10.6 to 13.6","Below 10.6"))))</f>
        <v>13.7 to 17.7</v>
      </c>
      <c r="J347" t="str">
        <f t="shared" si="51"/>
        <v>17.7 to 21.9</v>
      </c>
      <c r="K347">
        <f>_xlfn.PERCENTILE.INC($C$2:$C347,K$1)</f>
        <v>15.13041079670715</v>
      </c>
      <c r="L347">
        <f>_xlfn.PERCENTILE.INC($C$2:$C347,L$1)</f>
        <v>16.33123769321141</v>
      </c>
      <c r="M347">
        <f>_xlfn.PERCENTILE.INC($C$2:$C347,M$1)</f>
        <v>17.643699378130002</v>
      </c>
      <c r="N347">
        <f>_xlfn.PERCENTILE.INC($C$2:$C347,N$1)</f>
        <v>19.036425040978443</v>
      </c>
      <c r="O347">
        <f>_xlfn.PERCENTILE.INC($C$2:$C347,O$1)</f>
        <v>25.238466205960332</v>
      </c>
      <c r="P347">
        <f t="shared" si="61"/>
        <v>5</v>
      </c>
      <c r="Q347">
        <f t="shared" si="52"/>
        <v>1</v>
      </c>
      <c r="R347">
        <f t="shared" si="53"/>
        <v>5</v>
      </c>
      <c r="S347">
        <f t="shared" si="54"/>
        <v>4</v>
      </c>
      <c r="T347">
        <f t="shared" si="58"/>
        <v>6.6716280023167748E-2</v>
      </c>
      <c r="U347">
        <f t="shared" si="55"/>
        <v>4.961864730044302E-2</v>
      </c>
      <c r="V347">
        <f t="shared" si="56"/>
        <v>7.3041695397495013E-2</v>
      </c>
      <c r="W347">
        <f t="shared" si="57"/>
        <v>6.5554656744947537E-2</v>
      </c>
    </row>
    <row r="348" spans="1:23" x14ac:dyDescent="0.4">
      <c r="A348">
        <v>1909.11</v>
      </c>
      <c r="B348">
        <v>10.18</v>
      </c>
      <c r="C348">
        <v>14.745631176824581</v>
      </c>
      <c r="D348">
        <f t="shared" si="48"/>
        <v>5.7585139318885446E-2</v>
      </c>
      <c r="E348">
        <f t="shared" si="60"/>
        <v>0.15288788221970551</v>
      </c>
      <c r="F348">
        <f t="shared" si="59"/>
        <v>-5.8651026392962713E-2</v>
      </c>
      <c r="G348" t="str">
        <f t="shared" si="49"/>
        <v>13.7 to 17.8</v>
      </c>
      <c r="H348" t="str">
        <f t="shared" si="50"/>
        <v>17.8 to 22.0</v>
      </c>
      <c r="I348" t="str">
        <f>IF(C348&gt;$AA$17,"Above 21.9",IF(C348&gt;$AA$16,"17.7 to 21.9",IF(C348&gt;$AA$15,"13.7 to 17.7",IF(C348&gt;$AA$14,"10.6 to 13.6","Below 10.6"))))</f>
        <v>13.7 to 17.7</v>
      </c>
      <c r="J348" t="str">
        <f t="shared" si="51"/>
        <v>17.7 to 21.9</v>
      </c>
      <c r="K348">
        <f>_xlfn.PERCENTILE.INC($C$2:$C348,K$1)</f>
        <v>15.119110182320824</v>
      </c>
      <c r="L348">
        <f>_xlfn.PERCENTILE.INC($C$2:$C348,L$1)</f>
        <v>16.315286264595187</v>
      </c>
      <c r="M348">
        <f>_xlfn.PERCENTILE.INC($C$2:$C348,M$1)</f>
        <v>17.639498575206563</v>
      </c>
      <c r="N348">
        <f>_xlfn.PERCENTILE.INC($C$2:$C348,N$1)</f>
        <v>19.034882179005912</v>
      </c>
      <c r="O348">
        <f>_xlfn.PERCENTILE.INC($C$2:$C348,O$1)</f>
        <v>25.238466205960332</v>
      </c>
      <c r="P348">
        <f t="shared" si="61"/>
        <v>5</v>
      </c>
      <c r="Q348">
        <f t="shared" si="52"/>
        <v>1</v>
      </c>
      <c r="R348">
        <f t="shared" si="53"/>
        <v>5</v>
      </c>
      <c r="S348">
        <f t="shared" si="54"/>
        <v>5</v>
      </c>
      <c r="T348">
        <f t="shared" si="58"/>
        <v>6.7816696892004216E-2</v>
      </c>
      <c r="U348">
        <f t="shared" si="55"/>
        <v>4.9513633713734344E-2</v>
      </c>
      <c r="V348">
        <f t="shared" si="56"/>
        <v>6.9275997493187857E-2</v>
      </c>
      <c r="W348">
        <f t="shared" si="57"/>
        <v>6.6716280023167748E-2</v>
      </c>
    </row>
    <row r="349" spans="1:23" x14ac:dyDescent="0.4">
      <c r="A349">
        <v>1909.12</v>
      </c>
      <c r="B349">
        <v>10.3</v>
      </c>
      <c r="C349">
        <v>14.750638489265031</v>
      </c>
      <c r="D349">
        <f t="shared" si="48"/>
        <v>7.1096345514950185E-2</v>
      </c>
      <c r="E349">
        <f t="shared" si="60"/>
        <v>0.14064230343300127</v>
      </c>
      <c r="F349">
        <f t="shared" si="59"/>
        <v>0.14145383104125855</v>
      </c>
      <c r="G349" t="str">
        <f t="shared" si="49"/>
        <v>13.7 to 17.8</v>
      </c>
      <c r="H349" t="str">
        <f t="shared" si="50"/>
        <v>17.8 to 22.0</v>
      </c>
      <c r="I349" t="str">
        <f>IF(C349&gt;$AA$17,"Above 21.9",IF(C349&gt;$AA$16,"17.7 to 21.9",IF(C349&gt;$AA$15,"13.7 to 17.7",IF(C349&gt;$AA$14,"10.6 to 13.6","Below 10.6"))))</f>
        <v>13.7 to 17.7</v>
      </c>
      <c r="J349" t="str">
        <f t="shared" si="51"/>
        <v>17.7 to 21.9</v>
      </c>
      <c r="K349">
        <f>_xlfn.PERCENTILE.INC($C$2:$C349,K$1)</f>
        <v>15.101516191181743</v>
      </c>
      <c r="L349">
        <f>_xlfn.PERCENTILE.INC($C$2:$C349,L$1)</f>
        <v>16.304616773536534</v>
      </c>
      <c r="M349">
        <f>_xlfn.PERCENTILE.INC($C$2:$C349,M$1)</f>
        <v>17.635297772283124</v>
      </c>
      <c r="N349">
        <f>_xlfn.PERCENTILE.INC($C$2:$C349,N$1)</f>
        <v>19.033339317033377</v>
      </c>
      <c r="O349">
        <f>_xlfn.PERCENTILE.INC($C$2:$C349,O$1)</f>
        <v>25.238466205960332</v>
      </c>
      <c r="P349">
        <f t="shared" si="61"/>
        <v>5</v>
      </c>
      <c r="Q349">
        <f t="shared" si="52"/>
        <v>1</v>
      </c>
      <c r="R349">
        <f t="shared" si="53"/>
        <v>5</v>
      </c>
      <c r="S349">
        <f t="shared" si="54"/>
        <v>5</v>
      </c>
      <c r="T349">
        <f t="shared" si="58"/>
        <v>6.7793675557011518E-2</v>
      </c>
      <c r="U349">
        <f t="shared" si="55"/>
        <v>5.4017119064622879E-2</v>
      </c>
      <c r="V349">
        <f t="shared" si="56"/>
        <v>6.8575427534730532E-2</v>
      </c>
      <c r="W349">
        <f t="shared" si="57"/>
        <v>6.7816696892004216E-2</v>
      </c>
    </row>
    <row r="350" spans="1:23" x14ac:dyDescent="0.4">
      <c r="A350">
        <v>1910.01</v>
      </c>
      <c r="B350">
        <v>10.08</v>
      </c>
      <c r="C350">
        <v>14.547885040564147</v>
      </c>
      <c r="D350">
        <f t="shared" si="48"/>
        <v>6.5245901639344267E-2</v>
      </c>
      <c r="E350">
        <f t="shared" si="60"/>
        <v>0.11258278145695359</v>
      </c>
      <c r="F350">
        <f t="shared" si="59"/>
        <v>-0.25631067961165122</v>
      </c>
      <c r="G350" t="str">
        <f t="shared" si="49"/>
        <v>13.7 to 17.8</v>
      </c>
      <c r="H350" t="str">
        <f t="shared" si="50"/>
        <v>17.8 to 22.0</v>
      </c>
      <c r="I350" t="str">
        <f>IF(C350&gt;$AA$17,"Above 21.9",IF(C350&gt;$AA$16,"17.7 to 21.9",IF(C350&gt;$AA$15,"13.7 to 17.7",IF(C350&gt;$AA$14,"10.6 to 13.6","Below 10.6"))))</f>
        <v>13.7 to 17.7</v>
      </c>
      <c r="J350" t="str">
        <f t="shared" si="51"/>
        <v>17.7 to 21.9</v>
      </c>
      <c r="K350">
        <f>_xlfn.PERCENTILE.INC($C$2:$C350,K$1)</f>
        <v>15.087774250195594</v>
      </c>
      <c r="L350">
        <f>_xlfn.PERCENTILE.INC($C$2:$C350,L$1)</f>
        <v>16.304511157593026</v>
      </c>
      <c r="M350">
        <f>_xlfn.PERCENTILE.INC($C$2:$C350,M$1)</f>
        <v>17.625684951559684</v>
      </c>
      <c r="N350">
        <f>_xlfn.PERCENTILE.INC($C$2:$C350,N$1)</f>
        <v>19.031796455060846</v>
      </c>
      <c r="O350">
        <f>_xlfn.PERCENTILE.INC($C$2:$C350,O$1)</f>
        <v>25.238466205960332</v>
      </c>
      <c r="P350">
        <f t="shared" si="61"/>
        <v>5</v>
      </c>
      <c r="Q350">
        <f t="shared" si="52"/>
        <v>1</v>
      </c>
      <c r="R350">
        <f t="shared" si="53"/>
        <v>5</v>
      </c>
      <c r="S350">
        <f t="shared" si="54"/>
        <v>5</v>
      </c>
      <c r="T350">
        <f t="shared" si="58"/>
        <v>6.8738514032223988E-2</v>
      </c>
      <c r="U350">
        <f t="shared" si="55"/>
        <v>5.354960128793361E-2</v>
      </c>
      <c r="V350">
        <f t="shared" si="56"/>
        <v>6.773040217941835E-2</v>
      </c>
      <c r="W350">
        <f t="shared" si="57"/>
        <v>6.7793675557011518E-2</v>
      </c>
    </row>
    <row r="351" spans="1:23" x14ac:dyDescent="0.4">
      <c r="A351">
        <v>1910.02</v>
      </c>
      <c r="B351">
        <v>9.7200000000000006</v>
      </c>
      <c r="C351">
        <v>14.002037903032697</v>
      </c>
      <c r="D351">
        <f t="shared" si="48"/>
        <v>5.6521739130434789E-2</v>
      </c>
      <c r="E351">
        <f t="shared" si="60"/>
        <v>0.10454545454545452</v>
      </c>
      <c r="F351">
        <f t="shared" si="59"/>
        <v>-0.42857142857142788</v>
      </c>
      <c r="G351" t="str">
        <f t="shared" si="49"/>
        <v>13.7 to 17.8</v>
      </c>
      <c r="H351" t="str">
        <f t="shared" si="50"/>
        <v>17.8 to 22.0</v>
      </c>
      <c r="I351" t="str">
        <f>IF(C351&gt;$AA$17,"Above 21.9",IF(C351&gt;$AA$16,"17.7 to 21.9",IF(C351&gt;$AA$15,"13.7 to 17.7",IF(C351&gt;$AA$14,"10.6 to 13.6","Below 10.6"))))</f>
        <v>13.7 to 17.7</v>
      </c>
      <c r="J351" t="str">
        <f t="shared" si="51"/>
        <v>17.7 to 21.9</v>
      </c>
      <c r="K351">
        <f>_xlfn.PERCENTILE.INC($C$2:$C351,K$1)</f>
        <v>15.081069904694035</v>
      </c>
      <c r="L351">
        <f>_xlfn.PERCENTILE.INC($C$2:$C351,L$1)</f>
        <v>16.302333087728513</v>
      </c>
      <c r="M351">
        <f>_xlfn.PERCENTILE.INC($C$2:$C351,M$1)</f>
        <v>17.610660113036253</v>
      </c>
      <c r="N351">
        <f>_xlfn.PERCENTILE.INC($C$2:$C351,N$1)</f>
        <v>19.030253593088311</v>
      </c>
      <c r="O351">
        <f>_xlfn.PERCENTILE.INC($C$2:$C351,O$1)</f>
        <v>25.238466205960332</v>
      </c>
      <c r="P351">
        <f t="shared" si="61"/>
        <v>5</v>
      </c>
      <c r="Q351">
        <f t="shared" si="52"/>
        <v>1</v>
      </c>
      <c r="R351">
        <f t="shared" si="53"/>
        <v>5</v>
      </c>
      <c r="S351">
        <f t="shared" si="54"/>
        <v>5</v>
      </c>
      <c r="T351">
        <f t="shared" si="58"/>
        <v>7.1418175477400356E-2</v>
      </c>
      <c r="U351">
        <f t="shared" si="55"/>
        <v>5.3465078651763559E-2</v>
      </c>
      <c r="V351">
        <f t="shared" si="56"/>
        <v>7.0585789620897565E-2</v>
      </c>
      <c r="W351">
        <f t="shared" si="57"/>
        <v>6.8738514032223988E-2</v>
      </c>
    </row>
    <row r="352" spans="1:23" x14ac:dyDescent="0.4">
      <c r="A352">
        <v>1910.03</v>
      </c>
      <c r="B352">
        <v>9.9600000000000009</v>
      </c>
      <c r="C352">
        <v>14.050006965077822</v>
      </c>
      <c r="D352">
        <f t="shared" si="48"/>
        <v>5.9105431309904179E-2</v>
      </c>
      <c r="E352">
        <f t="shared" si="60"/>
        <v>0.11659192825112118</v>
      </c>
      <c r="F352">
        <f t="shared" si="59"/>
        <v>0.2962962962962965</v>
      </c>
      <c r="G352" t="str">
        <f t="shared" si="49"/>
        <v>13.7 to 17.8</v>
      </c>
      <c r="H352" t="str">
        <f t="shared" si="50"/>
        <v>17.8 to 22.0</v>
      </c>
      <c r="I352" t="str">
        <f>IF(C352&gt;$AA$17,"Above 21.9",IF(C352&gt;$AA$16,"17.7 to 21.9",IF(C352&gt;$AA$15,"13.7 to 17.7",IF(C352&gt;$AA$14,"10.6 to 13.6","Below 10.6"))))</f>
        <v>13.7 to 17.7</v>
      </c>
      <c r="J352" t="str">
        <f t="shared" si="51"/>
        <v>17.7 to 21.9</v>
      </c>
      <c r="K352">
        <f>_xlfn.PERCENTILE.INC($C$2:$C352,K$1)</f>
        <v>15.077628818434698</v>
      </c>
      <c r="L352">
        <f>_xlfn.PERCENTILE.INC($C$2:$C352,L$1)</f>
        <v>16.299118790903496</v>
      </c>
      <c r="M352">
        <f>_xlfn.PERCENTILE.INC($C$2:$C352,M$1)</f>
        <v>17.595635274512819</v>
      </c>
      <c r="N352">
        <f>_xlfn.PERCENTILE.INC($C$2:$C352,N$1)</f>
        <v>19.02871073111578</v>
      </c>
      <c r="O352">
        <f>_xlfn.PERCENTILE.INC($C$2:$C352,O$1)</f>
        <v>25.238466205960332</v>
      </c>
      <c r="P352">
        <f t="shared" si="61"/>
        <v>5</v>
      </c>
      <c r="Q352">
        <f t="shared" si="52"/>
        <v>1</v>
      </c>
      <c r="R352">
        <f t="shared" si="53"/>
        <v>5</v>
      </c>
      <c r="S352">
        <f t="shared" si="54"/>
        <v>5</v>
      </c>
      <c r="T352">
        <f t="shared" si="58"/>
        <v>7.1174341940581462E-2</v>
      </c>
      <c r="U352">
        <f t="shared" si="55"/>
        <v>5.3260066169499014E-2</v>
      </c>
      <c r="V352">
        <f t="shared" si="56"/>
        <v>6.9754180225311616E-2</v>
      </c>
      <c r="W352">
        <f t="shared" si="57"/>
        <v>7.1418175477400356E-2</v>
      </c>
    </row>
    <row r="353" spans="1:23" x14ac:dyDescent="0.4">
      <c r="A353">
        <v>1910.04</v>
      </c>
      <c r="B353">
        <v>9.7200000000000006</v>
      </c>
      <c r="C353">
        <v>13.559883620820079</v>
      </c>
      <c r="D353">
        <f t="shared" si="48"/>
        <v>5.3312302839116733E-2</v>
      </c>
      <c r="E353">
        <f t="shared" si="60"/>
        <v>4.2918454935622352E-2</v>
      </c>
      <c r="F353">
        <f t="shared" si="59"/>
        <v>-0.28915662650602431</v>
      </c>
      <c r="G353" t="str">
        <f t="shared" si="49"/>
        <v>10.7 to 13.7</v>
      </c>
      <c r="H353" t="str">
        <f t="shared" si="50"/>
        <v>17.8 to 22.0</v>
      </c>
      <c r="I353" t="str">
        <f>IF(C353&gt;$AA$17,"Above 21.9",IF(C353&gt;$AA$16,"17.7 to 21.9",IF(C353&gt;$AA$15,"13.7 to 17.7",IF(C353&gt;$AA$14,"10.6 to 13.6","Below 10.6"))))</f>
        <v>10.6 to 13.6</v>
      </c>
      <c r="J353" t="str">
        <f t="shared" si="51"/>
        <v>17.7 to 21.9</v>
      </c>
      <c r="K353">
        <f>_xlfn.PERCENTILE.INC($C$2:$C353,K$1)</f>
        <v>15.056824449812849</v>
      </c>
      <c r="L353">
        <f>_xlfn.PERCENTILE.INC($C$2:$C353,L$1)</f>
        <v>16.293455345311571</v>
      </c>
      <c r="M353">
        <f>_xlfn.PERCENTILE.INC($C$2:$C353,M$1)</f>
        <v>17.593099341053634</v>
      </c>
      <c r="N353">
        <f>_xlfn.PERCENTILE.INC($C$2:$C353,N$1)</f>
        <v>19.028574829673108</v>
      </c>
      <c r="O353">
        <f>_xlfn.PERCENTILE.INC($C$2:$C353,O$1)</f>
        <v>25.238466205960332</v>
      </c>
      <c r="P353">
        <f t="shared" si="61"/>
        <v>5</v>
      </c>
      <c r="Q353">
        <f t="shared" si="52"/>
        <v>1</v>
      </c>
      <c r="R353">
        <f t="shared" si="53"/>
        <v>5</v>
      </c>
      <c r="S353">
        <f t="shared" si="54"/>
        <v>5</v>
      </c>
      <c r="T353">
        <f t="shared" si="58"/>
        <v>7.3746945620136645E-2</v>
      </c>
      <c r="U353">
        <f t="shared" si="55"/>
        <v>5.2808342273272489E-2</v>
      </c>
      <c r="V353">
        <f t="shared" si="56"/>
        <v>6.8281764358543703E-2</v>
      </c>
      <c r="W353">
        <f t="shared" si="57"/>
        <v>7.1174341940581462E-2</v>
      </c>
    </row>
    <row r="354" spans="1:23" x14ac:dyDescent="0.4">
      <c r="A354">
        <v>1910.05</v>
      </c>
      <c r="B354">
        <v>9.56</v>
      </c>
      <c r="C354">
        <v>13.568792287251449</v>
      </c>
      <c r="D354">
        <f t="shared" si="48"/>
        <v>5.8278145695364249E-2</v>
      </c>
      <c r="E354">
        <f t="shared" si="60"/>
        <v>-7.2689511941848679E-3</v>
      </c>
      <c r="F354">
        <f t="shared" si="59"/>
        <v>-0.19753086419753102</v>
      </c>
      <c r="G354" t="str">
        <f t="shared" si="49"/>
        <v>10.7 to 13.7</v>
      </c>
      <c r="H354" t="str">
        <f t="shared" si="50"/>
        <v>17.8 to 22.0</v>
      </c>
      <c r="I354" t="str">
        <f>IF(C354&gt;$AA$17,"Above 21.9",IF(C354&gt;$AA$16,"17.7 to 21.9",IF(C354&gt;$AA$15,"13.7 to 17.7",IF(C354&gt;$AA$14,"10.6 to 13.6","Below 10.6"))))</f>
        <v>10.6 to 13.6</v>
      </c>
      <c r="J354" t="str">
        <f t="shared" si="51"/>
        <v>17.7 to 21.9</v>
      </c>
      <c r="K354">
        <f>_xlfn.PERCENTILE.INC($C$2:$C354,K$1)</f>
        <v>15.051401815903938</v>
      </c>
      <c r="L354">
        <f>_xlfn.PERCENTILE.INC($C$2:$C354,L$1)</f>
        <v>16.284141654169836</v>
      </c>
      <c r="M354">
        <f>_xlfn.PERCENTILE.INC($C$2:$C354,M$1)</f>
        <v>17.590563407594452</v>
      </c>
      <c r="N354">
        <f>_xlfn.PERCENTILE.INC($C$2:$C354,N$1)</f>
        <v>19.028438928230436</v>
      </c>
      <c r="O354">
        <f>_xlfn.PERCENTILE.INC($C$2:$C354,O$1)</f>
        <v>25.238466205960332</v>
      </c>
      <c r="P354">
        <f t="shared" si="61"/>
        <v>5</v>
      </c>
      <c r="Q354">
        <f t="shared" si="52"/>
        <v>1</v>
      </c>
      <c r="R354">
        <f t="shared" si="53"/>
        <v>5</v>
      </c>
      <c r="S354">
        <f t="shared" si="54"/>
        <v>5</v>
      </c>
      <c r="T354">
        <f t="shared" si="58"/>
        <v>7.3698526650713747E-2</v>
      </c>
      <c r="U354">
        <f t="shared" si="55"/>
        <v>5.4338384742550004E-2</v>
      </c>
      <c r="V354">
        <f t="shared" si="56"/>
        <v>6.6873932225413879E-2</v>
      </c>
      <c r="W354">
        <f t="shared" si="57"/>
        <v>7.3746945620136645E-2</v>
      </c>
    </row>
    <row r="355" spans="1:23" x14ac:dyDescent="0.4">
      <c r="A355">
        <v>1910.06</v>
      </c>
      <c r="B355">
        <v>9.1</v>
      </c>
      <c r="C355">
        <v>13.019657302315936</v>
      </c>
      <c r="D355">
        <f t="shared" si="48"/>
        <v>5.5290102389078485E-2</v>
      </c>
      <c r="E355">
        <f t="shared" si="60"/>
        <v>-7.1428571428571536E-2</v>
      </c>
      <c r="F355">
        <f t="shared" si="59"/>
        <v>-0.57740585774058673</v>
      </c>
      <c r="G355" t="str">
        <f t="shared" si="49"/>
        <v>10.7 to 13.7</v>
      </c>
      <c r="H355" t="str">
        <f t="shared" si="50"/>
        <v>17.8 to 22.0</v>
      </c>
      <c r="I355" t="str">
        <f>IF(C355&gt;$AA$17,"Above 21.9",IF(C355&gt;$AA$16,"17.7 to 21.9",IF(C355&gt;$AA$15,"13.7 to 17.7",IF(C355&gt;$AA$14,"10.6 to 13.6","Below 10.6"))))</f>
        <v>10.6 to 13.6</v>
      </c>
      <c r="J355" t="str">
        <f t="shared" si="51"/>
        <v>17.7 to 21.9</v>
      </c>
      <c r="K355">
        <f>_xlfn.PERCENTILE.INC($C$2:$C355,K$1)</f>
        <v>15.049974980930521</v>
      </c>
      <c r="L355">
        <f>_xlfn.PERCENTILE.INC($C$2:$C355,L$1)</f>
        <v>16.267527471928471</v>
      </c>
      <c r="M355">
        <f>_xlfn.PERCENTILE.INC($C$2:$C355,M$1)</f>
        <v>17.580639282439996</v>
      </c>
      <c r="N355">
        <f>_xlfn.PERCENTILE.INC($C$2:$C355,N$1)</f>
        <v>19.028303026787764</v>
      </c>
      <c r="O355">
        <f>_xlfn.PERCENTILE.INC($C$2:$C355,O$1)</f>
        <v>25.238466205960332</v>
      </c>
      <c r="P355">
        <f t="shared" si="61"/>
        <v>5</v>
      </c>
      <c r="Q355">
        <f t="shared" si="52"/>
        <v>2</v>
      </c>
      <c r="R355">
        <f t="shared" si="53"/>
        <v>5</v>
      </c>
      <c r="S355">
        <f t="shared" si="54"/>
        <v>5</v>
      </c>
      <c r="T355">
        <f t="shared" si="58"/>
        <v>7.6806937139744846E-2</v>
      </c>
      <c r="U355">
        <f t="shared" si="55"/>
        <v>5.5578059777957795E-2</v>
      </c>
      <c r="V355">
        <f t="shared" si="56"/>
        <v>6.6487395920568251E-2</v>
      </c>
      <c r="W355">
        <f t="shared" si="57"/>
        <v>7.3698526650713747E-2</v>
      </c>
    </row>
    <row r="356" spans="1:23" x14ac:dyDescent="0.4">
      <c r="A356">
        <v>1910.07</v>
      </c>
      <c r="B356">
        <v>8.64</v>
      </c>
      <c r="C356">
        <v>12.34258125998522</v>
      </c>
      <c r="D356">
        <f t="shared" si="48"/>
        <v>4.7440273037542662E-2</v>
      </c>
      <c r="E356">
        <f t="shared" si="60"/>
        <v>-0.13078470824949689</v>
      </c>
      <c r="F356">
        <f t="shared" si="59"/>
        <v>-0.60659340659340544</v>
      </c>
      <c r="G356" t="str">
        <f t="shared" si="49"/>
        <v>10.7 to 13.7</v>
      </c>
      <c r="H356" t="str">
        <f t="shared" si="50"/>
        <v>13.7 to 17.8</v>
      </c>
      <c r="I356" t="str">
        <f>IF(C356&gt;$AA$17,"Above 21.9",IF(C356&gt;$AA$16,"17.7 to 21.9",IF(C356&gt;$AA$15,"13.7 to 17.7",IF(C356&gt;$AA$14,"10.6 to 13.6","Below 10.6"))))</f>
        <v>10.6 to 13.6</v>
      </c>
      <c r="J356" t="str">
        <f t="shared" si="51"/>
        <v>17.7 to 21.9</v>
      </c>
      <c r="K356">
        <f>_xlfn.PERCENTILE.INC($C$2:$C356,K$1)</f>
        <v>15.046533951395272</v>
      </c>
      <c r="L356">
        <f>_xlfn.PERCENTILE.INC($C$2:$C356,L$1)</f>
        <v>16.244022162215273</v>
      </c>
      <c r="M356">
        <f>_xlfn.PERCENTILE.INC($C$2:$C356,M$1)</f>
        <v>17.563326965590274</v>
      </c>
      <c r="N356">
        <f>_xlfn.PERCENTILE.INC($C$2:$C356,N$1)</f>
        <v>19.028167125345092</v>
      </c>
      <c r="O356">
        <f>_xlfn.PERCENTILE.INC($C$2:$C356,O$1)</f>
        <v>25.238466205960332</v>
      </c>
      <c r="P356">
        <f t="shared" si="61"/>
        <v>5</v>
      </c>
      <c r="Q356">
        <f t="shared" si="52"/>
        <v>2</v>
      </c>
      <c r="R356">
        <f t="shared" si="53"/>
        <v>4</v>
      </c>
      <c r="S356">
        <f t="shared" si="54"/>
        <v>5</v>
      </c>
      <c r="T356">
        <f t="shared" si="58"/>
        <v>8.1020329454261783E-2</v>
      </c>
      <c r="U356">
        <f t="shared" si="55"/>
        <v>5.6530565002651759E-2</v>
      </c>
      <c r="V356">
        <f t="shared" si="56"/>
        <v>6.5653401651203383E-2</v>
      </c>
      <c r="W356">
        <f t="shared" si="57"/>
        <v>7.6806937139744846E-2</v>
      </c>
    </row>
    <row r="357" spans="1:23" x14ac:dyDescent="0.4">
      <c r="A357">
        <v>1910.08</v>
      </c>
      <c r="B357">
        <v>8.85</v>
      </c>
      <c r="C357">
        <v>12.745055150886252</v>
      </c>
      <c r="D357">
        <f t="shared" si="48"/>
        <v>4.8989898989898972E-2</v>
      </c>
      <c r="E357">
        <f t="shared" si="60"/>
        <v>-0.13064833005893911</v>
      </c>
      <c r="F357">
        <f t="shared" si="59"/>
        <v>0.29166666666666541</v>
      </c>
      <c r="G357" t="str">
        <f t="shared" si="49"/>
        <v>10.7 to 13.7</v>
      </c>
      <c r="H357" t="str">
        <f t="shared" si="50"/>
        <v>17.8 to 22.0</v>
      </c>
      <c r="I357" t="str">
        <f>IF(C357&gt;$AA$17,"Above 21.9",IF(C357&gt;$AA$16,"17.7 to 21.9",IF(C357&gt;$AA$15,"13.7 to 17.7",IF(C357&gt;$AA$14,"10.6 to 13.6","Below 10.6"))))</f>
        <v>10.6 to 13.6</v>
      </c>
      <c r="J357" t="str">
        <f t="shared" si="51"/>
        <v>17.7 to 21.9</v>
      </c>
      <c r="K357">
        <f>_xlfn.PERCENTILE.INC($C$2:$C357,K$1)</f>
        <v>15.040444676080995</v>
      </c>
      <c r="L357">
        <f>_xlfn.PERCENTILE.INC($C$2:$C357,L$1)</f>
        <v>16.217071288766157</v>
      </c>
      <c r="M357">
        <f>_xlfn.PERCENTILE.INC($C$2:$C357,M$1)</f>
        <v>17.546014648740549</v>
      </c>
      <c r="N357">
        <f>_xlfn.PERCENTILE.INC($C$2:$C357,N$1)</f>
        <v>19.028031223902421</v>
      </c>
      <c r="O357">
        <f>_xlfn.PERCENTILE.INC($C$2:$C357,O$1)</f>
        <v>25.238466205960332</v>
      </c>
      <c r="P357">
        <f t="shared" si="61"/>
        <v>5</v>
      </c>
      <c r="Q357">
        <f t="shared" si="52"/>
        <v>2</v>
      </c>
      <c r="R357">
        <f t="shared" si="53"/>
        <v>4</v>
      </c>
      <c r="S357">
        <f t="shared" si="54"/>
        <v>5</v>
      </c>
      <c r="T357">
        <f t="shared" si="58"/>
        <v>7.8461802492118926E-2</v>
      </c>
      <c r="U357">
        <f t="shared" si="55"/>
        <v>5.534152323891077E-2</v>
      </c>
      <c r="V357">
        <f t="shared" si="56"/>
        <v>6.4861019316364607E-2</v>
      </c>
      <c r="W357">
        <f t="shared" si="57"/>
        <v>8.1020329454261783E-2</v>
      </c>
    </row>
    <row r="358" spans="1:23" x14ac:dyDescent="0.4">
      <c r="A358">
        <v>1910.09</v>
      </c>
      <c r="B358">
        <v>8.91</v>
      </c>
      <c r="C358">
        <v>12.937161101070849</v>
      </c>
      <c r="D358">
        <f t="shared" si="48"/>
        <v>5.3620689655172415E-2</v>
      </c>
      <c r="E358">
        <f t="shared" si="60"/>
        <v>-0.12561334641805685</v>
      </c>
      <c r="F358">
        <f t="shared" si="59"/>
        <v>8.1355932203390505E-2</v>
      </c>
      <c r="G358" t="str">
        <f t="shared" si="49"/>
        <v>10.7 to 13.7</v>
      </c>
      <c r="H358" t="str">
        <f t="shared" si="50"/>
        <v>13.7 to 17.8</v>
      </c>
      <c r="I358" t="str">
        <f>IF(C358&gt;$AA$17,"Above 21.9",IF(C358&gt;$AA$16,"17.7 to 21.9",IF(C358&gt;$AA$15,"13.7 to 17.7",IF(C358&gt;$AA$14,"10.6 to 13.6","Below 10.6"))))</f>
        <v>10.6 to 13.6</v>
      </c>
      <c r="J358" t="str">
        <f t="shared" si="51"/>
        <v>13.7 to 17.7</v>
      </c>
      <c r="K358">
        <f>_xlfn.PERCENTILE.INC($C$2:$C358,K$1)</f>
        <v>15.025287639481348</v>
      </c>
      <c r="L358">
        <f>_xlfn.PERCENTILE.INC($C$2:$C358,L$1)</f>
        <v>16.208470473376423</v>
      </c>
      <c r="M358">
        <f>_xlfn.PERCENTILE.INC($C$2:$C358,M$1)</f>
        <v>17.533770130299235</v>
      </c>
      <c r="N358">
        <f>_xlfn.PERCENTILE.INC($C$2:$C358,N$1)</f>
        <v>19.025702659966992</v>
      </c>
      <c r="O358">
        <f>_xlfn.PERCENTILE.INC($C$2:$C358,O$1)</f>
        <v>25.238466205960332</v>
      </c>
      <c r="P358">
        <f t="shared" si="61"/>
        <v>5</v>
      </c>
      <c r="Q358">
        <f t="shared" si="52"/>
        <v>2</v>
      </c>
      <c r="R358">
        <f t="shared" si="53"/>
        <v>4</v>
      </c>
      <c r="S358">
        <f t="shared" si="54"/>
        <v>5</v>
      </c>
      <c r="T358">
        <f t="shared" si="58"/>
        <v>7.7296710784348729E-2</v>
      </c>
      <c r="U358">
        <f t="shared" si="55"/>
        <v>5.7663894414167374E-2</v>
      </c>
      <c r="V358">
        <f t="shared" si="56"/>
        <v>6.5554656744947537E-2</v>
      </c>
      <c r="W358">
        <f t="shared" si="57"/>
        <v>7.8461802492118926E-2</v>
      </c>
    </row>
    <row r="359" spans="1:23" x14ac:dyDescent="0.4">
      <c r="A359">
        <v>1910.1</v>
      </c>
      <c r="B359">
        <v>9.32</v>
      </c>
      <c r="C359">
        <v>13.918866656445818</v>
      </c>
      <c r="D359">
        <f t="shared" ref="D359:D422" si="62">(B359-B239)/B239/10</f>
        <v>5.5074875207986693E-2</v>
      </c>
      <c r="E359">
        <f t="shared" si="60"/>
        <v>-8.8954056695992184E-2</v>
      </c>
      <c r="F359">
        <f t="shared" si="59"/>
        <v>0.55218855218855234</v>
      </c>
      <c r="G359" t="str">
        <f t="shared" ref="G359:G422" si="63">IF(C359&gt;22,"Above 22.0",IF(C359&gt;17.8,"17.8 to 22.0",IF(C359&gt;13.7,"13.7 to 17.8",IF(C359&gt;10.7,"10.7 to 13.7","Below 10.7"))))</f>
        <v>13.7 to 17.8</v>
      </c>
      <c r="H359" t="str">
        <f t="shared" ref="H359:H422" si="64">G239</f>
        <v>17.8 to 22.0</v>
      </c>
      <c r="I359" t="str">
        <f>IF(C359&gt;$AA$17,"Above 21.9",IF(C359&gt;$AA$16,"17.7 to 21.9",IF(C359&gt;$AA$15,"13.7 to 17.7",IF(C359&gt;$AA$14,"10.6 to 13.6","Below 10.6"))))</f>
        <v>13.7 to 17.7</v>
      </c>
      <c r="J359" t="str">
        <f t="shared" ref="J359:J422" si="65">I239</f>
        <v>17.7 to 21.9</v>
      </c>
      <c r="K359">
        <f>_xlfn.PERCENTILE.INC($C$2:$C359,K$1)</f>
        <v>15.020664561239256</v>
      </c>
      <c r="L359">
        <f>_xlfn.PERCENTILE.INC($C$2:$C359,L$1)</f>
        <v>16.200733366729743</v>
      </c>
      <c r="M359">
        <f>_xlfn.PERCENTILE.INC($C$2:$C359,M$1)</f>
        <v>17.521525611857918</v>
      </c>
      <c r="N359">
        <f>_xlfn.PERCENTILE.INC($C$2:$C359,N$1)</f>
        <v>19.023374096031564</v>
      </c>
      <c r="O359">
        <f>_xlfn.PERCENTILE.INC($C$2:$C359,O$1)</f>
        <v>25.238466205960332</v>
      </c>
      <c r="P359">
        <f t="shared" si="61"/>
        <v>5</v>
      </c>
      <c r="Q359">
        <f t="shared" ref="Q359:Q422" si="66">P239</f>
        <v>2</v>
      </c>
      <c r="R359">
        <f t="shared" ref="R359:R422" si="67">P347</f>
        <v>5</v>
      </c>
      <c r="S359">
        <f t="shared" ref="S359:S422" si="68">P358</f>
        <v>5</v>
      </c>
      <c r="T359">
        <f t="shared" si="58"/>
        <v>7.1844929956053613E-2</v>
      </c>
      <c r="U359">
        <f t="shared" ref="U359:U422" si="69">T239</f>
        <v>5.5241297681119697E-2</v>
      </c>
      <c r="V359">
        <f t="shared" ref="V359:V422" si="70">T347</f>
        <v>6.6716280023167748E-2</v>
      </c>
      <c r="W359">
        <f t="shared" ref="W359:W422" si="71">T358</f>
        <v>7.7296710784348729E-2</v>
      </c>
    </row>
    <row r="360" spans="1:23" x14ac:dyDescent="0.4">
      <c r="A360">
        <v>1910.11</v>
      </c>
      <c r="B360">
        <v>9.31</v>
      </c>
      <c r="C360">
        <v>14.164523175780351</v>
      </c>
      <c r="D360">
        <f t="shared" si="62"/>
        <v>4.3672839506172838E-2</v>
      </c>
      <c r="E360">
        <f t="shared" si="60"/>
        <v>-8.5461689587426254E-2</v>
      </c>
      <c r="F360">
        <f t="shared" si="59"/>
        <v>-1.2875536480686419E-2</v>
      </c>
      <c r="G360" t="str">
        <f t="shared" si="63"/>
        <v>13.7 to 17.8</v>
      </c>
      <c r="H360" t="str">
        <f t="shared" si="64"/>
        <v>17.8 to 22.0</v>
      </c>
      <c r="I360" t="str">
        <f>IF(C360&gt;$AA$17,"Above 21.9",IF(C360&gt;$AA$16,"17.7 to 21.9",IF(C360&gt;$AA$15,"13.7 to 17.7",IF(C360&gt;$AA$14,"10.6 to 13.6","Below 10.6"))))</f>
        <v>13.7 to 17.7</v>
      </c>
      <c r="J360" t="str">
        <f t="shared" si="65"/>
        <v>17.7 to 21.9</v>
      </c>
      <c r="K360">
        <f>_xlfn.PERCENTILE.INC($C$2:$C360,K$1)</f>
        <v>15.016892840762187</v>
      </c>
      <c r="L360">
        <f>_xlfn.PERCENTILE.INC($C$2:$C360,L$1)</f>
        <v>16.194723677569183</v>
      </c>
      <c r="M360">
        <f>_xlfn.PERCENTILE.INC($C$2:$C360,M$1)</f>
        <v>17.514767101370801</v>
      </c>
      <c r="N360">
        <f>_xlfn.PERCENTILE.INC($C$2:$C360,N$1)</f>
        <v>19.021045532096139</v>
      </c>
      <c r="O360">
        <f>_xlfn.PERCENTILE.INC($C$2:$C360,O$1)</f>
        <v>25.238466205960332</v>
      </c>
      <c r="P360">
        <f t="shared" si="61"/>
        <v>5</v>
      </c>
      <c r="Q360">
        <f t="shared" si="66"/>
        <v>1</v>
      </c>
      <c r="R360">
        <f t="shared" si="67"/>
        <v>5</v>
      </c>
      <c r="S360">
        <f t="shared" si="68"/>
        <v>5</v>
      </c>
      <c r="T360">
        <f t="shared" si="58"/>
        <v>7.0598917280172271E-2</v>
      </c>
      <c r="U360">
        <f t="shared" si="69"/>
        <v>5.1494407342077872E-2</v>
      </c>
      <c r="V360">
        <f t="shared" si="70"/>
        <v>6.7816696892004216E-2</v>
      </c>
      <c r="W360">
        <f t="shared" si="71"/>
        <v>7.1844929956053613E-2</v>
      </c>
    </row>
    <row r="361" spans="1:23" x14ac:dyDescent="0.4">
      <c r="A361">
        <v>1910.12</v>
      </c>
      <c r="B361">
        <v>9.0500000000000007</v>
      </c>
      <c r="C361">
        <v>13.741478417781547</v>
      </c>
      <c r="D361">
        <f t="shared" si="62"/>
        <v>3.1732168850072788E-2</v>
      </c>
      <c r="E361">
        <f t="shared" si="60"/>
        <v>-0.12135922330097086</v>
      </c>
      <c r="F361">
        <f t="shared" si="59"/>
        <v>-0.33512352309344762</v>
      </c>
      <c r="G361" t="str">
        <f t="shared" si="63"/>
        <v>13.7 to 17.8</v>
      </c>
      <c r="H361" t="str">
        <f t="shared" si="64"/>
        <v>17.8 to 22.0</v>
      </c>
      <c r="I361" t="str">
        <f>IF(C361&gt;$AA$17,"Above 21.9",IF(C361&gt;$AA$16,"17.7 to 21.9",IF(C361&gt;$AA$15,"13.7 to 17.7",IF(C361&gt;$AA$14,"10.6 to 13.6","Below 10.6"))))</f>
        <v>13.7 to 17.7</v>
      </c>
      <c r="J361" t="str">
        <f t="shared" si="65"/>
        <v>17.7 to 21.9</v>
      </c>
      <c r="K361">
        <f>_xlfn.PERCENTILE.INC($C$2:$C361,K$1)</f>
        <v>15.007424322535366</v>
      </c>
      <c r="L361">
        <f>_xlfn.PERCENTILE.INC($C$2:$C361,L$1)</f>
        <v>16.183513068955516</v>
      </c>
      <c r="M361">
        <f>_xlfn.PERCENTILE.INC($C$2:$C361,M$1)</f>
        <v>17.513494598837877</v>
      </c>
      <c r="N361">
        <f>_xlfn.PERCENTILE.INC($C$2:$C361,N$1)</f>
        <v>19.01871696816071</v>
      </c>
      <c r="O361">
        <f>_xlfn.PERCENTILE.INC($C$2:$C361,O$1)</f>
        <v>25.238466205960332</v>
      </c>
      <c r="P361">
        <f t="shared" si="61"/>
        <v>5</v>
      </c>
      <c r="Q361">
        <f t="shared" si="66"/>
        <v>1</v>
      </c>
      <c r="R361">
        <f t="shared" si="67"/>
        <v>5</v>
      </c>
      <c r="S361">
        <f t="shared" si="68"/>
        <v>5</v>
      </c>
      <c r="T361">
        <f t="shared" si="58"/>
        <v>7.2772373510116256E-2</v>
      </c>
      <c r="U361">
        <f t="shared" si="69"/>
        <v>4.8206591482298465E-2</v>
      </c>
      <c r="V361">
        <f t="shared" si="70"/>
        <v>6.7793675557011518E-2</v>
      </c>
      <c r="W361">
        <f t="shared" si="71"/>
        <v>7.0598917280172271E-2</v>
      </c>
    </row>
    <row r="362" spans="1:23" x14ac:dyDescent="0.4">
      <c r="A362">
        <v>1911.01</v>
      </c>
      <c r="B362">
        <v>9.27</v>
      </c>
      <c r="C362">
        <v>14.049215181401205</v>
      </c>
      <c r="D362">
        <f t="shared" si="62"/>
        <v>3.1117397454031102E-2</v>
      </c>
      <c r="E362">
        <f t="shared" si="60"/>
        <v>-8.0357142857142905E-2</v>
      </c>
      <c r="F362">
        <f t="shared" si="59"/>
        <v>0.2917127071823189</v>
      </c>
      <c r="G362" t="str">
        <f t="shared" si="63"/>
        <v>13.7 to 17.8</v>
      </c>
      <c r="H362" t="str">
        <f t="shared" si="64"/>
        <v>17.8 to 22.0</v>
      </c>
      <c r="I362" t="str">
        <f>IF(C362&gt;$AA$17,"Above 21.9",IF(C362&gt;$AA$16,"17.7 to 21.9",IF(C362&gt;$AA$15,"13.7 to 17.7",IF(C362&gt;$AA$14,"10.6 to 13.6","Below 10.6"))))</f>
        <v>13.7 to 17.7</v>
      </c>
      <c r="J362" t="str">
        <f t="shared" si="65"/>
        <v>17.7 to 21.9</v>
      </c>
      <c r="K362">
        <f>_xlfn.PERCENTILE.INC($C$2:$C362,K$1)</f>
        <v>14.98884529612176</v>
      </c>
      <c r="L362">
        <f>_xlfn.PERCENTILE.INC($C$2:$C362,L$1)</f>
        <v>16.169702000615302</v>
      </c>
      <c r="M362">
        <f>_xlfn.PERCENTILE.INC($C$2:$C362,M$1)</f>
        <v>17.512222096304956</v>
      </c>
      <c r="N362">
        <f>_xlfn.PERCENTILE.INC($C$2:$C362,N$1)</f>
        <v>19.016388404225282</v>
      </c>
      <c r="O362">
        <f>_xlfn.PERCENTILE.INC($C$2:$C362,O$1)</f>
        <v>25.238466205960332</v>
      </c>
      <c r="P362">
        <f t="shared" si="61"/>
        <v>5</v>
      </c>
      <c r="Q362">
        <f t="shared" si="66"/>
        <v>1</v>
      </c>
      <c r="R362">
        <f t="shared" si="67"/>
        <v>5</v>
      </c>
      <c r="S362">
        <f t="shared" si="68"/>
        <v>5</v>
      </c>
      <c r="T362">
        <f t="shared" si="58"/>
        <v>7.117835317405001E-2</v>
      </c>
      <c r="U362">
        <f t="shared" si="69"/>
        <v>4.7667664472616583E-2</v>
      </c>
      <c r="V362">
        <f t="shared" si="70"/>
        <v>6.8738514032223988E-2</v>
      </c>
      <c r="W362">
        <f t="shared" si="71"/>
        <v>7.2772373510116256E-2</v>
      </c>
    </row>
    <row r="363" spans="1:23" x14ac:dyDescent="0.4">
      <c r="A363">
        <v>1911.02</v>
      </c>
      <c r="B363">
        <v>9.43</v>
      </c>
      <c r="C363">
        <v>14.721488469928303</v>
      </c>
      <c r="D363">
        <f t="shared" si="62"/>
        <v>3.0068965517241374E-2</v>
      </c>
      <c r="E363">
        <f t="shared" si="60"/>
        <v>-2.9835390946502151E-2</v>
      </c>
      <c r="F363">
        <f t="shared" si="59"/>
        <v>0.20711974110032383</v>
      </c>
      <c r="G363" t="str">
        <f t="shared" si="63"/>
        <v>13.7 to 17.8</v>
      </c>
      <c r="H363" t="str">
        <f t="shared" si="64"/>
        <v>17.8 to 22.0</v>
      </c>
      <c r="I363" t="str">
        <f>IF(C363&gt;$AA$17,"Above 21.9",IF(C363&gt;$AA$16,"17.7 to 21.9",IF(C363&gt;$AA$15,"13.7 to 17.7",IF(C363&gt;$AA$14,"10.6 to 13.6","Below 10.6"))))</f>
        <v>13.7 to 17.7</v>
      </c>
      <c r="J363" t="str">
        <f t="shared" si="65"/>
        <v>17.7 to 21.9</v>
      </c>
      <c r="K363">
        <f>_xlfn.PERCENTILE.INC($C$2:$C363,K$1)</f>
        <v>14.960576888490575</v>
      </c>
      <c r="L363">
        <f>_xlfn.PERCENTILE.INC($C$2:$C363,L$1)</f>
        <v>16.166279906223949</v>
      </c>
      <c r="M363">
        <f>_xlfn.PERCENTILE.INC($C$2:$C363,M$1)</f>
        <v>17.496618742388478</v>
      </c>
      <c r="N363">
        <f>_xlfn.PERCENTILE.INC($C$2:$C363,N$1)</f>
        <v>19.014389925484114</v>
      </c>
      <c r="O363">
        <f>_xlfn.PERCENTILE.INC($C$2:$C363,O$1)</f>
        <v>25.238466205960332</v>
      </c>
      <c r="P363">
        <f t="shared" si="61"/>
        <v>5</v>
      </c>
      <c r="Q363">
        <f t="shared" si="66"/>
        <v>1</v>
      </c>
      <c r="R363">
        <f t="shared" si="67"/>
        <v>5</v>
      </c>
      <c r="S363">
        <f t="shared" si="68"/>
        <v>5</v>
      </c>
      <c r="T363">
        <f t="shared" si="58"/>
        <v>6.7927913814062185E-2</v>
      </c>
      <c r="U363">
        <f t="shared" si="69"/>
        <v>4.6127270072942643E-2</v>
      </c>
      <c r="V363">
        <f t="shared" si="70"/>
        <v>7.1418175477400356E-2</v>
      </c>
      <c r="W363">
        <f t="shared" si="71"/>
        <v>7.117835317405001E-2</v>
      </c>
    </row>
    <row r="364" spans="1:23" x14ac:dyDescent="0.4">
      <c r="A364">
        <v>1911.03</v>
      </c>
      <c r="B364">
        <v>9.32</v>
      </c>
      <c r="C364">
        <v>14.37062322197953</v>
      </c>
      <c r="D364">
        <f t="shared" si="62"/>
        <v>2.41011984021305E-2</v>
      </c>
      <c r="E364">
        <f t="shared" si="60"/>
        <v>-6.4257028112449849E-2</v>
      </c>
      <c r="F364">
        <f t="shared" si="59"/>
        <v>-0.13997879109225803</v>
      </c>
      <c r="G364" t="str">
        <f t="shared" si="63"/>
        <v>13.7 to 17.8</v>
      </c>
      <c r="H364" t="str">
        <f t="shared" si="64"/>
        <v>Above 22.0</v>
      </c>
      <c r="I364" t="str">
        <f>IF(C364&gt;$AA$17,"Above 21.9",IF(C364&gt;$AA$16,"17.7 to 21.9",IF(C364&gt;$AA$15,"13.7 to 17.7",IF(C364&gt;$AA$14,"10.6 to 13.6","Below 10.6"))))</f>
        <v>13.7 to 17.7</v>
      </c>
      <c r="J364" t="str">
        <f t="shared" si="65"/>
        <v>Above 21.9</v>
      </c>
      <c r="K364">
        <f>_xlfn.PERCENTILE.INC($C$2:$C364,K$1)</f>
        <v>14.949452895286649</v>
      </c>
      <c r="L364">
        <f>_xlfn.PERCENTILE.INC($C$2:$C364,L$1)</f>
        <v>16.147420132862898</v>
      </c>
      <c r="M364">
        <f>_xlfn.PERCENTILE.INC($C$2:$C364,M$1)</f>
        <v>17.481015388471995</v>
      </c>
      <c r="N364">
        <f>_xlfn.PERCENTILE.INC($C$2:$C364,N$1)</f>
        <v>19.012391446742946</v>
      </c>
      <c r="O364">
        <f>_xlfn.PERCENTILE.INC($C$2:$C364,O$1)</f>
        <v>25.238466205960332</v>
      </c>
      <c r="P364">
        <f t="shared" si="61"/>
        <v>5</v>
      </c>
      <c r="Q364">
        <f t="shared" si="66"/>
        <v>1</v>
      </c>
      <c r="R364">
        <f t="shared" si="67"/>
        <v>5</v>
      </c>
      <c r="S364">
        <f t="shared" si="68"/>
        <v>5</v>
      </c>
      <c r="T364">
        <f t="shared" si="58"/>
        <v>6.9586404469259455E-2</v>
      </c>
      <c r="U364">
        <f t="shared" si="69"/>
        <v>4.474756654709422E-2</v>
      </c>
      <c r="V364">
        <f t="shared" si="70"/>
        <v>7.1174341940581462E-2</v>
      </c>
      <c r="W364">
        <f t="shared" si="71"/>
        <v>6.7927913814062185E-2</v>
      </c>
    </row>
    <row r="365" spans="1:23" x14ac:dyDescent="0.4">
      <c r="A365">
        <v>1911.04</v>
      </c>
      <c r="B365">
        <v>9.2799999999999994</v>
      </c>
      <c r="C365">
        <v>14.752935420329351</v>
      </c>
      <c r="D365">
        <f t="shared" si="62"/>
        <v>1.400491400491399E-2</v>
      </c>
      <c r="E365">
        <f t="shared" si="60"/>
        <v>-4.5267489711934283E-2</v>
      </c>
      <c r="F365">
        <f t="shared" si="59"/>
        <v>-5.1502145922747967E-2</v>
      </c>
      <c r="G365" t="str">
        <f t="shared" si="63"/>
        <v>13.7 to 17.8</v>
      </c>
      <c r="H365" t="str">
        <f t="shared" si="64"/>
        <v>Above 22.0</v>
      </c>
      <c r="I365" t="str">
        <f>IF(C365&gt;$AA$17,"Above 21.9",IF(C365&gt;$AA$16,"17.7 to 21.9",IF(C365&gt;$AA$15,"13.7 to 17.7",IF(C365&gt;$AA$14,"10.6 to 13.6","Below 10.6"))))</f>
        <v>13.7 to 17.7</v>
      </c>
      <c r="J365" t="str">
        <f t="shared" si="65"/>
        <v>Above 21.9</v>
      </c>
      <c r="K365">
        <f>_xlfn.PERCENTILE.INC($C$2:$C365,K$1)</f>
        <v>14.934847848003658</v>
      </c>
      <c r="L365">
        <f>_xlfn.PERCENTILE.INC($C$2:$C365,L$1)</f>
        <v>16.097685001562461</v>
      </c>
      <c r="M365">
        <f>_xlfn.PERCENTILE.INC($C$2:$C365,M$1)</f>
        <v>17.465540784821499</v>
      </c>
      <c r="N365">
        <f>_xlfn.PERCENTILE.INC($C$2:$C365,N$1)</f>
        <v>19.010392968001781</v>
      </c>
      <c r="O365">
        <f>_xlfn.PERCENTILE.INC($C$2:$C365,O$1)</f>
        <v>25.238466205960332</v>
      </c>
      <c r="P365">
        <f t="shared" si="61"/>
        <v>5</v>
      </c>
      <c r="Q365">
        <f t="shared" si="66"/>
        <v>1</v>
      </c>
      <c r="R365">
        <f t="shared" si="67"/>
        <v>5</v>
      </c>
      <c r="S365">
        <f t="shared" si="68"/>
        <v>5</v>
      </c>
      <c r="T365">
        <f t="shared" si="58"/>
        <v>6.7783120545760217E-2</v>
      </c>
      <c r="U365">
        <f t="shared" si="69"/>
        <v>4.0967291845780747E-2</v>
      </c>
      <c r="V365">
        <f t="shared" si="70"/>
        <v>7.3746945620136645E-2</v>
      </c>
      <c r="W365">
        <f t="shared" si="71"/>
        <v>6.9586404469259455E-2</v>
      </c>
    </row>
    <row r="366" spans="1:23" x14ac:dyDescent="0.4">
      <c r="A366">
        <v>1911.05</v>
      </c>
      <c r="B366">
        <v>9.48</v>
      </c>
      <c r="C366">
        <v>15.047660591685037</v>
      </c>
      <c r="D366">
        <f t="shared" si="62"/>
        <v>2.2639068564036222E-2</v>
      </c>
      <c r="E366">
        <f t="shared" si="60"/>
        <v>-8.3682008368200899E-3</v>
      </c>
      <c r="F366">
        <f t="shared" si="59"/>
        <v>0.25862068965517382</v>
      </c>
      <c r="G366" t="str">
        <f t="shared" si="63"/>
        <v>13.7 to 17.8</v>
      </c>
      <c r="H366" t="str">
        <f t="shared" si="64"/>
        <v>Above 22.0</v>
      </c>
      <c r="I366" t="str">
        <f>IF(C366&gt;$AA$17,"Above 21.9",IF(C366&gt;$AA$16,"17.7 to 21.9",IF(C366&gt;$AA$15,"13.7 to 17.7",IF(C366&gt;$AA$14,"10.6 to 13.6","Below 10.6"))))</f>
        <v>13.7 to 17.7</v>
      </c>
      <c r="J366" t="str">
        <f t="shared" si="65"/>
        <v>Above 21.9</v>
      </c>
      <c r="K366">
        <f>_xlfn.PERCENTILE.INC($C$2:$C366,K$1)</f>
        <v>14.940798074546445</v>
      </c>
      <c r="L366">
        <f>_xlfn.PERCENTILE.INC($C$2:$C366,L$1)</f>
        <v>16.074682118985105</v>
      </c>
      <c r="M366">
        <f>_xlfn.PERCENTILE.INC($C$2:$C366,M$1)</f>
        <v>17.450194931436979</v>
      </c>
      <c r="N366">
        <f>_xlfn.PERCENTILE.INC($C$2:$C366,N$1)</f>
        <v>19.008394489260613</v>
      </c>
      <c r="O366">
        <f>_xlfn.PERCENTILE.INC($C$2:$C366,O$1)</f>
        <v>25.238466205960332</v>
      </c>
      <c r="P366">
        <f t="shared" si="61"/>
        <v>4</v>
      </c>
      <c r="Q366">
        <f t="shared" si="66"/>
        <v>1</v>
      </c>
      <c r="R366">
        <f t="shared" si="67"/>
        <v>5</v>
      </c>
      <c r="S366">
        <f t="shared" si="68"/>
        <v>5</v>
      </c>
      <c r="T366">
        <f t="shared" si="58"/>
        <v>6.6455512729505284E-2</v>
      </c>
      <c r="U366">
        <f t="shared" si="69"/>
        <v>4.3357589750905742E-2</v>
      </c>
      <c r="V366">
        <f t="shared" si="70"/>
        <v>7.3698526650713747E-2</v>
      </c>
      <c r="W366">
        <f t="shared" si="71"/>
        <v>6.7783120545760217E-2</v>
      </c>
    </row>
    <row r="367" spans="1:23" x14ac:dyDescent="0.4">
      <c r="A367">
        <v>1911.06</v>
      </c>
      <c r="B367">
        <v>9.67</v>
      </c>
      <c r="C367">
        <v>15.328355684719281</v>
      </c>
      <c r="D367">
        <f t="shared" si="62"/>
        <v>1.3764705882352939E-2</v>
      </c>
      <c r="E367">
        <f t="shared" si="60"/>
        <v>6.2637362637362665E-2</v>
      </c>
      <c r="F367">
        <f t="shared" si="59"/>
        <v>0.24050632911392339</v>
      </c>
      <c r="G367" t="str">
        <f t="shared" si="63"/>
        <v>13.7 to 17.8</v>
      </c>
      <c r="H367" t="str">
        <f t="shared" si="64"/>
        <v>Above 22.0</v>
      </c>
      <c r="I367" t="str">
        <f>IF(C367&gt;$AA$17,"Above 21.9",IF(C367&gt;$AA$16,"17.7 to 21.9",IF(C367&gt;$AA$15,"13.7 to 17.7",IF(C367&gt;$AA$14,"10.6 to 13.6","Below 10.6"))))</f>
        <v>13.7 to 17.7</v>
      </c>
      <c r="J367" t="str">
        <f t="shared" si="65"/>
        <v>Above 21.9</v>
      </c>
      <c r="K367">
        <f>_xlfn.PERCENTILE.INC($C$2:$C367,K$1)</f>
        <v>14.946748301089229</v>
      </c>
      <c r="L367">
        <f>_xlfn.PERCENTILE.INC($C$2:$C367,L$1)</f>
        <v>16.065045360769293</v>
      </c>
      <c r="M367">
        <f>_xlfn.PERCENTILE.INC($C$2:$C367,M$1)</f>
        <v>17.434849078052462</v>
      </c>
      <c r="N367">
        <f>_xlfn.PERCENTILE.INC($C$2:$C367,N$1)</f>
        <v>19.006396010519445</v>
      </c>
      <c r="O367">
        <f>_xlfn.PERCENTILE.INC($C$2:$C367,O$1)</f>
        <v>25.238466205960332</v>
      </c>
      <c r="P367">
        <f t="shared" si="61"/>
        <v>4</v>
      </c>
      <c r="Q367">
        <f t="shared" si="66"/>
        <v>1</v>
      </c>
      <c r="R367">
        <f t="shared" si="67"/>
        <v>5</v>
      </c>
      <c r="S367">
        <f t="shared" si="68"/>
        <v>4</v>
      </c>
      <c r="T367">
        <f t="shared" ref="T367:T430" si="72">1/C367</f>
        <v>6.5238569652770542E-2</v>
      </c>
      <c r="U367">
        <f t="shared" si="69"/>
        <v>3.9622059115614533E-2</v>
      </c>
      <c r="V367">
        <f t="shared" si="70"/>
        <v>7.6806937139744846E-2</v>
      </c>
      <c r="W367">
        <f t="shared" si="71"/>
        <v>6.6455512729505284E-2</v>
      </c>
    </row>
    <row r="368" spans="1:23" x14ac:dyDescent="0.4">
      <c r="A368">
        <v>1911.07</v>
      </c>
      <c r="B368">
        <v>9.6300000000000008</v>
      </c>
      <c r="C368">
        <v>15.083110578700264</v>
      </c>
      <c r="D368">
        <f t="shared" si="62"/>
        <v>2.143757881462801E-2</v>
      </c>
      <c r="E368">
        <f t="shared" si="60"/>
        <v>0.11458333333333336</v>
      </c>
      <c r="F368">
        <f t="shared" ref="F368:F431" si="73">(B368-B367)/B367*12</f>
        <v>-4.9638055842811765E-2</v>
      </c>
      <c r="G368" t="str">
        <f t="shared" si="63"/>
        <v>13.7 to 17.8</v>
      </c>
      <c r="H368" t="str">
        <f t="shared" si="64"/>
        <v>Above 22.0</v>
      </c>
      <c r="I368" t="str">
        <f>IF(C368&gt;$AA$17,"Above 21.9",IF(C368&gt;$AA$16,"17.7 to 21.9",IF(C368&gt;$AA$15,"13.7 to 17.7",IF(C368&gt;$AA$14,"10.6 to 13.6","Below 10.6"))))</f>
        <v>13.7 to 17.7</v>
      </c>
      <c r="J368" t="str">
        <f t="shared" si="65"/>
        <v>Above 21.9</v>
      </c>
      <c r="K368">
        <f>_xlfn.PERCENTILE.INC($C$2:$C368,K$1)</f>
        <v>14.94810059818794</v>
      </c>
      <c r="L368">
        <f>_xlfn.PERCENTILE.INC($C$2:$C368,L$1)</f>
        <v>16.056080864688209</v>
      </c>
      <c r="M368">
        <f>_xlfn.PERCENTILE.INC($C$2:$C368,M$1)</f>
        <v>17.433493661076707</v>
      </c>
      <c r="N368">
        <f>_xlfn.PERCENTILE.INC($C$2:$C368,N$1)</f>
        <v>19.001121328780808</v>
      </c>
      <c r="O368">
        <f>_xlfn.PERCENTILE.INC($C$2:$C368,O$1)</f>
        <v>25.238466205960332</v>
      </c>
      <c r="P368">
        <f t="shared" si="61"/>
        <v>4</v>
      </c>
      <c r="Q368">
        <f t="shared" si="66"/>
        <v>1</v>
      </c>
      <c r="R368">
        <f t="shared" si="67"/>
        <v>5</v>
      </c>
      <c r="S368">
        <f t="shared" si="68"/>
        <v>4</v>
      </c>
      <c r="T368">
        <f t="shared" si="72"/>
        <v>6.6299321667253303E-2</v>
      </c>
      <c r="U368">
        <f t="shared" si="69"/>
        <v>4.3206158713006031E-2</v>
      </c>
      <c r="V368">
        <f t="shared" si="70"/>
        <v>8.1020329454261783E-2</v>
      </c>
      <c r="W368">
        <f t="shared" si="71"/>
        <v>6.5238569652770542E-2</v>
      </c>
    </row>
    <row r="369" spans="1:23" x14ac:dyDescent="0.4">
      <c r="A369">
        <v>1911.08</v>
      </c>
      <c r="B369">
        <v>9.17</v>
      </c>
      <c r="C369">
        <v>13.899790665654443</v>
      </c>
      <c r="D369">
        <f t="shared" si="62"/>
        <v>1.4054726368159215E-2</v>
      </c>
      <c r="E369">
        <f t="shared" si="60"/>
        <v>3.6158192090395516E-2</v>
      </c>
      <c r="F369">
        <f t="shared" si="73"/>
        <v>-0.57320872274143408</v>
      </c>
      <c r="G369" t="str">
        <f t="shared" si="63"/>
        <v>13.7 to 17.8</v>
      </c>
      <c r="H369" t="str">
        <f t="shared" si="64"/>
        <v>Above 22.0</v>
      </c>
      <c r="I369" t="str">
        <f>IF(C369&gt;$AA$17,"Above 21.9",IF(C369&gt;$AA$16,"17.7 to 21.9",IF(C369&gt;$AA$15,"13.7 to 17.7",IF(C369&gt;$AA$14,"10.6 to 13.6","Below 10.6"))))</f>
        <v>13.7 to 17.7</v>
      </c>
      <c r="J369" t="str">
        <f t="shared" si="65"/>
        <v>Above 21.9</v>
      </c>
      <c r="K369">
        <f>_xlfn.PERCENTILE.INC($C$2:$C369,K$1)</f>
        <v>14.928897621460873</v>
      </c>
      <c r="L369">
        <f>_xlfn.PERCENTILE.INC($C$2:$C369,L$1)</f>
        <v>16.048662455184015</v>
      </c>
      <c r="M369">
        <f>_xlfn.PERCENTILE.INC($C$2:$C369,M$1)</f>
        <v>17.432138244100955</v>
      </c>
      <c r="N369">
        <f>_xlfn.PERCENTILE.INC($C$2:$C369,N$1)</f>
        <v>18.995846647042171</v>
      </c>
      <c r="O369">
        <f>_xlfn.PERCENTILE.INC($C$2:$C369,O$1)</f>
        <v>25.238466205960332</v>
      </c>
      <c r="P369">
        <f t="shared" si="61"/>
        <v>5</v>
      </c>
      <c r="Q369">
        <f t="shared" si="66"/>
        <v>1</v>
      </c>
      <c r="R369">
        <f t="shared" si="67"/>
        <v>5</v>
      </c>
      <c r="S369">
        <f t="shared" si="68"/>
        <v>4</v>
      </c>
      <c r="T369">
        <f t="shared" si="72"/>
        <v>7.1943529514508484E-2</v>
      </c>
      <c r="U369">
        <f t="shared" si="69"/>
        <v>4.3332855187057123E-2</v>
      </c>
      <c r="V369">
        <f t="shared" si="70"/>
        <v>7.8461802492118926E-2</v>
      </c>
      <c r="W369">
        <f t="shared" si="71"/>
        <v>6.6299321667253303E-2</v>
      </c>
    </row>
    <row r="370" spans="1:23" x14ac:dyDescent="0.4">
      <c r="A370">
        <v>1911.09</v>
      </c>
      <c r="B370">
        <v>8.67</v>
      </c>
      <c r="C370">
        <v>12.997953983252435</v>
      </c>
      <c r="D370">
        <f t="shared" si="62"/>
        <v>8.3749999999999988E-3</v>
      </c>
      <c r="E370">
        <f t="shared" si="60"/>
        <v>-2.6936026936026959E-2</v>
      </c>
      <c r="F370">
        <f t="shared" si="73"/>
        <v>-0.65430752453653218</v>
      </c>
      <c r="G370" t="str">
        <f t="shared" si="63"/>
        <v>10.7 to 13.7</v>
      </c>
      <c r="H370" t="str">
        <f t="shared" si="64"/>
        <v>Above 22.0</v>
      </c>
      <c r="I370" t="str">
        <f>IF(C370&gt;$AA$17,"Above 21.9",IF(C370&gt;$AA$16,"17.7 to 21.9",IF(C370&gt;$AA$15,"13.7 to 17.7",IF(C370&gt;$AA$14,"10.6 to 13.6","Below 10.6"))))</f>
        <v>10.6 to 13.6</v>
      </c>
      <c r="J370" t="str">
        <f t="shared" si="65"/>
        <v>Above 21.9</v>
      </c>
      <c r="K370">
        <f>_xlfn.PERCENTILE.INC($C$2:$C370,K$1)</f>
        <v>14.908759877780046</v>
      </c>
      <c r="L370">
        <f>_xlfn.PERCENTILE.INC($C$2:$C370,L$1)</f>
        <v>16.04433621883361</v>
      </c>
      <c r="M370">
        <f>_xlfn.PERCENTILE.INC($C$2:$C370,M$1)</f>
        <v>17.415326033760181</v>
      </c>
      <c r="N370">
        <f>_xlfn.PERCENTILE.INC($C$2:$C370,N$1)</f>
        <v>18.990571965303534</v>
      </c>
      <c r="O370">
        <f>_xlfn.PERCENTILE.INC($C$2:$C370,O$1)</f>
        <v>25.238466205960332</v>
      </c>
      <c r="P370">
        <f t="shared" si="61"/>
        <v>5</v>
      </c>
      <c r="Q370">
        <f t="shared" si="66"/>
        <v>1</v>
      </c>
      <c r="R370">
        <f t="shared" si="67"/>
        <v>5</v>
      </c>
      <c r="S370">
        <f t="shared" si="68"/>
        <v>5</v>
      </c>
      <c r="T370">
        <f t="shared" si="72"/>
        <v>7.6935185436760048E-2</v>
      </c>
      <c r="U370">
        <f t="shared" si="69"/>
        <v>4.426645724974447E-2</v>
      </c>
      <c r="V370">
        <f t="shared" si="70"/>
        <v>7.7296710784348729E-2</v>
      </c>
      <c r="W370">
        <f t="shared" si="71"/>
        <v>7.1943529514508484E-2</v>
      </c>
    </row>
    <row r="371" spans="1:23" x14ac:dyDescent="0.4">
      <c r="A371">
        <v>1911.1</v>
      </c>
      <c r="B371">
        <v>8.7200000000000006</v>
      </c>
      <c r="C371">
        <v>13.06647285061919</v>
      </c>
      <c r="D371">
        <f t="shared" si="62"/>
        <v>1.0240202275600511E-2</v>
      </c>
      <c r="E371">
        <f t="shared" ref="E371:E434" si="74">(B371-B359)/B359</f>
        <v>-6.4377682403433431E-2</v>
      </c>
      <c r="F371">
        <f t="shared" si="73"/>
        <v>6.9204152249135925E-2</v>
      </c>
      <c r="G371" t="str">
        <f t="shared" si="63"/>
        <v>10.7 to 13.7</v>
      </c>
      <c r="H371" t="str">
        <f t="shared" si="64"/>
        <v>Above 22.0</v>
      </c>
      <c r="I371" t="str">
        <f>IF(C371&gt;$AA$17,"Above 21.9",IF(C371&gt;$AA$16,"17.7 to 21.9",IF(C371&gt;$AA$15,"13.7 to 17.7",IF(C371&gt;$AA$14,"10.6 to 13.6","Below 10.6"))))</f>
        <v>10.6 to 13.6</v>
      </c>
      <c r="J371" t="str">
        <f t="shared" si="65"/>
        <v>Above 21.9</v>
      </c>
      <c r="K371">
        <f>_xlfn.PERCENTILE.INC($C$2:$C371,K$1)</f>
        <v>14.878917626899044</v>
      </c>
      <c r="L371">
        <f>_xlfn.PERCENTILE.INC($C$2:$C371,L$1)</f>
        <v>16.040297135879729</v>
      </c>
      <c r="M371">
        <f>_xlfn.PERCENTILE.INC($C$2:$C371,M$1)</f>
        <v>17.383057030054392</v>
      </c>
      <c r="N371">
        <f>_xlfn.PERCENTILE.INC($C$2:$C371,N$1)</f>
        <v>18.985297283564897</v>
      </c>
      <c r="O371">
        <f>_xlfn.PERCENTILE.INC($C$2:$C371,O$1)</f>
        <v>25.238466205960332</v>
      </c>
      <c r="P371">
        <f t="shared" si="61"/>
        <v>5</v>
      </c>
      <c r="Q371">
        <f t="shared" si="66"/>
        <v>1</v>
      </c>
      <c r="R371">
        <f t="shared" si="67"/>
        <v>5</v>
      </c>
      <c r="S371">
        <f t="shared" si="68"/>
        <v>5</v>
      </c>
      <c r="T371">
        <f t="shared" si="72"/>
        <v>7.6531747429652547E-2</v>
      </c>
      <c r="U371">
        <f t="shared" si="69"/>
        <v>4.4937959873634671E-2</v>
      </c>
      <c r="V371">
        <f t="shared" si="70"/>
        <v>7.1844929956053613E-2</v>
      </c>
      <c r="W371">
        <f t="shared" si="71"/>
        <v>7.6935185436760048E-2</v>
      </c>
    </row>
    <row r="372" spans="1:23" x14ac:dyDescent="0.4">
      <c r="A372">
        <v>1911.11</v>
      </c>
      <c r="B372">
        <v>9.07</v>
      </c>
      <c r="C372">
        <v>13.727997586413089</v>
      </c>
      <c r="D372">
        <f t="shared" si="62"/>
        <v>1.2252475247524755E-2</v>
      </c>
      <c r="E372">
        <f t="shared" si="74"/>
        <v>-2.5778732545649861E-2</v>
      </c>
      <c r="F372">
        <f t="shared" si="73"/>
        <v>0.48165137614678843</v>
      </c>
      <c r="G372" t="str">
        <f t="shared" si="63"/>
        <v>13.7 to 17.8</v>
      </c>
      <c r="H372" t="str">
        <f t="shared" si="64"/>
        <v>Above 22.0</v>
      </c>
      <c r="I372" t="str">
        <f>IF(C372&gt;$AA$17,"Above 21.9",IF(C372&gt;$AA$16,"17.7 to 21.9",IF(C372&gt;$AA$15,"13.7 to 17.7",IF(C372&gt;$AA$14,"10.6 to 13.6","Below 10.6"))))</f>
        <v>13.7 to 17.7</v>
      </c>
      <c r="J372" t="str">
        <f t="shared" si="65"/>
        <v>Above 21.9</v>
      </c>
      <c r="K372">
        <f>_xlfn.PERCENTILE.INC($C$2:$C372,K$1)</f>
        <v>14.808972366946573</v>
      </c>
      <c r="L372">
        <f>_xlfn.PERCENTILE.INC($C$2:$C372,L$1)</f>
        <v>16.036401629624116</v>
      </c>
      <c r="M372">
        <f>_xlfn.PERCENTILE.INC($C$2:$C372,M$1)</f>
        <v>17.350788026348599</v>
      </c>
      <c r="N372">
        <f>_xlfn.PERCENTILE.INC($C$2:$C372,N$1)</f>
        <v>18.98002260182626</v>
      </c>
      <c r="O372">
        <f>_xlfn.PERCENTILE.INC($C$2:$C372,O$1)</f>
        <v>25.238466205960332</v>
      </c>
      <c r="P372">
        <f t="shared" si="61"/>
        <v>5</v>
      </c>
      <c r="Q372">
        <f t="shared" si="66"/>
        <v>1</v>
      </c>
      <c r="R372">
        <f t="shared" si="67"/>
        <v>5</v>
      </c>
      <c r="S372">
        <f t="shared" si="68"/>
        <v>5</v>
      </c>
      <c r="T372">
        <f t="shared" si="72"/>
        <v>7.2843835650854338E-2</v>
      </c>
      <c r="U372">
        <f t="shared" si="69"/>
        <v>4.4692588066733742E-2</v>
      </c>
      <c r="V372">
        <f t="shared" si="70"/>
        <v>7.0598917280172271E-2</v>
      </c>
      <c r="W372">
        <f t="shared" si="71"/>
        <v>7.6531747429652547E-2</v>
      </c>
    </row>
    <row r="373" spans="1:23" x14ac:dyDescent="0.4">
      <c r="A373">
        <v>1911.12</v>
      </c>
      <c r="B373">
        <v>9.11</v>
      </c>
      <c r="C373">
        <v>13.929258419578233</v>
      </c>
      <c r="D373">
        <f t="shared" si="62"/>
        <v>1.4591194968553451E-2</v>
      </c>
      <c r="E373">
        <f t="shared" si="74"/>
        <v>6.6298342541435042E-3</v>
      </c>
      <c r="F373">
        <f t="shared" si="73"/>
        <v>5.2921719955897437E-2</v>
      </c>
      <c r="G373" t="str">
        <f t="shared" si="63"/>
        <v>13.7 to 17.8</v>
      </c>
      <c r="H373" t="str">
        <f t="shared" si="64"/>
        <v>17.8 to 22.0</v>
      </c>
      <c r="I373" t="str">
        <f>IF(C373&gt;$AA$17,"Above 21.9",IF(C373&gt;$AA$16,"17.7 to 21.9",IF(C373&gt;$AA$15,"13.7 to 17.7",IF(C373&gt;$AA$14,"10.6 to 13.6","Below 10.6"))))</f>
        <v>13.7 to 17.7</v>
      </c>
      <c r="J373" t="str">
        <f t="shared" si="65"/>
        <v>17.7 to 21.9</v>
      </c>
      <c r="K373">
        <f>_xlfn.PERCENTILE.INC($C$2:$C373,K$1)</f>
        <v>14.806562656442683</v>
      </c>
      <c r="L373">
        <f>_xlfn.PERCENTILE.INC($C$2:$C373,L$1)</f>
        <v>16.009175029151034</v>
      </c>
      <c r="M373">
        <f>_xlfn.PERCENTILE.INC($C$2:$C373,M$1)</f>
        <v>17.347672412577836</v>
      </c>
      <c r="N373">
        <f>_xlfn.PERCENTILE.INC($C$2:$C373,N$1)</f>
        <v>18.977680608449575</v>
      </c>
      <c r="O373">
        <f>_xlfn.PERCENTILE.INC($C$2:$C373,O$1)</f>
        <v>25.238466205960332</v>
      </c>
      <c r="P373">
        <f t="shared" si="61"/>
        <v>5</v>
      </c>
      <c r="Q373">
        <f t="shared" si="66"/>
        <v>1</v>
      </c>
      <c r="R373">
        <f t="shared" si="67"/>
        <v>5</v>
      </c>
      <c r="S373">
        <f t="shared" si="68"/>
        <v>5</v>
      </c>
      <c r="T373">
        <f t="shared" si="72"/>
        <v>7.1791330871889963E-2</v>
      </c>
      <c r="U373">
        <f t="shared" si="69"/>
        <v>4.6125003534098062E-2</v>
      </c>
      <c r="V373">
        <f t="shared" si="70"/>
        <v>7.2772373510116256E-2</v>
      </c>
      <c r="W373">
        <f t="shared" si="71"/>
        <v>7.2843835650854338E-2</v>
      </c>
    </row>
    <row r="374" spans="1:23" x14ac:dyDescent="0.4">
      <c r="A374">
        <v>1912.01</v>
      </c>
      <c r="B374">
        <v>9.1199999999999992</v>
      </c>
      <c r="C374">
        <v>13.794952631845822</v>
      </c>
      <c r="D374">
        <f t="shared" si="62"/>
        <v>1.2315270935960593E-2</v>
      </c>
      <c r="E374">
        <f t="shared" si="74"/>
        <v>-1.6181229773462823E-2</v>
      </c>
      <c r="F374">
        <f t="shared" si="73"/>
        <v>1.3172338090010696E-2</v>
      </c>
      <c r="G374" t="str">
        <f t="shared" si="63"/>
        <v>13.7 to 17.8</v>
      </c>
      <c r="H374" t="str">
        <f t="shared" si="64"/>
        <v>Above 22.0</v>
      </c>
      <c r="I374" t="str">
        <f>IF(C374&gt;$AA$17,"Above 21.9",IF(C374&gt;$AA$16,"17.7 to 21.9",IF(C374&gt;$AA$15,"13.7 to 17.7",IF(C374&gt;$AA$14,"10.6 to 13.6","Below 10.6"))))</f>
        <v>13.7 to 17.7</v>
      </c>
      <c r="J374" t="str">
        <f t="shared" si="65"/>
        <v>Above 21.9</v>
      </c>
      <c r="K374">
        <f>_xlfn.PERCENTILE.INC($C$2:$C374,K$1)</f>
        <v>14.781035165391497</v>
      </c>
      <c r="L374">
        <f>_xlfn.PERCENTILE.INC($C$2:$C374,L$1)</f>
        <v>15.990384934087468</v>
      </c>
      <c r="M374">
        <f>_xlfn.PERCENTILE.INC($C$2:$C374,M$1)</f>
        <v>17.344556798807073</v>
      </c>
      <c r="N374">
        <f>_xlfn.PERCENTILE.INC($C$2:$C374,N$1)</f>
        <v>18.975338615072889</v>
      </c>
      <c r="O374">
        <f>_xlfn.PERCENTILE.INC($C$2:$C374,O$1)</f>
        <v>25.238466205960332</v>
      </c>
      <c r="P374">
        <f t="shared" si="61"/>
        <v>5</v>
      </c>
      <c r="Q374">
        <f t="shared" si="66"/>
        <v>1</v>
      </c>
      <c r="R374">
        <f t="shared" si="67"/>
        <v>5</v>
      </c>
      <c r="S374">
        <f t="shared" si="68"/>
        <v>5</v>
      </c>
      <c r="T374">
        <f t="shared" si="72"/>
        <v>7.2490281531774697E-2</v>
      </c>
      <c r="U374">
        <f t="shared" si="69"/>
        <v>4.4762174724133255E-2</v>
      </c>
      <c r="V374">
        <f t="shared" si="70"/>
        <v>7.117835317405001E-2</v>
      </c>
      <c r="W374">
        <f t="shared" si="71"/>
        <v>7.1791330871889963E-2</v>
      </c>
    </row>
    <row r="375" spans="1:23" x14ac:dyDescent="0.4">
      <c r="A375">
        <v>1912.02</v>
      </c>
      <c r="B375">
        <v>9.0399999999999991</v>
      </c>
      <c r="C375">
        <v>13.5316343696866</v>
      </c>
      <c r="D375">
        <f t="shared" si="62"/>
        <v>1.0378510378510375E-2</v>
      </c>
      <c r="E375">
        <f t="shared" si="74"/>
        <v>-4.1357370095440146E-2</v>
      </c>
      <c r="F375">
        <f t="shared" si="73"/>
        <v>-0.10526315789473695</v>
      </c>
      <c r="G375" t="str">
        <f t="shared" si="63"/>
        <v>10.7 to 13.7</v>
      </c>
      <c r="H375" t="str">
        <f t="shared" si="64"/>
        <v>Above 22.0</v>
      </c>
      <c r="I375" t="str">
        <f>IF(C375&gt;$AA$17,"Above 21.9",IF(C375&gt;$AA$16,"17.7 to 21.9",IF(C375&gt;$AA$15,"13.7 to 17.7",IF(C375&gt;$AA$14,"10.6 to 13.6","Below 10.6"))))</f>
        <v>10.6 to 13.6</v>
      </c>
      <c r="J375" t="str">
        <f t="shared" si="65"/>
        <v>Above 21.9</v>
      </c>
      <c r="K375">
        <f>_xlfn.PERCENTILE.INC($C$2:$C375,K$1)</f>
        <v>14.761687132335302</v>
      </c>
      <c r="L375">
        <f>_xlfn.PERCENTILE.INC($C$2:$C375,L$1)</f>
        <v>15.988467849842939</v>
      </c>
      <c r="M375">
        <f>_xlfn.PERCENTILE.INC($C$2:$C375,M$1)</f>
        <v>17.342774023782294</v>
      </c>
      <c r="N375">
        <f>_xlfn.PERCENTILE.INC($C$2:$C375,N$1)</f>
        <v>18.972996621696208</v>
      </c>
      <c r="O375">
        <f>_xlfn.PERCENTILE.INC($C$2:$C375,O$1)</f>
        <v>25.238466205960332</v>
      </c>
      <c r="P375">
        <f t="shared" si="61"/>
        <v>5</v>
      </c>
      <c r="Q375">
        <f t="shared" si="66"/>
        <v>1</v>
      </c>
      <c r="R375">
        <f t="shared" si="67"/>
        <v>5</v>
      </c>
      <c r="S375">
        <f t="shared" si="68"/>
        <v>5</v>
      </c>
      <c r="T375">
        <f t="shared" si="72"/>
        <v>7.3900903074959487E-2</v>
      </c>
      <c r="U375">
        <f t="shared" si="69"/>
        <v>4.452368185098475E-2</v>
      </c>
      <c r="V375">
        <f t="shared" si="70"/>
        <v>6.7927913814062185E-2</v>
      </c>
      <c r="W375">
        <f t="shared" si="71"/>
        <v>7.2490281531774697E-2</v>
      </c>
    </row>
    <row r="376" spans="1:23" x14ac:dyDescent="0.4">
      <c r="A376">
        <v>1912.03</v>
      </c>
      <c r="B376">
        <v>9.3000000000000007</v>
      </c>
      <c r="C376">
        <v>13.63976917394417</v>
      </c>
      <c r="D376">
        <f t="shared" si="62"/>
        <v>1.3414634146341481E-2</v>
      </c>
      <c r="E376">
        <f t="shared" si="74"/>
        <v>-2.1459227467810699E-3</v>
      </c>
      <c r="F376">
        <f t="shared" si="73"/>
        <v>0.34513274336283395</v>
      </c>
      <c r="G376" t="str">
        <f t="shared" si="63"/>
        <v>10.7 to 13.7</v>
      </c>
      <c r="H376" t="str">
        <f t="shared" si="64"/>
        <v>Above 22.0</v>
      </c>
      <c r="I376" t="str">
        <f>IF(C376&gt;$AA$17,"Above 21.9",IF(C376&gt;$AA$16,"17.7 to 21.9",IF(C376&gt;$AA$15,"13.7 to 17.7",IF(C376&gt;$AA$14,"10.6 to 13.6","Below 10.6"))))</f>
        <v>10.6 to 13.6</v>
      </c>
      <c r="J376" t="str">
        <f t="shared" si="65"/>
        <v>Above 21.9</v>
      </c>
      <c r="K376">
        <f>_xlfn.PERCENTILE.INC($C$2:$C376,K$1)</f>
        <v>14.756659201006849</v>
      </c>
      <c r="L376">
        <f>_xlfn.PERCENTILE.INC($C$2:$C376,L$1)</f>
        <v>15.976198975498885</v>
      </c>
      <c r="M376">
        <f>_xlfn.PERCENTILE.INC($C$2:$C376,M$1)</f>
        <v>17.342324087503499</v>
      </c>
      <c r="N376">
        <f>_xlfn.PERCENTILE.INC($C$2:$C376,N$1)</f>
        <v>18.970654628319522</v>
      </c>
      <c r="O376">
        <f>_xlfn.PERCENTILE.INC($C$2:$C376,O$1)</f>
        <v>25.238466205960332</v>
      </c>
      <c r="P376">
        <f t="shared" si="61"/>
        <v>5</v>
      </c>
      <c r="Q376">
        <f t="shared" si="66"/>
        <v>1</v>
      </c>
      <c r="R376">
        <f t="shared" si="67"/>
        <v>5</v>
      </c>
      <c r="S376">
        <f t="shared" si="68"/>
        <v>5</v>
      </c>
      <c r="T376">
        <f t="shared" si="72"/>
        <v>7.3315023681653185E-2</v>
      </c>
      <c r="U376">
        <f t="shared" si="69"/>
        <v>4.462163738651026E-2</v>
      </c>
      <c r="V376">
        <f t="shared" si="70"/>
        <v>6.9586404469259455E-2</v>
      </c>
      <c r="W376">
        <f t="shared" si="71"/>
        <v>7.3900903074959487E-2</v>
      </c>
    </row>
    <row r="377" spans="1:23" x14ac:dyDescent="0.4">
      <c r="A377">
        <v>1912.04</v>
      </c>
      <c r="B377">
        <v>9.59</v>
      </c>
      <c r="C377">
        <v>13.654392690553241</v>
      </c>
      <c r="D377">
        <f t="shared" si="62"/>
        <v>1.3089622641509428E-2</v>
      </c>
      <c r="E377">
        <f t="shared" si="74"/>
        <v>3.3405172413793156E-2</v>
      </c>
      <c r="F377">
        <f t="shared" si="73"/>
        <v>0.37419354838709562</v>
      </c>
      <c r="G377" t="str">
        <f t="shared" si="63"/>
        <v>10.7 to 13.7</v>
      </c>
      <c r="H377" t="str">
        <f t="shared" si="64"/>
        <v>Above 22.0</v>
      </c>
      <c r="I377" t="str">
        <f>IF(C377&gt;$AA$17,"Above 21.9",IF(C377&gt;$AA$16,"17.7 to 21.9",IF(C377&gt;$AA$15,"13.7 to 17.7",IF(C377&gt;$AA$14,"10.6 to 13.6","Below 10.6"))))</f>
        <v>13.7 to 17.7</v>
      </c>
      <c r="J377" t="str">
        <f t="shared" si="65"/>
        <v>Above 21.9</v>
      </c>
      <c r="K377">
        <f>_xlfn.PERCENTILE.INC($C$2:$C377,K$1)</f>
        <v>14.752935420329351</v>
      </c>
      <c r="L377">
        <f>_xlfn.PERCENTILE.INC($C$2:$C377,L$1)</f>
        <v>15.958754206105072</v>
      </c>
      <c r="M377">
        <f>_xlfn.PERCENTILE.INC($C$2:$C377,M$1)</f>
        <v>17.341874151224708</v>
      </c>
      <c r="N377">
        <f>_xlfn.PERCENTILE.INC($C$2:$C377,N$1)</f>
        <v>18.968312634942837</v>
      </c>
      <c r="O377">
        <f>_xlfn.PERCENTILE.INC($C$2:$C377,O$1)</f>
        <v>25.238466205960332</v>
      </c>
      <c r="P377">
        <f t="shared" si="61"/>
        <v>5</v>
      </c>
      <c r="Q377">
        <f t="shared" si="66"/>
        <v>1</v>
      </c>
      <c r="R377">
        <f t="shared" si="67"/>
        <v>5</v>
      </c>
      <c r="S377">
        <f t="shared" si="68"/>
        <v>5</v>
      </c>
      <c r="T377">
        <f t="shared" si="72"/>
        <v>7.3236505105924457E-2</v>
      </c>
      <c r="U377">
        <f t="shared" si="69"/>
        <v>4.3815240649746269E-2</v>
      </c>
      <c r="V377">
        <f t="shared" si="70"/>
        <v>6.7783120545760217E-2</v>
      </c>
      <c r="W377">
        <f t="shared" si="71"/>
        <v>7.3315023681653185E-2</v>
      </c>
    </row>
    <row r="378" spans="1:23" x14ac:dyDescent="0.4">
      <c r="A378">
        <v>1912.05</v>
      </c>
      <c r="B378">
        <v>9.58</v>
      </c>
      <c r="C378">
        <v>13.645500685612371</v>
      </c>
      <c r="D378">
        <f t="shared" si="62"/>
        <v>1.3238770685579184E-2</v>
      </c>
      <c r="E378">
        <f t="shared" si="74"/>
        <v>1.0548523206751016E-2</v>
      </c>
      <c r="F378">
        <f t="shared" si="73"/>
        <v>-1.2513034410844361E-2</v>
      </c>
      <c r="G378" t="str">
        <f t="shared" si="63"/>
        <v>10.7 to 13.7</v>
      </c>
      <c r="H378" t="str">
        <f t="shared" si="64"/>
        <v>Above 22.0</v>
      </c>
      <c r="I378" t="str">
        <f>IF(C378&gt;$AA$17,"Above 21.9",IF(C378&gt;$AA$16,"17.7 to 21.9",IF(C378&gt;$AA$15,"13.7 to 17.7",IF(C378&gt;$AA$14,"10.6 to 13.6","Below 10.6"))))</f>
        <v>10.6 to 13.6</v>
      </c>
      <c r="J378" t="str">
        <f t="shared" si="65"/>
        <v>Above 21.9</v>
      </c>
      <c r="K378">
        <f>_xlfn.PERCENTILE.INC($C$2:$C378,K$1)</f>
        <v>14.751097875477894</v>
      </c>
      <c r="L378">
        <f>_xlfn.PERCENTILE.INC($C$2:$C378,L$1)</f>
        <v>15.953929003082095</v>
      </c>
      <c r="M378">
        <f>_xlfn.PERCENTILE.INC($C$2:$C378,M$1)</f>
        <v>17.319621912324202</v>
      </c>
      <c r="N378">
        <f>_xlfn.PERCENTILE.INC($C$2:$C378,N$1)</f>
        <v>18.968100403464128</v>
      </c>
      <c r="O378">
        <f>_xlfn.PERCENTILE.INC($C$2:$C378,O$1)</f>
        <v>25.238466205960332</v>
      </c>
      <c r="P378">
        <f t="shared" si="61"/>
        <v>5</v>
      </c>
      <c r="Q378">
        <f t="shared" si="66"/>
        <v>1</v>
      </c>
      <c r="R378">
        <f t="shared" si="67"/>
        <v>4</v>
      </c>
      <c r="S378">
        <f t="shared" si="68"/>
        <v>5</v>
      </c>
      <c r="T378">
        <f t="shared" si="72"/>
        <v>7.3284229215157079E-2</v>
      </c>
      <c r="U378">
        <f t="shared" si="69"/>
        <v>4.4587213706778581E-2</v>
      </c>
      <c r="V378">
        <f t="shared" si="70"/>
        <v>6.6455512729505284E-2</v>
      </c>
      <c r="W378">
        <f t="shared" si="71"/>
        <v>7.3236505105924457E-2</v>
      </c>
    </row>
    <row r="379" spans="1:23" x14ac:dyDescent="0.4">
      <c r="A379">
        <v>1912.06</v>
      </c>
      <c r="B379">
        <v>9.58</v>
      </c>
      <c r="C379">
        <v>13.785417404502526</v>
      </c>
      <c r="D379">
        <f t="shared" si="62"/>
        <v>1.3912009512485135E-2</v>
      </c>
      <c r="E379">
        <f t="shared" si="74"/>
        <v>-9.307135470527389E-3</v>
      </c>
      <c r="F379">
        <f t="shared" si="73"/>
        <v>0</v>
      </c>
      <c r="G379" t="str">
        <f t="shared" si="63"/>
        <v>13.7 to 17.8</v>
      </c>
      <c r="H379" t="str">
        <f t="shared" si="64"/>
        <v>17.8 to 22.0</v>
      </c>
      <c r="I379" t="str">
        <f>IF(C379&gt;$AA$17,"Above 21.9",IF(C379&gt;$AA$16,"17.7 to 21.9",IF(C379&gt;$AA$15,"13.7 to 17.7",IF(C379&gt;$AA$14,"10.6 to 13.6","Below 10.6"))))</f>
        <v>13.7 to 17.7</v>
      </c>
      <c r="J379" t="str">
        <f t="shared" si="65"/>
        <v>Above 21.9</v>
      </c>
      <c r="K379">
        <f>_xlfn.PERCENTILE.INC($C$2:$C379,K$1)</f>
        <v>14.747634101800761</v>
      </c>
      <c r="L379">
        <f>_xlfn.PERCENTILE.INC($C$2:$C379,L$1)</f>
        <v>15.95032638625683</v>
      </c>
      <c r="M379">
        <f>_xlfn.PERCENTILE.INC($C$2:$C379,M$1)</f>
        <v>17.297369673423699</v>
      </c>
      <c r="N379">
        <f>_xlfn.PERCENTILE.INC($C$2:$C379,N$1)</f>
        <v>18.967888171985418</v>
      </c>
      <c r="O379">
        <f>_xlfn.PERCENTILE.INC($C$2:$C379,O$1)</f>
        <v>25.238466205960332</v>
      </c>
      <c r="P379">
        <f t="shared" si="61"/>
        <v>5</v>
      </c>
      <c r="Q379">
        <f t="shared" si="66"/>
        <v>1</v>
      </c>
      <c r="R379">
        <f t="shared" si="67"/>
        <v>4</v>
      </c>
      <c r="S379">
        <f t="shared" si="68"/>
        <v>5</v>
      </c>
      <c r="T379">
        <f t="shared" si="72"/>
        <v>7.2540422292428006E-2</v>
      </c>
      <c r="U379">
        <f t="shared" si="69"/>
        <v>4.5529581732718545E-2</v>
      </c>
      <c r="V379">
        <f t="shared" si="70"/>
        <v>6.5238569652770542E-2</v>
      </c>
      <c r="W379">
        <f t="shared" si="71"/>
        <v>7.3284229215157079E-2</v>
      </c>
    </row>
    <row r="380" spans="1:23" x14ac:dyDescent="0.4">
      <c r="A380">
        <v>1912.07</v>
      </c>
      <c r="B380">
        <v>9.59</v>
      </c>
      <c r="C380">
        <v>13.802876645015786</v>
      </c>
      <c r="D380">
        <f t="shared" si="62"/>
        <v>1.1511627906976747E-2</v>
      </c>
      <c r="E380">
        <f t="shared" si="74"/>
        <v>-4.1536863966771462E-3</v>
      </c>
      <c r="F380">
        <f t="shared" si="73"/>
        <v>1.2526096033402656E-2</v>
      </c>
      <c r="G380" t="str">
        <f t="shared" si="63"/>
        <v>13.7 to 17.8</v>
      </c>
      <c r="H380" t="str">
        <f t="shared" si="64"/>
        <v>Above 22.0</v>
      </c>
      <c r="I380" t="str">
        <f>IF(C380&gt;$AA$17,"Above 21.9",IF(C380&gt;$AA$16,"17.7 to 21.9",IF(C380&gt;$AA$15,"13.7 to 17.7",IF(C380&gt;$AA$14,"10.6 to 13.6","Below 10.6"))))</f>
        <v>13.7 to 17.7</v>
      </c>
      <c r="J380" t="str">
        <f t="shared" si="65"/>
        <v>Above 21.9</v>
      </c>
      <c r="K380">
        <f>_xlfn.PERCENTILE.INC($C$2:$C380,K$1)</f>
        <v>14.745396103411871</v>
      </c>
      <c r="L380">
        <f>_xlfn.PERCENTILE.INC($C$2:$C380,L$1)</f>
        <v>15.949168941826981</v>
      </c>
      <c r="M380">
        <f>_xlfn.PERCENTILE.INC($C$2:$C380,M$1)</f>
        <v>17.280565751699395</v>
      </c>
      <c r="N380">
        <f>_xlfn.PERCENTILE.INC($C$2:$C380,N$1)</f>
        <v>18.967675940506712</v>
      </c>
      <c r="O380">
        <f>_xlfn.PERCENTILE.INC($C$2:$C380,O$1)</f>
        <v>25.238466205960332</v>
      </c>
      <c r="P380">
        <f t="shared" si="61"/>
        <v>5</v>
      </c>
      <c r="Q380">
        <f t="shared" si="66"/>
        <v>1</v>
      </c>
      <c r="R380">
        <f t="shared" si="67"/>
        <v>4</v>
      </c>
      <c r="S380">
        <f t="shared" si="68"/>
        <v>5</v>
      </c>
      <c r="T380">
        <f t="shared" si="72"/>
        <v>7.2448666007683238E-2</v>
      </c>
      <c r="U380">
        <f t="shared" si="69"/>
        <v>4.4671401790886162E-2</v>
      </c>
      <c r="V380">
        <f t="shared" si="70"/>
        <v>6.6299321667253303E-2</v>
      </c>
      <c r="W380">
        <f t="shared" si="71"/>
        <v>7.2540422292428006E-2</v>
      </c>
    </row>
    <row r="381" spans="1:23" x14ac:dyDescent="0.4">
      <c r="A381">
        <v>1912.08</v>
      </c>
      <c r="B381">
        <v>9.81</v>
      </c>
      <c r="C381">
        <v>13.984761763426279</v>
      </c>
      <c r="D381">
        <f t="shared" si="62"/>
        <v>1.109852774631937E-2</v>
      </c>
      <c r="E381">
        <f t="shared" si="74"/>
        <v>6.9792802617230157E-2</v>
      </c>
      <c r="F381">
        <f t="shared" si="73"/>
        <v>0.27528675703858263</v>
      </c>
      <c r="G381" t="str">
        <f t="shared" si="63"/>
        <v>13.7 to 17.8</v>
      </c>
      <c r="H381" t="str">
        <f t="shared" si="64"/>
        <v>Above 22.0</v>
      </c>
      <c r="I381" t="str">
        <f>IF(C381&gt;$AA$17,"Above 21.9",IF(C381&gt;$AA$16,"17.7 to 21.9",IF(C381&gt;$AA$15,"13.7 to 17.7",IF(C381&gt;$AA$14,"10.6 to 13.6","Below 10.6"))))</f>
        <v>13.7 to 17.7</v>
      </c>
      <c r="J381" t="str">
        <f t="shared" si="65"/>
        <v>Above 21.9</v>
      </c>
      <c r="K381">
        <f>_xlfn.PERCENTILE.INC($C$2:$C381,K$1)</f>
        <v>14.743239485437137</v>
      </c>
      <c r="L381">
        <f>_xlfn.PERCENTILE.INC($C$2:$C381,L$1)</f>
        <v>15.946234436438893</v>
      </c>
      <c r="M381">
        <f>_xlfn.PERCENTILE.INC($C$2:$C381,M$1)</f>
        <v>17.269210147151298</v>
      </c>
      <c r="N381">
        <f>_xlfn.PERCENTILE.INC($C$2:$C381,N$1)</f>
        <v>18.967463709028003</v>
      </c>
      <c r="O381">
        <f>_xlfn.PERCENTILE.INC($C$2:$C381,O$1)</f>
        <v>25.238466205960332</v>
      </c>
      <c r="P381">
        <f t="shared" si="61"/>
        <v>5</v>
      </c>
      <c r="Q381">
        <f t="shared" si="66"/>
        <v>1</v>
      </c>
      <c r="R381">
        <f t="shared" si="67"/>
        <v>5</v>
      </c>
      <c r="S381">
        <f t="shared" si="68"/>
        <v>5</v>
      </c>
      <c r="T381">
        <f t="shared" si="72"/>
        <v>7.1506402248142351E-2</v>
      </c>
      <c r="U381">
        <f t="shared" si="69"/>
        <v>4.3161731805812606E-2</v>
      </c>
      <c r="V381">
        <f t="shared" si="70"/>
        <v>7.1943529514508484E-2</v>
      </c>
      <c r="W381">
        <f t="shared" si="71"/>
        <v>7.2448666007683238E-2</v>
      </c>
    </row>
    <row r="382" spans="1:23" x14ac:dyDescent="0.4">
      <c r="A382">
        <v>1912.09</v>
      </c>
      <c r="B382">
        <v>9.86</v>
      </c>
      <c r="C382">
        <v>13.926285001315877</v>
      </c>
      <c r="D382">
        <f t="shared" si="62"/>
        <v>1.1412429378531073E-2</v>
      </c>
      <c r="E382">
        <f t="shared" si="74"/>
        <v>0.13725490196078427</v>
      </c>
      <c r="F382">
        <f t="shared" si="73"/>
        <v>6.1162079510702058E-2</v>
      </c>
      <c r="G382" t="str">
        <f t="shared" si="63"/>
        <v>13.7 to 17.8</v>
      </c>
      <c r="H382" t="str">
        <f t="shared" si="64"/>
        <v>Above 22.0</v>
      </c>
      <c r="I382" t="str">
        <f>IF(C382&gt;$AA$17,"Above 21.9",IF(C382&gt;$AA$16,"17.7 to 21.9",IF(C382&gt;$AA$15,"13.7 to 17.7",IF(C382&gt;$AA$14,"10.6 to 13.6","Below 10.6"))))</f>
        <v>13.7 to 17.7</v>
      </c>
      <c r="J382" t="str">
        <f t="shared" si="65"/>
        <v>Above 21.9</v>
      </c>
      <c r="K382">
        <f>_xlfn.PERCENTILE.INC($C$2:$C382,K$1)</f>
        <v>14.736023454014472</v>
      </c>
      <c r="L382">
        <f>_xlfn.PERCENTILE.INC($C$2:$C382,L$1)</f>
        <v>15.942411400571682</v>
      </c>
      <c r="M382">
        <f>_xlfn.PERCENTILE.INC($C$2:$C382,M$1)</f>
        <v>17.257854542603198</v>
      </c>
      <c r="N382">
        <f>_xlfn.PERCENTILE.INC($C$2:$C382,N$1)</f>
        <v>18.967251477549294</v>
      </c>
      <c r="O382">
        <f>_xlfn.PERCENTILE.INC($C$2:$C382,O$1)</f>
        <v>25.238466205960332</v>
      </c>
      <c r="P382">
        <f t="shared" si="61"/>
        <v>5</v>
      </c>
      <c r="Q382">
        <f t="shared" si="66"/>
        <v>1</v>
      </c>
      <c r="R382">
        <f t="shared" si="67"/>
        <v>5</v>
      </c>
      <c r="S382">
        <f t="shared" si="68"/>
        <v>5</v>
      </c>
      <c r="T382">
        <f t="shared" si="72"/>
        <v>7.1806659127363198E-2</v>
      </c>
      <c r="U382">
        <f t="shared" si="69"/>
        <v>4.3751103437369807E-2</v>
      </c>
      <c r="V382">
        <f t="shared" si="70"/>
        <v>7.6935185436760048E-2</v>
      </c>
      <c r="W382">
        <f t="shared" si="71"/>
        <v>7.1506402248142351E-2</v>
      </c>
    </row>
    <row r="383" spans="1:23" x14ac:dyDescent="0.4">
      <c r="A383">
        <v>1912.1</v>
      </c>
      <c r="B383">
        <v>9.84</v>
      </c>
      <c r="C383">
        <v>13.905092701178472</v>
      </c>
      <c r="D383">
        <f t="shared" si="62"/>
        <v>1.4819136522753787E-2</v>
      </c>
      <c r="E383">
        <f t="shared" si="74"/>
        <v>0.12844036697247696</v>
      </c>
      <c r="F383">
        <f t="shared" si="73"/>
        <v>-2.4340770791074537E-2</v>
      </c>
      <c r="G383" t="str">
        <f t="shared" si="63"/>
        <v>13.7 to 17.8</v>
      </c>
      <c r="H383" t="str">
        <f t="shared" si="64"/>
        <v>17.8 to 22.0</v>
      </c>
      <c r="I383" t="str">
        <f>IF(C383&gt;$AA$17,"Above 21.9",IF(C383&gt;$AA$16,"17.7 to 21.9",IF(C383&gt;$AA$15,"13.7 to 17.7",IF(C383&gt;$AA$14,"10.6 to 13.6","Below 10.6"))))</f>
        <v>13.7 to 17.7</v>
      </c>
      <c r="J383" t="str">
        <f t="shared" si="65"/>
        <v>17.7 to 21.9</v>
      </c>
      <c r="K383">
        <f>_xlfn.PERCENTILE.INC($C$2:$C383,K$1)</f>
        <v>14.724395466745538</v>
      </c>
      <c r="L383">
        <f>_xlfn.PERCENTILE.INC($C$2:$C383,L$1)</f>
        <v>15.91899759337895</v>
      </c>
      <c r="M383">
        <f>_xlfn.PERCENTILE.INC($C$2:$C383,M$1)</f>
        <v>17.24765781048136</v>
      </c>
      <c r="N383">
        <f>_xlfn.PERCENTILE.INC($C$2:$C383,N$1)</f>
        <v>18.964772926647409</v>
      </c>
      <c r="O383">
        <f>_xlfn.PERCENTILE.INC($C$2:$C383,O$1)</f>
        <v>25.238466205960332</v>
      </c>
      <c r="P383">
        <f t="shared" si="61"/>
        <v>5</v>
      </c>
      <c r="Q383">
        <f t="shared" si="66"/>
        <v>1</v>
      </c>
      <c r="R383">
        <f t="shared" si="67"/>
        <v>5</v>
      </c>
      <c r="S383">
        <f t="shared" si="68"/>
        <v>5</v>
      </c>
      <c r="T383">
        <f t="shared" si="72"/>
        <v>7.1916097324201872E-2</v>
      </c>
      <c r="U383">
        <f t="shared" si="69"/>
        <v>4.8533263145971443E-2</v>
      </c>
      <c r="V383">
        <f t="shared" si="70"/>
        <v>7.6531747429652547E-2</v>
      </c>
      <c r="W383">
        <f t="shared" si="71"/>
        <v>7.1806659127363198E-2</v>
      </c>
    </row>
    <row r="384" spans="1:23" x14ac:dyDescent="0.4">
      <c r="A384">
        <v>1912.11</v>
      </c>
      <c r="B384">
        <v>9.73</v>
      </c>
      <c r="C384">
        <v>13.749541018606539</v>
      </c>
      <c r="D384">
        <f t="shared" si="62"/>
        <v>1.8082524271844664E-2</v>
      </c>
      <c r="E384">
        <f t="shared" si="74"/>
        <v>7.2767364939360549E-2</v>
      </c>
      <c r="F384">
        <f t="shared" si="73"/>
        <v>-0.13414634146341395</v>
      </c>
      <c r="G384" t="str">
        <f t="shared" si="63"/>
        <v>13.7 to 17.8</v>
      </c>
      <c r="H384" t="str">
        <f t="shared" si="64"/>
        <v>17.8 to 22.0</v>
      </c>
      <c r="I384" t="str">
        <f>IF(C384&gt;$AA$17,"Above 21.9",IF(C384&gt;$AA$16,"17.7 to 21.9",IF(C384&gt;$AA$15,"13.7 to 17.7",IF(C384&gt;$AA$14,"10.6 to 13.6","Below 10.6"))))</f>
        <v>13.7 to 17.7</v>
      </c>
      <c r="J384" t="str">
        <f t="shared" si="65"/>
        <v>17.7 to 21.9</v>
      </c>
      <c r="K384">
        <f>_xlfn.PERCENTILE.INC($C$2:$C384,K$1)</f>
        <v>14.701122541558512</v>
      </c>
      <c r="L384">
        <f>_xlfn.PERCENTILE.INC($C$2:$C384,L$1)</f>
        <v>15.898844073370499</v>
      </c>
      <c r="M384">
        <f>_xlfn.PERCENTILE.INC($C$2:$C384,M$1)</f>
        <v>17.237461078359523</v>
      </c>
      <c r="N384">
        <f>_xlfn.PERCENTILE.INC($C$2:$C384,N$1)</f>
        <v>18.962294375745522</v>
      </c>
      <c r="O384">
        <f>_xlfn.PERCENTILE.INC($C$2:$C384,O$1)</f>
        <v>25.238466205960332</v>
      </c>
      <c r="P384">
        <f t="shared" si="61"/>
        <v>5</v>
      </c>
      <c r="Q384">
        <f t="shared" si="66"/>
        <v>1</v>
      </c>
      <c r="R384">
        <f t="shared" si="67"/>
        <v>5</v>
      </c>
      <c r="S384">
        <f t="shared" si="68"/>
        <v>5</v>
      </c>
      <c r="T384">
        <f t="shared" si="72"/>
        <v>7.2729700478492476E-2</v>
      </c>
      <c r="U384">
        <f t="shared" si="69"/>
        <v>4.8999092463380654E-2</v>
      </c>
      <c r="V384">
        <f t="shared" si="70"/>
        <v>7.2843835650854338E-2</v>
      </c>
      <c r="W384">
        <f t="shared" si="71"/>
        <v>7.1916097324201872E-2</v>
      </c>
    </row>
    <row r="385" spans="1:23" x14ac:dyDescent="0.4">
      <c r="A385">
        <v>1912.12</v>
      </c>
      <c r="B385">
        <v>9.3800000000000008</v>
      </c>
      <c r="C385">
        <v>13.38899945257964</v>
      </c>
      <c r="D385">
        <f t="shared" si="62"/>
        <v>1.6521739130434782E-2</v>
      </c>
      <c r="E385">
        <f t="shared" si="74"/>
        <v>2.963776070252485E-2</v>
      </c>
      <c r="F385">
        <f t="shared" si="73"/>
        <v>-0.43165467625899234</v>
      </c>
      <c r="G385" t="str">
        <f t="shared" si="63"/>
        <v>10.7 to 13.7</v>
      </c>
      <c r="H385" t="str">
        <f t="shared" si="64"/>
        <v>17.8 to 22.0</v>
      </c>
      <c r="I385" t="str">
        <f>IF(C385&gt;$AA$17,"Above 21.9",IF(C385&gt;$AA$16,"17.7 to 21.9",IF(C385&gt;$AA$15,"13.7 to 17.7",IF(C385&gt;$AA$14,"10.6 to 13.6","Below 10.6"))))</f>
        <v>10.6 to 13.6</v>
      </c>
      <c r="J385" t="str">
        <f t="shared" si="65"/>
        <v>17.7 to 21.9</v>
      </c>
      <c r="K385">
        <f>_xlfn.PERCENTILE.INC($C$2:$C385,K$1)</f>
        <v>14.680411115828287</v>
      </c>
      <c r="L385">
        <f>_xlfn.PERCENTILE.INC($C$2:$C385,L$1)</f>
        <v>15.885211127730612</v>
      </c>
      <c r="M385">
        <f>_xlfn.PERCENTILE.INC($C$2:$C385,M$1)</f>
        <v>17.229904566275263</v>
      </c>
      <c r="N385">
        <f>_xlfn.PERCENTILE.INC($C$2:$C385,N$1)</f>
        <v>18.959815824843638</v>
      </c>
      <c r="O385">
        <f>_xlfn.PERCENTILE.INC($C$2:$C385,O$1)</f>
        <v>25.238466205960332</v>
      </c>
      <c r="P385">
        <f t="shared" si="61"/>
        <v>5</v>
      </c>
      <c r="Q385">
        <f t="shared" si="66"/>
        <v>1</v>
      </c>
      <c r="R385">
        <f t="shared" si="67"/>
        <v>5</v>
      </c>
      <c r="S385">
        <f t="shared" si="68"/>
        <v>5</v>
      </c>
      <c r="T385">
        <f t="shared" si="72"/>
        <v>7.4688179915290934E-2</v>
      </c>
      <c r="U385">
        <f t="shared" si="69"/>
        <v>5.0934048634496298E-2</v>
      </c>
      <c r="V385">
        <f t="shared" si="70"/>
        <v>7.1791330871889963E-2</v>
      </c>
      <c r="W385">
        <f t="shared" si="71"/>
        <v>7.2729700478492476E-2</v>
      </c>
    </row>
    <row r="386" spans="1:23" x14ac:dyDescent="0.4">
      <c r="A386">
        <v>1913.01</v>
      </c>
      <c r="B386">
        <v>9.3000000000000007</v>
      </c>
      <c r="C386">
        <v>13.148088791761568</v>
      </c>
      <c r="D386">
        <f t="shared" si="62"/>
        <v>9.9290780141843941E-3</v>
      </c>
      <c r="E386">
        <f t="shared" si="74"/>
        <v>1.9736842105263323E-2</v>
      </c>
      <c r="F386">
        <f t="shared" si="73"/>
        <v>-0.10234541577825168</v>
      </c>
      <c r="G386" t="str">
        <f t="shared" si="63"/>
        <v>10.7 to 13.7</v>
      </c>
      <c r="H386" t="str">
        <f t="shared" si="64"/>
        <v>17.8 to 22.0</v>
      </c>
      <c r="I386" t="str">
        <f>IF(C386&gt;$AA$17,"Above 21.9",IF(C386&gt;$AA$16,"17.7 to 21.9",IF(C386&gt;$AA$15,"13.7 to 17.7",IF(C386&gt;$AA$14,"10.6 to 13.6","Below 10.6"))))</f>
        <v>10.6 to 13.6</v>
      </c>
      <c r="J386" t="str">
        <f t="shared" si="65"/>
        <v>17.7 to 21.9</v>
      </c>
      <c r="K386">
        <f>_xlfn.PERCENTILE.INC($C$2:$C386,K$1)</f>
        <v>14.664807645099421</v>
      </c>
      <c r="L386">
        <f>_xlfn.PERCENTILE.INC($C$2:$C386,L$1)</f>
        <v>15.873133653123846</v>
      </c>
      <c r="M386">
        <f>_xlfn.PERCENTILE.INC($C$2:$C386,M$1)</f>
        <v>17.224988274228579</v>
      </c>
      <c r="N386">
        <f>_xlfn.PERCENTILE.INC($C$2:$C386,N$1)</f>
        <v>18.957337273941754</v>
      </c>
      <c r="O386">
        <f>_xlfn.PERCENTILE.INC($C$2:$C386,O$1)</f>
        <v>25.238466205960332</v>
      </c>
      <c r="P386">
        <f t="shared" si="61"/>
        <v>5</v>
      </c>
      <c r="Q386">
        <f t="shared" si="66"/>
        <v>1</v>
      </c>
      <c r="R386">
        <f t="shared" si="67"/>
        <v>5</v>
      </c>
      <c r="S386">
        <f t="shared" si="68"/>
        <v>5</v>
      </c>
      <c r="T386">
        <f t="shared" si="72"/>
        <v>7.6056681380687649E-2</v>
      </c>
      <c r="U386">
        <f t="shared" si="69"/>
        <v>4.9217122782287112E-2</v>
      </c>
      <c r="V386">
        <f t="shared" si="70"/>
        <v>7.2490281531774697E-2</v>
      </c>
      <c r="W386">
        <f t="shared" si="71"/>
        <v>7.4688179915290934E-2</v>
      </c>
    </row>
    <row r="387" spans="1:23" x14ac:dyDescent="0.4">
      <c r="A387">
        <v>1913.02</v>
      </c>
      <c r="B387">
        <v>8.9700000000000006</v>
      </c>
      <c r="C387">
        <v>12.682960516236763</v>
      </c>
      <c r="D387">
        <f t="shared" si="62"/>
        <v>6.6587395957193873E-3</v>
      </c>
      <c r="E387">
        <f t="shared" si="74"/>
        <v>-7.743362831858243E-3</v>
      </c>
      <c r="F387">
        <f t="shared" si="73"/>
        <v>-0.42580645161290331</v>
      </c>
      <c r="G387" t="str">
        <f t="shared" si="63"/>
        <v>10.7 to 13.7</v>
      </c>
      <c r="H387" t="str">
        <f t="shared" si="64"/>
        <v>17.8 to 22.0</v>
      </c>
      <c r="I387" t="str">
        <f>IF(C387&gt;$AA$17,"Above 21.9",IF(C387&gt;$AA$16,"17.7 to 21.9",IF(C387&gt;$AA$15,"13.7 to 17.7",IF(C387&gt;$AA$14,"10.6 to 13.6","Below 10.6"))))</f>
        <v>10.6 to 13.6</v>
      </c>
      <c r="J387" t="str">
        <f t="shared" si="65"/>
        <v>17.7 to 21.9</v>
      </c>
      <c r="K387">
        <f>_xlfn.PERCENTILE.INC($C$2:$C387,K$1)</f>
        <v>14.645198603086122</v>
      </c>
      <c r="L387">
        <f>_xlfn.PERCENTILE.INC($C$2:$C387,L$1)</f>
        <v>15.861833914033642</v>
      </c>
      <c r="M387">
        <f>_xlfn.PERCENTILE.INC($C$2:$C387,M$1)</f>
        <v>17.220071982181899</v>
      </c>
      <c r="N387">
        <f>_xlfn.PERCENTILE.INC($C$2:$C387,N$1)</f>
        <v>18.954858723039866</v>
      </c>
      <c r="O387">
        <f>_xlfn.PERCENTILE.INC($C$2:$C387,O$1)</f>
        <v>25.238466205960332</v>
      </c>
      <c r="P387">
        <f t="shared" ref="P387:P450" si="75">IF(C387&gt;$N387,1,IF(C387&gt;$M387,2,IF(C387&gt;$L387,3,IF(C387&gt;$K387,4,5))))</f>
        <v>5</v>
      </c>
      <c r="Q387">
        <f t="shared" si="66"/>
        <v>1</v>
      </c>
      <c r="R387">
        <f t="shared" si="67"/>
        <v>5</v>
      </c>
      <c r="S387">
        <f t="shared" si="68"/>
        <v>5</v>
      </c>
      <c r="T387">
        <f t="shared" si="72"/>
        <v>7.8845944424395006E-2</v>
      </c>
      <c r="U387">
        <f t="shared" si="69"/>
        <v>4.9733796082783811E-2</v>
      </c>
      <c r="V387">
        <f t="shared" si="70"/>
        <v>7.3900903074959487E-2</v>
      </c>
      <c r="W387">
        <f t="shared" si="71"/>
        <v>7.6056681380687649E-2</v>
      </c>
    </row>
    <row r="388" spans="1:23" x14ac:dyDescent="0.4">
      <c r="A388">
        <v>1913.03</v>
      </c>
      <c r="B388">
        <v>8.8000000000000007</v>
      </c>
      <c r="C388">
        <v>12.443453515183672</v>
      </c>
      <c r="D388">
        <f t="shared" si="62"/>
        <v>8.9108910891089188E-3</v>
      </c>
      <c r="E388">
        <f t="shared" si="74"/>
        <v>-5.3763440860215048E-2</v>
      </c>
      <c r="F388">
        <f t="shared" si="73"/>
        <v>-0.22742474916387947</v>
      </c>
      <c r="G388" t="str">
        <f t="shared" si="63"/>
        <v>10.7 to 13.7</v>
      </c>
      <c r="H388" t="str">
        <f t="shared" si="64"/>
        <v>17.8 to 22.0</v>
      </c>
      <c r="I388" t="str">
        <f>IF(C388&gt;$AA$17,"Above 21.9",IF(C388&gt;$AA$16,"17.7 to 21.9",IF(C388&gt;$AA$15,"13.7 to 17.7",IF(C388&gt;$AA$14,"10.6 to 13.6","Below 10.6"))))</f>
        <v>10.6 to 13.6</v>
      </c>
      <c r="J388" t="str">
        <f t="shared" si="65"/>
        <v>17.7 to 21.9</v>
      </c>
      <c r="K388">
        <f>_xlfn.PERCENTILE.INC($C$2:$C388,K$1)</f>
        <v>14.599484949263477</v>
      </c>
      <c r="L388">
        <f>_xlfn.PERCENTILE.INC($C$2:$C388,L$1)</f>
        <v>15.826105208230356</v>
      </c>
      <c r="M388">
        <f>_xlfn.PERCENTILE.INC($C$2:$C388,M$1)</f>
        <v>17.219764366888214</v>
      </c>
      <c r="N388">
        <f>_xlfn.PERCENTILE.INC($C$2:$C388,N$1)</f>
        <v>18.95116738509644</v>
      </c>
      <c r="O388">
        <f>_xlfn.PERCENTILE.INC($C$2:$C388,O$1)</f>
        <v>25.238466205960332</v>
      </c>
      <c r="P388">
        <f t="shared" si="75"/>
        <v>5</v>
      </c>
      <c r="Q388">
        <f t="shared" si="66"/>
        <v>1</v>
      </c>
      <c r="R388">
        <f t="shared" si="67"/>
        <v>5</v>
      </c>
      <c r="S388">
        <f t="shared" si="68"/>
        <v>5</v>
      </c>
      <c r="T388">
        <f t="shared" si="72"/>
        <v>8.0363542064892712E-2</v>
      </c>
      <c r="U388">
        <f t="shared" si="69"/>
        <v>5.0290274496626514E-2</v>
      </c>
      <c r="V388">
        <f t="shared" si="70"/>
        <v>7.3315023681653185E-2</v>
      </c>
      <c r="W388">
        <f t="shared" si="71"/>
        <v>7.8845944424395006E-2</v>
      </c>
    </row>
    <row r="389" spans="1:23" x14ac:dyDescent="0.4">
      <c r="A389">
        <v>1913.04</v>
      </c>
      <c r="B389">
        <v>8.7899999999999991</v>
      </c>
      <c r="C389">
        <v>12.433067081795176</v>
      </c>
      <c r="D389">
        <f t="shared" si="62"/>
        <v>1.3419354838709666E-2</v>
      </c>
      <c r="E389">
        <f t="shared" si="74"/>
        <v>-8.3420229405630944E-2</v>
      </c>
      <c r="F389">
        <f t="shared" si="73"/>
        <v>-1.3636363636365768E-2</v>
      </c>
      <c r="G389" t="str">
        <f t="shared" si="63"/>
        <v>10.7 to 13.7</v>
      </c>
      <c r="H389" t="str">
        <f t="shared" si="64"/>
        <v>17.8 to 22.0</v>
      </c>
      <c r="I389" t="str">
        <f>IF(C389&gt;$AA$17,"Above 21.9",IF(C389&gt;$AA$16,"17.7 to 21.9",IF(C389&gt;$AA$15,"13.7 to 17.7",IF(C389&gt;$AA$14,"10.6 to 13.6","Below 10.6"))))</f>
        <v>10.6 to 13.6</v>
      </c>
      <c r="J389" t="str">
        <f t="shared" si="65"/>
        <v>17.7 to 21.9</v>
      </c>
      <c r="K389">
        <f>_xlfn.PERCENTILE.INC($C$2:$C389,K$1)</f>
        <v>14.584712359700587</v>
      </c>
      <c r="L389">
        <f>_xlfn.PERCENTILE.INC($C$2:$C389,L$1)</f>
        <v>15.798026318977785</v>
      </c>
      <c r="M389">
        <f>_xlfn.PERCENTILE.INC($C$2:$C389,M$1)</f>
        <v>17.219456751594528</v>
      </c>
      <c r="N389">
        <f>_xlfn.PERCENTILE.INC($C$2:$C389,N$1)</f>
        <v>18.947476047153014</v>
      </c>
      <c r="O389">
        <f>_xlfn.PERCENTILE.INC($C$2:$C389,O$1)</f>
        <v>25.238466205960332</v>
      </c>
      <c r="P389">
        <f t="shared" si="75"/>
        <v>5</v>
      </c>
      <c r="Q389">
        <f t="shared" si="66"/>
        <v>2</v>
      </c>
      <c r="R389">
        <f t="shared" si="67"/>
        <v>5</v>
      </c>
      <c r="S389">
        <f t="shared" si="68"/>
        <v>5</v>
      </c>
      <c r="T389">
        <f t="shared" si="72"/>
        <v>8.0430676792874883E-2</v>
      </c>
      <c r="U389">
        <f t="shared" si="69"/>
        <v>5.2686976247529854E-2</v>
      </c>
      <c r="V389">
        <f t="shared" si="70"/>
        <v>7.3236505105924457E-2</v>
      </c>
      <c r="W389">
        <f t="shared" si="71"/>
        <v>8.0363542064892712E-2</v>
      </c>
    </row>
    <row r="390" spans="1:23" x14ac:dyDescent="0.4">
      <c r="A390">
        <v>1913.05</v>
      </c>
      <c r="B390">
        <v>8.5500000000000007</v>
      </c>
      <c r="C390">
        <v>12.221401061154134</v>
      </c>
      <c r="D390">
        <f t="shared" si="62"/>
        <v>1.2500000000000015E-2</v>
      </c>
      <c r="E390">
        <f t="shared" si="74"/>
        <v>-0.10751565762004169</v>
      </c>
      <c r="F390">
        <f t="shared" si="73"/>
        <v>-0.32764505119453713</v>
      </c>
      <c r="G390" t="str">
        <f t="shared" si="63"/>
        <v>10.7 to 13.7</v>
      </c>
      <c r="H390" t="str">
        <f t="shared" si="64"/>
        <v>17.8 to 22.0</v>
      </c>
      <c r="I390" t="str">
        <f>IF(C390&gt;$AA$17,"Above 21.9",IF(C390&gt;$AA$16,"17.7 to 21.9",IF(C390&gt;$AA$15,"13.7 to 17.7",IF(C390&gt;$AA$14,"10.6 to 13.6","Below 10.6"))))</f>
        <v>10.6 to 13.6</v>
      </c>
      <c r="J390" t="str">
        <f t="shared" si="65"/>
        <v>17.7 to 21.9</v>
      </c>
      <c r="K390">
        <f>_xlfn.PERCENTILE.INC($C$2:$C390,K$1)</f>
        <v>14.576331026254167</v>
      </c>
      <c r="L390">
        <f>_xlfn.PERCENTILE.INC($C$2:$C390,L$1)</f>
        <v>15.785247062826642</v>
      </c>
      <c r="M390">
        <f>_xlfn.PERCENTILE.INC($C$2:$C390,M$1)</f>
        <v>17.219225125899346</v>
      </c>
      <c r="N390">
        <f>_xlfn.PERCENTILE.INC($C$2:$C390,N$1)</f>
        <v>18.943784709209588</v>
      </c>
      <c r="O390">
        <f>_xlfn.PERCENTILE.INC($C$2:$C390,O$1)</f>
        <v>25.238466205960332</v>
      </c>
      <c r="P390">
        <f t="shared" si="75"/>
        <v>5</v>
      </c>
      <c r="Q390">
        <f t="shared" si="66"/>
        <v>2</v>
      </c>
      <c r="R390">
        <f t="shared" si="67"/>
        <v>5</v>
      </c>
      <c r="S390">
        <f t="shared" si="68"/>
        <v>5</v>
      </c>
      <c r="T390">
        <f t="shared" si="72"/>
        <v>8.1823679216167094E-2</v>
      </c>
      <c r="U390">
        <f t="shared" si="69"/>
        <v>5.2756921832632156E-2</v>
      </c>
      <c r="V390">
        <f t="shared" si="70"/>
        <v>7.3284229215157079E-2</v>
      </c>
      <c r="W390">
        <f t="shared" si="71"/>
        <v>8.0430676792874883E-2</v>
      </c>
    </row>
    <row r="391" spans="1:23" x14ac:dyDescent="0.4">
      <c r="A391">
        <v>1913.06</v>
      </c>
      <c r="B391">
        <v>8.1199999999999992</v>
      </c>
      <c r="C391">
        <v>11.491962852761239</v>
      </c>
      <c r="D391">
        <f t="shared" si="62"/>
        <v>1.3091922005571025E-2</v>
      </c>
      <c r="E391">
        <f t="shared" si="74"/>
        <v>-0.15240083507306898</v>
      </c>
      <c r="F391">
        <f t="shared" si="73"/>
        <v>-0.60350877192982655</v>
      </c>
      <c r="G391" t="str">
        <f t="shared" si="63"/>
        <v>10.7 to 13.7</v>
      </c>
      <c r="H391" t="str">
        <f t="shared" si="64"/>
        <v>17.8 to 22.0</v>
      </c>
      <c r="I391" t="str">
        <f>IF(C391&gt;$AA$17,"Above 21.9",IF(C391&gt;$AA$16,"17.7 to 21.9",IF(C391&gt;$AA$15,"13.7 to 17.7",IF(C391&gt;$AA$14,"10.6 to 13.6","Below 10.6"))))</f>
        <v>10.6 to 13.6</v>
      </c>
      <c r="J391" t="str">
        <f t="shared" si="65"/>
        <v>17.7 to 21.9</v>
      </c>
      <c r="K391">
        <f>_xlfn.PERCENTILE.INC($C$2:$C391,K$1)</f>
        <v>14.56325956986624</v>
      </c>
      <c r="L391">
        <f>_xlfn.PERCENTILE.INC($C$2:$C391,L$1)</f>
        <v>15.770824798676379</v>
      </c>
      <c r="M391">
        <f>_xlfn.PERCENTILE.INC($C$2:$C391,M$1)</f>
        <v>17.219069489802663</v>
      </c>
      <c r="N391">
        <f>_xlfn.PERCENTILE.INC($C$2:$C391,N$1)</f>
        <v>18.940093371266158</v>
      </c>
      <c r="O391">
        <f>_xlfn.PERCENTILE.INC($C$2:$C391,O$1)</f>
        <v>25.238466205960332</v>
      </c>
      <c r="P391">
        <f t="shared" si="75"/>
        <v>5</v>
      </c>
      <c r="Q391">
        <f t="shared" si="66"/>
        <v>2</v>
      </c>
      <c r="R391">
        <f t="shared" si="67"/>
        <v>5</v>
      </c>
      <c r="S391">
        <f t="shared" si="68"/>
        <v>5</v>
      </c>
      <c r="T391">
        <f t="shared" si="72"/>
        <v>8.7017336621456651E-2</v>
      </c>
      <c r="U391">
        <f t="shared" si="69"/>
        <v>5.6121283903841503E-2</v>
      </c>
      <c r="V391">
        <f t="shared" si="70"/>
        <v>7.2540422292428006E-2</v>
      </c>
      <c r="W391">
        <f t="shared" si="71"/>
        <v>8.1823679216167094E-2</v>
      </c>
    </row>
    <row r="392" spans="1:23" x14ac:dyDescent="0.4">
      <c r="A392">
        <v>1913.07</v>
      </c>
      <c r="B392">
        <v>8.23</v>
      </c>
      <c r="C392">
        <v>11.534022795459869</v>
      </c>
      <c r="D392">
        <f t="shared" si="62"/>
        <v>2.0145985401459867E-2</v>
      </c>
      <c r="E392">
        <f t="shared" si="74"/>
        <v>-0.14181438998957241</v>
      </c>
      <c r="F392">
        <f t="shared" si="73"/>
        <v>0.1625615763546816</v>
      </c>
      <c r="G392" t="str">
        <f t="shared" si="63"/>
        <v>10.7 to 13.7</v>
      </c>
      <c r="H392" t="str">
        <f t="shared" si="64"/>
        <v>13.7 to 17.8</v>
      </c>
      <c r="I392" t="str">
        <f>IF(C392&gt;$AA$17,"Above 21.9",IF(C392&gt;$AA$16,"17.7 to 21.9",IF(C392&gt;$AA$15,"13.7 to 17.7",IF(C392&gt;$AA$14,"10.6 to 13.6","Below 10.6"))))</f>
        <v>10.6 to 13.6</v>
      </c>
      <c r="J392" t="str">
        <f t="shared" si="65"/>
        <v>13.7 to 17.7</v>
      </c>
      <c r="K392">
        <f>_xlfn.PERCENTILE.INC($C$2:$C392,K$1)</f>
        <v>14.547885040564147</v>
      </c>
      <c r="L392">
        <f>_xlfn.PERCENTILE.INC($C$2:$C392,L$1)</f>
        <v>15.755581030526557</v>
      </c>
      <c r="M392">
        <f>_xlfn.PERCENTILE.INC($C$2:$C392,M$1)</f>
        <v>17.218913853705985</v>
      </c>
      <c r="N392">
        <f>_xlfn.PERCENTILE.INC($C$2:$C392,N$1)</f>
        <v>18.936402033322732</v>
      </c>
      <c r="O392">
        <f>_xlfn.PERCENTILE.INC($C$2:$C392,O$1)</f>
        <v>25.238466205960332</v>
      </c>
      <c r="P392">
        <f t="shared" si="75"/>
        <v>5</v>
      </c>
      <c r="Q392">
        <f t="shared" si="66"/>
        <v>3</v>
      </c>
      <c r="R392">
        <f t="shared" si="67"/>
        <v>5</v>
      </c>
      <c r="S392">
        <f t="shared" si="68"/>
        <v>5</v>
      </c>
      <c r="T392">
        <f t="shared" si="72"/>
        <v>8.6700019389039998E-2</v>
      </c>
      <c r="U392">
        <f t="shared" si="69"/>
        <v>5.9108018338852153E-2</v>
      </c>
      <c r="V392">
        <f t="shared" si="70"/>
        <v>7.2448666007683238E-2</v>
      </c>
      <c r="W392">
        <f t="shared" si="71"/>
        <v>8.7017336621456651E-2</v>
      </c>
    </row>
    <row r="393" spans="1:23" x14ac:dyDescent="0.4">
      <c r="A393">
        <v>1913.08</v>
      </c>
      <c r="B393">
        <v>8.4499999999999993</v>
      </c>
      <c r="C393">
        <v>11.846840543564635</v>
      </c>
      <c r="D393">
        <f t="shared" si="62"/>
        <v>2.7450980392156855E-2</v>
      </c>
      <c r="E393">
        <f t="shared" si="74"/>
        <v>-0.13863404689092773</v>
      </c>
      <c r="F393">
        <f t="shared" si="73"/>
        <v>0.3207776427703507</v>
      </c>
      <c r="G393" t="str">
        <f t="shared" si="63"/>
        <v>10.7 to 13.7</v>
      </c>
      <c r="H393" t="str">
        <f t="shared" si="64"/>
        <v>13.7 to 17.8</v>
      </c>
      <c r="I393" t="str">
        <f>IF(C393&gt;$AA$17,"Above 21.9",IF(C393&gt;$AA$16,"17.7 to 21.9",IF(C393&gt;$AA$15,"13.7 to 17.7",IF(C393&gt;$AA$14,"10.6 to 13.6","Below 10.6"))))</f>
        <v>10.6 to 13.6</v>
      </c>
      <c r="J393" t="str">
        <f t="shared" si="65"/>
        <v>13.7 to 17.7</v>
      </c>
      <c r="K393">
        <f>_xlfn.PERCENTILE.INC($C$2:$C393,K$1)</f>
        <v>14.46396999318358</v>
      </c>
      <c r="L393">
        <f>_xlfn.PERCENTILE.INC($C$2:$C393,L$1)</f>
        <v>15.74615402337956</v>
      </c>
      <c r="M393">
        <f>_xlfn.PERCENTILE.INC($C$2:$C393,M$1)</f>
        <v>17.214313728136947</v>
      </c>
      <c r="N393">
        <f>_xlfn.PERCENTILE.INC($C$2:$C393,N$1)</f>
        <v>18.932748004258613</v>
      </c>
      <c r="O393">
        <f>_xlfn.PERCENTILE.INC($C$2:$C393,O$1)</f>
        <v>25.238466205960332</v>
      </c>
      <c r="P393">
        <f t="shared" si="75"/>
        <v>5</v>
      </c>
      <c r="Q393">
        <f t="shared" si="66"/>
        <v>4</v>
      </c>
      <c r="R393">
        <f t="shared" si="67"/>
        <v>5</v>
      </c>
      <c r="S393">
        <f t="shared" si="68"/>
        <v>5</v>
      </c>
      <c r="T393">
        <f t="shared" si="72"/>
        <v>8.4410691299733373E-2</v>
      </c>
      <c r="U393">
        <f t="shared" si="69"/>
        <v>6.1353010112307295E-2</v>
      </c>
      <c r="V393">
        <f t="shared" si="70"/>
        <v>7.1506402248142351E-2</v>
      </c>
      <c r="W393">
        <f t="shared" si="71"/>
        <v>8.6700019389039998E-2</v>
      </c>
    </row>
    <row r="394" spans="1:23" x14ac:dyDescent="0.4">
      <c r="A394">
        <v>1913.09</v>
      </c>
      <c r="B394">
        <v>8.5299999999999994</v>
      </c>
      <c r="C394">
        <v>11.843316826625976</v>
      </c>
      <c r="D394">
        <f t="shared" si="62"/>
        <v>3.1839258114374033E-2</v>
      </c>
      <c r="E394">
        <f t="shared" si="74"/>
        <v>-0.13488843813387424</v>
      </c>
      <c r="F394">
        <f t="shared" si="73"/>
        <v>0.11360946745562141</v>
      </c>
      <c r="G394" t="str">
        <f t="shared" si="63"/>
        <v>10.7 to 13.7</v>
      </c>
      <c r="H394" t="str">
        <f t="shared" si="64"/>
        <v>13.7 to 17.8</v>
      </c>
      <c r="I394" t="str">
        <f>IF(C394&gt;$AA$17,"Above 21.9",IF(C394&gt;$AA$16,"17.7 to 21.9",IF(C394&gt;$AA$15,"13.7 to 17.7",IF(C394&gt;$AA$14,"10.6 to 13.6","Below 10.6"))))</f>
        <v>10.6 to 13.6</v>
      </c>
      <c r="J394" t="str">
        <f t="shared" si="65"/>
        <v>13.7 to 17.7</v>
      </c>
      <c r="K394">
        <f>_xlfn.PERCENTILE.INC($C$2:$C394,K$1)</f>
        <v>14.438204947289131</v>
      </c>
      <c r="L394">
        <f>_xlfn.PERCENTILE.INC($C$2:$C394,L$1)</f>
        <v>15.735083856424525</v>
      </c>
      <c r="M394">
        <f>_xlfn.PERCENTILE.INC($C$2:$C394,M$1)</f>
        <v>17.209713602567909</v>
      </c>
      <c r="N394">
        <f>_xlfn.PERCENTILE.INC($C$2:$C394,N$1)</f>
        <v>18.929093975194498</v>
      </c>
      <c r="O394">
        <f>_xlfn.PERCENTILE.INC($C$2:$C394,O$1)</f>
        <v>25.238466205960332</v>
      </c>
      <c r="P394">
        <f t="shared" si="75"/>
        <v>5</v>
      </c>
      <c r="Q394">
        <f t="shared" si="66"/>
        <v>4</v>
      </c>
      <c r="R394">
        <f t="shared" si="67"/>
        <v>5</v>
      </c>
      <c r="S394">
        <f t="shared" si="68"/>
        <v>5</v>
      </c>
      <c r="T394">
        <f t="shared" si="72"/>
        <v>8.4435805833701444E-2</v>
      </c>
      <c r="U394">
        <f t="shared" si="69"/>
        <v>6.3879970597405134E-2</v>
      </c>
      <c r="V394">
        <f t="shared" si="70"/>
        <v>7.1806659127363198E-2</v>
      </c>
      <c r="W394">
        <f t="shared" si="71"/>
        <v>8.4410691299733373E-2</v>
      </c>
    </row>
    <row r="395" spans="1:23" x14ac:dyDescent="0.4">
      <c r="A395">
        <v>1913.1</v>
      </c>
      <c r="B395">
        <v>8.26</v>
      </c>
      <c r="C395">
        <v>11.471490240312299</v>
      </c>
      <c r="D395">
        <f t="shared" si="62"/>
        <v>3.1948881789137379E-2</v>
      </c>
      <c r="E395">
        <f t="shared" si="74"/>
        <v>-0.16056910569105692</v>
      </c>
      <c r="F395">
        <f t="shared" si="73"/>
        <v>-0.3798358733880417</v>
      </c>
      <c r="G395" t="str">
        <f t="shared" si="63"/>
        <v>10.7 to 13.7</v>
      </c>
      <c r="H395" t="str">
        <f t="shared" si="64"/>
        <v>13.7 to 17.8</v>
      </c>
      <c r="I395" t="str">
        <f>IF(C395&gt;$AA$17,"Above 21.9",IF(C395&gt;$AA$16,"17.7 to 21.9",IF(C395&gt;$AA$15,"13.7 to 17.7",IF(C395&gt;$AA$14,"10.6 to 13.6","Below 10.6"))))</f>
        <v>10.6 to 13.6</v>
      </c>
      <c r="J395" t="str">
        <f t="shared" si="65"/>
        <v>13.7 to 17.7</v>
      </c>
      <c r="K395">
        <f>_xlfn.PERCENTILE.INC($C$2:$C395,K$1)</f>
        <v>14.434137143542047</v>
      </c>
      <c r="L395">
        <f>_xlfn.PERCENTILE.INC($C$2:$C395,L$1)</f>
        <v>15.720727369853412</v>
      </c>
      <c r="M395">
        <f>_xlfn.PERCENTILE.INC($C$2:$C395,M$1)</f>
        <v>17.2034552494511</v>
      </c>
      <c r="N395">
        <f>_xlfn.PERCENTILE.INC($C$2:$C395,N$1)</f>
        <v>18.925439946130378</v>
      </c>
      <c r="O395">
        <f>_xlfn.PERCENTILE.INC($C$2:$C395,O$1)</f>
        <v>25.238466205960332</v>
      </c>
      <c r="P395">
        <f t="shared" si="75"/>
        <v>5</v>
      </c>
      <c r="Q395">
        <f t="shared" si="66"/>
        <v>5</v>
      </c>
      <c r="R395">
        <f t="shared" si="67"/>
        <v>5</v>
      </c>
      <c r="S395">
        <f t="shared" si="68"/>
        <v>5</v>
      </c>
      <c r="T395">
        <f t="shared" si="72"/>
        <v>8.7172632243182391E-2</v>
      </c>
      <c r="U395">
        <f t="shared" si="69"/>
        <v>6.5561114721337299E-2</v>
      </c>
      <c r="V395">
        <f t="shared" si="70"/>
        <v>7.1916097324201872E-2</v>
      </c>
      <c r="W395">
        <f t="shared" si="71"/>
        <v>8.4435805833701444E-2</v>
      </c>
    </row>
    <row r="396" spans="1:23" x14ac:dyDescent="0.4">
      <c r="A396">
        <v>1913.11</v>
      </c>
      <c r="B396">
        <v>8.0500000000000007</v>
      </c>
      <c r="C396">
        <v>11.072537845038013</v>
      </c>
      <c r="D396">
        <f t="shared" si="62"/>
        <v>2.8184713375796182E-2</v>
      </c>
      <c r="E396">
        <f t="shared" si="74"/>
        <v>-0.17266187050359708</v>
      </c>
      <c r="F396">
        <f t="shared" si="73"/>
        <v>-0.3050847457627105</v>
      </c>
      <c r="G396" t="str">
        <f t="shared" si="63"/>
        <v>10.7 to 13.7</v>
      </c>
      <c r="H396" t="str">
        <f t="shared" si="64"/>
        <v>13.7 to 17.8</v>
      </c>
      <c r="I396" t="str">
        <f>IF(C396&gt;$AA$17,"Above 21.9",IF(C396&gt;$AA$16,"17.7 to 21.9",IF(C396&gt;$AA$15,"13.7 to 17.7",IF(C396&gt;$AA$14,"10.6 to 13.6","Below 10.6"))))</f>
        <v>10.6 to 13.6</v>
      </c>
      <c r="J396" t="str">
        <f t="shared" si="65"/>
        <v>13.7 to 17.7</v>
      </c>
      <c r="K396">
        <f>_xlfn.PERCENTILE.INC($C$2:$C396,K$1)</f>
        <v>14.420382021972488</v>
      </c>
      <c r="L396">
        <f>_xlfn.PERCENTILE.INC($C$2:$C396,L$1)</f>
        <v>15.710913343088576</v>
      </c>
      <c r="M396">
        <f>_xlfn.PERCENTILE.INC($C$2:$C396,M$1)</f>
        <v>17.195538668786519</v>
      </c>
      <c r="N396">
        <f>_xlfn.PERCENTILE.INC($C$2:$C396,N$1)</f>
        <v>18.921785917066259</v>
      </c>
      <c r="O396">
        <f>_xlfn.PERCENTILE.INC($C$2:$C396,O$1)</f>
        <v>25.238466205960332</v>
      </c>
      <c r="P396">
        <f t="shared" si="75"/>
        <v>5</v>
      </c>
      <c r="Q396">
        <f t="shared" si="66"/>
        <v>5</v>
      </c>
      <c r="R396">
        <f t="shared" si="67"/>
        <v>5</v>
      </c>
      <c r="S396">
        <f t="shared" si="68"/>
        <v>5</v>
      </c>
      <c r="T396">
        <f t="shared" si="72"/>
        <v>9.0313531910675246E-2</v>
      </c>
      <c r="U396">
        <f t="shared" si="69"/>
        <v>6.4901865800399985E-2</v>
      </c>
      <c r="V396">
        <f t="shared" si="70"/>
        <v>7.2729700478492476E-2</v>
      </c>
      <c r="W396">
        <f t="shared" si="71"/>
        <v>8.7172632243182391E-2</v>
      </c>
    </row>
    <row r="397" spans="1:23" x14ac:dyDescent="0.4">
      <c r="A397">
        <v>1913.12</v>
      </c>
      <c r="B397">
        <v>8.0399999999999991</v>
      </c>
      <c r="C397">
        <v>11.174040870036803</v>
      </c>
      <c r="D397">
        <f t="shared" si="62"/>
        <v>2.2374429223744274E-2</v>
      </c>
      <c r="E397">
        <f t="shared" si="74"/>
        <v>-0.14285714285714302</v>
      </c>
      <c r="F397">
        <f t="shared" si="73"/>
        <v>-1.4906832298138975E-2</v>
      </c>
      <c r="G397" t="str">
        <f t="shared" si="63"/>
        <v>10.7 to 13.7</v>
      </c>
      <c r="H397" t="str">
        <f t="shared" si="64"/>
        <v>13.7 to 17.8</v>
      </c>
      <c r="I397" t="str">
        <f>IF(C397&gt;$AA$17,"Above 21.9",IF(C397&gt;$AA$16,"17.7 to 21.9",IF(C397&gt;$AA$15,"13.7 to 17.7",IF(C397&gt;$AA$14,"10.6 to 13.6","Below 10.6"))))</f>
        <v>10.6 to 13.6</v>
      </c>
      <c r="J397" t="str">
        <f t="shared" si="65"/>
        <v>13.7 to 17.7</v>
      </c>
      <c r="K397">
        <f>_xlfn.PERCENTILE.INC($C$2:$C397,K$1)</f>
        <v>14.37062322197953</v>
      </c>
      <c r="L397">
        <f>_xlfn.PERCENTILE.INC($C$2:$C397,L$1)</f>
        <v>15.703370546226877</v>
      </c>
      <c r="M397">
        <f>_xlfn.PERCENTILE.INC($C$2:$C397,M$1)</f>
        <v>17.187622088121937</v>
      </c>
      <c r="N397">
        <f>_xlfn.PERCENTILE.INC($C$2:$C397,N$1)</f>
        <v>18.91813188800214</v>
      </c>
      <c r="O397">
        <f>_xlfn.PERCENTILE.INC($C$2:$C397,O$1)</f>
        <v>25.238466205960332</v>
      </c>
      <c r="P397">
        <f t="shared" si="75"/>
        <v>5</v>
      </c>
      <c r="Q397">
        <f t="shared" si="66"/>
        <v>4</v>
      </c>
      <c r="R397">
        <f t="shared" si="67"/>
        <v>5</v>
      </c>
      <c r="S397">
        <f t="shared" si="68"/>
        <v>5</v>
      </c>
      <c r="T397">
        <f t="shared" si="72"/>
        <v>8.9493139646687758E-2</v>
      </c>
      <c r="U397">
        <f t="shared" si="69"/>
        <v>6.2332892760512508E-2</v>
      </c>
      <c r="V397">
        <f t="shared" si="70"/>
        <v>7.4688179915290934E-2</v>
      </c>
      <c r="W397">
        <f t="shared" si="71"/>
        <v>9.0313531910675246E-2</v>
      </c>
    </row>
    <row r="398" spans="1:23" x14ac:dyDescent="0.4">
      <c r="A398">
        <v>1914.01</v>
      </c>
      <c r="B398">
        <v>8.3699999999999992</v>
      </c>
      <c r="C398">
        <v>11.63609210504614</v>
      </c>
      <c r="D398">
        <f t="shared" si="62"/>
        <v>2.5299401197604782E-2</v>
      </c>
      <c r="E398">
        <f t="shared" si="74"/>
        <v>-0.10000000000000016</v>
      </c>
      <c r="F398">
        <f t="shared" si="73"/>
        <v>0.49253731343283602</v>
      </c>
      <c r="G398" t="str">
        <f t="shared" si="63"/>
        <v>10.7 to 13.7</v>
      </c>
      <c r="H398" t="str">
        <f t="shared" si="64"/>
        <v>13.7 to 17.8</v>
      </c>
      <c r="I398" t="str">
        <f>IF(C398&gt;$AA$17,"Above 21.9",IF(C398&gt;$AA$16,"17.7 to 21.9",IF(C398&gt;$AA$15,"13.7 to 17.7",IF(C398&gt;$AA$14,"10.6 to 13.6","Below 10.6"))))</f>
        <v>10.6 to 13.6</v>
      </c>
      <c r="J398" t="str">
        <f t="shared" si="65"/>
        <v>13.7 to 17.7</v>
      </c>
      <c r="K398">
        <f>_xlfn.PERCENTILE.INC($C$2:$C398,K$1)</f>
        <v>14.356887590459486</v>
      </c>
      <c r="L398">
        <f>_xlfn.PERCENTILE.INC($C$2:$C398,L$1)</f>
        <v>15.688606714507996</v>
      </c>
      <c r="M398">
        <f>_xlfn.PERCENTILE.INC($C$2:$C398,M$1)</f>
        <v>17.165314843011455</v>
      </c>
      <c r="N398">
        <f>_xlfn.PERCENTILE.INC($C$2:$C398,N$1)</f>
        <v>18.909746509624888</v>
      </c>
      <c r="O398">
        <f>_xlfn.PERCENTILE.INC($C$2:$C398,O$1)</f>
        <v>25.238466205960332</v>
      </c>
      <c r="P398">
        <f t="shared" si="75"/>
        <v>5</v>
      </c>
      <c r="Q398">
        <f t="shared" si="66"/>
        <v>4</v>
      </c>
      <c r="R398">
        <f t="shared" si="67"/>
        <v>5</v>
      </c>
      <c r="S398">
        <f t="shared" si="68"/>
        <v>5</v>
      </c>
      <c r="T398">
        <f t="shared" si="72"/>
        <v>8.5939505374518069E-2</v>
      </c>
      <c r="U398">
        <f t="shared" si="69"/>
        <v>6.3044412482169368E-2</v>
      </c>
      <c r="V398">
        <f t="shared" si="70"/>
        <v>7.6056681380687649E-2</v>
      </c>
      <c r="W398">
        <f t="shared" si="71"/>
        <v>8.9493139646687758E-2</v>
      </c>
    </row>
    <row r="399" spans="1:23" x14ac:dyDescent="0.4">
      <c r="A399">
        <v>1914.02</v>
      </c>
      <c r="B399">
        <v>8.48</v>
      </c>
      <c r="C399">
        <v>11.910233879798248</v>
      </c>
      <c r="D399">
        <f t="shared" si="62"/>
        <v>3.0461538461538467E-2</v>
      </c>
      <c r="E399">
        <f t="shared" si="74"/>
        <v>-5.4626532887402469E-2</v>
      </c>
      <c r="F399">
        <f t="shared" si="73"/>
        <v>0.15770609318996592</v>
      </c>
      <c r="G399" t="str">
        <f t="shared" si="63"/>
        <v>10.7 to 13.7</v>
      </c>
      <c r="H399" t="str">
        <f t="shared" si="64"/>
        <v>13.7 to 17.8</v>
      </c>
      <c r="I399" t="str">
        <f>IF(C399&gt;$AA$17,"Above 21.9",IF(C399&gt;$AA$16,"17.7 to 21.9",IF(C399&gt;$AA$15,"13.7 to 17.7",IF(C399&gt;$AA$14,"10.6 to 13.6","Below 10.6"))))</f>
        <v>10.6 to 13.6</v>
      </c>
      <c r="J399" t="str">
        <f t="shared" si="65"/>
        <v>13.7 to 17.7</v>
      </c>
      <c r="K399">
        <f>_xlfn.PERCENTILE.INC($C$2:$C399,K$1)</f>
        <v>14.351293982688361</v>
      </c>
      <c r="L399">
        <f>_xlfn.PERCENTILE.INC($C$2:$C399,L$1)</f>
        <v>15.674653607150624</v>
      </c>
      <c r="M399">
        <f>_xlfn.PERCENTILE.INC($C$2:$C399,M$1)</f>
        <v>17.143007597900969</v>
      </c>
      <c r="N399">
        <f>_xlfn.PERCENTILE.INC($C$2:$C399,N$1)</f>
        <v>18.901361131247636</v>
      </c>
      <c r="O399">
        <f>_xlfn.PERCENTILE.INC($C$2:$C399,O$1)</f>
        <v>25.238466205960332</v>
      </c>
      <c r="P399">
        <f t="shared" si="75"/>
        <v>5</v>
      </c>
      <c r="Q399">
        <f t="shared" si="66"/>
        <v>5</v>
      </c>
      <c r="R399">
        <f t="shared" si="67"/>
        <v>5</v>
      </c>
      <c r="S399">
        <f t="shared" si="68"/>
        <v>5</v>
      </c>
      <c r="T399">
        <f t="shared" si="72"/>
        <v>8.3961407483035877E-2</v>
      </c>
      <c r="U399">
        <f t="shared" si="69"/>
        <v>6.6571255055977704E-2</v>
      </c>
      <c r="V399">
        <f t="shared" si="70"/>
        <v>7.8845944424395006E-2</v>
      </c>
      <c r="W399">
        <f t="shared" si="71"/>
        <v>8.5939505374518069E-2</v>
      </c>
    </row>
    <row r="400" spans="1:23" x14ac:dyDescent="0.4">
      <c r="A400">
        <v>1914.03</v>
      </c>
      <c r="B400">
        <v>8.32</v>
      </c>
      <c r="C400">
        <v>11.685526018836834</v>
      </c>
      <c r="D400">
        <f t="shared" si="62"/>
        <v>2.8395061728395059E-2</v>
      </c>
      <c r="E400">
        <f t="shared" si="74"/>
        <v>-5.4545454545454591E-2</v>
      </c>
      <c r="F400">
        <f t="shared" si="73"/>
        <v>-0.22641509433962284</v>
      </c>
      <c r="G400" t="str">
        <f t="shared" si="63"/>
        <v>10.7 to 13.7</v>
      </c>
      <c r="H400" t="str">
        <f t="shared" si="64"/>
        <v>13.7 to 17.8</v>
      </c>
      <c r="I400" t="str">
        <f>IF(C400&gt;$AA$17,"Above 21.9",IF(C400&gt;$AA$16,"17.7 to 21.9",IF(C400&gt;$AA$15,"13.7 to 17.7",IF(C400&gt;$AA$14,"10.6 to 13.6","Below 10.6"))))</f>
        <v>10.6 to 13.6</v>
      </c>
      <c r="J400" t="str">
        <f t="shared" si="65"/>
        <v>13.7 to 17.7</v>
      </c>
      <c r="K400">
        <f>_xlfn.PERCENTILE.INC($C$2:$C400,K$1)</f>
        <v>14.344335861891057</v>
      </c>
      <c r="L400">
        <f>_xlfn.PERCENTILE.INC($C$2:$C400,L$1)</f>
        <v>15.662321948516269</v>
      </c>
      <c r="M400">
        <f>_xlfn.PERCENTILE.INC($C$2:$C400,M$1)</f>
        <v>17.130556499671044</v>
      </c>
      <c r="N400">
        <f>_xlfn.PERCENTILE.INC($C$2:$C400,N$1)</f>
        <v>18.892975752870385</v>
      </c>
      <c r="O400">
        <f>_xlfn.PERCENTILE.INC($C$2:$C400,O$1)</f>
        <v>25.238466205960332</v>
      </c>
      <c r="P400">
        <f t="shared" si="75"/>
        <v>5</v>
      </c>
      <c r="Q400">
        <f t="shared" si="66"/>
        <v>5</v>
      </c>
      <c r="R400">
        <f t="shared" si="67"/>
        <v>5</v>
      </c>
      <c r="S400">
        <f t="shared" si="68"/>
        <v>5</v>
      </c>
      <c r="T400">
        <f t="shared" si="72"/>
        <v>8.55759508290872E-2</v>
      </c>
      <c r="U400">
        <f t="shared" si="69"/>
        <v>6.630451065037711E-2</v>
      </c>
      <c r="V400">
        <f t="shared" si="70"/>
        <v>8.0363542064892712E-2</v>
      </c>
      <c r="W400">
        <f t="shared" si="71"/>
        <v>8.3961407483035877E-2</v>
      </c>
    </row>
    <row r="401" spans="1:23" x14ac:dyDescent="0.4">
      <c r="A401">
        <v>1914.04</v>
      </c>
      <c r="B401">
        <v>8.1199999999999992</v>
      </c>
      <c r="C401">
        <v>11.522662536200242</v>
      </c>
      <c r="D401">
        <f t="shared" si="62"/>
        <v>2.2289156626506018E-2</v>
      </c>
      <c r="E401">
        <f t="shared" si="74"/>
        <v>-7.6222980659840733E-2</v>
      </c>
      <c r="F401">
        <f t="shared" si="73"/>
        <v>-0.28846153846153999</v>
      </c>
      <c r="G401" t="str">
        <f t="shared" si="63"/>
        <v>10.7 to 13.7</v>
      </c>
      <c r="H401" t="str">
        <f t="shared" si="64"/>
        <v>13.7 to 17.8</v>
      </c>
      <c r="I401" t="str">
        <f>IF(C401&gt;$AA$17,"Above 21.9",IF(C401&gt;$AA$16,"17.7 to 21.9",IF(C401&gt;$AA$15,"13.7 to 17.7",IF(C401&gt;$AA$14,"10.6 to 13.6","Below 10.6"))))</f>
        <v>10.6 to 13.6</v>
      </c>
      <c r="J401" t="str">
        <f t="shared" si="65"/>
        <v>13.7 to 17.7</v>
      </c>
      <c r="K401">
        <f>_xlfn.PERCENTILE.INC($C$2:$C401,K$1)</f>
        <v>14.334327682495307</v>
      </c>
      <c r="L401">
        <f>_xlfn.PERCENTILE.INC($C$2:$C401,L$1)</f>
        <v>15.656670483461655</v>
      </c>
      <c r="M401">
        <f>_xlfn.PERCENTILE.INC($C$2:$C401,M$1)</f>
        <v>17.127961548321682</v>
      </c>
      <c r="N401">
        <f>_xlfn.PERCENTILE.INC($C$2:$C401,N$1)</f>
        <v>18.884590374493133</v>
      </c>
      <c r="O401">
        <f>_xlfn.PERCENTILE.INC($C$2:$C401,O$1)</f>
        <v>25.238466205960332</v>
      </c>
      <c r="P401">
        <f t="shared" si="75"/>
        <v>5</v>
      </c>
      <c r="Q401">
        <f t="shared" si="66"/>
        <v>4</v>
      </c>
      <c r="R401">
        <f t="shared" si="67"/>
        <v>5</v>
      </c>
      <c r="S401">
        <f t="shared" si="68"/>
        <v>5</v>
      </c>
      <c r="T401">
        <f t="shared" si="72"/>
        <v>8.6785497436755094E-2</v>
      </c>
      <c r="U401">
        <f t="shared" si="69"/>
        <v>6.4244682351925625E-2</v>
      </c>
      <c r="V401">
        <f t="shared" si="70"/>
        <v>8.0430676792874883E-2</v>
      </c>
      <c r="W401">
        <f t="shared" si="71"/>
        <v>8.55759508290872E-2</v>
      </c>
    </row>
    <row r="402" spans="1:23" x14ac:dyDescent="0.4">
      <c r="A402">
        <v>1914.05</v>
      </c>
      <c r="B402">
        <v>8.17</v>
      </c>
      <c r="C402">
        <v>11.479008694164486</v>
      </c>
      <c r="D402">
        <f t="shared" si="62"/>
        <v>2.5692307692307691E-2</v>
      </c>
      <c r="E402">
        <f t="shared" si="74"/>
        <v>-4.4444444444444529E-2</v>
      </c>
      <c r="F402">
        <f t="shared" si="73"/>
        <v>7.3891625615764595E-2</v>
      </c>
      <c r="G402" t="str">
        <f t="shared" si="63"/>
        <v>10.7 to 13.7</v>
      </c>
      <c r="H402" t="str">
        <f t="shared" si="64"/>
        <v>13.7 to 17.8</v>
      </c>
      <c r="I402" t="str">
        <f>IF(C402&gt;$AA$17,"Above 21.9",IF(C402&gt;$AA$16,"17.7 to 21.9",IF(C402&gt;$AA$15,"13.7 to 17.7",IF(C402&gt;$AA$14,"10.6 to 13.6","Below 10.6"))))</f>
        <v>10.6 to 13.6</v>
      </c>
      <c r="J402" t="str">
        <f t="shared" si="65"/>
        <v>13.7 to 17.7</v>
      </c>
      <c r="K402">
        <f>_xlfn.PERCENTILE.INC($C$2:$C402,K$1)</f>
        <v>14.327404890131668</v>
      </c>
      <c r="L402">
        <f>_xlfn.PERCENTILE.INC($C$2:$C402,L$1)</f>
        <v>15.654359115196915</v>
      </c>
      <c r="M402">
        <f>_xlfn.PERCENTILE.INC($C$2:$C402,M$1)</f>
        <v>17.125366596972317</v>
      </c>
      <c r="N402">
        <f>_xlfn.PERCENTILE.INC($C$2:$C402,N$1)</f>
        <v>18.876204996115877</v>
      </c>
      <c r="O402">
        <f>_xlfn.PERCENTILE.INC($C$2:$C402,O$1)</f>
        <v>25.238466205960332</v>
      </c>
      <c r="P402">
        <f t="shared" si="75"/>
        <v>5</v>
      </c>
      <c r="Q402">
        <f t="shared" si="66"/>
        <v>4</v>
      </c>
      <c r="R402">
        <f t="shared" si="67"/>
        <v>5</v>
      </c>
      <c r="S402">
        <f t="shared" si="68"/>
        <v>5</v>
      </c>
      <c r="T402">
        <f t="shared" si="72"/>
        <v>8.7115536423311879E-2</v>
      </c>
      <c r="U402">
        <f t="shared" si="69"/>
        <v>6.4408832658969697E-2</v>
      </c>
      <c r="V402">
        <f t="shared" si="70"/>
        <v>8.1823679216167094E-2</v>
      </c>
      <c r="W402">
        <f t="shared" si="71"/>
        <v>8.6785497436755094E-2</v>
      </c>
    </row>
    <row r="403" spans="1:23" x14ac:dyDescent="0.4">
      <c r="A403">
        <v>1914.06</v>
      </c>
      <c r="B403">
        <v>8.1300000000000008</v>
      </c>
      <c r="C403">
        <v>11.428715168831895</v>
      </c>
      <c r="D403">
        <f t="shared" si="62"/>
        <v>2.4884792626728127E-2</v>
      </c>
      <c r="E403">
        <f t="shared" si="74"/>
        <v>1.2315270935962517E-3</v>
      </c>
      <c r="F403">
        <f t="shared" si="73"/>
        <v>-5.8751529987758844E-2</v>
      </c>
      <c r="G403" t="str">
        <f t="shared" si="63"/>
        <v>10.7 to 13.7</v>
      </c>
      <c r="H403" t="str">
        <f t="shared" si="64"/>
        <v>13.7 to 17.8</v>
      </c>
      <c r="I403" t="str">
        <f>IF(C403&gt;$AA$17,"Above 21.9",IF(C403&gt;$AA$16,"17.7 to 21.9",IF(C403&gt;$AA$15,"13.7 to 17.7",IF(C403&gt;$AA$14,"10.6 to 13.6","Below 10.6"))))</f>
        <v>10.6 to 13.6</v>
      </c>
      <c r="J403" t="str">
        <f t="shared" si="65"/>
        <v>13.7 to 17.7</v>
      </c>
      <c r="K403">
        <f>_xlfn.PERCENTILE.INC($C$2:$C403,K$1)</f>
        <v>14.326807999697794</v>
      </c>
      <c r="L403">
        <f>_xlfn.PERCENTILE.INC($C$2:$C403,L$1)</f>
        <v>15.632495189266363</v>
      </c>
      <c r="M403">
        <f>_xlfn.PERCENTILE.INC($C$2:$C403,M$1)</f>
        <v>17.125297500132376</v>
      </c>
      <c r="N403">
        <f>_xlfn.PERCENTILE.INC($C$2:$C403,N$1)</f>
        <v>18.87490773552322</v>
      </c>
      <c r="O403">
        <f>_xlfn.PERCENTILE.INC($C$2:$C403,O$1)</f>
        <v>25.238466205960332</v>
      </c>
      <c r="P403">
        <f t="shared" si="75"/>
        <v>5</v>
      </c>
      <c r="Q403">
        <f t="shared" si="66"/>
        <v>4</v>
      </c>
      <c r="R403">
        <f t="shared" si="67"/>
        <v>5</v>
      </c>
      <c r="S403">
        <f t="shared" si="68"/>
        <v>5</v>
      </c>
      <c r="T403">
        <f t="shared" si="72"/>
        <v>8.7498899502472069E-2</v>
      </c>
      <c r="U403">
        <f t="shared" si="69"/>
        <v>6.4622720504753095E-2</v>
      </c>
      <c r="V403">
        <f t="shared" si="70"/>
        <v>8.7017336621456651E-2</v>
      </c>
      <c r="W403">
        <f t="shared" si="71"/>
        <v>8.7115536423311879E-2</v>
      </c>
    </row>
    <row r="404" spans="1:23" x14ac:dyDescent="0.4">
      <c r="A404">
        <v>1914.07</v>
      </c>
      <c r="B404">
        <v>7.68</v>
      </c>
      <c r="C404">
        <v>10.694345183040149</v>
      </c>
      <c r="D404">
        <f t="shared" si="62"/>
        <v>1.3274336283185834E-2</v>
      </c>
      <c r="E404">
        <f t="shared" si="74"/>
        <v>-6.6828675577156826E-2</v>
      </c>
      <c r="F404">
        <f t="shared" si="73"/>
        <v>-0.6642066420664221</v>
      </c>
      <c r="G404" t="str">
        <f t="shared" si="63"/>
        <v>Below 10.7</v>
      </c>
      <c r="H404" t="str">
        <f t="shared" si="64"/>
        <v>13.7 to 17.8</v>
      </c>
      <c r="I404" t="str">
        <f>IF(C404&gt;$AA$17,"Above 21.9",IF(C404&gt;$AA$16,"17.7 to 21.9",IF(C404&gt;$AA$15,"13.7 to 17.7",IF(C404&gt;$AA$14,"10.6 to 13.6","Below 10.6"))))</f>
        <v>10.6 to 13.6</v>
      </c>
      <c r="J404" t="str">
        <f t="shared" si="65"/>
        <v>13.7 to 17.7</v>
      </c>
      <c r="K404">
        <f>_xlfn.PERCENTILE.INC($C$2:$C404,K$1)</f>
        <v>14.23095802085655</v>
      </c>
      <c r="L404">
        <f>_xlfn.PERCENTILE.INC($C$2:$C404,L$1)</f>
        <v>15.616874258009785</v>
      </c>
      <c r="M404">
        <f>_xlfn.PERCENTILE.INC($C$2:$C404,M$1)</f>
        <v>17.125228403292436</v>
      </c>
      <c r="N404">
        <f>_xlfn.PERCENTILE.INC($C$2:$C404,N$1)</f>
        <v>18.873610474930562</v>
      </c>
      <c r="O404">
        <f>_xlfn.PERCENTILE.INC($C$2:$C404,O$1)</f>
        <v>25.238466205960332</v>
      </c>
      <c r="P404">
        <f t="shared" si="75"/>
        <v>5</v>
      </c>
      <c r="Q404">
        <f t="shared" si="66"/>
        <v>4</v>
      </c>
      <c r="R404">
        <f t="shared" si="67"/>
        <v>5</v>
      </c>
      <c r="S404">
        <f t="shared" si="68"/>
        <v>5</v>
      </c>
      <c r="T404">
        <f t="shared" si="72"/>
        <v>9.3507361403096553E-2</v>
      </c>
      <c r="U404">
        <f t="shared" si="69"/>
        <v>6.2358128905470635E-2</v>
      </c>
      <c r="V404">
        <f t="shared" si="70"/>
        <v>8.6700019389039998E-2</v>
      </c>
      <c r="W404">
        <f t="shared" si="71"/>
        <v>8.7498899502472069E-2</v>
      </c>
    </row>
    <row r="405" spans="1:23" x14ac:dyDescent="0.4">
      <c r="A405">
        <v>1914.08</v>
      </c>
      <c r="B405">
        <v>7.68</v>
      </c>
      <c r="C405">
        <v>10.492046265076445</v>
      </c>
      <c r="D405">
        <f t="shared" si="62"/>
        <v>9.5577746077032798E-3</v>
      </c>
      <c r="E405">
        <f t="shared" si="74"/>
        <v>-9.1124260355029546E-2</v>
      </c>
      <c r="F405">
        <f t="shared" si="73"/>
        <v>0</v>
      </c>
      <c r="G405" t="str">
        <f t="shared" si="63"/>
        <v>Below 10.7</v>
      </c>
      <c r="H405" t="str">
        <f t="shared" si="64"/>
        <v>13.7 to 17.8</v>
      </c>
      <c r="I405" t="str">
        <f>IF(C405&gt;$AA$17,"Above 21.9",IF(C405&gt;$AA$16,"17.7 to 21.9",IF(C405&gt;$AA$15,"13.7 to 17.7",IF(C405&gt;$AA$14,"10.6 to 13.6","Below 10.6"))))</f>
        <v>Below 10.6</v>
      </c>
      <c r="J405" t="str">
        <f t="shared" si="65"/>
        <v>13.7 to 17.7</v>
      </c>
      <c r="K405">
        <f>_xlfn.PERCENTILE.INC($C$2:$C405,K$1)</f>
        <v>14.166103780332959</v>
      </c>
      <c r="L405">
        <f>_xlfn.PERCENTILE.INC($C$2:$C405,L$1)</f>
        <v>15.613739316101151</v>
      </c>
      <c r="M405">
        <f>_xlfn.PERCENTILE.INC($C$2:$C405,M$1)</f>
        <v>17.120663399548956</v>
      </c>
      <c r="N405">
        <f>_xlfn.PERCENTILE.INC($C$2:$C405,N$1)</f>
        <v>18.872313214337908</v>
      </c>
      <c r="O405">
        <f>_xlfn.PERCENTILE.INC($C$2:$C405,O$1)</f>
        <v>25.238466205960332</v>
      </c>
      <c r="P405">
        <f t="shared" si="75"/>
        <v>5</v>
      </c>
      <c r="Q405">
        <f t="shared" si="66"/>
        <v>4</v>
      </c>
      <c r="R405">
        <f t="shared" si="67"/>
        <v>5</v>
      </c>
      <c r="S405">
        <f t="shared" si="68"/>
        <v>5</v>
      </c>
      <c r="T405">
        <f t="shared" si="72"/>
        <v>9.531029264792458E-2</v>
      </c>
      <c r="U405">
        <f t="shared" si="69"/>
        <v>6.1332189199567837E-2</v>
      </c>
      <c r="V405">
        <f t="shared" si="70"/>
        <v>8.4410691299733373E-2</v>
      </c>
      <c r="W405">
        <f t="shared" si="71"/>
        <v>9.3507361403096553E-2</v>
      </c>
    </row>
    <row r="406" spans="1:23" x14ac:dyDescent="0.4">
      <c r="A406">
        <v>1914.09</v>
      </c>
      <c r="B406">
        <v>7.68</v>
      </c>
      <c r="C406">
        <v>10.500497301802138</v>
      </c>
      <c r="D406">
        <f t="shared" si="62"/>
        <v>4.9180327868852385E-3</v>
      </c>
      <c r="E406">
        <f t="shared" si="74"/>
        <v>-9.964830011723326E-2</v>
      </c>
      <c r="F406">
        <f t="shared" si="73"/>
        <v>0</v>
      </c>
      <c r="G406" t="str">
        <f t="shared" si="63"/>
        <v>Below 10.7</v>
      </c>
      <c r="H406" t="str">
        <f t="shared" si="64"/>
        <v>13.7 to 17.8</v>
      </c>
      <c r="I406" t="str">
        <f>IF(C406&gt;$AA$17,"Above 21.9",IF(C406&gt;$AA$16,"17.7 to 21.9",IF(C406&gt;$AA$15,"13.7 to 17.7",IF(C406&gt;$AA$14,"10.6 to 13.6","Below 10.6"))))</f>
        <v>Below 10.6</v>
      </c>
      <c r="J406" t="str">
        <f t="shared" si="65"/>
        <v>13.7 to 17.7</v>
      </c>
      <c r="K406">
        <f>_xlfn.PERCENTILE.INC($C$2:$C406,K$1)</f>
        <v>14.141619933639847</v>
      </c>
      <c r="L406">
        <f>_xlfn.PERCENTILE.INC($C$2:$C406,L$1)</f>
        <v>15.608781269314489</v>
      </c>
      <c r="M406">
        <f>_xlfn.PERCENTILE.INC($C$2:$C406,M$1)</f>
        <v>17.111602488901941</v>
      </c>
      <c r="N406">
        <f>_xlfn.PERCENTILE.INC($C$2:$C406,N$1)</f>
        <v>18.87101595374525</v>
      </c>
      <c r="O406">
        <f>_xlfn.PERCENTILE.INC($C$2:$C406,O$1)</f>
        <v>25.238466205960332</v>
      </c>
      <c r="P406">
        <f t="shared" si="75"/>
        <v>5</v>
      </c>
      <c r="Q406">
        <f t="shared" si="66"/>
        <v>3</v>
      </c>
      <c r="R406">
        <f t="shared" si="67"/>
        <v>5</v>
      </c>
      <c r="S406">
        <f t="shared" si="68"/>
        <v>5</v>
      </c>
      <c r="T406">
        <f t="shared" si="72"/>
        <v>9.5233584777777713E-2</v>
      </c>
      <c r="U406">
        <f t="shared" si="69"/>
        <v>5.9727879604336051E-2</v>
      </c>
      <c r="V406">
        <f t="shared" si="70"/>
        <v>8.4435805833701444E-2</v>
      </c>
      <c r="W406">
        <f t="shared" si="71"/>
        <v>9.531029264792458E-2</v>
      </c>
    </row>
    <row r="407" spans="1:23" x14ac:dyDescent="0.4">
      <c r="A407">
        <v>1914.1</v>
      </c>
      <c r="B407">
        <v>7.68</v>
      </c>
      <c r="C407">
        <v>10.61275946612623</v>
      </c>
      <c r="D407">
        <f t="shared" si="62"/>
        <v>-9.0322580645161665E-4</v>
      </c>
      <c r="E407">
        <f t="shared" si="74"/>
        <v>-7.0217917675544805E-2</v>
      </c>
      <c r="F407">
        <f t="shared" si="73"/>
        <v>0</v>
      </c>
      <c r="G407" t="str">
        <f t="shared" si="63"/>
        <v>Below 10.7</v>
      </c>
      <c r="H407" t="str">
        <f t="shared" si="64"/>
        <v>13.7 to 17.8</v>
      </c>
      <c r="I407" t="str">
        <f>IF(C407&gt;$AA$17,"Above 21.9",IF(C407&gt;$AA$16,"17.7 to 21.9",IF(C407&gt;$AA$15,"13.7 to 17.7",IF(C407&gt;$AA$14,"10.6 to 13.6","Below 10.6"))))</f>
        <v>Below 10.6</v>
      </c>
      <c r="J407" t="str">
        <f t="shared" si="65"/>
        <v>13.7 to 17.7</v>
      </c>
      <c r="K407">
        <f>_xlfn.PERCENTILE.INC($C$2:$C407,K$1)</f>
        <v>14.050006965077822</v>
      </c>
      <c r="L407">
        <f>_xlfn.PERCENTILE.INC($C$2:$C407,L$1)</f>
        <v>15.602911670088812</v>
      </c>
      <c r="M407">
        <f>_xlfn.PERCENTILE.INC($C$2:$C407,M$1)</f>
        <v>17.102541578254929</v>
      </c>
      <c r="N407">
        <f>_xlfn.PERCENTILE.INC($C$2:$C407,N$1)</f>
        <v>18.869718693152592</v>
      </c>
      <c r="O407">
        <f>_xlfn.PERCENTILE.INC($C$2:$C407,O$1)</f>
        <v>25.238466205960332</v>
      </c>
      <c r="P407">
        <f t="shared" si="75"/>
        <v>5</v>
      </c>
      <c r="Q407">
        <f t="shared" si="66"/>
        <v>2</v>
      </c>
      <c r="R407">
        <f t="shared" si="67"/>
        <v>5</v>
      </c>
      <c r="S407">
        <f t="shared" si="68"/>
        <v>5</v>
      </c>
      <c r="T407">
        <f t="shared" si="72"/>
        <v>9.4226200376235483E-2</v>
      </c>
      <c r="U407">
        <f t="shared" si="69"/>
        <v>5.6711212321297645E-2</v>
      </c>
      <c r="V407">
        <f t="shared" si="70"/>
        <v>8.7172632243182391E-2</v>
      </c>
      <c r="W407">
        <f t="shared" si="71"/>
        <v>9.5233584777777713E-2</v>
      </c>
    </row>
    <row r="408" spans="1:23" x14ac:dyDescent="0.4">
      <c r="A408">
        <v>1914.11</v>
      </c>
      <c r="B408">
        <v>7.68</v>
      </c>
      <c r="C408">
        <v>10.516917642992128</v>
      </c>
      <c r="D408">
        <f t="shared" si="62"/>
        <v>-5.9975520195838464E-3</v>
      </c>
      <c r="E408">
        <f t="shared" si="74"/>
        <v>-4.5962732919254776E-2</v>
      </c>
      <c r="F408">
        <f t="shared" si="73"/>
        <v>0</v>
      </c>
      <c r="G408" t="str">
        <f t="shared" si="63"/>
        <v>Below 10.7</v>
      </c>
      <c r="H408" t="str">
        <f t="shared" si="64"/>
        <v>17.8 to 22.0</v>
      </c>
      <c r="I408" t="str">
        <f>IF(C408&gt;$AA$17,"Above 21.9",IF(C408&gt;$AA$16,"17.7 to 21.9",IF(C408&gt;$AA$15,"13.7 to 17.7",IF(C408&gt;$AA$14,"10.6 to 13.6","Below 10.6"))))</f>
        <v>Below 10.6</v>
      </c>
      <c r="J408" t="str">
        <f t="shared" si="65"/>
        <v>17.7 to 21.9</v>
      </c>
      <c r="K408">
        <f>_xlfn.PERCENTILE.INC($C$2:$C408,K$1)</f>
        <v>14.049373538136528</v>
      </c>
      <c r="L408">
        <f>_xlfn.PERCENTILE.INC($C$2:$C408,L$1)</f>
        <v>15.581061806463479</v>
      </c>
      <c r="M408">
        <f>_xlfn.PERCENTILE.INC($C$2:$C408,M$1)</f>
        <v>17.097295043901404</v>
      </c>
      <c r="N408">
        <f>_xlfn.PERCENTILE.INC($C$2:$C408,N$1)</f>
        <v>18.850933638769749</v>
      </c>
      <c r="O408">
        <f>_xlfn.PERCENTILE.INC($C$2:$C408,O$1)</f>
        <v>25.238466205960332</v>
      </c>
      <c r="P408">
        <f t="shared" si="75"/>
        <v>5</v>
      </c>
      <c r="Q408">
        <f t="shared" si="66"/>
        <v>2</v>
      </c>
      <c r="R408">
        <f t="shared" si="67"/>
        <v>5</v>
      </c>
      <c r="S408">
        <f t="shared" si="68"/>
        <v>5</v>
      </c>
      <c r="T408">
        <f t="shared" si="72"/>
        <v>9.5084894067449771E-2</v>
      </c>
      <c r="U408">
        <f t="shared" si="69"/>
        <v>5.5321361105804059E-2</v>
      </c>
      <c r="V408">
        <f t="shared" si="70"/>
        <v>9.0313531910675246E-2</v>
      </c>
      <c r="W408">
        <f t="shared" si="71"/>
        <v>9.4226200376235483E-2</v>
      </c>
    </row>
    <row r="409" spans="1:23" x14ac:dyDescent="0.4">
      <c r="A409">
        <v>1914.12</v>
      </c>
      <c r="B409">
        <v>7.35</v>
      </c>
      <c r="C409">
        <v>10.172217991997869</v>
      </c>
      <c r="D409">
        <f t="shared" si="62"/>
        <v>-1.0909090909090913E-2</v>
      </c>
      <c r="E409">
        <f t="shared" si="74"/>
        <v>-8.5820895522388002E-2</v>
      </c>
      <c r="F409">
        <f t="shared" si="73"/>
        <v>-0.51562500000000022</v>
      </c>
      <c r="G409" t="str">
        <f t="shared" si="63"/>
        <v>Below 10.7</v>
      </c>
      <c r="H409" t="str">
        <f t="shared" si="64"/>
        <v>17.8 to 22.0</v>
      </c>
      <c r="I409" t="str">
        <f>IF(C409&gt;$AA$17,"Above 21.9",IF(C409&gt;$AA$16,"17.7 to 21.9",IF(C409&gt;$AA$15,"13.7 to 17.7",IF(C409&gt;$AA$14,"10.6 to 13.6","Below 10.6"))))</f>
        <v>Below 10.6</v>
      </c>
      <c r="J409" t="str">
        <f t="shared" si="65"/>
        <v>17.7 to 21.9</v>
      </c>
      <c r="K409">
        <f>_xlfn.PERCENTILE.INC($C$2:$C409,K$1)</f>
        <v>14.020908814380102</v>
      </c>
      <c r="L409">
        <f>_xlfn.PERCENTILE.INC($C$2:$C409,L$1)</f>
        <v>15.566294306908903</v>
      </c>
      <c r="M409">
        <f>_xlfn.PERCENTILE.INC($C$2:$C409,M$1)</f>
        <v>17.092048509547876</v>
      </c>
      <c r="N409">
        <f>_xlfn.PERCENTILE.INC($C$2:$C409,N$1)</f>
        <v>18.832148584386907</v>
      </c>
      <c r="O409">
        <f>_xlfn.PERCENTILE.INC($C$2:$C409,O$1)</f>
        <v>25.238466205960332</v>
      </c>
      <c r="P409">
        <f t="shared" si="75"/>
        <v>5</v>
      </c>
      <c r="Q409">
        <f t="shared" si="66"/>
        <v>2</v>
      </c>
      <c r="R409">
        <f t="shared" si="67"/>
        <v>5</v>
      </c>
      <c r="S409">
        <f t="shared" si="68"/>
        <v>5</v>
      </c>
      <c r="T409">
        <f t="shared" si="72"/>
        <v>9.8306976982469832E-2</v>
      </c>
      <c r="U409">
        <f t="shared" si="69"/>
        <v>5.5067052312068099E-2</v>
      </c>
      <c r="V409">
        <f t="shared" si="70"/>
        <v>8.9493139646687758E-2</v>
      </c>
      <c r="W409">
        <f t="shared" si="71"/>
        <v>9.5084894067449771E-2</v>
      </c>
    </row>
    <row r="410" spans="1:23" x14ac:dyDescent="0.4">
      <c r="A410">
        <v>1915.01</v>
      </c>
      <c r="B410">
        <v>7.48</v>
      </c>
      <c r="C410">
        <v>10.359834197757273</v>
      </c>
      <c r="D410">
        <f t="shared" si="62"/>
        <v>-1.1269276393831545E-2</v>
      </c>
      <c r="E410">
        <f t="shared" si="74"/>
        <v>-0.10633213859020298</v>
      </c>
      <c r="F410">
        <f t="shared" si="73"/>
        <v>0.21224489795918494</v>
      </c>
      <c r="G410" t="str">
        <f t="shared" si="63"/>
        <v>Below 10.7</v>
      </c>
      <c r="H410" t="str">
        <f t="shared" si="64"/>
        <v>17.8 to 22.0</v>
      </c>
      <c r="I410" t="str">
        <f>IF(C410&gt;$AA$17,"Above 21.9",IF(C410&gt;$AA$16,"17.7 to 21.9",IF(C410&gt;$AA$15,"13.7 to 17.7",IF(C410&gt;$AA$14,"10.6 to 13.6","Below 10.6"))))</f>
        <v>Below 10.6</v>
      </c>
      <c r="J410" t="str">
        <f t="shared" si="65"/>
        <v>17.7 to 21.9</v>
      </c>
      <c r="K410">
        <f>_xlfn.PERCENTILE.INC($C$2:$C410,K$1)</f>
        <v>13.99512744719013</v>
      </c>
      <c r="L410">
        <f>_xlfn.PERCENTILE.INC($C$2:$C410,L$1)</f>
        <v>15.565691535495841</v>
      </c>
      <c r="M410">
        <f>_xlfn.PERCENTILE.INC($C$2:$C410,M$1)</f>
        <v>17.087614104573369</v>
      </c>
      <c r="N410">
        <f>_xlfn.PERCENTILE.INC($C$2:$C410,N$1)</f>
        <v>18.813363530004064</v>
      </c>
      <c r="O410">
        <f>_xlfn.PERCENTILE.INC($C$2:$C410,O$1)</f>
        <v>25.238466205960332</v>
      </c>
      <c r="P410">
        <f t="shared" si="75"/>
        <v>5</v>
      </c>
      <c r="Q410">
        <f t="shared" si="66"/>
        <v>2</v>
      </c>
      <c r="R410">
        <f t="shared" si="67"/>
        <v>5</v>
      </c>
      <c r="S410">
        <f t="shared" si="68"/>
        <v>5</v>
      </c>
      <c r="T410">
        <f t="shared" si="72"/>
        <v>9.6526641344943806E-2</v>
      </c>
      <c r="U410">
        <f t="shared" si="69"/>
        <v>5.4171615148475426E-2</v>
      </c>
      <c r="V410">
        <f t="shared" si="70"/>
        <v>8.5939505374518069E-2</v>
      </c>
      <c r="W410">
        <f t="shared" si="71"/>
        <v>9.8306976982469832E-2</v>
      </c>
    </row>
    <row r="411" spans="1:23" x14ac:dyDescent="0.4">
      <c r="A411">
        <v>1915.02</v>
      </c>
      <c r="B411">
        <v>7.38</v>
      </c>
      <c r="C411">
        <v>10.329786209660696</v>
      </c>
      <c r="D411">
        <f t="shared" si="62"/>
        <v>-1.6136363636363643E-2</v>
      </c>
      <c r="E411">
        <f t="shared" si="74"/>
        <v>-0.12971698113207553</v>
      </c>
      <c r="F411">
        <f t="shared" si="73"/>
        <v>-0.16042780748663188</v>
      </c>
      <c r="G411" t="str">
        <f t="shared" si="63"/>
        <v>Below 10.7</v>
      </c>
      <c r="H411" t="str">
        <f t="shared" si="64"/>
        <v>17.8 to 22.0</v>
      </c>
      <c r="I411" t="str">
        <f>IF(C411&gt;$AA$17,"Above 21.9",IF(C411&gt;$AA$16,"17.7 to 21.9",IF(C411&gt;$AA$15,"13.7 to 17.7",IF(C411&gt;$AA$14,"10.6 to 13.6","Below 10.6"))))</f>
        <v>Below 10.6</v>
      </c>
      <c r="J411" t="str">
        <f t="shared" si="65"/>
        <v>17.7 to 21.9</v>
      </c>
      <c r="K411">
        <f>_xlfn.PERCENTILE.INC($C$2:$C411,K$1)</f>
        <v>13.983566284480693</v>
      </c>
      <c r="L411">
        <f>_xlfn.PERCENTILE.INC($C$2:$C411,L$1)</f>
        <v>15.54962272551675</v>
      </c>
      <c r="M411">
        <f>_xlfn.PERCENTILE.INC($C$2:$C411,M$1)</f>
        <v>17.083991828977879</v>
      </c>
      <c r="N411">
        <f>_xlfn.PERCENTILE.INC($C$2:$C411,N$1)</f>
        <v>18.794578475621222</v>
      </c>
      <c r="O411">
        <f>_xlfn.PERCENTILE.INC($C$2:$C411,O$1)</f>
        <v>25.238466205960332</v>
      </c>
      <c r="P411">
        <f t="shared" si="75"/>
        <v>5</v>
      </c>
      <c r="Q411">
        <f t="shared" si="66"/>
        <v>1</v>
      </c>
      <c r="R411">
        <f t="shared" si="67"/>
        <v>5</v>
      </c>
      <c r="S411">
        <f t="shared" si="68"/>
        <v>5</v>
      </c>
      <c r="T411">
        <f t="shared" si="72"/>
        <v>9.6807424636220732E-2</v>
      </c>
      <c r="U411">
        <f t="shared" si="69"/>
        <v>5.2167572072834172E-2</v>
      </c>
      <c r="V411">
        <f t="shared" si="70"/>
        <v>8.3961407483035877E-2</v>
      </c>
      <c r="W411">
        <f t="shared" si="71"/>
        <v>9.6526641344943806E-2</v>
      </c>
    </row>
    <row r="412" spans="1:23" x14ac:dyDescent="0.4">
      <c r="A412">
        <v>1915.03</v>
      </c>
      <c r="B412">
        <v>7.57</v>
      </c>
      <c r="C412">
        <v>10.707013188682819</v>
      </c>
      <c r="D412">
        <f t="shared" si="62"/>
        <v>-1.6353591160220997E-2</v>
      </c>
      <c r="E412">
        <f t="shared" si="74"/>
        <v>-9.0144230769230768E-2</v>
      </c>
      <c r="F412">
        <f t="shared" si="73"/>
        <v>0.30894308943089493</v>
      </c>
      <c r="G412" t="str">
        <f t="shared" si="63"/>
        <v>10.7 to 13.7</v>
      </c>
      <c r="H412" t="str">
        <f t="shared" si="64"/>
        <v>17.8 to 22.0</v>
      </c>
      <c r="I412" t="str">
        <f>IF(C412&gt;$AA$17,"Above 21.9",IF(C412&gt;$AA$16,"17.7 to 21.9",IF(C412&gt;$AA$15,"13.7 to 17.7",IF(C412&gt;$AA$14,"10.6 to 13.6","Below 10.6"))))</f>
        <v>10.6 to 13.6</v>
      </c>
      <c r="J412" t="str">
        <f t="shared" si="65"/>
        <v>17.7 to 21.9</v>
      </c>
      <c r="K412">
        <f>_xlfn.PERCENTILE.INC($C$2:$C412,K$1)</f>
        <v>13.978784368698351</v>
      </c>
      <c r="L412">
        <f>_xlfn.PERCENTILE.INC($C$2:$C412,L$1)</f>
        <v>15.52582089625464</v>
      </c>
      <c r="M412">
        <f>_xlfn.PERCENTILE.INC($C$2:$C412,M$1)</f>
        <v>17.08036955338239</v>
      </c>
      <c r="N412">
        <f>_xlfn.PERCENTILE.INC($C$2:$C412,N$1)</f>
        <v>18.775793421238372</v>
      </c>
      <c r="O412">
        <f>_xlfn.PERCENTILE.INC($C$2:$C412,O$1)</f>
        <v>25.238466205960332</v>
      </c>
      <c r="P412">
        <f t="shared" si="75"/>
        <v>5</v>
      </c>
      <c r="Q412">
        <f t="shared" si="66"/>
        <v>1</v>
      </c>
      <c r="R412">
        <f t="shared" si="67"/>
        <v>5</v>
      </c>
      <c r="S412">
        <f t="shared" si="68"/>
        <v>5</v>
      </c>
      <c r="T412">
        <f t="shared" si="72"/>
        <v>9.3396728142353252E-2</v>
      </c>
      <c r="U412">
        <f t="shared" si="69"/>
        <v>5.0424813741203008E-2</v>
      </c>
      <c r="V412">
        <f t="shared" si="70"/>
        <v>8.55759508290872E-2</v>
      </c>
      <c r="W412">
        <f t="shared" si="71"/>
        <v>9.6807424636220732E-2</v>
      </c>
    </row>
    <row r="413" spans="1:23" x14ac:dyDescent="0.4">
      <c r="A413">
        <v>1915.04</v>
      </c>
      <c r="B413">
        <v>8.14</v>
      </c>
      <c r="C413">
        <v>11.401123789000192</v>
      </c>
      <c r="D413">
        <f t="shared" si="62"/>
        <v>-8.9485458612975268E-3</v>
      </c>
      <c r="E413">
        <f t="shared" si="74"/>
        <v>2.4630541871922848E-3</v>
      </c>
      <c r="F413">
        <f t="shared" si="73"/>
        <v>0.90356671070013261</v>
      </c>
      <c r="G413" t="str">
        <f t="shared" si="63"/>
        <v>10.7 to 13.7</v>
      </c>
      <c r="H413" t="str">
        <f t="shared" si="64"/>
        <v>17.8 to 22.0</v>
      </c>
      <c r="I413" t="str">
        <f>IF(C413&gt;$AA$17,"Above 21.9",IF(C413&gt;$AA$16,"17.7 to 21.9",IF(C413&gt;$AA$15,"13.7 to 17.7",IF(C413&gt;$AA$14,"10.6 to 13.6","Below 10.6"))))</f>
        <v>10.6 to 13.6</v>
      </c>
      <c r="J413" t="str">
        <f t="shared" si="65"/>
        <v>17.7 to 21.9</v>
      </c>
      <c r="K413">
        <f>_xlfn.PERCENTILE.INC($C$2:$C413,K$1)</f>
        <v>13.939163609402256</v>
      </c>
      <c r="L413">
        <f>_xlfn.PERCENTILE.INC($C$2:$C413,L$1)</f>
        <v>15.525585957379676</v>
      </c>
      <c r="M413">
        <f>_xlfn.PERCENTILE.INC($C$2:$C413,M$1)</f>
        <v>17.069507493211628</v>
      </c>
      <c r="N413">
        <f>_xlfn.PERCENTILE.INC($C$2:$C413,N$1)</f>
        <v>18.770386269495798</v>
      </c>
      <c r="O413">
        <f>_xlfn.PERCENTILE.INC($C$2:$C413,O$1)</f>
        <v>25.238466205960332</v>
      </c>
      <c r="P413">
        <f t="shared" si="75"/>
        <v>5</v>
      </c>
      <c r="Q413">
        <f t="shared" si="66"/>
        <v>1</v>
      </c>
      <c r="R413">
        <f t="shared" si="67"/>
        <v>5</v>
      </c>
      <c r="S413">
        <f t="shared" si="68"/>
        <v>5</v>
      </c>
      <c r="T413">
        <f t="shared" si="72"/>
        <v>8.7710651906507703E-2</v>
      </c>
      <c r="U413">
        <f t="shared" si="69"/>
        <v>5.1326988653611932E-2</v>
      </c>
      <c r="V413">
        <f t="shared" si="70"/>
        <v>8.6785497436755094E-2</v>
      </c>
      <c r="W413">
        <f t="shared" si="71"/>
        <v>9.3396728142353252E-2</v>
      </c>
    </row>
    <row r="414" spans="1:23" x14ac:dyDescent="0.4">
      <c r="A414">
        <v>1915.05</v>
      </c>
      <c r="B414">
        <v>7.95</v>
      </c>
      <c r="C414">
        <v>11.026929876471321</v>
      </c>
      <c r="D414">
        <f t="shared" si="62"/>
        <v>-6.4705882352941151E-3</v>
      </c>
      <c r="E414">
        <f t="shared" si="74"/>
        <v>-2.6927784577723348E-2</v>
      </c>
      <c r="F414">
        <f t="shared" si="73"/>
        <v>-0.28009828009828064</v>
      </c>
      <c r="G414" t="str">
        <f t="shared" si="63"/>
        <v>10.7 to 13.7</v>
      </c>
      <c r="H414" t="str">
        <f t="shared" si="64"/>
        <v>17.8 to 22.0</v>
      </c>
      <c r="I414" t="str">
        <f>IF(C414&gt;$AA$17,"Above 21.9",IF(C414&gt;$AA$16,"17.7 to 21.9",IF(C414&gt;$AA$15,"13.7 to 17.7",IF(C414&gt;$AA$14,"10.6 to 13.6","Below 10.6"))))</f>
        <v>10.6 to 13.6</v>
      </c>
      <c r="J414" t="str">
        <f t="shared" si="65"/>
        <v>17.7 to 21.9</v>
      </c>
      <c r="K414">
        <f>_xlfn.PERCENTILE.INC($C$2:$C414,K$1)</f>
        <v>13.927474368620819</v>
      </c>
      <c r="L414">
        <f>_xlfn.PERCENTILE.INC($C$2:$C414,L$1)</f>
        <v>15.51928195032912</v>
      </c>
      <c r="M414">
        <f>_xlfn.PERCENTILE.INC($C$2:$C414,M$1)</f>
        <v>17.058645433040866</v>
      </c>
      <c r="N414">
        <f>_xlfn.PERCENTILE.INC($C$2:$C414,N$1)</f>
        <v>18.764979117753221</v>
      </c>
      <c r="O414">
        <f>_xlfn.PERCENTILE.INC($C$2:$C414,O$1)</f>
        <v>25.238466205960332</v>
      </c>
      <c r="P414">
        <f t="shared" si="75"/>
        <v>5</v>
      </c>
      <c r="Q414">
        <f t="shared" si="66"/>
        <v>2</v>
      </c>
      <c r="R414">
        <f t="shared" si="67"/>
        <v>5</v>
      </c>
      <c r="S414">
        <f t="shared" si="68"/>
        <v>5</v>
      </c>
      <c r="T414">
        <f t="shared" si="72"/>
        <v>9.0687073483050523E-2</v>
      </c>
      <c r="U414">
        <f t="shared" si="69"/>
        <v>5.3678341901328738E-2</v>
      </c>
      <c r="V414">
        <f t="shared" si="70"/>
        <v>8.7115536423311879E-2</v>
      </c>
      <c r="W414">
        <f t="shared" si="71"/>
        <v>8.7710651906507703E-2</v>
      </c>
    </row>
    <row r="415" spans="1:23" x14ac:dyDescent="0.4">
      <c r="A415">
        <v>1915.06</v>
      </c>
      <c r="B415">
        <v>8.0399999999999991</v>
      </c>
      <c r="C415">
        <v>11.154262189096345</v>
      </c>
      <c r="D415">
        <f t="shared" si="62"/>
        <v>-6.5116279069767496E-3</v>
      </c>
      <c r="E415">
        <f t="shared" si="74"/>
        <v>-1.1070110701107212E-2</v>
      </c>
      <c r="F415">
        <f t="shared" si="73"/>
        <v>0.13584905660377203</v>
      </c>
      <c r="G415" t="str">
        <f t="shared" si="63"/>
        <v>10.7 to 13.7</v>
      </c>
      <c r="H415" t="str">
        <f t="shared" si="64"/>
        <v>17.8 to 22.0</v>
      </c>
      <c r="I415" t="str">
        <f>IF(C415&gt;$AA$17,"Above 21.9",IF(C415&gt;$AA$16,"17.7 to 21.9",IF(C415&gt;$AA$15,"13.7 to 17.7",IF(C415&gt;$AA$14,"10.6 to 13.6","Below 10.6"))))</f>
        <v>10.6 to 13.6</v>
      </c>
      <c r="J415" t="str">
        <f t="shared" si="65"/>
        <v>17.7 to 21.9</v>
      </c>
      <c r="K415">
        <f>_xlfn.PERCENTILE.INC($C$2:$C415,K$1)</f>
        <v>13.923317663367854</v>
      </c>
      <c r="L415">
        <f>_xlfn.PERCENTILE.INC($C$2:$C415,L$1)</f>
        <v>15.500839806927376</v>
      </c>
      <c r="M415">
        <f>_xlfn.PERCENTILE.INC($C$2:$C415,M$1)</f>
        <v>17.052122548210267</v>
      </c>
      <c r="N415">
        <f>_xlfn.PERCENTILE.INC($C$2:$C415,N$1)</f>
        <v>18.759571966010647</v>
      </c>
      <c r="O415">
        <f>_xlfn.PERCENTILE.INC($C$2:$C415,O$1)</f>
        <v>25.238466205960332</v>
      </c>
      <c r="P415">
        <f t="shared" si="75"/>
        <v>5</v>
      </c>
      <c r="Q415">
        <f t="shared" si="66"/>
        <v>2</v>
      </c>
      <c r="R415">
        <f t="shared" si="67"/>
        <v>5</v>
      </c>
      <c r="S415">
        <f t="shared" si="68"/>
        <v>5</v>
      </c>
      <c r="T415">
        <f t="shared" si="72"/>
        <v>8.9651828426404803E-2</v>
      </c>
      <c r="U415">
        <f t="shared" si="69"/>
        <v>5.3373577334632522E-2</v>
      </c>
      <c r="V415">
        <f t="shared" si="70"/>
        <v>8.7498899502472069E-2</v>
      </c>
      <c r="W415">
        <f t="shared" si="71"/>
        <v>9.0687073483050523E-2</v>
      </c>
    </row>
    <row r="416" spans="1:23" x14ac:dyDescent="0.4">
      <c r="A416">
        <v>1915.07</v>
      </c>
      <c r="B416">
        <v>8.01</v>
      </c>
      <c r="C416">
        <v>11.113629393949603</v>
      </c>
      <c r="D416">
        <f t="shared" si="62"/>
        <v>-9.6956031567079996E-3</v>
      </c>
      <c r="E416">
        <f t="shared" si="74"/>
        <v>4.2968750000000014E-2</v>
      </c>
      <c r="F416">
        <f t="shared" si="73"/>
        <v>-4.4776119402984128E-2</v>
      </c>
      <c r="G416" t="str">
        <f t="shared" si="63"/>
        <v>10.7 to 13.7</v>
      </c>
      <c r="H416" t="str">
        <f t="shared" si="64"/>
        <v>17.8 to 22.0</v>
      </c>
      <c r="I416" t="str">
        <f>IF(C416&gt;$AA$17,"Above 21.9",IF(C416&gt;$AA$16,"17.7 to 21.9",IF(C416&gt;$AA$15,"13.7 to 17.7",IF(C416&gt;$AA$14,"10.6 to 13.6","Below 10.6"))))</f>
        <v>10.6 to 13.6</v>
      </c>
      <c r="J416" t="str">
        <f t="shared" si="65"/>
        <v>17.7 to 21.9</v>
      </c>
      <c r="K416">
        <f>_xlfn.PERCENTILE.INC($C$2:$C416,K$1)</f>
        <v>13.916111865392349</v>
      </c>
      <c r="L416">
        <f>_xlfn.PERCENTILE.INC($C$2:$C416,L$1)</f>
        <v>15.48995512081385</v>
      </c>
      <c r="M416">
        <f>_xlfn.PERCENTILE.INC($C$2:$C416,M$1)</f>
        <v>17.049938838719829</v>
      </c>
      <c r="N416">
        <f>_xlfn.PERCENTILE.INC($C$2:$C416,N$1)</f>
        <v>18.754164814268073</v>
      </c>
      <c r="O416">
        <f>_xlfn.PERCENTILE.INC($C$2:$C416,O$1)</f>
        <v>25.238466205960332</v>
      </c>
      <c r="P416">
        <f t="shared" si="75"/>
        <v>5</v>
      </c>
      <c r="Q416">
        <f t="shared" si="66"/>
        <v>1</v>
      </c>
      <c r="R416">
        <f t="shared" si="67"/>
        <v>5</v>
      </c>
      <c r="S416">
        <f t="shared" si="68"/>
        <v>5</v>
      </c>
      <c r="T416">
        <f t="shared" si="72"/>
        <v>8.9979606531095269E-2</v>
      </c>
      <c r="U416">
        <f t="shared" si="69"/>
        <v>5.2067378723625678E-2</v>
      </c>
      <c r="V416">
        <f t="shared" si="70"/>
        <v>9.3507361403096553E-2</v>
      </c>
      <c r="W416">
        <f t="shared" si="71"/>
        <v>8.9651828426404803E-2</v>
      </c>
    </row>
    <row r="417" spans="1:23" x14ac:dyDescent="0.4">
      <c r="A417">
        <v>1915.08</v>
      </c>
      <c r="B417">
        <v>8.35</v>
      </c>
      <c r="C417">
        <v>11.584831641604605</v>
      </c>
      <c r="D417">
        <f t="shared" si="62"/>
        <v>-9.2391304347826057E-3</v>
      </c>
      <c r="E417">
        <f t="shared" si="74"/>
        <v>8.7239583333333329E-2</v>
      </c>
      <c r="F417">
        <f t="shared" si="73"/>
        <v>0.50936329588014961</v>
      </c>
      <c r="G417" t="str">
        <f t="shared" si="63"/>
        <v>10.7 to 13.7</v>
      </c>
      <c r="H417" t="str">
        <f t="shared" si="64"/>
        <v>17.8 to 22.0</v>
      </c>
      <c r="I417" t="str">
        <f>IF(C417&gt;$AA$17,"Above 21.9",IF(C417&gt;$AA$16,"17.7 to 21.9",IF(C417&gt;$AA$15,"13.7 to 17.7",IF(C417&gt;$AA$14,"10.6 to 13.6","Below 10.6"))))</f>
        <v>10.6 to 13.6</v>
      </c>
      <c r="J417" t="str">
        <f t="shared" si="65"/>
        <v>17.7 to 21.9</v>
      </c>
      <c r="K417">
        <f>_xlfn.PERCENTILE.INC($C$2:$C417,K$1)</f>
        <v>13.905092701178472</v>
      </c>
      <c r="L417">
        <f>_xlfn.PERCENTILE.INC($C$2:$C417,L$1)</f>
        <v>15.482849163344433</v>
      </c>
      <c r="M417">
        <f>_xlfn.PERCENTILE.INC($C$2:$C417,M$1)</f>
        <v>17.04775512922939</v>
      </c>
      <c r="N417">
        <f>_xlfn.PERCENTILE.INC($C$2:$C417,N$1)</f>
        <v>18.748757662525495</v>
      </c>
      <c r="O417">
        <f>_xlfn.PERCENTILE.INC($C$2:$C417,O$1)</f>
        <v>25.238466205960332</v>
      </c>
      <c r="P417">
        <f t="shared" si="75"/>
        <v>5</v>
      </c>
      <c r="Q417">
        <f t="shared" si="66"/>
        <v>1</v>
      </c>
      <c r="R417">
        <f t="shared" si="67"/>
        <v>5</v>
      </c>
      <c r="S417">
        <f t="shared" si="68"/>
        <v>5</v>
      </c>
      <c r="T417">
        <f t="shared" si="72"/>
        <v>8.6319769758992443E-2</v>
      </c>
      <c r="U417">
        <f t="shared" si="69"/>
        <v>5.1089983256291931E-2</v>
      </c>
      <c r="V417">
        <f t="shared" si="70"/>
        <v>9.531029264792458E-2</v>
      </c>
      <c r="W417">
        <f t="shared" si="71"/>
        <v>8.9979606531095269E-2</v>
      </c>
    </row>
    <row r="418" spans="1:23" x14ac:dyDescent="0.4">
      <c r="A418">
        <v>1915.09</v>
      </c>
      <c r="B418">
        <v>8.66</v>
      </c>
      <c r="C418">
        <v>12.011570757825895</v>
      </c>
      <c r="D418">
        <f t="shared" si="62"/>
        <v>-6.1755146262188546E-3</v>
      </c>
      <c r="E418">
        <f t="shared" si="74"/>
        <v>0.12760416666666674</v>
      </c>
      <c r="F418">
        <f t="shared" si="73"/>
        <v>0.44550898203592881</v>
      </c>
      <c r="G418" t="str">
        <f t="shared" si="63"/>
        <v>10.7 to 13.7</v>
      </c>
      <c r="H418" t="str">
        <f t="shared" si="64"/>
        <v>17.8 to 22.0</v>
      </c>
      <c r="I418" t="str">
        <f>IF(C418&gt;$AA$17,"Above 21.9",IF(C418&gt;$AA$16,"17.7 to 21.9",IF(C418&gt;$AA$15,"13.7 to 17.7",IF(C418&gt;$AA$14,"10.6 to 13.6","Below 10.6"))))</f>
        <v>10.6 to 13.6</v>
      </c>
      <c r="J418" t="str">
        <f t="shared" si="65"/>
        <v>17.7 to 21.9</v>
      </c>
      <c r="K418">
        <f>_xlfn.PERCENTILE.INC($C$2:$C418,K$1)</f>
        <v>13.900851072759249</v>
      </c>
      <c r="L418">
        <f>_xlfn.PERCENTILE.INC($C$2:$C418,L$1)</f>
        <v>15.482379998559777</v>
      </c>
      <c r="M418">
        <f>_xlfn.PERCENTILE.INC($C$2:$C418,M$1)</f>
        <v>17.039379070606198</v>
      </c>
      <c r="N418">
        <f>_xlfn.PERCENTILE.INC($C$2:$C418,N$1)</f>
        <v>18.746178607257104</v>
      </c>
      <c r="O418">
        <f>_xlfn.PERCENTILE.INC($C$2:$C418,O$1)</f>
        <v>25.238466205960332</v>
      </c>
      <c r="P418">
        <f t="shared" si="75"/>
        <v>5</v>
      </c>
      <c r="Q418">
        <f t="shared" si="66"/>
        <v>1</v>
      </c>
      <c r="R418">
        <f t="shared" si="67"/>
        <v>5</v>
      </c>
      <c r="S418">
        <f t="shared" si="68"/>
        <v>5</v>
      </c>
      <c r="T418">
        <f t="shared" si="72"/>
        <v>8.3253058252058351E-2</v>
      </c>
      <c r="U418">
        <f t="shared" si="69"/>
        <v>5.0649600321081768E-2</v>
      </c>
      <c r="V418">
        <f t="shared" si="70"/>
        <v>9.5233584777777713E-2</v>
      </c>
      <c r="W418">
        <f t="shared" si="71"/>
        <v>8.6319769758992443E-2</v>
      </c>
    </row>
    <row r="419" spans="1:23" x14ac:dyDescent="0.4">
      <c r="A419">
        <v>1915.1</v>
      </c>
      <c r="B419">
        <v>9.14</v>
      </c>
      <c r="C419">
        <v>12.549076133220163</v>
      </c>
      <c r="D419">
        <f t="shared" si="62"/>
        <v>-2.3504273504273382E-3</v>
      </c>
      <c r="E419">
        <f t="shared" si="74"/>
        <v>0.1901041666666668</v>
      </c>
      <c r="F419">
        <f t="shared" si="73"/>
        <v>0.66512702078522001</v>
      </c>
      <c r="G419" t="str">
        <f t="shared" si="63"/>
        <v>10.7 to 13.7</v>
      </c>
      <c r="H419" t="str">
        <f t="shared" si="64"/>
        <v>17.8 to 22.0</v>
      </c>
      <c r="I419" t="str">
        <f>IF(C419&gt;$AA$17,"Above 21.9",IF(C419&gt;$AA$16,"17.7 to 21.9",IF(C419&gt;$AA$15,"13.7 to 17.7",IF(C419&gt;$AA$14,"10.6 to 13.6","Below 10.6"))))</f>
        <v>10.6 to 13.6</v>
      </c>
      <c r="J419" t="str">
        <f t="shared" si="65"/>
        <v>17.7 to 21.9</v>
      </c>
      <c r="K419">
        <f>_xlfn.PERCENTILE.INC($C$2:$C419,K$1)</f>
        <v>13.890456003386943</v>
      </c>
      <c r="L419">
        <f>_xlfn.PERCENTILE.INC($C$2:$C419,L$1)</f>
        <v>15.480958244115847</v>
      </c>
      <c r="M419">
        <f>_xlfn.PERCENTILE.INC($C$2:$C419,M$1)</f>
        <v>17.031003011983007</v>
      </c>
      <c r="N419">
        <f>_xlfn.PERCENTILE.INC($C$2:$C419,N$1)</f>
        <v>18.743599551988716</v>
      </c>
      <c r="O419">
        <f>_xlfn.PERCENTILE.INC($C$2:$C419,O$1)</f>
        <v>25.238466205960332</v>
      </c>
      <c r="P419">
        <f t="shared" si="75"/>
        <v>5</v>
      </c>
      <c r="Q419">
        <f t="shared" si="66"/>
        <v>1</v>
      </c>
      <c r="R419">
        <f t="shared" si="67"/>
        <v>5</v>
      </c>
      <c r="S419">
        <f t="shared" si="68"/>
        <v>5</v>
      </c>
      <c r="T419">
        <f t="shared" si="72"/>
        <v>7.9687141059952629E-2</v>
      </c>
      <c r="U419">
        <f t="shared" si="69"/>
        <v>5.0257835728314992E-2</v>
      </c>
      <c r="V419">
        <f t="shared" si="70"/>
        <v>9.4226200376235483E-2</v>
      </c>
      <c r="W419">
        <f t="shared" si="71"/>
        <v>8.3253058252058351E-2</v>
      </c>
    </row>
    <row r="420" spans="1:23" x14ac:dyDescent="0.4">
      <c r="A420">
        <v>1915.11</v>
      </c>
      <c r="B420">
        <v>9.4600000000000009</v>
      </c>
      <c r="C420">
        <v>12.85771445355932</v>
      </c>
      <c r="D420">
        <f t="shared" si="62"/>
        <v>1.6111707841031185E-3</v>
      </c>
      <c r="E420">
        <f t="shared" si="74"/>
        <v>0.23177083333333348</v>
      </c>
      <c r="F420">
        <f t="shared" si="73"/>
        <v>0.42013129102844671</v>
      </c>
      <c r="G420" t="str">
        <f t="shared" si="63"/>
        <v>10.7 to 13.7</v>
      </c>
      <c r="H420" t="str">
        <f t="shared" si="64"/>
        <v>17.8 to 22.0</v>
      </c>
      <c r="I420" t="str">
        <f>IF(C420&gt;$AA$17,"Above 21.9",IF(C420&gt;$AA$16,"17.7 to 21.9",IF(C420&gt;$AA$15,"13.7 to 17.7",IF(C420&gt;$AA$14,"10.6 to 13.6","Below 10.6"))))</f>
        <v>10.6 to 13.6</v>
      </c>
      <c r="J420" t="str">
        <f t="shared" si="65"/>
        <v>17.7 to 21.9</v>
      </c>
      <c r="K420">
        <f>_xlfn.PERCENTILE.INC($C$2:$C420,K$1)</f>
        <v>13.874465073832896</v>
      </c>
      <c r="L420">
        <f>_xlfn.PERCENTILE.INC($C$2:$C420,L$1)</f>
        <v>15.477631310353367</v>
      </c>
      <c r="M420">
        <f>_xlfn.PERCENTILE.INC($C$2:$C420,M$1)</f>
        <v>17.026756242613242</v>
      </c>
      <c r="N420">
        <f>_xlfn.PERCENTILE.INC($C$2:$C420,N$1)</f>
        <v>18.741020496720324</v>
      </c>
      <c r="O420">
        <f>_xlfn.PERCENTILE.INC($C$2:$C420,O$1)</f>
        <v>25.238466205960332</v>
      </c>
      <c r="P420">
        <f t="shared" si="75"/>
        <v>5</v>
      </c>
      <c r="Q420">
        <f t="shared" si="66"/>
        <v>1</v>
      </c>
      <c r="R420">
        <f t="shared" si="67"/>
        <v>5</v>
      </c>
      <c r="S420">
        <f t="shared" si="68"/>
        <v>5</v>
      </c>
      <c r="T420">
        <f t="shared" si="72"/>
        <v>7.7774320126014027E-2</v>
      </c>
      <c r="U420">
        <f t="shared" si="69"/>
        <v>5.1431001546514213E-2</v>
      </c>
      <c r="V420">
        <f t="shared" si="70"/>
        <v>9.5084894067449771E-2</v>
      </c>
      <c r="W420">
        <f t="shared" si="71"/>
        <v>7.9687141059952629E-2</v>
      </c>
    </row>
    <row r="421" spans="1:23" x14ac:dyDescent="0.4">
      <c r="A421">
        <v>1915.12</v>
      </c>
      <c r="B421">
        <v>9.48</v>
      </c>
      <c r="C421">
        <v>12.878444602185995</v>
      </c>
      <c r="D421">
        <f t="shared" si="62"/>
        <v>-6.2893081761004953E-4</v>
      </c>
      <c r="E421">
        <f t="shared" si="74"/>
        <v>0.28979591836734708</v>
      </c>
      <c r="F421">
        <f t="shared" si="73"/>
        <v>2.5369978858350406E-2</v>
      </c>
      <c r="G421" t="str">
        <f t="shared" si="63"/>
        <v>10.7 to 13.7</v>
      </c>
      <c r="H421" t="str">
        <f t="shared" si="64"/>
        <v>17.8 to 22.0</v>
      </c>
      <c r="I421" t="str">
        <f>IF(C421&gt;$AA$17,"Above 21.9",IF(C421&gt;$AA$16,"17.7 to 21.9",IF(C421&gt;$AA$15,"13.7 to 17.7",IF(C421&gt;$AA$14,"10.6 to 13.6","Below 10.6"))))</f>
        <v>10.6 to 13.6</v>
      </c>
      <c r="J421" t="str">
        <f t="shared" si="65"/>
        <v>17.7 to 21.9</v>
      </c>
      <c r="K421">
        <f>_xlfn.PERCENTILE.INC($C$2:$C421,K$1)</f>
        <v>13.848426002418618</v>
      </c>
      <c r="L421">
        <f>_xlfn.PERCENTILE.INC($C$2:$C421,L$1)</f>
        <v>15.475686854920585</v>
      </c>
      <c r="M421">
        <f>_xlfn.PERCENTILE.INC($C$2:$C421,M$1)</f>
        <v>17.026638762496901</v>
      </c>
      <c r="N421">
        <f>_xlfn.PERCENTILE.INC($C$2:$C421,N$1)</f>
        <v>18.738441441451936</v>
      </c>
      <c r="O421">
        <f>_xlfn.PERCENTILE.INC($C$2:$C421,O$1)</f>
        <v>25.238466205960332</v>
      </c>
      <c r="P421">
        <f t="shared" si="75"/>
        <v>5</v>
      </c>
      <c r="Q421">
        <f t="shared" si="66"/>
        <v>1</v>
      </c>
      <c r="R421">
        <f t="shared" si="67"/>
        <v>5</v>
      </c>
      <c r="S421">
        <f t="shared" si="68"/>
        <v>5</v>
      </c>
      <c r="T421">
        <f t="shared" si="72"/>
        <v>7.7649128515896976E-2</v>
      </c>
      <c r="U421">
        <f t="shared" si="69"/>
        <v>5.1077842567515512E-2</v>
      </c>
      <c r="V421">
        <f t="shared" si="70"/>
        <v>9.8306976982469832E-2</v>
      </c>
      <c r="W421">
        <f t="shared" si="71"/>
        <v>7.7774320126014027E-2</v>
      </c>
    </row>
    <row r="422" spans="1:23" x14ac:dyDescent="0.4">
      <c r="A422">
        <v>1916.01</v>
      </c>
      <c r="B422">
        <v>9.33</v>
      </c>
      <c r="C422">
        <v>12.54356369251618</v>
      </c>
      <c r="D422">
        <f t="shared" si="62"/>
        <v>-5.4711246200607822E-3</v>
      </c>
      <c r="E422">
        <f t="shared" si="74"/>
        <v>0.24732620320855608</v>
      </c>
      <c r="F422">
        <f t="shared" si="73"/>
        <v>-0.18987341772151942</v>
      </c>
      <c r="G422" t="str">
        <f t="shared" si="63"/>
        <v>10.7 to 13.7</v>
      </c>
      <c r="H422" t="str">
        <f t="shared" si="64"/>
        <v>17.8 to 22.0</v>
      </c>
      <c r="I422" t="str">
        <f>IF(C422&gt;$AA$17,"Above 21.9",IF(C422&gt;$AA$16,"17.7 to 21.9",IF(C422&gt;$AA$15,"13.7 to 17.7",IF(C422&gt;$AA$14,"10.6 to 13.6","Below 10.6"))))</f>
        <v>10.6 to 13.6</v>
      </c>
      <c r="J422" t="str">
        <f t="shared" si="65"/>
        <v>17.7 to 21.9</v>
      </c>
      <c r="K422">
        <f>_xlfn.PERCENTILE.INC($C$2:$C422,K$1)</f>
        <v>13.802876645015786</v>
      </c>
      <c r="L422">
        <f>_xlfn.PERCENTILE.INC($C$2:$C422,L$1)</f>
        <v>15.474433638652656</v>
      </c>
      <c r="M422">
        <f>_xlfn.PERCENTILE.INC($C$2:$C422,M$1)</f>
        <v>17.026521282380564</v>
      </c>
      <c r="N422">
        <f>_xlfn.PERCENTILE.INC($C$2:$C422,N$1)</f>
        <v>18.735862386183545</v>
      </c>
      <c r="O422">
        <f>_xlfn.PERCENTILE.INC($C$2:$C422,O$1)</f>
        <v>25.238466205960332</v>
      </c>
      <c r="P422">
        <f t="shared" si="75"/>
        <v>5</v>
      </c>
      <c r="Q422">
        <f t="shared" si="66"/>
        <v>1</v>
      </c>
      <c r="R422">
        <f t="shared" si="67"/>
        <v>5</v>
      </c>
      <c r="S422">
        <f t="shared" si="68"/>
        <v>5</v>
      </c>
      <c r="T422">
        <f t="shared" si="72"/>
        <v>7.9722160664486938E-2</v>
      </c>
      <c r="U422">
        <f t="shared" si="69"/>
        <v>4.9671171231598005E-2</v>
      </c>
      <c r="V422">
        <f t="shared" si="70"/>
        <v>9.6526641344943806E-2</v>
      </c>
      <c r="W422">
        <f t="shared" si="71"/>
        <v>7.7649128515896976E-2</v>
      </c>
    </row>
    <row r="423" spans="1:23" x14ac:dyDescent="0.4">
      <c r="A423">
        <v>1916.02</v>
      </c>
      <c r="B423">
        <v>9.1999999999999993</v>
      </c>
      <c r="C423">
        <v>12.354652326458801</v>
      </c>
      <c r="D423">
        <f t="shared" ref="D423:D486" si="76">(B423-B303)/B303/10</f>
        <v>-6.1224489795918503E-3</v>
      </c>
      <c r="E423">
        <f t="shared" si="74"/>
        <v>0.24661246612466117</v>
      </c>
      <c r="F423">
        <f t="shared" si="73"/>
        <v>-0.16720257234726787</v>
      </c>
      <c r="G423" t="str">
        <f t="shared" ref="G423:G486" si="77">IF(C423&gt;22,"Above 22.0",IF(C423&gt;17.8,"17.8 to 22.0",IF(C423&gt;13.7,"13.7 to 17.8",IF(C423&gt;10.7,"10.7 to 13.7","Below 10.7"))))</f>
        <v>10.7 to 13.7</v>
      </c>
      <c r="H423" t="str">
        <f t="shared" ref="H423:H486" si="78">G303</f>
        <v>17.8 to 22.0</v>
      </c>
      <c r="I423" t="str">
        <f>IF(C423&gt;$AA$17,"Above 21.9",IF(C423&gt;$AA$16,"17.7 to 21.9",IF(C423&gt;$AA$15,"13.7 to 17.7",IF(C423&gt;$AA$14,"10.6 to 13.6","Below 10.6"))))</f>
        <v>10.6 to 13.6</v>
      </c>
      <c r="J423" t="str">
        <f t="shared" ref="J423:J486" si="79">I303</f>
        <v>17.7 to 21.9</v>
      </c>
      <c r="K423">
        <f>_xlfn.PERCENTILE.INC($C$2:$C423,K$1)</f>
        <v>13.796537434479815</v>
      </c>
      <c r="L423">
        <f>_xlfn.PERCENTILE.INC($C$2:$C423,L$1)</f>
        <v>15.46308152814303</v>
      </c>
      <c r="M423">
        <f>_xlfn.PERCENTILE.INC($C$2:$C423,M$1)</f>
        <v>17.018572073212738</v>
      </c>
      <c r="N423">
        <f>_xlfn.PERCENTILE.INC($C$2:$C423,N$1)</f>
        <v>18.729449392397122</v>
      </c>
      <c r="O423">
        <f>_xlfn.PERCENTILE.INC($C$2:$C423,O$1)</f>
        <v>25.238466205960332</v>
      </c>
      <c r="P423">
        <f t="shared" si="75"/>
        <v>5</v>
      </c>
      <c r="Q423">
        <f t="shared" ref="Q423:Q486" si="80">P303</f>
        <v>1</v>
      </c>
      <c r="R423">
        <f t="shared" ref="R423:R486" si="81">P411</f>
        <v>5</v>
      </c>
      <c r="S423">
        <f t="shared" ref="S423:S486" si="82">P422</f>
        <v>5</v>
      </c>
      <c r="T423">
        <f t="shared" si="72"/>
        <v>8.0941168846847572E-2</v>
      </c>
      <c r="U423">
        <f t="shared" ref="U423:U486" si="83">T303</f>
        <v>5.0335352836093937E-2</v>
      </c>
      <c r="V423">
        <f t="shared" ref="V423:V486" si="84">T411</f>
        <v>9.6807424636220732E-2</v>
      </c>
      <c r="W423">
        <f t="shared" ref="W423:W486" si="85">T422</f>
        <v>7.9722160664486938E-2</v>
      </c>
    </row>
    <row r="424" spans="1:23" x14ac:dyDescent="0.4">
      <c r="A424">
        <v>1916.03</v>
      </c>
      <c r="B424">
        <v>9.17</v>
      </c>
      <c r="C424">
        <v>12.177052795748484</v>
      </c>
      <c r="D424">
        <f t="shared" si="76"/>
        <v>-4.0794979079497966E-3</v>
      </c>
      <c r="E424">
        <f t="shared" si="74"/>
        <v>0.2113606340819022</v>
      </c>
      <c r="F424">
        <f t="shared" si="73"/>
        <v>-3.9130434782607866E-2</v>
      </c>
      <c r="G424" t="str">
        <f t="shared" si="77"/>
        <v>10.7 to 13.7</v>
      </c>
      <c r="H424" t="str">
        <f t="shared" si="78"/>
        <v>17.8 to 22.0</v>
      </c>
      <c r="I424" t="str">
        <f>IF(C424&gt;$AA$17,"Above 21.9",IF(C424&gt;$AA$16,"17.7 to 21.9",IF(C424&gt;$AA$15,"13.7 to 17.7",IF(C424&gt;$AA$14,"10.6 to 13.6","Below 10.6"))))</f>
        <v>10.6 to 13.6</v>
      </c>
      <c r="J424" t="str">
        <f t="shared" si="79"/>
        <v>17.7 to 21.9</v>
      </c>
      <c r="K424">
        <f>_xlfn.PERCENTILE.INC($C$2:$C424,K$1)</f>
        <v>13.792045344792877</v>
      </c>
      <c r="L424">
        <f>_xlfn.PERCENTILE.INC($C$2:$C424,L$1)</f>
        <v>15.450206780869777</v>
      </c>
      <c r="M424">
        <f>_xlfn.PERCENTILE.INC($C$2:$C424,M$1)</f>
        <v>17.010622864044908</v>
      </c>
      <c r="N424">
        <f>_xlfn.PERCENTILE.INC($C$2:$C424,N$1)</f>
        <v>18.723036398610702</v>
      </c>
      <c r="O424">
        <f>_xlfn.PERCENTILE.INC($C$2:$C424,O$1)</f>
        <v>25.238466205960332</v>
      </c>
      <c r="P424">
        <f t="shared" si="75"/>
        <v>5</v>
      </c>
      <c r="Q424">
        <f t="shared" si="80"/>
        <v>2</v>
      </c>
      <c r="R424">
        <f t="shared" si="81"/>
        <v>5</v>
      </c>
      <c r="S424">
        <f t="shared" si="82"/>
        <v>5</v>
      </c>
      <c r="T424">
        <f t="shared" si="72"/>
        <v>8.212167728706421E-2</v>
      </c>
      <c r="U424">
        <f t="shared" si="83"/>
        <v>5.1922554545926154E-2</v>
      </c>
      <c r="V424">
        <f t="shared" si="84"/>
        <v>9.3396728142353252E-2</v>
      </c>
      <c r="W424">
        <f t="shared" si="85"/>
        <v>8.0941168846847572E-2</v>
      </c>
    </row>
    <row r="425" spans="1:23" x14ac:dyDescent="0.4">
      <c r="A425">
        <v>1916.04</v>
      </c>
      <c r="B425">
        <v>9.07</v>
      </c>
      <c r="C425">
        <v>11.906481776593184</v>
      </c>
      <c r="D425">
        <f t="shared" si="76"/>
        <v>-3.8176033934252326E-3</v>
      </c>
      <c r="E425">
        <f t="shared" si="74"/>
        <v>0.11425061425061421</v>
      </c>
      <c r="F425">
        <f t="shared" si="73"/>
        <v>-0.13086150490730597</v>
      </c>
      <c r="G425" t="str">
        <f t="shared" si="77"/>
        <v>10.7 to 13.7</v>
      </c>
      <c r="H425" t="str">
        <f t="shared" si="78"/>
        <v>17.8 to 22.0</v>
      </c>
      <c r="I425" t="str">
        <f>IF(C425&gt;$AA$17,"Above 21.9",IF(C425&gt;$AA$16,"17.7 to 21.9",IF(C425&gt;$AA$15,"13.7 to 17.7",IF(C425&gt;$AA$14,"10.6 to 13.6","Below 10.6"))))</f>
        <v>10.6 to 13.6</v>
      </c>
      <c r="J425" t="str">
        <f t="shared" si="79"/>
        <v>17.7 to 21.9</v>
      </c>
      <c r="K425">
        <f>_xlfn.PERCENTILE.INC($C$2:$C425,K$1)</f>
        <v>13.788231253855558</v>
      </c>
      <c r="L425">
        <f>_xlfn.PERCENTILE.INC($C$2:$C425,L$1)</f>
        <v>15.434286760069265</v>
      </c>
      <c r="M425">
        <f>_xlfn.PERCENTILE.INC($C$2:$C425,M$1)</f>
        <v>16.996924750913003</v>
      </c>
      <c r="N425">
        <f>_xlfn.PERCENTILE.INC($C$2:$C425,N$1)</f>
        <v>18.716623404824279</v>
      </c>
      <c r="O425">
        <f>_xlfn.PERCENTILE.INC($C$2:$C425,O$1)</f>
        <v>25.238466205960332</v>
      </c>
      <c r="P425">
        <f t="shared" si="75"/>
        <v>5</v>
      </c>
      <c r="Q425">
        <f t="shared" si="80"/>
        <v>2</v>
      </c>
      <c r="R425">
        <f t="shared" si="81"/>
        <v>5</v>
      </c>
      <c r="S425">
        <f t="shared" si="82"/>
        <v>5</v>
      </c>
      <c r="T425">
        <f t="shared" si="72"/>
        <v>8.3987866337299447E-2</v>
      </c>
      <c r="U425">
        <f t="shared" si="83"/>
        <v>5.2976750369354869E-2</v>
      </c>
      <c r="V425">
        <f t="shared" si="84"/>
        <v>8.7710651906507703E-2</v>
      </c>
      <c r="W425">
        <f t="shared" si="85"/>
        <v>8.212167728706421E-2</v>
      </c>
    </row>
    <row r="426" spans="1:23" x14ac:dyDescent="0.4">
      <c r="A426">
        <v>1916.05</v>
      </c>
      <c r="B426">
        <v>9.27</v>
      </c>
      <c r="C426">
        <v>12.026256671905163</v>
      </c>
      <c r="D426">
        <f t="shared" si="76"/>
        <v>9.8039215686274357E-4</v>
      </c>
      <c r="E426">
        <f t="shared" si="74"/>
        <v>0.16603773584905651</v>
      </c>
      <c r="F426">
        <f t="shared" si="73"/>
        <v>0.26460859977949192</v>
      </c>
      <c r="G426" t="str">
        <f t="shared" si="77"/>
        <v>10.7 to 13.7</v>
      </c>
      <c r="H426" t="str">
        <f t="shared" si="78"/>
        <v>17.8 to 22.0</v>
      </c>
      <c r="I426" t="str">
        <f>IF(C426&gt;$AA$17,"Above 21.9",IF(C426&gt;$AA$16,"17.7 to 21.9",IF(C426&gt;$AA$15,"13.7 to 17.7",IF(C426&gt;$AA$14,"10.6 to 13.6","Below 10.6"))))</f>
        <v>10.6 to 13.6</v>
      </c>
      <c r="J426" t="str">
        <f t="shared" si="79"/>
        <v>17.7 to 21.9</v>
      </c>
      <c r="K426">
        <f>_xlfn.PERCENTILE.INC($C$2:$C426,K$1)</f>
        <v>13.778242127323329</v>
      </c>
      <c r="L426">
        <f>_xlfn.PERCENTILE.INC($C$2:$C426,L$1)</f>
        <v>15.424659379409672</v>
      </c>
      <c r="M426">
        <f>_xlfn.PERCENTILE.INC($C$2:$C426,M$1)</f>
        <v>16.977477733817022</v>
      </c>
      <c r="N426">
        <f>_xlfn.PERCENTILE.INC($C$2:$C426,N$1)</f>
        <v>18.710210411037856</v>
      </c>
      <c r="O426">
        <f>_xlfn.PERCENTILE.INC($C$2:$C426,O$1)</f>
        <v>25.238466205960332</v>
      </c>
      <c r="P426">
        <f t="shared" si="75"/>
        <v>5</v>
      </c>
      <c r="Q426">
        <f t="shared" si="80"/>
        <v>2</v>
      </c>
      <c r="R426">
        <f t="shared" si="81"/>
        <v>5</v>
      </c>
      <c r="S426">
        <f t="shared" si="82"/>
        <v>5</v>
      </c>
      <c r="T426">
        <f t="shared" si="72"/>
        <v>8.3151393428690476E-2</v>
      </c>
      <c r="U426">
        <f t="shared" si="83"/>
        <v>5.5389250988290069E-2</v>
      </c>
      <c r="V426">
        <f t="shared" si="84"/>
        <v>9.0687073483050523E-2</v>
      </c>
      <c r="W426">
        <f t="shared" si="85"/>
        <v>8.3987866337299447E-2</v>
      </c>
    </row>
    <row r="427" spans="1:23" x14ac:dyDescent="0.4">
      <c r="A427">
        <v>1916.06</v>
      </c>
      <c r="B427">
        <v>9.36</v>
      </c>
      <c r="C427">
        <v>11.995961222946582</v>
      </c>
      <c r="D427">
        <f t="shared" si="76"/>
        <v>6.4516129032256688E-4</v>
      </c>
      <c r="E427">
        <f t="shared" si="74"/>
        <v>0.164179104477612</v>
      </c>
      <c r="F427">
        <f t="shared" si="73"/>
        <v>0.11650485436893186</v>
      </c>
      <c r="G427" t="str">
        <f t="shared" si="77"/>
        <v>10.7 to 13.7</v>
      </c>
      <c r="H427" t="str">
        <f t="shared" si="78"/>
        <v>17.8 to 22.0</v>
      </c>
      <c r="I427" t="str">
        <f>IF(C427&gt;$AA$17,"Above 21.9",IF(C427&gt;$AA$16,"17.7 to 21.9",IF(C427&gt;$AA$15,"13.7 to 17.7",IF(C427&gt;$AA$14,"10.6 to 13.6","Below 10.6"))))</f>
        <v>10.6 to 13.6</v>
      </c>
      <c r="J427" t="str">
        <f t="shared" si="79"/>
        <v>17.7 to 21.9</v>
      </c>
      <c r="K427">
        <f>_xlfn.PERCENTILE.INC($C$2:$C427,K$1)</f>
        <v>13.749541018606539</v>
      </c>
      <c r="L427">
        <f>_xlfn.PERCENTILE.INC($C$2:$C427,L$1)</f>
        <v>15.418178318820537</v>
      </c>
      <c r="M427">
        <f>_xlfn.PERCENTILE.INC($C$2:$C427,M$1)</f>
        <v>16.958030716721044</v>
      </c>
      <c r="N427">
        <f>_xlfn.PERCENTILE.INC($C$2:$C427,N$1)</f>
        <v>18.703797417251433</v>
      </c>
      <c r="O427">
        <f>_xlfn.PERCENTILE.INC($C$2:$C427,O$1)</f>
        <v>25.238466205960332</v>
      </c>
      <c r="P427">
        <f t="shared" si="75"/>
        <v>5</v>
      </c>
      <c r="Q427">
        <f t="shared" si="80"/>
        <v>2</v>
      </c>
      <c r="R427">
        <f t="shared" si="81"/>
        <v>5</v>
      </c>
      <c r="S427">
        <f t="shared" si="82"/>
        <v>5</v>
      </c>
      <c r="T427">
        <f t="shared" si="72"/>
        <v>8.3361389839035252E-2</v>
      </c>
      <c r="U427">
        <f t="shared" si="83"/>
        <v>5.5027698152940757E-2</v>
      </c>
      <c r="V427">
        <f t="shared" si="84"/>
        <v>8.9651828426404803E-2</v>
      </c>
      <c r="W427">
        <f t="shared" si="85"/>
        <v>8.3151393428690476E-2</v>
      </c>
    </row>
    <row r="428" spans="1:23" x14ac:dyDescent="0.4">
      <c r="A428">
        <v>1916.07</v>
      </c>
      <c r="B428">
        <v>9.23</v>
      </c>
      <c r="C428">
        <v>11.791165275254553</v>
      </c>
      <c r="D428">
        <f t="shared" si="76"/>
        <v>1.8763796909492265E-3</v>
      </c>
      <c r="E428">
        <f t="shared" si="74"/>
        <v>0.15230961298377038</v>
      </c>
      <c r="F428">
        <f t="shared" si="73"/>
        <v>-0.16666666666666541</v>
      </c>
      <c r="G428" t="str">
        <f t="shared" si="77"/>
        <v>10.7 to 13.7</v>
      </c>
      <c r="H428" t="str">
        <f t="shared" si="78"/>
        <v>17.8 to 22.0</v>
      </c>
      <c r="I428" t="str">
        <f>IF(C428&gt;$AA$17,"Above 21.9",IF(C428&gt;$AA$16,"17.7 to 21.9",IF(C428&gt;$AA$15,"13.7 to 17.7",IF(C428&gt;$AA$14,"10.6 to 13.6","Below 10.6"))))</f>
        <v>10.6 to 13.6</v>
      </c>
      <c r="J428" t="str">
        <f t="shared" si="79"/>
        <v>17.7 to 21.9</v>
      </c>
      <c r="K428">
        <f>_xlfn.PERCENTILE.INC($C$2:$C428,K$1)</f>
        <v>13.743090937946546</v>
      </c>
      <c r="L428">
        <f>_xlfn.PERCENTILE.INC($C$2:$C428,L$1)</f>
        <v>15.417819751281067</v>
      </c>
      <c r="M428">
        <f>_xlfn.PERCENTILE.INC($C$2:$C428,M$1)</f>
        <v>16.942089795939289</v>
      </c>
      <c r="N428">
        <f>_xlfn.PERCENTILE.INC($C$2:$C428,N$1)</f>
        <v>18.701892295718789</v>
      </c>
      <c r="O428">
        <f>_xlfn.PERCENTILE.INC($C$2:$C428,O$1)</f>
        <v>25.238466205960332</v>
      </c>
      <c r="P428">
        <f t="shared" si="75"/>
        <v>5</v>
      </c>
      <c r="Q428">
        <f t="shared" si="80"/>
        <v>2</v>
      </c>
      <c r="R428">
        <f t="shared" si="81"/>
        <v>5</v>
      </c>
      <c r="S428">
        <f t="shared" si="82"/>
        <v>5</v>
      </c>
      <c r="T428">
        <f t="shared" si="72"/>
        <v>8.4809259870069251E-2</v>
      </c>
      <c r="U428">
        <f t="shared" si="83"/>
        <v>5.4959549337877535E-2</v>
      </c>
      <c r="V428">
        <f t="shared" si="84"/>
        <v>8.9979606531095269E-2</v>
      </c>
      <c r="W428">
        <f t="shared" si="85"/>
        <v>8.3361389839035252E-2</v>
      </c>
    </row>
    <row r="429" spans="1:23" x14ac:dyDescent="0.4">
      <c r="A429">
        <v>1916.08</v>
      </c>
      <c r="B429">
        <v>9.3000000000000007</v>
      </c>
      <c r="C429">
        <v>11.732082638874164</v>
      </c>
      <c r="D429">
        <f t="shared" si="76"/>
        <v>-4.4193216855087326E-3</v>
      </c>
      <c r="E429">
        <f t="shared" si="74"/>
        <v>0.11377245508982049</v>
      </c>
      <c r="F429">
        <f t="shared" si="73"/>
        <v>9.1007583965330818E-2</v>
      </c>
      <c r="G429" t="str">
        <f t="shared" si="77"/>
        <v>10.7 to 13.7</v>
      </c>
      <c r="H429" t="str">
        <f t="shared" si="78"/>
        <v>17.8 to 22.0</v>
      </c>
      <c r="I429" t="str">
        <f>IF(C429&gt;$AA$17,"Above 21.9",IF(C429&gt;$AA$16,"17.7 to 21.9",IF(C429&gt;$AA$15,"13.7 to 17.7",IF(C429&gt;$AA$14,"10.6 to 13.6","Below 10.6"))))</f>
        <v>10.6 to 13.6</v>
      </c>
      <c r="J429" t="str">
        <f t="shared" si="79"/>
        <v>17.7 to 21.9</v>
      </c>
      <c r="K429">
        <f>_xlfn.PERCENTILE.INC($C$2:$C429,K$1)</f>
        <v>13.737107823184125</v>
      </c>
      <c r="L429">
        <f>_xlfn.PERCENTILE.INC($C$2:$C429,L$1)</f>
        <v>15.417365337723343</v>
      </c>
      <c r="M429">
        <f>_xlfn.PERCENTILE.INC($C$2:$C429,M$1)</f>
        <v>16.92614887515753</v>
      </c>
      <c r="N429">
        <f>_xlfn.PERCENTILE.INC($C$2:$C429,N$1)</f>
        <v>18.699987174186145</v>
      </c>
      <c r="O429">
        <f>_xlfn.PERCENTILE.INC($C$2:$C429,O$1)</f>
        <v>25.238466205960332</v>
      </c>
      <c r="P429">
        <f t="shared" si="75"/>
        <v>5</v>
      </c>
      <c r="Q429">
        <f t="shared" si="80"/>
        <v>2</v>
      </c>
      <c r="R429">
        <f t="shared" si="81"/>
        <v>5</v>
      </c>
      <c r="S429">
        <f t="shared" si="82"/>
        <v>5</v>
      </c>
      <c r="T429">
        <f t="shared" si="72"/>
        <v>8.5236358350094452E-2</v>
      </c>
      <c r="U429">
        <f t="shared" si="83"/>
        <v>5.2722451704911293E-2</v>
      </c>
      <c r="V429">
        <f t="shared" si="84"/>
        <v>8.6319769758992443E-2</v>
      </c>
      <c r="W429">
        <f t="shared" si="85"/>
        <v>8.4809259870069251E-2</v>
      </c>
    </row>
    <row r="430" spans="1:23" x14ac:dyDescent="0.4">
      <c r="A430">
        <v>1916.09</v>
      </c>
      <c r="B430">
        <v>9.68</v>
      </c>
      <c r="C430">
        <v>11.944552417504472</v>
      </c>
      <c r="D430">
        <f t="shared" si="76"/>
        <v>-3.4895314057826489E-3</v>
      </c>
      <c r="E430">
        <f t="shared" si="74"/>
        <v>0.11778290993071588</v>
      </c>
      <c r="F430">
        <f t="shared" si="73"/>
        <v>0.49032258064515999</v>
      </c>
      <c r="G430" t="str">
        <f t="shared" si="77"/>
        <v>10.7 to 13.7</v>
      </c>
      <c r="H430" t="str">
        <f t="shared" si="78"/>
        <v>17.8 to 22.0</v>
      </c>
      <c r="I430" t="str">
        <f>IF(C430&gt;$AA$17,"Above 21.9",IF(C430&gt;$AA$16,"17.7 to 21.9",IF(C430&gt;$AA$15,"13.7 to 17.7",IF(C430&gt;$AA$14,"10.6 to 13.6","Below 10.6"))))</f>
        <v>10.6 to 13.6</v>
      </c>
      <c r="J430" t="str">
        <f t="shared" si="79"/>
        <v>17.7 to 21.9</v>
      </c>
      <c r="K430">
        <f>_xlfn.PERCENTILE.INC($C$2:$C430,K$1)</f>
        <v>13.731715490636741</v>
      </c>
      <c r="L430">
        <f>_xlfn.PERCENTILE.INC($C$2:$C430,L$1)</f>
        <v>15.416719232129109</v>
      </c>
      <c r="M430">
        <f>_xlfn.PERCENTILE.INC($C$2:$C430,M$1)</f>
        <v>16.917626947026999</v>
      </c>
      <c r="N430">
        <f>_xlfn.PERCENTILE.INC($C$2:$C430,N$1)</f>
        <v>18.698082052653504</v>
      </c>
      <c r="O430">
        <f>_xlfn.PERCENTILE.INC($C$2:$C430,O$1)</f>
        <v>25.238466205960332</v>
      </c>
      <c r="P430">
        <f t="shared" si="75"/>
        <v>5</v>
      </c>
      <c r="Q430">
        <f t="shared" si="80"/>
        <v>2</v>
      </c>
      <c r="R430">
        <f t="shared" si="81"/>
        <v>5</v>
      </c>
      <c r="S430">
        <f t="shared" si="82"/>
        <v>5</v>
      </c>
      <c r="T430">
        <f t="shared" si="72"/>
        <v>8.3720173435257617E-2</v>
      </c>
      <c r="U430">
        <f t="shared" si="83"/>
        <v>5.2080637937888655E-2</v>
      </c>
      <c r="V430">
        <f t="shared" si="84"/>
        <v>8.3253058252058351E-2</v>
      </c>
      <c r="W430">
        <f t="shared" si="85"/>
        <v>8.5236358350094452E-2</v>
      </c>
    </row>
    <row r="431" spans="1:23" x14ac:dyDescent="0.4">
      <c r="A431">
        <v>1916.1</v>
      </c>
      <c r="B431">
        <v>9.98</v>
      </c>
      <c r="C431">
        <v>12.045741763370801</v>
      </c>
      <c r="D431">
        <f t="shared" si="76"/>
        <v>2.5693730729701952E-3</v>
      </c>
      <c r="E431">
        <f t="shared" si="74"/>
        <v>9.190371991247262E-2</v>
      </c>
      <c r="F431">
        <f t="shared" si="73"/>
        <v>0.37190082644628186</v>
      </c>
      <c r="G431" t="str">
        <f t="shared" si="77"/>
        <v>10.7 to 13.7</v>
      </c>
      <c r="H431" t="str">
        <f t="shared" si="78"/>
        <v>17.8 to 22.0</v>
      </c>
      <c r="I431" t="str">
        <f>IF(C431&gt;$AA$17,"Above 21.9",IF(C431&gt;$AA$16,"17.7 to 21.9",IF(C431&gt;$AA$15,"13.7 to 17.7",IF(C431&gt;$AA$14,"10.6 to 13.6","Below 10.6"))))</f>
        <v>10.6 to 13.6</v>
      </c>
      <c r="J431" t="str">
        <f t="shared" si="79"/>
        <v>17.7 to 21.9</v>
      </c>
      <c r="K431">
        <f>_xlfn.PERCENTILE.INC($C$2:$C431,K$1)</f>
        <v>13.724672443642859</v>
      </c>
      <c r="L431">
        <f>_xlfn.PERCENTILE.INC($C$2:$C431,L$1)</f>
        <v>15.413480368348269</v>
      </c>
      <c r="M431">
        <f>_xlfn.PERCENTILE.INC($C$2:$C431,M$1)</f>
        <v>16.916524011547686</v>
      </c>
      <c r="N431">
        <f>_xlfn.PERCENTILE.INC($C$2:$C431,N$1)</f>
        <v>18.69617693112086</v>
      </c>
      <c r="O431">
        <f>_xlfn.PERCENTILE.INC($C$2:$C431,O$1)</f>
        <v>25.238466205960332</v>
      </c>
      <c r="P431">
        <f t="shared" si="75"/>
        <v>5</v>
      </c>
      <c r="Q431">
        <f t="shared" si="80"/>
        <v>2</v>
      </c>
      <c r="R431">
        <f t="shared" si="81"/>
        <v>5</v>
      </c>
      <c r="S431">
        <f t="shared" si="82"/>
        <v>5</v>
      </c>
      <c r="T431">
        <f t="shared" ref="T431:T494" si="86">1/C431</f>
        <v>8.3016888427812907E-2</v>
      </c>
      <c r="U431">
        <f t="shared" si="83"/>
        <v>5.526272174297639E-2</v>
      </c>
      <c r="V431">
        <f t="shared" si="84"/>
        <v>7.9687141059952629E-2</v>
      </c>
      <c r="W431">
        <f t="shared" si="85"/>
        <v>8.3720173435257617E-2</v>
      </c>
    </row>
    <row r="432" spans="1:23" x14ac:dyDescent="0.4">
      <c r="A432">
        <v>1916.11</v>
      </c>
      <c r="B432">
        <v>10.210000000000001</v>
      </c>
      <c r="C432">
        <v>12.053230403230502</v>
      </c>
      <c r="D432">
        <f t="shared" si="76"/>
        <v>2.8197381671702026E-3</v>
      </c>
      <c r="E432">
        <f t="shared" si="74"/>
        <v>7.9281183932346719E-2</v>
      </c>
      <c r="F432">
        <f t="shared" ref="F432:F495" si="87">(B432-B431)/B431*12</f>
        <v>0.27655310621242535</v>
      </c>
      <c r="G432" t="str">
        <f t="shared" si="77"/>
        <v>10.7 to 13.7</v>
      </c>
      <c r="H432" t="str">
        <f t="shared" si="78"/>
        <v>17.8 to 22.0</v>
      </c>
      <c r="I432" t="str">
        <f>IF(C432&gt;$AA$17,"Above 21.9",IF(C432&gt;$AA$16,"17.7 to 21.9",IF(C432&gt;$AA$15,"13.7 to 17.7",IF(C432&gt;$AA$14,"10.6 to 13.6","Below 10.6"))))</f>
        <v>10.6 to 13.6</v>
      </c>
      <c r="J432" t="str">
        <f t="shared" si="79"/>
        <v>17.7 to 21.9</v>
      </c>
      <c r="K432">
        <f>_xlfn.PERCENTILE.INC($C$2:$C432,K$1)</f>
        <v>13.711371872561939</v>
      </c>
      <c r="L432">
        <f>_xlfn.PERCENTILE.INC($C$2:$C432,L$1)</f>
        <v>15.408945125474126</v>
      </c>
      <c r="M432">
        <f>_xlfn.PERCENTILE.INC($C$2:$C432,M$1)</f>
        <v>16.915421076068377</v>
      </c>
      <c r="N432">
        <f>_xlfn.PERCENTILE.INC($C$2:$C432,N$1)</f>
        <v>18.694271809588216</v>
      </c>
      <c r="O432">
        <f>_xlfn.PERCENTILE.INC($C$2:$C432,O$1)</f>
        <v>25.238466205960332</v>
      </c>
      <c r="P432">
        <f t="shared" si="75"/>
        <v>5</v>
      </c>
      <c r="Q432">
        <f t="shared" si="80"/>
        <v>2</v>
      </c>
      <c r="R432">
        <f t="shared" si="81"/>
        <v>5</v>
      </c>
      <c r="S432">
        <f t="shared" si="82"/>
        <v>5</v>
      </c>
      <c r="T432">
        <f t="shared" si="86"/>
        <v>8.2965310256740823E-2</v>
      </c>
      <c r="U432">
        <f t="shared" si="83"/>
        <v>5.512116508675545E-2</v>
      </c>
      <c r="V432">
        <f t="shared" si="84"/>
        <v>7.7774320126014027E-2</v>
      </c>
      <c r="W432">
        <f t="shared" si="85"/>
        <v>8.3016888427812907E-2</v>
      </c>
    </row>
    <row r="433" spans="1:23" x14ac:dyDescent="0.4">
      <c r="A433">
        <v>1916.12</v>
      </c>
      <c r="B433">
        <v>9.8000000000000007</v>
      </c>
      <c r="C433">
        <v>11.413559188849494</v>
      </c>
      <c r="D433">
        <f t="shared" si="76"/>
        <v>-4.0650406504064179E-4</v>
      </c>
      <c r="E433">
        <f t="shared" si="74"/>
        <v>3.3755274261603407E-2</v>
      </c>
      <c r="F433">
        <f t="shared" si="87"/>
        <v>-0.48188050930460347</v>
      </c>
      <c r="G433" t="str">
        <f t="shared" si="77"/>
        <v>10.7 to 13.7</v>
      </c>
      <c r="H433" t="str">
        <f t="shared" si="78"/>
        <v>13.7 to 17.8</v>
      </c>
      <c r="I433" t="str">
        <f>IF(C433&gt;$AA$17,"Above 21.9",IF(C433&gt;$AA$16,"17.7 to 21.9",IF(C433&gt;$AA$15,"13.7 to 17.7",IF(C433&gt;$AA$14,"10.6 to 13.6","Below 10.6"))))</f>
        <v>10.6 to 13.6</v>
      </c>
      <c r="J433" t="str">
        <f t="shared" si="79"/>
        <v>13.7 to 17.7</v>
      </c>
      <c r="K433">
        <f>_xlfn.PERCENTILE.INC($C$2:$C433,K$1)</f>
        <v>13.70342818957247</v>
      </c>
      <c r="L433">
        <f>_xlfn.PERCENTILE.INC($C$2:$C433,L$1)</f>
        <v>15.408508935658972</v>
      </c>
      <c r="M433">
        <f>_xlfn.PERCENTILE.INC($C$2:$C433,M$1)</f>
        <v>16.911661113740774</v>
      </c>
      <c r="N433">
        <f>_xlfn.PERCENTILE.INC($C$2:$C433,N$1)</f>
        <v>18.690272520159528</v>
      </c>
      <c r="O433">
        <f>_xlfn.PERCENTILE.INC($C$2:$C433,O$1)</f>
        <v>25.238466205960332</v>
      </c>
      <c r="P433">
        <f t="shared" si="75"/>
        <v>5</v>
      </c>
      <c r="Q433">
        <f t="shared" si="80"/>
        <v>3</v>
      </c>
      <c r="R433">
        <f t="shared" si="81"/>
        <v>5</v>
      </c>
      <c r="S433">
        <f t="shared" si="82"/>
        <v>5</v>
      </c>
      <c r="T433">
        <f t="shared" si="86"/>
        <v>8.7615088637464866E-2</v>
      </c>
      <c r="U433">
        <f t="shared" si="83"/>
        <v>5.6625129802498515E-2</v>
      </c>
      <c r="V433">
        <f t="shared" si="84"/>
        <v>7.7649128515896976E-2</v>
      </c>
      <c r="W433">
        <f t="shared" si="85"/>
        <v>8.2965310256740823E-2</v>
      </c>
    </row>
    <row r="434" spans="1:23" x14ac:dyDescent="0.4">
      <c r="A434">
        <v>1917.01</v>
      </c>
      <c r="B434">
        <v>9.57</v>
      </c>
      <c r="C434">
        <v>10.992361427383425</v>
      </c>
      <c r="D434">
        <f t="shared" si="76"/>
        <v>1.046025104602488E-4</v>
      </c>
      <c r="E434">
        <f t="shared" si="74"/>
        <v>2.5723472668810313E-2</v>
      </c>
      <c r="F434">
        <f t="shared" si="87"/>
        <v>-0.28163265306122498</v>
      </c>
      <c r="G434" t="str">
        <f t="shared" si="77"/>
        <v>10.7 to 13.7</v>
      </c>
      <c r="H434" t="str">
        <f t="shared" si="78"/>
        <v>13.7 to 17.8</v>
      </c>
      <c r="I434" t="str">
        <f>IF(C434&gt;$AA$17,"Above 21.9",IF(C434&gt;$AA$16,"17.7 to 21.9",IF(C434&gt;$AA$15,"13.7 to 17.7",IF(C434&gt;$AA$14,"10.6 to 13.6","Below 10.6"))))</f>
        <v>10.6 to 13.6</v>
      </c>
      <c r="J434" t="str">
        <f t="shared" si="79"/>
        <v>13.7 to 17.7</v>
      </c>
      <c r="K434">
        <f>_xlfn.PERCENTILE.INC($C$2:$C434,K$1)</f>
        <v>13.695063123037261</v>
      </c>
      <c r="L434">
        <f>_xlfn.PERCENTILE.INC($C$2:$C434,L$1)</f>
        <v>15.408150020818674</v>
      </c>
      <c r="M434">
        <f>_xlfn.PERCENTILE.INC($C$2:$C434,M$1)</f>
        <v>16.907901151413171</v>
      </c>
      <c r="N434">
        <f>_xlfn.PERCENTILE.INC($C$2:$C434,N$1)</f>
        <v>18.686273230730844</v>
      </c>
      <c r="O434">
        <f>_xlfn.PERCENTILE.INC($C$2:$C434,O$1)</f>
        <v>25.238466205960332</v>
      </c>
      <c r="P434">
        <f t="shared" si="75"/>
        <v>5</v>
      </c>
      <c r="Q434">
        <f t="shared" si="80"/>
        <v>3</v>
      </c>
      <c r="R434">
        <f t="shared" si="81"/>
        <v>5</v>
      </c>
      <c r="S434">
        <f t="shared" si="82"/>
        <v>5</v>
      </c>
      <c r="T434">
        <f t="shared" si="86"/>
        <v>9.0972263476423523E-2</v>
      </c>
      <c r="U434">
        <f t="shared" si="83"/>
        <v>5.8075672397000372E-2</v>
      </c>
      <c r="V434">
        <f t="shared" si="84"/>
        <v>7.9722160664486938E-2</v>
      </c>
      <c r="W434">
        <f t="shared" si="85"/>
        <v>8.7615088637464866E-2</v>
      </c>
    </row>
    <row r="435" spans="1:23" x14ac:dyDescent="0.4">
      <c r="A435">
        <v>1917.02</v>
      </c>
      <c r="B435">
        <v>9.0299999999999994</v>
      </c>
      <c r="C435">
        <v>10.063187738735724</v>
      </c>
      <c r="D435">
        <f t="shared" si="76"/>
        <v>-2.4838012958963329E-3</v>
      </c>
      <c r="E435">
        <f t="shared" ref="E435:E498" si="88">(B435-B423)/B423</f>
        <v>-1.8478260869565211E-2</v>
      </c>
      <c r="F435">
        <f t="shared" si="87"/>
        <v>-0.67711598746081614</v>
      </c>
      <c r="G435" t="str">
        <f t="shared" si="77"/>
        <v>Below 10.7</v>
      </c>
      <c r="H435" t="str">
        <f t="shared" si="78"/>
        <v>13.7 to 17.8</v>
      </c>
      <c r="I435" t="str">
        <f>IF(C435&gt;$AA$17,"Above 21.9",IF(C435&gt;$AA$16,"17.7 to 21.9",IF(C435&gt;$AA$15,"13.7 to 17.7",IF(C435&gt;$AA$14,"10.6 to 13.6","Below 10.6"))))</f>
        <v>Below 10.6</v>
      </c>
      <c r="J435" t="str">
        <f t="shared" si="79"/>
        <v>13.7 to 17.7</v>
      </c>
      <c r="K435">
        <f>_xlfn.PERCENTILE.INC($C$2:$C435,K$1)</f>
        <v>13.676243291728518</v>
      </c>
      <c r="L435">
        <f>_xlfn.PERCENTILE.INC($C$2:$C435,L$1)</f>
        <v>15.407945655928092</v>
      </c>
      <c r="M435">
        <f>_xlfn.PERCENTILE.INC($C$2:$C435,M$1)</f>
        <v>16.905041393917479</v>
      </c>
      <c r="N435">
        <f>_xlfn.PERCENTILE.INC($C$2:$C435,N$1)</f>
        <v>18.682273941302157</v>
      </c>
      <c r="O435">
        <f>_xlfn.PERCENTILE.INC($C$2:$C435,O$1)</f>
        <v>25.238466205960332</v>
      </c>
      <c r="P435">
        <f t="shared" si="75"/>
        <v>5</v>
      </c>
      <c r="Q435">
        <f t="shared" si="80"/>
        <v>4</v>
      </c>
      <c r="R435">
        <f t="shared" si="81"/>
        <v>5</v>
      </c>
      <c r="S435">
        <f t="shared" si="82"/>
        <v>5</v>
      </c>
      <c r="T435">
        <f t="shared" si="86"/>
        <v>9.9372090232476742E-2</v>
      </c>
      <c r="U435">
        <f t="shared" si="83"/>
        <v>6.1663415187224166E-2</v>
      </c>
      <c r="V435">
        <f t="shared" si="84"/>
        <v>8.0941168846847572E-2</v>
      </c>
      <c r="W435">
        <f t="shared" si="85"/>
        <v>9.0972263476423523E-2</v>
      </c>
    </row>
    <row r="436" spans="1:23" x14ac:dyDescent="0.4">
      <c r="A436">
        <v>1917.03</v>
      </c>
      <c r="B436">
        <v>9.31</v>
      </c>
      <c r="C436">
        <v>10.327157080107872</v>
      </c>
      <c r="D436">
        <f t="shared" si="76"/>
        <v>1.1497005988023962E-2</v>
      </c>
      <c r="E436">
        <f t="shared" si="88"/>
        <v>1.5267175572519146E-2</v>
      </c>
      <c r="F436">
        <f t="shared" si="87"/>
        <v>0.3720930232558155</v>
      </c>
      <c r="G436" t="str">
        <f t="shared" si="77"/>
        <v>Below 10.7</v>
      </c>
      <c r="H436" t="str">
        <f t="shared" si="78"/>
        <v>13.7 to 17.8</v>
      </c>
      <c r="I436" t="str">
        <f>IF(C436&gt;$AA$17,"Above 21.9",IF(C436&gt;$AA$16,"17.7 to 21.9",IF(C436&gt;$AA$15,"13.7 to 17.7",IF(C436&gt;$AA$14,"10.6 to 13.6","Below 10.6"))))</f>
        <v>Below 10.6</v>
      </c>
      <c r="J436" t="str">
        <f t="shared" si="79"/>
        <v>13.7 to 17.7</v>
      </c>
      <c r="K436">
        <f>_xlfn.PERCENTILE.INC($C$2:$C436,K$1)</f>
        <v>13.652614289565067</v>
      </c>
      <c r="L436">
        <f>_xlfn.PERCENTILE.INC($C$2:$C436,L$1)</f>
        <v>15.399893303470392</v>
      </c>
      <c r="M436">
        <f>_xlfn.PERCENTILE.INC($C$2:$C436,M$1)</f>
        <v>16.903081841253691</v>
      </c>
      <c r="N436">
        <f>_xlfn.PERCENTILE.INC($C$2:$C436,N$1)</f>
        <v>18.678274651873469</v>
      </c>
      <c r="O436">
        <f>_xlfn.PERCENTILE.INC($C$2:$C436,O$1)</f>
        <v>25.238466205960332</v>
      </c>
      <c r="P436">
        <f t="shared" si="75"/>
        <v>5</v>
      </c>
      <c r="Q436">
        <f t="shared" si="80"/>
        <v>5</v>
      </c>
      <c r="R436">
        <f t="shared" si="81"/>
        <v>5</v>
      </c>
      <c r="S436">
        <f t="shared" si="82"/>
        <v>5</v>
      </c>
      <c r="T436">
        <f t="shared" si="86"/>
        <v>9.6832070263189463E-2</v>
      </c>
      <c r="U436">
        <f t="shared" si="83"/>
        <v>6.8084896595838176E-2</v>
      </c>
      <c r="V436">
        <f t="shared" si="84"/>
        <v>8.212167728706421E-2</v>
      </c>
      <c r="W436">
        <f t="shared" si="85"/>
        <v>9.9372090232476742E-2</v>
      </c>
    </row>
    <row r="437" spans="1:23" x14ac:dyDescent="0.4">
      <c r="A437">
        <v>1917.04</v>
      </c>
      <c r="B437">
        <v>9.17</v>
      </c>
      <c r="C437">
        <v>9.6445311972812302</v>
      </c>
      <c r="D437">
        <f t="shared" si="76"/>
        <v>9.2967818831942699E-3</v>
      </c>
      <c r="E437">
        <f t="shared" si="88"/>
        <v>1.1025358324145496E-2</v>
      </c>
      <c r="F437">
        <f t="shared" si="87"/>
        <v>-0.18045112781954958</v>
      </c>
      <c r="G437" t="str">
        <f t="shared" si="77"/>
        <v>Below 10.7</v>
      </c>
      <c r="H437" t="str">
        <f t="shared" si="78"/>
        <v>13.7 to 17.8</v>
      </c>
      <c r="I437" t="str">
        <f>IF(C437&gt;$AA$17,"Above 21.9",IF(C437&gt;$AA$16,"17.7 to 21.9",IF(C437&gt;$AA$15,"13.7 to 17.7",IF(C437&gt;$AA$14,"10.6 to 13.6","Below 10.6"))))</f>
        <v>Below 10.6</v>
      </c>
      <c r="J437" t="str">
        <f t="shared" si="79"/>
        <v>13.7 to 17.7</v>
      </c>
      <c r="K437">
        <f>_xlfn.PERCENTILE.INC($C$2:$C437,K$1)</f>
        <v>13.645500685612371</v>
      </c>
      <c r="L437">
        <f>_xlfn.PERCENTILE.INC($C$2:$C437,L$1)</f>
        <v>15.387916957229134</v>
      </c>
      <c r="M437">
        <f>_xlfn.PERCENTILE.INC($C$2:$C437,M$1)</f>
        <v>16.901122288589907</v>
      </c>
      <c r="N437">
        <f>_xlfn.PERCENTILE.INC($C$2:$C437,N$1)</f>
        <v>18.674275362444781</v>
      </c>
      <c r="O437">
        <f>_xlfn.PERCENTILE.INC($C$2:$C437,O$1)</f>
        <v>25.238466205960332</v>
      </c>
      <c r="P437">
        <f t="shared" si="75"/>
        <v>5</v>
      </c>
      <c r="Q437">
        <f t="shared" si="80"/>
        <v>5</v>
      </c>
      <c r="R437">
        <f t="shared" si="81"/>
        <v>5</v>
      </c>
      <c r="S437">
        <f t="shared" si="82"/>
        <v>5</v>
      </c>
      <c r="T437">
        <f t="shared" si="86"/>
        <v>0.10368570328041425</v>
      </c>
      <c r="U437">
        <f t="shared" si="83"/>
        <v>6.8167673828238004E-2</v>
      </c>
      <c r="V437">
        <f t="shared" si="84"/>
        <v>8.3987866337299447E-2</v>
      </c>
      <c r="W437">
        <f t="shared" si="85"/>
        <v>9.6832070263189463E-2</v>
      </c>
    </row>
    <row r="438" spans="1:23" x14ac:dyDescent="0.4">
      <c r="A438">
        <v>1917.05</v>
      </c>
      <c r="B438">
        <v>8.86</v>
      </c>
      <c r="C438">
        <v>9.1389888133735742</v>
      </c>
      <c r="D438">
        <f t="shared" si="76"/>
        <v>9.3827160493827142E-3</v>
      </c>
      <c r="E438">
        <f t="shared" si="88"/>
        <v>-4.4228694714131628E-2</v>
      </c>
      <c r="F438">
        <f t="shared" si="87"/>
        <v>-0.40567066521265061</v>
      </c>
      <c r="G438" t="str">
        <f t="shared" si="77"/>
        <v>Below 10.7</v>
      </c>
      <c r="H438" t="str">
        <f t="shared" si="78"/>
        <v>13.7 to 17.8</v>
      </c>
      <c r="I438" t="str">
        <f>IF(C438&gt;$AA$17,"Above 21.9",IF(C438&gt;$AA$16,"17.7 to 21.9",IF(C438&gt;$AA$15,"13.7 to 17.7",IF(C438&gt;$AA$14,"10.6 to 13.6","Below 10.6"))))</f>
        <v>Below 10.6</v>
      </c>
      <c r="J438" t="str">
        <f t="shared" si="79"/>
        <v>13.7 to 17.7</v>
      </c>
      <c r="K438">
        <f>_xlfn.PERCENTILE.INC($C$2:$C438,K$1)</f>
        <v>13.64091547627781</v>
      </c>
      <c r="L438">
        <f>_xlfn.PERCENTILE.INC($C$2:$C438,L$1)</f>
        <v>15.384443782140837</v>
      </c>
      <c r="M438">
        <f>_xlfn.PERCENTILE.INC($C$2:$C438,M$1)</f>
        <v>16.900508985786878</v>
      </c>
      <c r="N438">
        <f>_xlfn.PERCENTILE.INC($C$2:$C438,N$1)</f>
        <v>18.669815441119884</v>
      </c>
      <c r="O438">
        <f>_xlfn.PERCENTILE.INC($C$2:$C438,O$1)</f>
        <v>25.238466205960332</v>
      </c>
      <c r="P438">
        <f t="shared" si="75"/>
        <v>5</v>
      </c>
      <c r="Q438">
        <f t="shared" si="80"/>
        <v>5</v>
      </c>
      <c r="R438">
        <f t="shared" si="81"/>
        <v>5</v>
      </c>
      <c r="S438">
        <f t="shared" si="82"/>
        <v>5</v>
      </c>
      <c r="T438">
        <f t="shared" si="86"/>
        <v>0.10942129599027917</v>
      </c>
      <c r="U438">
        <f t="shared" si="83"/>
        <v>7.251575269679382E-2</v>
      </c>
      <c r="V438">
        <f t="shared" si="84"/>
        <v>8.3151393428690476E-2</v>
      </c>
      <c r="W438">
        <f t="shared" si="85"/>
        <v>0.10368570328041425</v>
      </c>
    </row>
    <row r="439" spans="1:23" x14ac:dyDescent="0.4">
      <c r="A439">
        <v>1917.06</v>
      </c>
      <c r="B439">
        <v>9.0399999999999991</v>
      </c>
      <c r="C439">
        <v>9.1482202595395776</v>
      </c>
      <c r="D439">
        <f t="shared" si="76"/>
        <v>1.5306122448979585E-2</v>
      </c>
      <c r="E439">
        <f t="shared" si="88"/>
        <v>-3.4188034188034219E-2</v>
      </c>
      <c r="F439">
        <f t="shared" si="87"/>
        <v>0.24379232505643303</v>
      </c>
      <c r="G439" t="str">
        <f t="shared" si="77"/>
        <v>Below 10.7</v>
      </c>
      <c r="H439" t="str">
        <f t="shared" si="78"/>
        <v>10.7 to 13.7</v>
      </c>
      <c r="I439" t="str">
        <f>IF(C439&gt;$AA$17,"Above 21.9",IF(C439&gt;$AA$16,"17.7 to 21.9",IF(C439&gt;$AA$15,"13.7 to 17.7",IF(C439&gt;$AA$14,"10.6 to 13.6","Below 10.6"))))</f>
        <v>Below 10.6</v>
      </c>
      <c r="J439" t="str">
        <f t="shared" si="79"/>
        <v>10.6 to 13.6</v>
      </c>
      <c r="K439">
        <f>_xlfn.PERCENTILE.INC($C$2:$C439,K$1)</f>
        <v>13.606912084354773</v>
      </c>
      <c r="L439">
        <f>_xlfn.PERCENTILE.INC($C$2:$C439,L$1)</f>
        <v>15.377435168517557</v>
      </c>
      <c r="M439">
        <f>_xlfn.PERCENTILE.INC($C$2:$C439,M$1)</f>
        <v>16.89989568298385</v>
      </c>
      <c r="N439">
        <f>_xlfn.PERCENTILE.INC($C$2:$C439,N$1)</f>
        <v>18.665355519794982</v>
      </c>
      <c r="O439">
        <f>_xlfn.PERCENTILE.INC($C$2:$C439,O$1)</f>
        <v>25.238466205960332</v>
      </c>
      <c r="P439">
        <f t="shared" si="75"/>
        <v>5</v>
      </c>
      <c r="Q439">
        <f t="shared" si="80"/>
        <v>5</v>
      </c>
      <c r="R439">
        <f t="shared" si="81"/>
        <v>5</v>
      </c>
      <c r="S439">
        <f t="shared" si="82"/>
        <v>5</v>
      </c>
      <c r="T439">
        <f t="shared" si="86"/>
        <v>0.10931087923437571</v>
      </c>
      <c r="U439">
        <f t="shared" si="83"/>
        <v>7.607877832702499E-2</v>
      </c>
      <c r="V439">
        <f t="shared" si="84"/>
        <v>8.3361389839035252E-2</v>
      </c>
      <c r="W439">
        <f t="shared" si="85"/>
        <v>0.10942129599027917</v>
      </c>
    </row>
    <row r="440" spans="1:23" x14ac:dyDescent="0.4">
      <c r="A440">
        <v>1917.07</v>
      </c>
      <c r="B440">
        <v>8.7899999999999991</v>
      </c>
      <c r="C440">
        <v>9.0034723772287997</v>
      </c>
      <c r="D440">
        <f t="shared" si="76"/>
        <v>7.9852579852579663E-3</v>
      </c>
      <c r="E440">
        <f t="shared" si="88"/>
        <v>-4.7670639219935133E-2</v>
      </c>
      <c r="F440">
        <f t="shared" si="87"/>
        <v>-0.33185840707964603</v>
      </c>
      <c r="G440" t="str">
        <f t="shared" si="77"/>
        <v>Below 10.7</v>
      </c>
      <c r="H440" t="str">
        <f t="shared" si="78"/>
        <v>10.7 to 13.7</v>
      </c>
      <c r="I440" t="str">
        <f>IF(C440&gt;$AA$17,"Above 21.9",IF(C440&gt;$AA$16,"17.7 to 21.9",IF(C440&gt;$AA$15,"13.7 to 17.7",IF(C440&gt;$AA$14,"10.6 to 13.6","Below 10.6"))))</f>
        <v>Below 10.6</v>
      </c>
      <c r="J440" t="str">
        <f t="shared" si="79"/>
        <v>10.6 to 13.6</v>
      </c>
      <c r="K440">
        <f>_xlfn.PERCENTILE.INC($C$2:$C440,K$1)</f>
        <v>13.578666312511393</v>
      </c>
      <c r="L440">
        <f>_xlfn.PERCENTILE.INC($C$2:$C440,L$1)</f>
        <v>15.36335567782432</v>
      </c>
      <c r="M440">
        <f>_xlfn.PERCENTILE.INC($C$2:$C440,M$1)</f>
        <v>16.898476401916689</v>
      </c>
      <c r="N440">
        <f>_xlfn.PERCENTILE.INC($C$2:$C440,N$1)</f>
        <v>18.660895598470084</v>
      </c>
      <c r="O440">
        <f>_xlfn.PERCENTILE.INC($C$2:$C440,O$1)</f>
        <v>25.238466205960332</v>
      </c>
      <c r="P440">
        <f t="shared" si="75"/>
        <v>5</v>
      </c>
      <c r="Q440">
        <f t="shared" si="80"/>
        <v>5</v>
      </c>
      <c r="R440">
        <f t="shared" si="81"/>
        <v>5</v>
      </c>
      <c r="S440">
        <f t="shared" si="82"/>
        <v>5</v>
      </c>
      <c r="T440">
        <f t="shared" si="86"/>
        <v>0.11106825878970403</v>
      </c>
      <c r="U440">
        <f t="shared" si="83"/>
        <v>7.3610560057144503E-2</v>
      </c>
      <c r="V440">
        <f t="shared" si="84"/>
        <v>8.4809259870069251E-2</v>
      </c>
      <c r="W440">
        <f t="shared" si="85"/>
        <v>0.10931087923437571</v>
      </c>
    </row>
    <row r="441" spans="1:23" x14ac:dyDescent="0.4">
      <c r="A441">
        <v>1917.08</v>
      </c>
      <c r="B441">
        <v>8.5299999999999994</v>
      </c>
      <c r="C441">
        <v>8.5726804667537753</v>
      </c>
      <c r="D441">
        <f t="shared" si="76"/>
        <v>1.3280212483399723E-2</v>
      </c>
      <c r="E441">
        <f t="shared" si="88"/>
        <v>-8.279569892473132E-2</v>
      </c>
      <c r="F441">
        <f t="shared" si="87"/>
        <v>-0.35494880546075058</v>
      </c>
      <c r="G441" t="str">
        <f t="shared" si="77"/>
        <v>Below 10.7</v>
      </c>
      <c r="H441" t="str">
        <f t="shared" si="78"/>
        <v>10.7 to 13.7</v>
      </c>
      <c r="I441" t="str">
        <f>IF(C441&gt;$AA$17,"Above 21.9",IF(C441&gt;$AA$16,"17.7 to 21.9",IF(C441&gt;$AA$15,"13.7 to 17.7",IF(C441&gt;$AA$14,"10.6 to 13.6","Below 10.6"))))</f>
        <v>Below 10.6</v>
      </c>
      <c r="J441" t="str">
        <f t="shared" si="79"/>
        <v>10.6 to 13.6</v>
      </c>
      <c r="K441">
        <f>_xlfn.PERCENTILE.INC($C$2:$C441,K$1)</f>
        <v>13.569082252918868</v>
      </c>
      <c r="L441">
        <f>_xlfn.PERCENTILE.INC($C$2:$C441,L$1)</f>
        <v>15.349396563490771</v>
      </c>
      <c r="M441">
        <f>_xlfn.PERCENTILE.INC($C$2:$C441,M$1)</f>
        <v>16.896251142585395</v>
      </c>
      <c r="N441">
        <f>_xlfn.PERCENTILE.INC($C$2:$C441,N$1)</f>
        <v>18.656435677145186</v>
      </c>
      <c r="O441">
        <f>_xlfn.PERCENTILE.INC($C$2:$C441,O$1)</f>
        <v>25.238466205960332</v>
      </c>
      <c r="P441">
        <f t="shared" si="75"/>
        <v>5</v>
      </c>
      <c r="Q441">
        <f t="shared" si="80"/>
        <v>5</v>
      </c>
      <c r="R441">
        <f t="shared" si="81"/>
        <v>5</v>
      </c>
      <c r="S441">
        <f t="shared" si="82"/>
        <v>5</v>
      </c>
      <c r="T441">
        <f t="shared" si="86"/>
        <v>0.11664962946865449</v>
      </c>
      <c r="U441">
        <f t="shared" si="83"/>
        <v>7.9913874551379827E-2</v>
      </c>
      <c r="V441">
        <f t="shared" si="84"/>
        <v>8.5236358350094452E-2</v>
      </c>
      <c r="W441">
        <f t="shared" si="85"/>
        <v>0.11106825878970403</v>
      </c>
    </row>
    <row r="442" spans="1:23" x14ac:dyDescent="0.4">
      <c r="A442">
        <v>1917.09</v>
      </c>
      <c r="B442">
        <v>8.1199999999999992</v>
      </c>
      <c r="C442">
        <v>7.9508232642170587</v>
      </c>
      <c r="D442">
        <f t="shared" si="76"/>
        <v>8.9932885906040139E-3</v>
      </c>
      <c r="E442">
        <f t="shared" si="88"/>
        <v>-0.16115702479338848</v>
      </c>
      <c r="F442">
        <f t="shared" si="87"/>
        <v>-0.57678780773739768</v>
      </c>
      <c r="G442" t="str">
        <f t="shared" si="77"/>
        <v>Below 10.7</v>
      </c>
      <c r="H442" t="str">
        <f t="shared" si="78"/>
        <v>10.7 to 13.7</v>
      </c>
      <c r="I442" t="str">
        <f>IF(C442&gt;$AA$17,"Above 21.9",IF(C442&gt;$AA$16,"17.7 to 21.9",IF(C442&gt;$AA$15,"13.7 to 17.7",IF(C442&gt;$AA$14,"10.6 to 13.6","Below 10.6"))))</f>
        <v>Below 10.6</v>
      </c>
      <c r="J442" t="str">
        <f t="shared" si="79"/>
        <v>10.6 to 13.6</v>
      </c>
      <c r="K442">
        <f>_xlfn.PERCENTILE.INC($C$2:$C442,K$1)</f>
        <v>13.568792287251449</v>
      </c>
      <c r="L442">
        <f>_xlfn.PERCENTILE.INC($C$2:$C442,L$1)</f>
        <v>15.335497637337069</v>
      </c>
      <c r="M442">
        <f>_xlfn.PERCENTILE.INC($C$2:$C442,M$1)</f>
        <v>16.894025883254102</v>
      </c>
      <c r="N442">
        <f>_xlfn.PERCENTILE.INC($C$2:$C442,N$1)</f>
        <v>18.651975755820285</v>
      </c>
      <c r="O442">
        <f>_xlfn.PERCENTILE.INC($C$2:$C442,O$1)</f>
        <v>25.238466205960332</v>
      </c>
      <c r="P442">
        <f t="shared" si="75"/>
        <v>5</v>
      </c>
      <c r="Q442">
        <f t="shared" si="80"/>
        <v>5</v>
      </c>
      <c r="R442">
        <f t="shared" si="81"/>
        <v>5</v>
      </c>
      <c r="S442">
        <f t="shared" si="82"/>
        <v>5</v>
      </c>
      <c r="T442">
        <f t="shared" si="86"/>
        <v>0.12577313905347801</v>
      </c>
      <c r="U442">
        <f t="shared" si="83"/>
        <v>8.1112410260217302E-2</v>
      </c>
      <c r="V442">
        <f t="shared" si="84"/>
        <v>8.3720173435257617E-2</v>
      </c>
      <c r="W442">
        <f t="shared" si="85"/>
        <v>0.11664962946865449</v>
      </c>
    </row>
    <row r="443" spans="1:23" x14ac:dyDescent="0.4">
      <c r="A443">
        <v>1917.1</v>
      </c>
      <c r="B443">
        <v>7.68</v>
      </c>
      <c r="C443">
        <v>7.3871337111081417</v>
      </c>
      <c r="D443">
        <f t="shared" si="76"/>
        <v>1.566265060240964E-2</v>
      </c>
      <c r="E443">
        <f t="shared" si="88"/>
        <v>-0.23046092184368744</v>
      </c>
      <c r="F443">
        <f t="shared" si="87"/>
        <v>-0.65024630541871853</v>
      </c>
      <c r="G443" t="str">
        <f t="shared" si="77"/>
        <v>Below 10.7</v>
      </c>
      <c r="H443" t="str">
        <f t="shared" si="78"/>
        <v>10.7 to 13.7</v>
      </c>
      <c r="I443" t="str">
        <f>IF(C443&gt;$AA$17,"Above 21.9",IF(C443&gt;$AA$16,"17.7 to 21.9",IF(C443&gt;$AA$15,"13.7 to 17.7",IF(C443&gt;$AA$14,"10.6 to 13.6","Below 10.6"))))</f>
        <v>Below 10.6</v>
      </c>
      <c r="J443" t="str">
        <f t="shared" si="79"/>
        <v>10.6 to 13.6</v>
      </c>
      <c r="K443">
        <f>_xlfn.PERCENTILE.INC($C$2:$C443,K$1)</f>
        <v>13.561665354106353</v>
      </c>
      <c r="L443">
        <f>_xlfn.PERCENTILE.INC($C$2:$C443,L$1)</f>
        <v>15.331212465766395</v>
      </c>
      <c r="M443">
        <f>_xlfn.PERCENTILE.INC($C$2:$C443,M$1)</f>
        <v>16.892101326395469</v>
      </c>
      <c r="N443">
        <f>_xlfn.PERCENTILE.INC($C$2:$C443,N$1)</f>
        <v>18.647478106625254</v>
      </c>
      <c r="O443">
        <f>_xlfn.PERCENTILE.INC($C$2:$C443,O$1)</f>
        <v>25.238466205960332</v>
      </c>
      <c r="P443">
        <f t="shared" si="75"/>
        <v>5</v>
      </c>
      <c r="Q443">
        <f t="shared" si="80"/>
        <v>5</v>
      </c>
      <c r="R443">
        <f t="shared" si="81"/>
        <v>5</v>
      </c>
      <c r="S443">
        <f t="shared" si="82"/>
        <v>5</v>
      </c>
      <c r="T443">
        <f t="shared" si="86"/>
        <v>0.13537050216057214</v>
      </c>
      <c r="U443">
        <f t="shared" si="83"/>
        <v>9.2320417017820067E-2</v>
      </c>
      <c r="V443">
        <f t="shared" si="84"/>
        <v>8.3016888427812907E-2</v>
      </c>
      <c r="W443">
        <f t="shared" si="85"/>
        <v>0.12577313905347801</v>
      </c>
    </row>
    <row r="444" spans="1:23" x14ac:dyDescent="0.4">
      <c r="A444">
        <v>1917.11</v>
      </c>
      <c r="B444">
        <v>7.04</v>
      </c>
      <c r="C444">
        <v>6.7530136047743055</v>
      </c>
      <c r="D444">
        <f t="shared" si="76"/>
        <v>1.2640000000000002E-2</v>
      </c>
      <c r="E444">
        <f t="shared" si="88"/>
        <v>-0.31047992164544569</v>
      </c>
      <c r="F444">
        <f t="shared" si="87"/>
        <v>-0.99999999999999956</v>
      </c>
      <c r="G444" t="str">
        <f t="shared" si="77"/>
        <v>Below 10.7</v>
      </c>
      <c r="H444" t="str">
        <f t="shared" si="78"/>
        <v>Below 10.7</v>
      </c>
      <c r="I444" t="str">
        <f>IF(C444&gt;$AA$17,"Above 21.9",IF(C444&gt;$AA$16,"17.7 to 21.9",IF(C444&gt;$AA$15,"13.7 to 17.7",IF(C444&gt;$AA$14,"10.6 to 13.6","Below 10.6"))))</f>
        <v>Below 10.6</v>
      </c>
      <c r="J444" t="str">
        <f t="shared" si="79"/>
        <v>Below 10.6</v>
      </c>
      <c r="K444">
        <f>_xlfn.PERCENTILE.INC($C$2:$C444,K$1)</f>
        <v>13.553082572946064</v>
      </c>
      <c r="L444">
        <f>_xlfn.PERCENTILE.INC($C$2:$C444,L$1)</f>
        <v>15.31861305087506</v>
      </c>
      <c r="M444">
        <f>_xlfn.PERCENTILE.INC($C$2:$C444,M$1)</f>
        <v>16.890176769536833</v>
      </c>
      <c r="N444">
        <f>_xlfn.PERCENTILE.INC($C$2:$C444,N$1)</f>
        <v>18.642980457430223</v>
      </c>
      <c r="O444">
        <f>_xlfn.PERCENTILE.INC($C$2:$C444,O$1)</f>
        <v>25.238466205960332</v>
      </c>
      <c r="P444">
        <f t="shared" si="75"/>
        <v>5</v>
      </c>
      <c r="Q444">
        <f t="shared" si="80"/>
        <v>5</v>
      </c>
      <c r="R444">
        <f t="shared" si="81"/>
        <v>5</v>
      </c>
      <c r="S444">
        <f t="shared" si="82"/>
        <v>5</v>
      </c>
      <c r="T444">
        <f t="shared" si="86"/>
        <v>0.14808203544755355</v>
      </c>
      <c r="U444">
        <f t="shared" si="83"/>
        <v>9.4418207457235656E-2</v>
      </c>
      <c r="V444">
        <f t="shared" si="84"/>
        <v>8.2965310256740823E-2</v>
      </c>
      <c r="W444">
        <f t="shared" si="85"/>
        <v>0.13537050216057214</v>
      </c>
    </row>
    <row r="445" spans="1:23" x14ac:dyDescent="0.4">
      <c r="A445">
        <v>1917.12</v>
      </c>
      <c r="B445">
        <v>6.8</v>
      </c>
      <c r="C445">
        <v>6.4125938981198178</v>
      </c>
      <c r="D445">
        <f t="shared" si="76"/>
        <v>3.5007610350076034E-3</v>
      </c>
      <c r="E445">
        <f t="shared" si="88"/>
        <v>-0.3061224489795919</v>
      </c>
      <c r="F445">
        <f t="shared" si="87"/>
        <v>-0.4090909090909095</v>
      </c>
      <c r="G445" t="str">
        <f t="shared" si="77"/>
        <v>Below 10.7</v>
      </c>
      <c r="H445" t="str">
        <f t="shared" si="78"/>
        <v>10.7 to 13.7</v>
      </c>
      <c r="I445" t="str">
        <f>IF(C445&gt;$AA$17,"Above 21.9",IF(C445&gt;$AA$16,"17.7 to 21.9",IF(C445&gt;$AA$15,"13.7 to 17.7",IF(C445&gt;$AA$14,"10.6 to 13.6","Below 10.6"))))</f>
        <v>Below 10.6</v>
      </c>
      <c r="J445" t="str">
        <f t="shared" si="79"/>
        <v>10.6 to 13.6</v>
      </c>
      <c r="K445">
        <f>_xlfn.PERCENTILE.INC($C$2:$C445,K$1)</f>
        <v>13.541782872492673</v>
      </c>
      <c r="L445">
        <f>_xlfn.PERCENTILE.INC($C$2:$C445,L$1)</f>
        <v>15.289385149342397</v>
      </c>
      <c r="M445">
        <f>_xlfn.PERCENTILE.INC($C$2:$C445,M$1)</f>
        <v>16.884010695905577</v>
      </c>
      <c r="N445">
        <f>_xlfn.PERCENTILE.INC($C$2:$C445,N$1)</f>
        <v>18.638482808235192</v>
      </c>
      <c r="O445">
        <f>_xlfn.PERCENTILE.INC($C$2:$C445,O$1)</f>
        <v>25.238466205960332</v>
      </c>
      <c r="P445">
        <f t="shared" si="75"/>
        <v>5</v>
      </c>
      <c r="Q445">
        <f t="shared" si="80"/>
        <v>5</v>
      </c>
      <c r="R445">
        <f t="shared" si="81"/>
        <v>5</v>
      </c>
      <c r="S445">
        <f t="shared" si="82"/>
        <v>5</v>
      </c>
      <c r="T445">
        <f t="shared" si="86"/>
        <v>0.15594313563084067</v>
      </c>
      <c r="U445">
        <f t="shared" si="83"/>
        <v>8.8235505085019469E-2</v>
      </c>
      <c r="V445">
        <f t="shared" si="84"/>
        <v>8.7615088637464866E-2</v>
      </c>
      <c r="W445">
        <f t="shared" si="85"/>
        <v>0.14808203544755355</v>
      </c>
    </row>
    <row r="446" spans="1:23" x14ac:dyDescent="0.4">
      <c r="A446">
        <v>1918.01</v>
      </c>
      <c r="B446">
        <v>7.21</v>
      </c>
      <c r="C446">
        <v>6.6406460286553486</v>
      </c>
      <c r="D446">
        <f t="shared" si="76"/>
        <v>5.2554744525547493E-3</v>
      </c>
      <c r="E446">
        <f t="shared" si="88"/>
        <v>-0.2466039707419018</v>
      </c>
      <c r="F446">
        <f t="shared" si="87"/>
        <v>0.7235294117647062</v>
      </c>
      <c r="G446" t="str">
        <f t="shared" si="77"/>
        <v>Below 10.7</v>
      </c>
      <c r="H446" t="str">
        <f t="shared" si="78"/>
        <v>10.7 to 13.7</v>
      </c>
      <c r="I446" t="str">
        <f>IF(C446&gt;$AA$17,"Above 21.9",IF(C446&gt;$AA$16,"17.7 to 21.9",IF(C446&gt;$AA$15,"13.7 to 17.7",IF(C446&gt;$AA$14,"10.6 to 13.6","Below 10.6"))))</f>
        <v>Below 10.6</v>
      </c>
      <c r="J446" t="str">
        <f t="shared" si="79"/>
        <v>10.6 to 13.6</v>
      </c>
      <c r="K446">
        <f>_xlfn.PERCENTILE.INC($C$2:$C446,K$1)</f>
        <v>13.518317558510262</v>
      </c>
      <c r="L446">
        <f>_xlfn.PERCENTILE.INC($C$2:$C446,L$1)</f>
        <v>15.276503170706983</v>
      </c>
      <c r="M446">
        <f>_xlfn.PERCENTILE.INC($C$2:$C446,M$1)</f>
        <v>16.873603105501701</v>
      </c>
      <c r="N446">
        <f>_xlfn.PERCENTILE.INC($C$2:$C446,N$1)</f>
        <v>18.633985159040158</v>
      </c>
      <c r="O446">
        <f>_xlfn.PERCENTILE.INC($C$2:$C446,O$1)</f>
        <v>25.238466205960332</v>
      </c>
      <c r="P446">
        <f t="shared" si="75"/>
        <v>5</v>
      </c>
      <c r="Q446">
        <f t="shared" si="80"/>
        <v>5</v>
      </c>
      <c r="R446">
        <f t="shared" si="81"/>
        <v>5</v>
      </c>
      <c r="S446">
        <f t="shared" si="82"/>
        <v>5</v>
      </c>
      <c r="T446">
        <f t="shared" si="86"/>
        <v>0.15058775843266684</v>
      </c>
      <c r="U446">
        <f t="shared" si="83"/>
        <v>8.4012655265276945E-2</v>
      </c>
      <c r="V446">
        <f t="shared" si="84"/>
        <v>9.0972263476423523E-2</v>
      </c>
      <c r="W446">
        <f t="shared" si="85"/>
        <v>0.15594313563084067</v>
      </c>
    </row>
    <row r="447" spans="1:23" x14ac:dyDescent="0.4">
      <c r="A447">
        <v>1918.02</v>
      </c>
      <c r="B447">
        <v>7.43</v>
      </c>
      <c r="C447">
        <v>6.784343551630279</v>
      </c>
      <c r="D447">
        <f t="shared" si="76"/>
        <v>1.2575757575757577E-2</v>
      </c>
      <c r="E447">
        <f t="shared" si="88"/>
        <v>-0.17718715393133996</v>
      </c>
      <c r="F447">
        <f t="shared" si="87"/>
        <v>0.36615811373092888</v>
      </c>
      <c r="G447" t="str">
        <f t="shared" si="77"/>
        <v>Below 10.7</v>
      </c>
      <c r="H447" t="str">
        <f t="shared" si="78"/>
        <v>10.7 to 13.7</v>
      </c>
      <c r="I447" t="str">
        <f>IF(C447&gt;$AA$17,"Above 21.9",IF(C447&gt;$AA$16,"17.7 to 21.9",IF(C447&gt;$AA$15,"13.7 to 17.7",IF(C447&gt;$AA$14,"10.6 to 13.6","Below 10.6"))))</f>
        <v>Below 10.6</v>
      </c>
      <c r="J447" t="str">
        <f t="shared" si="79"/>
        <v>10.6 to 13.6</v>
      </c>
      <c r="K447">
        <f>_xlfn.PERCENTILE.INC($C$2:$C447,K$1)</f>
        <v>13.465050313804907</v>
      </c>
      <c r="L447">
        <f>_xlfn.PERCENTILE.INC($C$2:$C447,L$1)</f>
        <v>15.271794153520192</v>
      </c>
      <c r="M447">
        <f>_xlfn.PERCENTILE.INC($C$2:$C447,M$1)</f>
        <v>16.863195515097825</v>
      </c>
      <c r="N447">
        <f>_xlfn.PERCENTILE.INC($C$2:$C447,N$1)</f>
        <v>18.629487509845127</v>
      </c>
      <c r="O447">
        <f>_xlfn.PERCENTILE.INC($C$2:$C447,O$1)</f>
        <v>25.238466205960332</v>
      </c>
      <c r="P447">
        <f t="shared" si="75"/>
        <v>5</v>
      </c>
      <c r="Q447">
        <f t="shared" si="80"/>
        <v>5</v>
      </c>
      <c r="R447">
        <f t="shared" si="81"/>
        <v>5</v>
      </c>
      <c r="S447">
        <f t="shared" si="82"/>
        <v>5</v>
      </c>
      <c r="T447">
        <f t="shared" si="86"/>
        <v>0.14739819591826239</v>
      </c>
      <c r="U447">
        <f t="shared" si="83"/>
        <v>8.6543773448564856E-2</v>
      </c>
      <c r="V447">
        <f t="shared" si="84"/>
        <v>9.9372090232476742E-2</v>
      </c>
      <c r="W447">
        <f t="shared" si="85"/>
        <v>0.15058775843266684</v>
      </c>
    </row>
    <row r="448" spans="1:23" x14ac:dyDescent="0.4">
      <c r="A448">
        <v>1918.03</v>
      </c>
      <c r="B448">
        <v>7.28</v>
      </c>
      <c r="C448">
        <v>6.6863557604558927</v>
      </c>
      <c r="D448">
        <f t="shared" si="76"/>
        <v>5.9679767103347908E-3</v>
      </c>
      <c r="E448">
        <f t="shared" si="88"/>
        <v>-0.2180451127819549</v>
      </c>
      <c r="F448">
        <f t="shared" si="87"/>
        <v>-0.2422611036339157</v>
      </c>
      <c r="G448" t="str">
        <f t="shared" si="77"/>
        <v>Below 10.7</v>
      </c>
      <c r="H448" t="str">
        <f t="shared" si="78"/>
        <v>10.7 to 13.7</v>
      </c>
      <c r="I448" t="str">
        <f>IF(C448&gt;$AA$17,"Above 21.9",IF(C448&gt;$AA$16,"17.7 to 21.9",IF(C448&gt;$AA$15,"13.7 to 17.7",IF(C448&gt;$AA$14,"10.6 to 13.6","Below 10.6"))))</f>
        <v>Below 10.6</v>
      </c>
      <c r="J448" t="str">
        <f t="shared" si="79"/>
        <v>10.6 to 13.6</v>
      </c>
      <c r="K448">
        <f>_xlfn.PERCENTILE.INC($C$2:$C448,K$1)</f>
        <v>13.438844260316788</v>
      </c>
      <c r="L448">
        <f>_xlfn.PERCENTILE.INC($C$2:$C448,L$1)</f>
        <v>15.270873132867219</v>
      </c>
      <c r="M448">
        <f>_xlfn.PERCENTILE.INC($C$2:$C448,M$1)</f>
        <v>16.855223749686747</v>
      </c>
      <c r="N448">
        <f>_xlfn.PERCENTILE.INC($C$2:$C448,N$1)</f>
        <v>18.616066276449416</v>
      </c>
      <c r="O448">
        <f>_xlfn.PERCENTILE.INC($C$2:$C448,O$1)</f>
        <v>25.238466205960332</v>
      </c>
      <c r="P448">
        <f t="shared" si="75"/>
        <v>5</v>
      </c>
      <c r="Q448">
        <f t="shared" si="80"/>
        <v>5</v>
      </c>
      <c r="R448">
        <f t="shared" si="81"/>
        <v>5</v>
      </c>
      <c r="S448">
        <f t="shared" si="82"/>
        <v>5</v>
      </c>
      <c r="T448">
        <f t="shared" si="86"/>
        <v>0.14955829989097341</v>
      </c>
      <c r="U448">
        <f t="shared" si="83"/>
        <v>8.3439978912806481E-2</v>
      </c>
      <c r="V448">
        <f t="shared" si="84"/>
        <v>9.6832070263189463E-2</v>
      </c>
      <c r="W448">
        <f t="shared" si="85"/>
        <v>0.14739819591826239</v>
      </c>
    </row>
    <row r="449" spans="1:23" x14ac:dyDescent="0.4">
      <c r="A449">
        <v>1918.04</v>
      </c>
      <c r="B449">
        <v>7.21</v>
      </c>
      <c r="C449">
        <v>6.5207277305471578</v>
      </c>
      <c r="D449">
        <f t="shared" si="76"/>
        <v>-4.1436464088398137E-4</v>
      </c>
      <c r="E449">
        <f t="shared" si="88"/>
        <v>-0.21374045801526717</v>
      </c>
      <c r="F449">
        <f t="shared" si="87"/>
        <v>-0.11538461538461585</v>
      </c>
      <c r="G449" t="str">
        <f t="shared" si="77"/>
        <v>Below 10.7</v>
      </c>
      <c r="H449" t="str">
        <f t="shared" si="78"/>
        <v>10.7 to 13.7</v>
      </c>
      <c r="I449" t="str">
        <f>IF(C449&gt;$AA$17,"Above 21.9",IF(C449&gt;$AA$16,"17.7 to 21.9",IF(C449&gt;$AA$15,"13.7 to 17.7",IF(C449&gt;$AA$14,"10.6 to 13.6","Below 10.6"))))</f>
        <v>Below 10.6</v>
      </c>
      <c r="J449" t="str">
        <f t="shared" si="79"/>
        <v>10.6 to 13.6</v>
      </c>
      <c r="K449">
        <f>_xlfn.PERCENTILE.INC($C$2:$C449,K$1)</f>
        <v>13.406316770325688</v>
      </c>
      <c r="L449">
        <f>_xlfn.PERCENTILE.INC($C$2:$C449,L$1)</f>
        <v>15.267096582643093</v>
      </c>
      <c r="M449">
        <f>_xlfn.PERCENTILE.INC($C$2:$C449,M$1)</f>
        <v>16.847251984275669</v>
      </c>
      <c r="N449">
        <f>_xlfn.PERCENTILE.INC($C$2:$C449,N$1)</f>
        <v>18.602645043053705</v>
      </c>
      <c r="O449">
        <f>_xlfn.PERCENTILE.INC($C$2:$C449,O$1)</f>
        <v>25.238466205960332</v>
      </c>
      <c r="P449">
        <f t="shared" si="75"/>
        <v>5</v>
      </c>
      <c r="Q449">
        <f t="shared" si="80"/>
        <v>5</v>
      </c>
      <c r="R449">
        <f t="shared" si="81"/>
        <v>5</v>
      </c>
      <c r="S449">
        <f t="shared" si="82"/>
        <v>5</v>
      </c>
      <c r="T449">
        <f t="shared" si="86"/>
        <v>0.15335711615674061</v>
      </c>
      <c r="U449">
        <f t="shared" si="83"/>
        <v>8.0328452384654817E-2</v>
      </c>
      <c r="V449">
        <f t="shared" si="84"/>
        <v>0.10368570328041425</v>
      </c>
      <c r="W449">
        <f t="shared" si="85"/>
        <v>0.14955829989097341</v>
      </c>
    </row>
    <row r="450" spans="1:23" x14ac:dyDescent="0.4">
      <c r="A450">
        <v>1918.05</v>
      </c>
      <c r="B450">
        <v>7.44</v>
      </c>
      <c r="C450">
        <v>6.5823632316210805</v>
      </c>
      <c r="D450">
        <f t="shared" si="76"/>
        <v>-2.4901703800786308E-3</v>
      </c>
      <c r="E450">
        <f t="shared" si="88"/>
        <v>-0.16027088036117371</v>
      </c>
      <c r="F450">
        <f t="shared" si="87"/>
        <v>0.38280166435506313</v>
      </c>
      <c r="G450" t="str">
        <f t="shared" si="77"/>
        <v>Below 10.7</v>
      </c>
      <c r="H450" t="str">
        <f t="shared" si="78"/>
        <v>10.7 to 13.7</v>
      </c>
      <c r="I450" t="str">
        <f>IF(C450&gt;$AA$17,"Above 21.9",IF(C450&gt;$AA$16,"17.7 to 21.9",IF(C450&gt;$AA$15,"13.7 to 17.7",IF(C450&gt;$AA$14,"10.6 to 13.6","Below 10.6"))))</f>
        <v>Below 10.6</v>
      </c>
      <c r="J450" t="str">
        <f t="shared" si="79"/>
        <v>10.6 to 13.6</v>
      </c>
      <c r="K450">
        <f>_xlfn.PERCENTILE.INC($C$2:$C450,K$1)</f>
        <v>13.387326708986969</v>
      </c>
      <c r="L450">
        <f>_xlfn.PERCENTILE.INC($C$2:$C450,L$1)</f>
        <v>15.257608973276653</v>
      </c>
      <c r="M450">
        <f>_xlfn.PERCENTILE.INC($C$2:$C450,M$1)</f>
        <v>16.839419780979906</v>
      </c>
      <c r="N450">
        <f>_xlfn.PERCENTILE.INC($C$2:$C450,N$1)</f>
        <v>18.589223809657991</v>
      </c>
      <c r="O450">
        <f>_xlfn.PERCENTILE.INC($C$2:$C450,O$1)</f>
        <v>25.238466205960332</v>
      </c>
      <c r="P450">
        <f t="shared" si="75"/>
        <v>5</v>
      </c>
      <c r="Q450">
        <f t="shared" si="80"/>
        <v>5</v>
      </c>
      <c r="R450">
        <f t="shared" si="81"/>
        <v>5</v>
      </c>
      <c r="S450">
        <f t="shared" si="82"/>
        <v>5</v>
      </c>
      <c r="T450">
        <f t="shared" si="86"/>
        <v>0.15192112085156437</v>
      </c>
      <c r="U450">
        <f t="shared" si="83"/>
        <v>7.6461652287613979E-2</v>
      </c>
      <c r="V450">
        <f t="shared" si="84"/>
        <v>0.10942129599027917</v>
      </c>
      <c r="W450">
        <f t="shared" si="85"/>
        <v>0.15335711615674061</v>
      </c>
    </row>
    <row r="451" spans="1:23" x14ac:dyDescent="0.4">
      <c r="A451">
        <v>1918.06</v>
      </c>
      <c r="B451">
        <v>7.45</v>
      </c>
      <c r="C451">
        <v>6.4962913186410551</v>
      </c>
      <c r="D451">
        <f t="shared" si="76"/>
        <v>-2.4869109947643917E-3</v>
      </c>
      <c r="E451">
        <f t="shared" si="88"/>
        <v>-0.1758849557522123</v>
      </c>
      <c r="F451">
        <f t="shared" si="87"/>
        <v>1.6129032258064172E-2</v>
      </c>
      <c r="G451" t="str">
        <f t="shared" si="77"/>
        <v>Below 10.7</v>
      </c>
      <c r="H451" t="str">
        <f t="shared" si="78"/>
        <v>10.7 to 13.7</v>
      </c>
      <c r="I451" t="str">
        <f>IF(C451&gt;$AA$17,"Above 21.9",IF(C451&gt;$AA$16,"17.7 to 21.9",IF(C451&gt;$AA$15,"13.7 to 17.7",IF(C451&gt;$AA$14,"10.6 to 13.6","Below 10.6"))))</f>
        <v>Below 10.6</v>
      </c>
      <c r="J451" t="str">
        <f t="shared" si="79"/>
        <v>10.6 to 13.6</v>
      </c>
      <c r="K451">
        <f>_xlfn.PERCENTILE.INC($C$2:$C451,K$1)</f>
        <v>13.376951495845248</v>
      </c>
      <c r="L451">
        <f>_xlfn.PERCENTILE.INC($C$2:$C451,L$1)</f>
        <v>15.253845392404239</v>
      </c>
      <c r="M451">
        <f>_xlfn.PERCENTILE.INC($C$2:$C451,M$1)</f>
        <v>16.831727139799462</v>
      </c>
      <c r="N451">
        <f>_xlfn.PERCENTILE.INC($C$2:$C451,N$1)</f>
        <v>18.57580257626228</v>
      </c>
      <c r="O451">
        <f>_xlfn.PERCENTILE.INC($C$2:$C451,O$1)</f>
        <v>25.238466205960332</v>
      </c>
      <c r="P451">
        <f t="shared" ref="P451:P514" si="89">IF(C451&gt;$N451,1,IF(C451&gt;$M451,2,IF(C451&gt;$L451,3,IF(C451&gt;$K451,4,5))))</f>
        <v>5</v>
      </c>
      <c r="Q451">
        <f t="shared" si="80"/>
        <v>5</v>
      </c>
      <c r="R451">
        <f t="shared" si="81"/>
        <v>5</v>
      </c>
      <c r="S451">
        <f t="shared" si="82"/>
        <v>5</v>
      </c>
      <c r="T451">
        <f t="shared" si="86"/>
        <v>0.15393398339919087</v>
      </c>
      <c r="U451">
        <f t="shared" si="83"/>
        <v>7.6618464720613552E-2</v>
      </c>
      <c r="V451">
        <f t="shared" si="84"/>
        <v>0.10931087923437571</v>
      </c>
      <c r="W451">
        <f t="shared" si="85"/>
        <v>0.15192112085156437</v>
      </c>
    </row>
    <row r="452" spans="1:23" x14ac:dyDescent="0.4">
      <c r="A452">
        <v>1918.07</v>
      </c>
      <c r="B452">
        <v>7.51</v>
      </c>
      <c r="C452">
        <v>6.3713240938489877</v>
      </c>
      <c r="D452">
        <f t="shared" si="76"/>
        <v>-5.1767676767676789E-3</v>
      </c>
      <c r="E452">
        <f t="shared" si="88"/>
        <v>-0.14562002275312849</v>
      </c>
      <c r="F452">
        <f t="shared" si="87"/>
        <v>9.6644295302012795E-2</v>
      </c>
      <c r="G452" t="str">
        <f t="shared" si="77"/>
        <v>Below 10.7</v>
      </c>
      <c r="H452" t="str">
        <f t="shared" si="78"/>
        <v>10.7 to 13.7</v>
      </c>
      <c r="I452" t="str">
        <f>IF(C452&gt;$AA$17,"Above 21.9",IF(C452&gt;$AA$16,"17.7 to 21.9",IF(C452&gt;$AA$15,"13.7 to 17.7",IF(C452&gt;$AA$14,"10.6 to 13.6","Below 10.6"))))</f>
        <v>Below 10.6</v>
      </c>
      <c r="J452" t="str">
        <f t="shared" si="79"/>
        <v>10.6 to 13.6</v>
      </c>
      <c r="K452">
        <f>_xlfn.PERCENTILE.INC($C$2:$C452,K$1)</f>
        <v>13.345487104834399</v>
      </c>
      <c r="L452">
        <f>_xlfn.PERCENTILE.INC($C$2:$C452,L$1)</f>
        <v>15.252943825778839</v>
      </c>
      <c r="M452">
        <f>_xlfn.PERCENTILE.INC($C$2:$C452,M$1)</f>
        <v>16.824034498619017</v>
      </c>
      <c r="N452">
        <f>_xlfn.PERCENTILE.INC($C$2:$C452,N$1)</f>
        <v>18.562381342866566</v>
      </c>
      <c r="O452">
        <f>_xlfn.PERCENTILE.INC($C$2:$C452,O$1)</f>
        <v>25.238466205960332</v>
      </c>
      <c r="P452">
        <f t="shared" si="89"/>
        <v>5</v>
      </c>
      <c r="Q452">
        <f t="shared" si="80"/>
        <v>5</v>
      </c>
      <c r="R452">
        <f t="shared" si="81"/>
        <v>5</v>
      </c>
      <c r="S452">
        <f t="shared" si="82"/>
        <v>5</v>
      </c>
      <c r="T452">
        <f t="shared" si="86"/>
        <v>0.15695324633782504</v>
      </c>
      <c r="U452">
        <f t="shared" si="83"/>
        <v>7.4931697295466296E-2</v>
      </c>
      <c r="V452">
        <f t="shared" si="84"/>
        <v>0.11106825878970403</v>
      </c>
      <c r="W452">
        <f t="shared" si="85"/>
        <v>0.15393398339919087</v>
      </c>
    </row>
    <row r="453" spans="1:23" x14ac:dyDescent="0.4">
      <c r="A453">
        <v>1918.08</v>
      </c>
      <c r="B453">
        <v>7.58</v>
      </c>
      <c r="C453">
        <v>6.3030737609145921</v>
      </c>
      <c r="D453">
        <f t="shared" si="76"/>
        <v>-8.2324455205811109E-3</v>
      </c>
      <c r="E453">
        <f t="shared" si="88"/>
        <v>-0.11137162954279008</v>
      </c>
      <c r="F453">
        <f t="shared" si="87"/>
        <v>0.11185086551265026</v>
      </c>
      <c r="G453" t="str">
        <f t="shared" si="77"/>
        <v>Below 10.7</v>
      </c>
      <c r="H453" t="str">
        <f t="shared" si="78"/>
        <v>13.7 to 17.8</v>
      </c>
      <c r="I453" t="str">
        <f>IF(C453&gt;$AA$17,"Above 21.9",IF(C453&gt;$AA$16,"17.7 to 21.9",IF(C453&gt;$AA$15,"13.7 to 17.7",IF(C453&gt;$AA$14,"10.6 to 13.6","Below 10.6"))))</f>
        <v>Below 10.6</v>
      </c>
      <c r="J453" t="str">
        <f t="shared" si="79"/>
        <v>13.7 to 17.7</v>
      </c>
      <c r="K453">
        <f>_xlfn.PERCENTILE.INC($C$2:$C453,K$1)</f>
        <v>13.312647502662664</v>
      </c>
      <c r="L453">
        <f>_xlfn.PERCENTILE.INC($C$2:$C453,L$1)</f>
        <v>15.24551338704223</v>
      </c>
      <c r="M453">
        <f>_xlfn.PERCENTILE.INC($C$2:$C453,M$1)</f>
        <v>16.817921467538618</v>
      </c>
      <c r="N453">
        <f>_xlfn.PERCENTILE.INC($C$2:$C453,N$1)</f>
        <v>18.552435003013294</v>
      </c>
      <c r="O453">
        <f>_xlfn.PERCENTILE.INC($C$2:$C453,O$1)</f>
        <v>25.238466205960332</v>
      </c>
      <c r="P453">
        <f t="shared" si="89"/>
        <v>5</v>
      </c>
      <c r="Q453">
        <f t="shared" si="80"/>
        <v>5</v>
      </c>
      <c r="R453">
        <f t="shared" si="81"/>
        <v>5</v>
      </c>
      <c r="S453">
        <f t="shared" si="82"/>
        <v>5</v>
      </c>
      <c r="T453">
        <f t="shared" si="86"/>
        <v>0.15865275228111839</v>
      </c>
      <c r="U453">
        <f t="shared" si="83"/>
        <v>7.2024144765325551E-2</v>
      </c>
      <c r="V453">
        <f t="shared" si="84"/>
        <v>0.11664962946865449</v>
      </c>
      <c r="W453">
        <f t="shared" si="85"/>
        <v>0.15695324633782504</v>
      </c>
    </row>
    <row r="454" spans="1:23" x14ac:dyDescent="0.4">
      <c r="A454">
        <v>1918.09</v>
      </c>
      <c r="B454">
        <v>7.54</v>
      </c>
      <c r="C454">
        <v>6.1491705624316806</v>
      </c>
      <c r="D454">
        <f t="shared" si="76"/>
        <v>-7.7111383108935116E-3</v>
      </c>
      <c r="E454">
        <f t="shared" si="88"/>
        <v>-7.1428571428571341E-2</v>
      </c>
      <c r="F454">
        <f t="shared" si="87"/>
        <v>-6.3324538258575258E-2</v>
      </c>
      <c r="G454" t="str">
        <f t="shared" si="77"/>
        <v>Below 10.7</v>
      </c>
      <c r="H454" t="str">
        <f t="shared" si="78"/>
        <v>13.7 to 17.8</v>
      </c>
      <c r="I454" t="str">
        <f>IF(C454&gt;$AA$17,"Above 21.9",IF(C454&gt;$AA$16,"17.7 to 21.9",IF(C454&gt;$AA$15,"13.7 to 17.7",IF(C454&gt;$AA$14,"10.6 to 13.6","Below 10.6"))))</f>
        <v>Below 10.6</v>
      </c>
      <c r="J454" t="str">
        <f t="shared" si="79"/>
        <v>13.7 to 17.7</v>
      </c>
      <c r="K454">
        <f>_xlfn.PERCENTILE.INC($C$2:$C454,K$1)</f>
        <v>13.285725832328387</v>
      </c>
      <c r="L454">
        <f>_xlfn.PERCENTILE.INC($C$2:$C454,L$1)</f>
        <v>15.238748457073795</v>
      </c>
      <c r="M454">
        <f>_xlfn.PERCENTILE.INC($C$2:$C454,M$1)</f>
        <v>16.811808436458218</v>
      </c>
      <c r="N454">
        <f>_xlfn.PERCENTILE.INC($C$2:$C454,N$1)</f>
        <v>18.542488663160018</v>
      </c>
      <c r="O454">
        <f>_xlfn.PERCENTILE.INC($C$2:$C454,O$1)</f>
        <v>25.238466205960332</v>
      </c>
      <c r="P454">
        <f t="shared" si="89"/>
        <v>5</v>
      </c>
      <c r="Q454">
        <f t="shared" si="80"/>
        <v>5</v>
      </c>
      <c r="R454">
        <f t="shared" si="81"/>
        <v>5</v>
      </c>
      <c r="S454">
        <f t="shared" si="82"/>
        <v>5</v>
      </c>
      <c r="T454">
        <f t="shared" si="86"/>
        <v>0.16262355871367332</v>
      </c>
      <c r="U454">
        <f t="shared" si="83"/>
        <v>7.2985017225179305E-2</v>
      </c>
      <c r="V454">
        <f t="shared" si="84"/>
        <v>0.12577313905347801</v>
      </c>
      <c r="W454">
        <f t="shared" si="85"/>
        <v>0.15865275228111839</v>
      </c>
    </row>
    <row r="455" spans="1:23" x14ac:dyDescent="0.4">
      <c r="A455">
        <v>1918.1</v>
      </c>
      <c r="B455">
        <v>7.86</v>
      </c>
      <c r="C455">
        <v>6.2905153211913216</v>
      </c>
      <c r="D455">
        <f t="shared" si="76"/>
        <v>-4.9576783555018052E-3</v>
      </c>
      <c r="E455">
        <f t="shared" si="88"/>
        <v>2.343750000000008E-2</v>
      </c>
      <c r="F455">
        <f t="shared" si="87"/>
        <v>0.50928381962864766</v>
      </c>
      <c r="G455" t="str">
        <f t="shared" si="77"/>
        <v>Below 10.7</v>
      </c>
      <c r="H455" t="str">
        <f t="shared" si="78"/>
        <v>10.7 to 13.7</v>
      </c>
      <c r="I455" t="str">
        <f>IF(C455&gt;$AA$17,"Above 21.9",IF(C455&gt;$AA$16,"17.7 to 21.9",IF(C455&gt;$AA$15,"13.7 to 17.7",IF(C455&gt;$AA$14,"10.6 to 13.6","Below 10.6"))))</f>
        <v>Below 10.6</v>
      </c>
      <c r="J455" t="str">
        <f t="shared" si="79"/>
        <v>13.7 to 17.7</v>
      </c>
      <c r="K455">
        <f>_xlfn.PERCENTILE.INC($C$2:$C455,K$1)</f>
        <v>13.223186308185122</v>
      </c>
      <c r="L455">
        <f>_xlfn.PERCENTILE.INC($C$2:$C455,L$1)</f>
        <v>15.23331454464171</v>
      </c>
      <c r="M455">
        <f>_xlfn.PERCENTILE.INC($C$2:$C455,M$1)</f>
        <v>16.807344762983671</v>
      </c>
      <c r="N455">
        <f>_xlfn.PERCENTILE.INC($C$2:$C455,N$1)</f>
        <v>18.532542323306746</v>
      </c>
      <c r="O455">
        <f>_xlfn.PERCENTILE.INC($C$2:$C455,O$1)</f>
        <v>25.238466205960332</v>
      </c>
      <c r="P455">
        <f t="shared" si="89"/>
        <v>5</v>
      </c>
      <c r="Q455">
        <f t="shared" si="80"/>
        <v>5</v>
      </c>
      <c r="R455">
        <f t="shared" si="81"/>
        <v>5</v>
      </c>
      <c r="S455">
        <f t="shared" si="82"/>
        <v>5</v>
      </c>
      <c r="T455">
        <f t="shared" si="86"/>
        <v>0.15896948802131144</v>
      </c>
      <c r="U455">
        <f t="shared" si="83"/>
        <v>7.3041695397495013E-2</v>
      </c>
      <c r="V455">
        <f t="shared" si="84"/>
        <v>0.13537050216057214</v>
      </c>
      <c r="W455">
        <f t="shared" si="85"/>
        <v>0.16262355871367332</v>
      </c>
    </row>
    <row r="456" spans="1:23" x14ac:dyDescent="0.4">
      <c r="A456">
        <v>1918.11</v>
      </c>
      <c r="B456">
        <v>8.06</v>
      </c>
      <c r="C456">
        <v>6.3333274953541547</v>
      </c>
      <c r="D456">
        <f t="shared" si="76"/>
        <v>-8.7202718006794966E-3</v>
      </c>
      <c r="E456">
        <f t="shared" si="88"/>
        <v>0.1448863636363637</v>
      </c>
      <c r="F456">
        <f t="shared" si="87"/>
        <v>0.30534351145038197</v>
      </c>
      <c r="G456" t="str">
        <f t="shared" si="77"/>
        <v>Below 10.7</v>
      </c>
      <c r="H456" t="str">
        <f t="shared" si="78"/>
        <v>13.7 to 17.8</v>
      </c>
      <c r="I456" t="str">
        <f>IF(C456&gt;$AA$17,"Above 21.9",IF(C456&gt;$AA$16,"17.7 to 21.9",IF(C456&gt;$AA$15,"13.7 to 17.7",IF(C456&gt;$AA$14,"10.6 to 13.6","Below 10.6"))))</f>
        <v>Below 10.6</v>
      </c>
      <c r="J456" t="str">
        <f t="shared" si="79"/>
        <v>13.7 to 17.7</v>
      </c>
      <c r="K456">
        <f>_xlfn.PERCENTILE.INC($C$2:$C456,K$1)</f>
        <v>13.147325023943896</v>
      </c>
      <c r="L456">
        <f>_xlfn.PERCENTILE.INC($C$2:$C456,L$1)</f>
        <v>15.228401551077123</v>
      </c>
      <c r="M456">
        <f>_xlfn.PERCENTILE.INC($C$2:$C456,M$1)</f>
        <v>16.804530447114985</v>
      </c>
      <c r="N456">
        <f>_xlfn.PERCENTILE.INC($C$2:$C456,N$1)</f>
        <v>18.522595983453471</v>
      </c>
      <c r="O456">
        <f>_xlfn.PERCENTILE.INC($C$2:$C456,O$1)</f>
        <v>25.238466205960332</v>
      </c>
      <c r="P456">
        <f t="shared" si="89"/>
        <v>5</v>
      </c>
      <c r="Q456">
        <f t="shared" si="80"/>
        <v>5</v>
      </c>
      <c r="R456">
        <f t="shared" si="81"/>
        <v>5</v>
      </c>
      <c r="S456">
        <f t="shared" si="82"/>
        <v>5</v>
      </c>
      <c r="T456">
        <f t="shared" si="86"/>
        <v>0.15789488238742672</v>
      </c>
      <c r="U456">
        <f t="shared" si="83"/>
        <v>6.9275997493187857E-2</v>
      </c>
      <c r="V456">
        <f t="shared" si="84"/>
        <v>0.14808203544755355</v>
      </c>
      <c r="W456">
        <f t="shared" si="85"/>
        <v>0.15896948802131144</v>
      </c>
    </row>
    <row r="457" spans="1:23" x14ac:dyDescent="0.4">
      <c r="A457">
        <v>1918.12</v>
      </c>
      <c r="B457">
        <v>7.9</v>
      </c>
      <c r="C457">
        <v>6.134580411283431</v>
      </c>
      <c r="D457">
        <f t="shared" si="76"/>
        <v>-1.2513842746400874E-2</v>
      </c>
      <c r="E457">
        <f t="shared" si="88"/>
        <v>0.16176470588235303</v>
      </c>
      <c r="F457">
        <f t="shared" si="87"/>
        <v>-0.23821339950372228</v>
      </c>
      <c r="G457" t="str">
        <f t="shared" si="77"/>
        <v>Below 10.7</v>
      </c>
      <c r="H457" t="str">
        <f t="shared" si="78"/>
        <v>13.7 to 17.8</v>
      </c>
      <c r="I457" t="str">
        <f>IF(C457&gt;$AA$17,"Above 21.9",IF(C457&gt;$AA$16,"17.7 to 21.9",IF(C457&gt;$AA$15,"13.7 to 17.7",IF(C457&gt;$AA$14,"10.6 to 13.6","Below 10.6"))))</f>
        <v>Below 10.6</v>
      </c>
      <c r="J457" t="str">
        <f t="shared" si="79"/>
        <v>13.7 to 17.7</v>
      </c>
      <c r="K457">
        <f>_xlfn.PERCENTILE.INC($C$2:$C457,K$1)</f>
        <v>13.144269952673206</v>
      </c>
      <c r="L457">
        <f>_xlfn.PERCENTILE.INC($C$2:$C457,L$1)</f>
        <v>15.223749016946286</v>
      </c>
      <c r="M457">
        <f>_xlfn.PERCENTILE.INC($C$2:$C457,M$1)</f>
        <v>16.801716131246298</v>
      </c>
      <c r="N457">
        <f>_xlfn.PERCENTILE.INC($C$2:$C457,N$1)</f>
        <v>18.512649643600195</v>
      </c>
      <c r="O457">
        <f>_xlfn.PERCENTILE.INC($C$2:$C457,O$1)</f>
        <v>25.238466205960332</v>
      </c>
      <c r="P457">
        <f t="shared" si="89"/>
        <v>5</v>
      </c>
      <c r="Q457">
        <f t="shared" si="80"/>
        <v>5</v>
      </c>
      <c r="R457">
        <f t="shared" si="81"/>
        <v>5</v>
      </c>
      <c r="S457">
        <f t="shared" si="82"/>
        <v>5</v>
      </c>
      <c r="T457">
        <f t="shared" si="86"/>
        <v>0.16301033370769485</v>
      </c>
      <c r="U457">
        <f t="shared" si="83"/>
        <v>6.8575427534730532E-2</v>
      </c>
      <c r="V457">
        <f t="shared" si="84"/>
        <v>0.15594313563084067</v>
      </c>
      <c r="W457">
        <f t="shared" si="85"/>
        <v>0.15789488238742672</v>
      </c>
    </row>
    <row r="458" spans="1:23" x14ac:dyDescent="0.4">
      <c r="A458">
        <v>1919.01</v>
      </c>
      <c r="B458">
        <v>7.85</v>
      </c>
      <c r="C458">
        <v>6.0984676399501048</v>
      </c>
      <c r="D458">
        <f t="shared" si="76"/>
        <v>-1.3355408388520982E-2</v>
      </c>
      <c r="E458">
        <f t="shared" si="88"/>
        <v>8.8765603328710085E-2</v>
      </c>
      <c r="F458">
        <f t="shared" si="87"/>
        <v>-7.5949367088608666E-2</v>
      </c>
      <c r="G458" t="str">
        <f t="shared" si="77"/>
        <v>Below 10.7</v>
      </c>
      <c r="H458" t="str">
        <f t="shared" si="78"/>
        <v>13.7 to 17.8</v>
      </c>
      <c r="I458" t="str">
        <f>IF(C458&gt;$AA$17,"Above 21.9",IF(C458&gt;$AA$16,"17.7 to 21.9",IF(C458&gt;$AA$15,"13.7 to 17.7",IF(C458&gt;$AA$14,"10.6 to 13.6","Below 10.6"))))</f>
        <v>Below 10.6</v>
      </c>
      <c r="J458" t="str">
        <f t="shared" si="79"/>
        <v>13.7 to 17.7</v>
      </c>
      <c r="K458">
        <f>_xlfn.PERCENTILE.INC($C$2:$C458,K$1)</f>
        <v>13.132707931043409</v>
      </c>
      <c r="L458">
        <f>_xlfn.PERCENTILE.INC($C$2:$C458,L$1)</f>
        <v>15.207586132756424</v>
      </c>
      <c r="M458">
        <f>_xlfn.PERCENTILE.INC($C$2:$C458,M$1)</f>
        <v>16.778069698413255</v>
      </c>
      <c r="N458">
        <f>_xlfn.PERCENTILE.INC($C$2:$C458,N$1)</f>
        <v>18.504910175161143</v>
      </c>
      <c r="O458">
        <f>_xlfn.PERCENTILE.INC($C$2:$C458,O$1)</f>
        <v>25.238466205960332</v>
      </c>
      <c r="P458">
        <f t="shared" si="89"/>
        <v>5</v>
      </c>
      <c r="Q458">
        <f t="shared" si="80"/>
        <v>5</v>
      </c>
      <c r="R458">
        <f t="shared" si="81"/>
        <v>5</v>
      </c>
      <c r="S458">
        <f t="shared" si="82"/>
        <v>5</v>
      </c>
      <c r="T458">
        <f t="shared" si="86"/>
        <v>0.16397561798133631</v>
      </c>
      <c r="U458">
        <f t="shared" si="83"/>
        <v>6.773040217941835E-2</v>
      </c>
      <c r="V458">
        <f t="shared" si="84"/>
        <v>0.15058775843266684</v>
      </c>
      <c r="W458">
        <f t="shared" si="85"/>
        <v>0.16301033370769485</v>
      </c>
    </row>
    <row r="459" spans="1:23" x14ac:dyDescent="0.4">
      <c r="A459">
        <v>1919.02</v>
      </c>
      <c r="B459">
        <v>7.88</v>
      </c>
      <c r="C459">
        <v>6.2396927713649779</v>
      </c>
      <c r="D459">
        <f t="shared" si="76"/>
        <v>-1.0454545454545463E-2</v>
      </c>
      <c r="E459">
        <f t="shared" si="88"/>
        <v>6.0565275908479162E-2</v>
      </c>
      <c r="F459">
        <f t="shared" si="87"/>
        <v>4.5859872611465347E-2</v>
      </c>
      <c r="G459" t="str">
        <f t="shared" si="77"/>
        <v>Below 10.7</v>
      </c>
      <c r="H459" t="str">
        <f t="shared" si="78"/>
        <v>13.7 to 17.8</v>
      </c>
      <c r="I459" t="str">
        <f>IF(C459&gt;$AA$17,"Above 21.9",IF(C459&gt;$AA$16,"17.7 to 21.9",IF(C459&gt;$AA$15,"13.7 to 17.7",IF(C459&gt;$AA$14,"10.6 to 13.6","Below 10.6"))))</f>
        <v>Below 10.6</v>
      </c>
      <c r="J459" t="str">
        <f t="shared" si="79"/>
        <v>13.7 to 17.7</v>
      </c>
      <c r="K459">
        <f>_xlfn.PERCENTILE.INC($C$2:$C459,K$1)</f>
        <v>13.098997783517387</v>
      </c>
      <c r="L459">
        <f>_xlfn.PERCENTILE.INC($C$2:$C459,L$1)</f>
        <v>15.195982763936946</v>
      </c>
      <c r="M459">
        <f>_xlfn.PERCENTILE.INC($C$2:$C459,M$1)</f>
        <v>16.754423265580215</v>
      </c>
      <c r="N459">
        <f>_xlfn.PERCENTILE.INC($C$2:$C459,N$1)</f>
        <v>18.497170706722095</v>
      </c>
      <c r="O459">
        <f>_xlfn.PERCENTILE.INC($C$2:$C459,O$1)</f>
        <v>25.238466205960332</v>
      </c>
      <c r="P459">
        <f t="shared" si="89"/>
        <v>5</v>
      </c>
      <c r="Q459">
        <f t="shared" si="80"/>
        <v>5</v>
      </c>
      <c r="R459">
        <f t="shared" si="81"/>
        <v>5</v>
      </c>
      <c r="S459">
        <f t="shared" si="82"/>
        <v>5</v>
      </c>
      <c r="T459">
        <f t="shared" si="86"/>
        <v>0.1602643009266693</v>
      </c>
      <c r="U459">
        <f t="shared" si="83"/>
        <v>7.0585789620897565E-2</v>
      </c>
      <c r="V459">
        <f t="shared" si="84"/>
        <v>0.14739819591826239</v>
      </c>
      <c r="W459">
        <f t="shared" si="85"/>
        <v>0.16397561798133631</v>
      </c>
    </row>
    <row r="460" spans="1:23" x14ac:dyDescent="0.4">
      <c r="A460">
        <v>1919.03</v>
      </c>
      <c r="B460">
        <v>8.1199999999999992</v>
      </c>
      <c r="C460">
        <v>6.3560740048691438</v>
      </c>
      <c r="D460">
        <f t="shared" si="76"/>
        <v>-8.9686098654708606E-3</v>
      </c>
      <c r="E460">
        <f t="shared" si="88"/>
        <v>0.11538461538461524</v>
      </c>
      <c r="F460">
        <f t="shared" si="87"/>
        <v>0.36548223350253706</v>
      </c>
      <c r="G460" t="str">
        <f t="shared" si="77"/>
        <v>Below 10.7</v>
      </c>
      <c r="H460" t="str">
        <f t="shared" si="78"/>
        <v>13.7 to 17.8</v>
      </c>
      <c r="I460" t="str">
        <f>IF(C460&gt;$AA$17,"Above 21.9",IF(C460&gt;$AA$16,"17.7 to 21.9",IF(C460&gt;$AA$15,"13.7 to 17.7",IF(C460&gt;$AA$14,"10.6 to 13.6","Below 10.6"))))</f>
        <v>Below 10.6</v>
      </c>
      <c r="J460" t="str">
        <f t="shared" si="79"/>
        <v>13.7 to 17.7</v>
      </c>
      <c r="K460">
        <f>_xlfn.PERCENTILE.INC($C$2:$C460,K$1)</f>
        <v>13.073659953510679</v>
      </c>
      <c r="L460">
        <f>_xlfn.PERCENTILE.INC($C$2:$C460,L$1)</f>
        <v>15.193498425858241</v>
      </c>
      <c r="M460">
        <f>_xlfn.PERCENTILE.INC($C$2:$C460,M$1)</f>
        <v>16.742049962295098</v>
      </c>
      <c r="N460">
        <f>_xlfn.PERCENTILE.INC($C$2:$C460,N$1)</f>
        <v>18.489431238283043</v>
      </c>
      <c r="O460">
        <f>_xlfn.PERCENTILE.INC($C$2:$C460,O$1)</f>
        <v>25.238466205960332</v>
      </c>
      <c r="P460">
        <f t="shared" si="89"/>
        <v>5</v>
      </c>
      <c r="Q460">
        <f t="shared" si="80"/>
        <v>5</v>
      </c>
      <c r="R460">
        <f t="shared" si="81"/>
        <v>5</v>
      </c>
      <c r="S460">
        <f t="shared" si="82"/>
        <v>5</v>
      </c>
      <c r="T460">
        <f t="shared" si="86"/>
        <v>0.15732982328933529</v>
      </c>
      <c r="U460">
        <f t="shared" si="83"/>
        <v>6.9754180225311616E-2</v>
      </c>
      <c r="V460">
        <f t="shared" si="84"/>
        <v>0.14955829989097341</v>
      </c>
      <c r="W460">
        <f t="shared" si="85"/>
        <v>0.1602643009266693</v>
      </c>
    </row>
    <row r="461" spans="1:23" x14ac:dyDescent="0.4">
      <c r="A461">
        <v>1919.04</v>
      </c>
      <c r="B461">
        <v>8.39</v>
      </c>
      <c r="C461">
        <v>6.4561395558192753</v>
      </c>
      <c r="D461">
        <f t="shared" si="76"/>
        <v>-9.9785407725321851E-3</v>
      </c>
      <c r="E461">
        <f t="shared" si="88"/>
        <v>0.16366158113730939</v>
      </c>
      <c r="F461">
        <f t="shared" si="87"/>
        <v>0.39901477832512516</v>
      </c>
      <c r="G461" t="str">
        <f t="shared" si="77"/>
        <v>Below 10.7</v>
      </c>
      <c r="H461" t="str">
        <f t="shared" si="78"/>
        <v>13.7 to 17.8</v>
      </c>
      <c r="I461" t="str">
        <f>IF(C461&gt;$AA$17,"Above 21.9",IF(C461&gt;$AA$16,"17.7 to 21.9",IF(C461&gt;$AA$15,"13.7 to 17.7",IF(C461&gt;$AA$14,"10.6 to 13.6","Below 10.6"))))</f>
        <v>Below 10.6</v>
      </c>
      <c r="J461" t="str">
        <f t="shared" si="79"/>
        <v>13.7 to 17.7</v>
      </c>
      <c r="K461">
        <f>_xlfn.PERCENTILE.INC($C$2:$C461,K$1)</f>
        <v>13.063515106341351</v>
      </c>
      <c r="L461">
        <f>_xlfn.PERCENTILE.INC($C$2:$C461,L$1)</f>
        <v>15.177146799244417</v>
      </c>
      <c r="M461">
        <f>_xlfn.PERCENTILE.INC($C$2:$C461,M$1)</f>
        <v>16.740949788557902</v>
      </c>
      <c r="N461">
        <f>_xlfn.PERCENTILE.INC($C$2:$C461,N$1)</f>
        <v>18.481691769843991</v>
      </c>
      <c r="O461">
        <f>_xlfn.PERCENTILE.INC($C$2:$C461,O$1)</f>
        <v>25.238466205960332</v>
      </c>
      <c r="P461">
        <f t="shared" si="89"/>
        <v>5</v>
      </c>
      <c r="Q461">
        <f t="shared" si="80"/>
        <v>5</v>
      </c>
      <c r="R461">
        <f t="shared" si="81"/>
        <v>5</v>
      </c>
      <c r="S461">
        <f t="shared" si="82"/>
        <v>5</v>
      </c>
      <c r="T461">
        <f t="shared" si="86"/>
        <v>0.15489132342231429</v>
      </c>
      <c r="U461">
        <f t="shared" si="83"/>
        <v>6.8281764358543703E-2</v>
      </c>
      <c r="V461">
        <f t="shared" si="84"/>
        <v>0.15335711615674061</v>
      </c>
      <c r="W461">
        <f t="shared" si="85"/>
        <v>0.15732982328933529</v>
      </c>
    </row>
    <row r="462" spans="1:23" x14ac:dyDescent="0.4">
      <c r="A462">
        <v>1919.05</v>
      </c>
      <c r="B462">
        <v>8.9700000000000006</v>
      </c>
      <c r="C462">
        <v>6.8290022614820325</v>
      </c>
      <c r="D462">
        <f t="shared" si="76"/>
        <v>-6.8535825545171349E-3</v>
      </c>
      <c r="E462">
        <f t="shared" si="88"/>
        <v>0.20564516129032259</v>
      </c>
      <c r="F462">
        <f t="shared" si="87"/>
        <v>0.82955899880810491</v>
      </c>
      <c r="G462" t="str">
        <f t="shared" si="77"/>
        <v>Below 10.7</v>
      </c>
      <c r="H462" t="str">
        <f t="shared" si="78"/>
        <v>13.7 to 17.8</v>
      </c>
      <c r="I462" t="str">
        <f>IF(C462&gt;$AA$17,"Above 21.9",IF(C462&gt;$AA$16,"17.7 to 21.9",IF(C462&gt;$AA$15,"13.7 to 17.7",IF(C462&gt;$AA$14,"10.6 to 13.6","Below 10.6"))))</f>
        <v>Below 10.6</v>
      </c>
      <c r="J462" t="str">
        <f t="shared" si="79"/>
        <v>13.7 to 17.7</v>
      </c>
      <c r="K462">
        <f>_xlfn.PERCENTILE.INC($C$2:$C462,K$1)</f>
        <v>13.051684129229992</v>
      </c>
      <c r="L462">
        <f>_xlfn.PERCENTILE.INC($C$2:$C462,L$1)</f>
        <v>15.153861528363034</v>
      </c>
      <c r="M462">
        <f>_xlfn.PERCENTILE.INC($C$2:$C462,M$1)</f>
        <v>16.739849614820706</v>
      </c>
      <c r="N462">
        <f>_xlfn.PERCENTILE.INC($C$2:$C462,N$1)</f>
        <v>18.473952301404939</v>
      </c>
      <c r="O462">
        <f>_xlfn.PERCENTILE.INC($C$2:$C462,O$1)</f>
        <v>25.238466205960332</v>
      </c>
      <c r="P462">
        <f t="shared" si="89"/>
        <v>5</v>
      </c>
      <c r="Q462">
        <f t="shared" si="80"/>
        <v>5</v>
      </c>
      <c r="R462">
        <f t="shared" si="81"/>
        <v>5</v>
      </c>
      <c r="S462">
        <f t="shared" si="82"/>
        <v>5</v>
      </c>
      <c r="T462">
        <f t="shared" si="86"/>
        <v>0.14643427571262507</v>
      </c>
      <c r="U462">
        <f t="shared" si="83"/>
        <v>6.6873932225413879E-2</v>
      </c>
      <c r="V462">
        <f t="shared" si="84"/>
        <v>0.15192112085156437</v>
      </c>
      <c r="W462">
        <f t="shared" si="85"/>
        <v>0.15489132342231429</v>
      </c>
    </row>
    <row r="463" spans="1:23" x14ac:dyDescent="0.4">
      <c r="A463">
        <v>1919.06</v>
      </c>
      <c r="B463">
        <v>9.2100000000000009</v>
      </c>
      <c r="C463">
        <v>7.0216152147841315</v>
      </c>
      <c r="D463">
        <f t="shared" si="76"/>
        <v>-6.0204081632653037E-3</v>
      </c>
      <c r="E463">
        <f t="shared" si="88"/>
        <v>0.23624161073825511</v>
      </c>
      <c r="F463">
        <f t="shared" si="87"/>
        <v>0.3210702341137126</v>
      </c>
      <c r="G463" t="str">
        <f t="shared" si="77"/>
        <v>Below 10.7</v>
      </c>
      <c r="H463" t="str">
        <f t="shared" si="78"/>
        <v>13.7 to 17.8</v>
      </c>
      <c r="I463" t="str">
        <f>IF(C463&gt;$AA$17,"Above 21.9",IF(C463&gt;$AA$16,"17.7 to 21.9",IF(C463&gt;$AA$15,"13.7 to 17.7",IF(C463&gt;$AA$14,"10.6 to 13.6","Below 10.6"))))</f>
        <v>Below 10.6</v>
      </c>
      <c r="J463" t="str">
        <f t="shared" si="79"/>
        <v>13.7 to 17.7</v>
      </c>
      <c r="K463">
        <f>_xlfn.PERCENTILE.INC($C$2:$C463,K$1)</f>
        <v>13.045482094639333</v>
      </c>
      <c r="L463">
        <f>_xlfn.PERCENTILE.INC($C$2:$C463,L$1)</f>
        <v>15.139791089369503</v>
      </c>
      <c r="M463">
        <f>_xlfn.PERCENTILE.INC($C$2:$C463,M$1)</f>
        <v>16.733844428401582</v>
      </c>
      <c r="N463">
        <f>_xlfn.PERCENTILE.INC($C$2:$C463,N$1)</f>
        <v>18.471824379283955</v>
      </c>
      <c r="O463">
        <f>_xlfn.PERCENTILE.INC($C$2:$C463,O$1)</f>
        <v>25.238466205960332</v>
      </c>
      <c r="P463">
        <f t="shared" si="89"/>
        <v>5</v>
      </c>
      <c r="Q463">
        <f t="shared" si="80"/>
        <v>5</v>
      </c>
      <c r="R463">
        <f t="shared" si="81"/>
        <v>5</v>
      </c>
      <c r="S463">
        <f t="shared" si="82"/>
        <v>5</v>
      </c>
      <c r="T463">
        <f t="shared" si="86"/>
        <v>0.14241737398177029</v>
      </c>
      <c r="U463">
        <f t="shared" si="83"/>
        <v>6.6487395920568251E-2</v>
      </c>
      <c r="V463">
        <f t="shared" si="84"/>
        <v>0.15393398339919087</v>
      </c>
      <c r="W463">
        <f t="shared" si="85"/>
        <v>0.14643427571262507</v>
      </c>
    </row>
    <row r="464" spans="1:23" x14ac:dyDescent="0.4">
      <c r="A464">
        <v>1919.07</v>
      </c>
      <c r="B464">
        <v>9.51</v>
      </c>
      <c r="C464">
        <v>7.0528371654463129</v>
      </c>
      <c r="D464">
        <f t="shared" si="76"/>
        <v>-4.3259557344064361E-3</v>
      </c>
      <c r="E464">
        <f t="shared" si="88"/>
        <v>0.26631158455392812</v>
      </c>
      <c r="F464">
        <f t="shared" si="87"/>
        <v>0.39087947882736018</v>
      </c>
      <c r="G464" t="str">
        <f t="shared" si="77"/>
        <v>Below 10.7</v>
      </c>
      <c r="H464" t="str">
        <f t="shared" si="78"/>
        <v>13.7 to 17.8</v>
      </c>
      <c r="I464" t="str">
        <f>IF(C464&gt;$AA$17,"Above 21.9",IF(C464&gt;$AA$16,"17.7 to 21.9",IF(C464&gt;$AA$15,"13.7 to 17.7",IF(C464&gt;$AA$14,"10.6 to 13.6","Below 10.6"))))</f>
        <v>Below 10.6</v>
      </c>
      <c r="J464" t="str">
        <f t="shared" si="79"/>
        <v>13.7 to 17.7</v>
      </c>
      <c r="K464">
        <f>_xlfn.PERCENTILE.INC($C$2:$C464,K$1)</f>
        <v>13.02936701578623</v>
      </c>
      <c r="L464">
        <f>_xlfn.PERCENTILE.INC($C$2:$C464,L$1)</f>
        <v>15.127585643110567</v>
      </c>
      <c r="M464">
        <f>_xlfn.PERCENTILE.INC($C$2:$C464,M$1)</f>
        <v>16.727839241982458</v>
      </c>
      <c r="N464">
        <f>_xlfn.PERCENTILE.INC($C$2:$C464,N$1)</f>
        <v>18.469696457162971</v>
      </c>
      <c r="O464">
        <f>_xlfn.PERCENTILE.INC($C$2:$C464,O$1)</f>
        <v>25.238466205960332</v>
      </c>
      <c r="P464">
        <f t="shared" si="89"/>
        <v>5</v>
      </c>
      <c r="Q464">
        <f t="shared" si="80"/>
        <v>4</v>
      </c>
      <c r="R464">
        <f t="shared" si="81"/>
        <v>5</v>
      </c>
      <c r="S464">
        <f t="shared" si="82"/>
        <v>5</v>
      </c>
      <c r="T464">
        <f t="shared" si="86"/>
        <v>0.14178691164163842</v>
      </c>
      <c r="U464">
        <f t="shared" si="83"/>
        <v>6.5653401651203383E-2</v>
      </c>
      <c r="V464">
        <f t="shared" si="84"/>
        <v>0.15695324633782504</v>
      </c>
      <c r="W464">
        <f t="shared" si="85"/>
        <v>0.14241737398177029</v>
      </c>
    </row>
    <row r="465" spans="1:23" x14ac:dyDescent="0.4">
      <c r="A465">
        <v>1919.08</v>
      </c>
      <c r="B465">
        <v>8.8699999999999992</v>
      </c>
      <c r="C465">
        <v>6.4791311017052777</v>
      </c>
      <c r="D465">
        <f t="shared" si="76"/>
        <v>-1.2868369351669948E-2</v>
      </c>
      <c r="E465">
        <f t="shared" si="88"/>
        <v>0.17018469656992072</v>
      </c>
      <c r="F465">
        <f t="shared" si="87"/>
        <v>-0.80757097791798182</v>
      </c>
      <c r="G465" t="str">
        <f t="shared" si="77"/>
        <v>Below 10.7</v>
      </c>
      <c r="H465" t="str">
        <f t="shared" si="78"/>
        <v>13.7 to 17.8</v>
      </c>
      <c r="I465" t="str">
        <f>IF(C465&gt;$AA$17,"Above 21.9",IF(C465&gt;$AA$16,"17.7 to 21.9",IF(C465&gt;$AA$15,"13.7 to 17.7",IF(C465&gt;$AA$14,"10.6 to 13.6","Below 10.6"))))</f>
        <v>Below 10.6</v>
      </c>
      <c r="J465" t="str">
        <f t="shared" si="79"/>
        <v>13.7 to 17.7</v>
      </c>
      <c r="K465">
        <f>_xlfn.PERCENTILE.INC($C$2:$C465,K$1)</f>
        <v>13.010975974690536</v>
      </c>
      <c r="L465">
        <f>_xlfn.PERCENTILE.INC($C$2:$C465,L$1)</f>
        <v>15.119110182320824</v>
      </c>
      <c r="M465">
        <f>_xlfn.PERCENTILE.INC($C$2:$C465,M$1)</f>
        <v>16.719240805965249</v>
      </c>
      <c r="N465">
        <f>_xlfn.PERCENTILE.INC($C$2:$C465,N$1)</f>
        <v>18.467568535041988</v>
      </c>
      <c r="O465">
        <f>_xlfn.PERCENTILE.INC($C$2:$C465,O$1)</f>
        <v>25.238466205960332</v>
      </c>
      <c r="P465">
        <f t="shared" si="89"/>
        <v>5</v>
      </c>
      <c r="Q465">
        <f t="shared" si="80"/>
        <v>4</v>
      </c>
      <c r="R465">
        <f t="shared" si="81"/>
        <v>5</v>
      </c>
      <c r="S465">
        <f t="shared" si="82"/>
        <v>5</v>
      </c>
      <c r="T465">
        <f t="shared" si="86"/>
        <v>0.15434168321378844</v>
      </c>
      <c r="U465">
        <f t="shared" si="83"/>
        <v>6.4861019316364607E-2</v>
      </c>
      <c r="V465">
        <f t="shared" si="84"/>
        <v>0.15865275228111839</v>
      </c>
      <c r="W465">
        <f t="shared" si="85"/>
        <v>0.14178691164163842</v>
      </c>
    </row>
    <row r="466" spans="1:23" x14ac:dyDescent="0.4">
      <c r="A466">
        <v>1919.09</v>
      </c>
      <c r="B466">
        <v>9.01</v>
      </c>
      <c r="C466">
        <v>6.5584816720612622</v>
      </c>
      <c r="D466">
        <f t="shared" si="76"/>
        <v>-1.1579980372914619E-2</v>
      </c>
      <c r="E466">
        <f t="shared" si="88"/>
        <v>0.19496021220159149</v>
      </c>
      <c r="F466">
        <f t="shared" si="87"/>
        <v>0.18940248027057577</v>
      </c>
      <c r="G466" t="str">
        <f t="shared" si="77"/>
        <v>Below 10.7</v>
      </c>
      <c r="H466" t="str">
        <f t="shared" si="78"/>
        <v>13.7 to 17.8</v>
      </c>
      <c r="I466" t="str">
        <f>IF(C466&gt;$AA$17,"Above 21.9",IF(C466&gt;$AA$16,"17.7 to 21.9",IF(C466&gt;$AA$15,"13.7 to 17.7",IF(C466&gt;$AA$14,"10.6 to 13.6","Below 10.6"))))</f>
        <v>Below 10.6</v>
      </c>
      <c r="J466" t="str">
        <f t="shared" si="79"/>
        <v>13.7 to 17.7</v>
      </c>
      <c r="K466">
        <f>_xlfn.PERCENTILE.INC($C$2:$C466,K$1)</f>
        <v>12.985795406816118</v>
      </c>
      <c r="L466">
        <f>_xlfn.PERCENTILE.INC($C$2:$C466,L$1)</f>
        <v>15.106439137029243</v>
      </c>
      <c r="M466">
        <f>_xlfn.PERCENTILE.INC($C$2:$C466,M$1)</f>
        <v>16.708049120349958</v>
      </c>
      <c r="N466">
        <f>_xlfn.PERCENTILE.INC($C$2:$C466,N$1)</f>
        <v>18.465440612921</v>
      </c>
      <c r="O466">
        <f>_xlfn.PERCENTILE.INC($C$2:$C466,O$1)</f>
        <v>25.238466205960332</v>
      </c>
      <c r="P466">
        <f t="shared" si="89"/>
        <v>5</v>
      </c>
      <c r="Q466">
        <f t="shared" si="80"/>
        <v>4</v>
      </c>
      <c r="R466">
        <f t="shared" si="81"/>
        <v>5</v>
      </c>
      <c r="S466">
        <f t="shared" si="82"/>
        <v>5</v>
      </c>
      <c r="T466">
        <f t="shared" si="86"/>
        <v>0.15247431494090163</v>
      </c>
      <c r="U466">
        <f t="shared" si="83"/>
        <v>6.5554656744947537E-2</v>
      </c>
      <c r="V466">
        <f t="shared" si="84"/>
        <v>0.16262355871367332</v>
      </c>
      <c r="W466">
        <f t="shared" si="85"/>
        <v>0.15434168321378844</v>
      </c>
    </row>
    <row r="467" spans="1:23" x14ac:dyDescent="0.4">
      <c r="A467">
        <v>1919.1</v>
      </c>
      <c r="B467">
        <v>9.4700000000000006</v>
      </c>
      <c r="C467">
        <v>6.7947041999493045</v>
      </c>
      <c r="D467">
        <f t="shared" si="76"/>
        <v>-7.4291300097751685E-3</v>
      </c>
      <c r="E467">
        <f t="shared" si="88"/>
        <v>0.2048346055979644</v>
      </c>
      <c r="F467">
        <f t="shared" si="87"/>
        <v>0.61265260821309775</v>
      </c>
      <c r="G467" t="str">
        <f t="shared" si="77"/>
        <v>Below 10.7</v>
      </c>
      <c r="H467" t="str">
        <f t="shared" si="78"/>
        <v>13.7 to 17.8</v>
      </c>
      <c r="I467" t="str">
        <f>IF(C467&gt;$AA$17,"Above 21.9",IF(C467&gt;$AA$16,"17.7 to 21.9",IF(C467&gt;$AA$15,"13.7 to 17.7",IF(C467&gt;$AA$14,"10.6 to 13.6","Below 10.6"))))</f>
        <v>Below 10.6</v>
      </c>
      <c r="J467" t="str">
        <f t="shared" si="79"/>
        <v>13.7 to 17.7</v>
      </c>
      <c r="K467">
        <f>_xlfn.PERCENTILE.INC($C$2:$C467,K$1)</f>
        <v>12.937161101070849</v>
      </c>
      <c r="L467">
        <f>_xlfn.PERCENTILE.INC($C$2:$C467,L$1)</f>
        <v>15.091670299486744</v>
      </c>
      <c r="M467">
        <f>_xlfn.PERCENTILE.INC($C$2:$C467,M$1)</f>
        <v>16.696857434734667</v>
      </c>
      <c r="N467">
        <f>_xlfn.PERCENTILE.INC($C$2:$C467,N$1)</f>
        <v>18.463312690800016</v>
      </c>
      <c r="O467">
        <f>_xlfn.PERCENTILE.INC($C$2:$C467,O$1)</f>
        <v>25.238466205960332</v>
      </c>
      <c r="P467">
        <f t="shared" si="89"/>
        <v>5</v>
      </c>
      <c r="Q467">
        <f t="shared" si="80"/>
        <v>5</v>
      </c>
      <c r="R467">
        <f t="shared" si="81"/>
        <v>5</v>
      </c>
      <c r="S467">
        <f t="shared" si="82"/>
        <v>5</v>
      </c>
      <c r="T467">
        <f t="shared" si="86"/>
        <v>0.14717344134089913</v>
      </c>
      <c r="U467">
        <f t="shared" si="83"/>
        <v>6.6716280023167748E-2</v>
      </c>
      <c r="V467">
        <f t="shared" si="84"/>
        <v>0.15896948802131144</v>
      </c>
      <c r="W467">
        <f t="shared" si="85"/>
        <v>0.15247431494090163</v>
      </c>
    </row>
    <row r="468" spans="1:23" x14ac:dyDescent="0.4">
      <c r="A468">
        <v>1919.11</v>
      </c>
      <c r="B468">
        <v>9.19</v>
      </c>
      <c r="C468">
        <v>6.4670225741331331</v>
      </c>
      <c r="D468">
        <f t="shared" si="76"/>
        <v>-9.724950884086446E-3</v>
      </c>
      <c r="E468">
        <f t="shared" si="88"/>
        <v>0.14019851116625298</v>
      </c>
      <c r="F468">
        <f t="shared" si="87"/>
        <v>-0.35480464625132135</v>
      </c>
      <c r="G468" t="str">
        <f t="shared" si="77"/>
        <v>Below 10.7</v>
      </c>
      <c r="H468" t="str">
        <f t="shared" si="78"/>
        <v>13.7 to 17.8</v>
      </c>
      <c r="I468" t="str">
        <f>IF(C468&gt;$AA$17,"Above 21.9",IF(C468&gt;$AA$16,"17.7 to 21.9",IF(C468&gt;$AA$15,"13.7 to 17.7",IF(C468&gt;$AA$14,"10.6 to 13.6","Below 10.6"))))</f>
        <v>Below 10.6</v>
      </c>
      <c r="J468" t="str">
        <f t="shared" si="79"/>
        <v>13.7 to 17.7</v>
      </c>
      <c r="K468">
        <f>_xlfn.PERCENTILE.INC($C$2:$C468,K$1)</f>
        <v>12.91293340714766</v>
      </c>
      <c r="L468">
        <f>_xlfn.PERCENTILE.INC($C$2:$C468,L$1)</f>
        <v>15.086534467014856</v>
      </c>
      <c r="M468">
        <f>_xlfn.PERCENTILE.INC($C$2:$C468,M$1)</f>
        <v>16.695041449159859</v>
      </c>
      <c r="N468">
        <f>_xlfn.PERCENTILE.INC($C$2:$C468,N$1)</f>
        <v>18.462620559131182</v>
      </c>
      <c r="O468">
        <f>_xlfn.PERCENTILE.INC($C$2:$C468,O$1)</f>
        <v>25.238466205960332</v>
      </c>
      <c r="P468">
        <f t="shared" si="89"/>
        <v>5</v>
      </c>
      <c r="Q468">
        <f t="shared" si="80"/>
        <v>5</v>
      </c>
      <c r="R468">
        <f t="shared" si="81"/>
        <v>5</v>
      </c>
      <c r="S468">
        <f t="shared" si="82"/>
        <v>5</v>
      </c>
      <c r="T468">
        <f t="shared" si="86"/>
        <v>0.15463066481317242</v>
      </c>
      <c r="U468">
        <f t="shared" si="83"/>
        <v>6.7816696892004216E-2</v>
      </c>
      <c r="V468">
        <f t="shared" si="84"/>
        <v>0.15789488238742672</v>
      </c>
      <c r="W468">
        <f t="shared" si="85"/>
        <v>0.14717344134089913</v>
      </c>
    </row>
    <row r="469" spans="1:23" x14ac:dyDescent="0.4">
      <c r="A469">
        <v>1919.12</v>
      </c>
      <c r="B469">
        <v>8.92</v>
      </c>
      <c r="C469">
        <v>6.1607170337991803</v>
      </c>
      <c r="D469">
        <f t="shared" si="76"/>
        <v>-1.3398058252427191E-2</v>
      </c>
      <c r="E469">
        <f t="shared" si="88"/>
        <v>0.12911392405063285</v>
      </c>
      <c r="F469">
        <f t="shared" si="87"/>
        <v>-0.35255712731229544</v>
      </c>
      <c r="G469" t="str">
        <f t="shared" si="77"/>
        <v>Below 10.7</v>
      </c>
      <c r="H469" t="str">
        <f t="shared" si="78"/>
        <v>13.7 to 17.8</v>
      </c>
      <c r="I469" t="str">
        <f>IF(C469&gt;$AA$17,"Above 21.9",IF(C469&gt;$AA$16,"17.7 to 21.9",IF(C469&gt;$AA$15,"13.7 to 17.7",IF(C469&gt;$AA$14,"10.6 to 13.6","Below 10.6"))))</f>
        <v>Below 10.6</v>
      </c>
      <c r="J469" t="str">
        <f t="shared" si="79"/>
        <v>13.7 to 17.7</v>
      </c>
      <c r="K469">
        <f>_xlfn.PERCENTILE.INC($C$2:$C469,K$1)</f>
        <v>12.889817354778343</v>
      </c>
      <c r="L469">
        <f>_xlfn.PERCENTILE.INC($C$2:$C469,L$1)</f>
        <v>15.082874498211986</v>
      </c>
      <c r="M469">
        <f>_xlfn.PERCENTILE.INC($C$2:$C469,M$1)</f>
        <v>16.693225463585055</v>
      </c>
      <c r="N469">
        <f>_xlfn.PERCENTILE.INC($C$2:$C469,N$1)</f>
        <v>18.461928427462347</v>
      </c>
      <c r="O469">
        <f>_xlfn.PERCENTILE.INC($C$2:$C469,O$1)</f>
        <v>25.238466205960332</v>
      </c>
      <c r="P469">
        <f t="shared" si="89"/>
        <v>5</v>
      </c>
      <c r="Q469">
        <f t="shared" si="80"/>
        <v>5</v>
      </c>
      <c r="R469">
        <f t="shared" si="81"/>
        <v>5</v>
      </c>
      <c r="S469">
        <f t="shared" si="82"/>
        <v>5</v>
      </c>
      <c r="T469">
        <f t="shared" si="86"/>
        <v>0.16231876817483398</v>
      </c>
      <c r="U469">
        <f t="shared" si="83"/>
        <v>6.7793675557011518E-2</v>
      </c>
      <c r="V469">
        <f t="shared" si="84"/>
        <v>0.16301033370769485</v>
      </c>
      <c r="W469">
        <f t="shared" si="85"/>
        <v>0.15463066481317242</v>
      </c>
    </row>
    <row r="470" spans="1:23" x14ac:dyDescent="0.4">
      <c r="A470">
        <v>1920.01</v>
      </c>
      <c r="B470">
        <v>8.83</v>
      </c>
      <c r="C470">
        <v>5.9896677711394419</v>
      </c>
      <c r="D470">
        <f t="shared" si="76"/>
        <v>-1.2400793650793652E-2</v>
      </c>
      <c r="E470">
        <f t="shared" si="88"/>
        <v>0.12484076433121025</v>
      </c>
      <c r="F470">
        <f t="shared" si="87"/>
        <v>-0.12107623318385631</v>
      </c>
      <c r="G470" t="str">
        <f t="shared" si="77"/>
        <v>Below 10.7</v>
      </c>
      <c r="H470" t="str">
        <f t="shared" si="78"/>
        <v>13.7 to 17.8</v>
      </c>
      <c r="I470" t="str">
        <f>IF(C470&gt;$AA$17,"Above 21.9",IF(C470&gt;$AA$16,"17.7 to 21.9",IF(C470&gt;$AA$15,"13.7 to 17.7",IF(C470&gt;$AA$14,"10.6 to 13.6","Below 10.6"))))</f>
        <v>Below 10.6</v>
      </c>
      <c r="J470" t="str">
        <f t="shared" si="79"/>
        <v>13.7 to 17.7</v>
      </c>
      <c r="K470">
        <f>_xlfn.PERCENTILE.INC($C$2:$C470,K$1)</f>
        <v>12.870152542735324</v>
      </c>
      <c r="L470">
        <f>_xlfn.PERCENTILE.INC($C$2:$C470,L$1)</f>
        <v>15.082166256747147</v>
      </c>
      <c r="M470">
        <f>_xlfn.PERCENTILE.INC($C$2:$C470,M$1)</f>
        <v>16.689179910114149</v>
      </c>
      <c r="N470">
        <f>_xlfn.PERCENTILE.INC($C$2:$C470,N$1)</f>
        <v>18.461236295793515</v>
      </c>
      <c r="O470">
        <f>_xlfn.PERCENTILE.INC($C$2:$C470,O$1)</f>
        <v>25.238466205960332</v>
      </c>
      <c r="P470">
        <f t="shared" si="89"/>
        <v>5</v>
      </c>
      <c r="Q470">
        <f t="shared" si="80"/>
        <v>5</v>
      </c>
      <c r="R470">
        <f t="shared" si="81"/>
        <v>5</v>
      </c>
      <c r="S470">
        <f t="shared" si="82"/>
        <v>5</v>
      </c>
      <c r="T470">
        <f t="shared" si="86"/>
        <v>0.16695416811236016</v>
      </c>
      <c r="U470">
        <f t="shared" si="83"/>
        <v>6.8738514032223988E-2</v>
      </c>
      <c r="V470">
        <f t="shared" si="84"/>
        <v>0.16397561798133631</v>
      </c>
      <c r="W470">
        <f t="shared" si="85"/>
        <v>0.16231876817483398</v>
      </c>
    </row>
    <row r="471" spans="1:23" x14ac:dyDescent="0.4">
      <c r="A471">
        <v>1920.02</v>
      </c>
      <c r="B471">
        <v>8.1</v>
      </c>
      <c r="C471">
        <v>5.4553476499077744</v>
      </c>
      <c r="D471">
        <f t="shared" si="76"/>
        <v>-1.6666666666666677E-2</v>
      </c>
      <c r="E471">
        <f t="shared" si="88"/>
        <v>2.7918781725888294E-2</v>
      </c>
      <c r="F471">
        <f t="shared" si="87"/>
        <v>-0.99207248018120109</v>
      </c>
      <c r="G471" t="str">
        <f t="shared" si="77"/>
        <v>Below 10.7</v>
      </c>
      <c r="H471" t="str">
        <f t="shared" si="78"/>
        <v>13.7 to 17.8</v>
      </c>
      <c r="I471" t="str">
        <f>IF(C471&gt;$AA$17,"Above 21.9",IF(C471&gt;$AA$16,"17.7 to 21.9",IF(C471&gt;$AA$15,"13.7 to 17.7",IF(C471&gt;$AA$14,"10.6 to 13.6","Below 10.6"))))</f>
        <v>Below 10.6</v>
      </c>
      <c r="J471" t="str">
        <f t="shared" si="79"/>
        <v>13.7 to 17.7</v>
      </c>
      <c r="K471">
        <f>_xlfn.PERCENTILE.INC($C$2:$C471,K$1)</f>
        <v>12.835182593024708</v>
      </c>
      <c r="L471">
        <f>_xlfn.PERCENTILE.INC($C$2:$C471,L$1)</f>
        <v>15.080209633129201</v>
      </c>
      <c r="M471">
        <f>_xlfn.PERCENTILE.INC($C$2:$C471,M$1)</f>
        <v>16.682904788747145</v>
      </c>
      <c r="N471">
        <f>_xlfn.PERCENTILE.INC($C$2:$C471,N$1)</f>
        <v>18.460544164124681</v>
      </c>
      <c r="O471">
        <f>_xlfn.PERCENTILE.INC($C$2:$C471,O$1)</f>
        <v>25.238466205960332</v>
      </c>
      <c r="P471">
        <f t="shared" si="89"/>
        <v>5</v>
      </c>
      <c r="Q471">
        <f t="shared" si="80"/>
        <v>5</v>
      </c>
      <c r="R471">
        <f t="shared" si="81"/>
        <v>5</v>
      </c>
      <c r="S471">
        <f t="shared" si="82"/>
        <v>5</v>
      </c>
      <c r="T471">
        <f t="shared" si="86"/>
        <v>0.18330637462067254</v>
      </c>
      <c r="U471">
        <f t="shared" si="83"/>
        <v>7.1418175477400356E-2</v>
      </c>
      <c r="V471">
        <f t="shared" si="84"/>
        <v>0.1602643009266693</v>
      </c>
      <c r="W471">
        <f t="shared" si="85"/>
        <v>0.16695416811236016</v>
      </c>
    </row>
    <row r="472" spans="1:23" x14ac:dyDescent="0.4">
      <c r="A472">
        <v>1920.03</v>
      </c>
      <c r="B472">
        <v>8.67</v>
      </c>
      <c r="C472">
        <v>5.7988227275571615</v>
      </c>
      <c r="D472">
        <f t="shared" si="76"/>
        <v>-1.295180722891567E-2</v>
      </c>
      <c r="E472">
        <f t="shared" si="88"/>
        <v>6.7733990147783349E-2</v>
      </c>
      <c r="F472">
        <f t="shared" si="87"/>
        <v>0.84444444444444478</v>
      </c>
      <c r="G472" t="str">
        <f t="shared" si="77"/>
        <v>Below 10.7</v>
      </c>
      <c r="H472" t="str">
        <f t="shared" si="78"/>
        <v>13.7 to 17.8</v>
      </c>
      <c r="I472" t="str">
        <f>IF(C472&gt;$AA$17,"Above 21.9",IF(C472&gt;$AA$16,"17.7 to 21.9",IF(C472&gt;$AA$15,"13.7 to 17.7",IF(C472&gt;$AA$14,"10.6 to 13.6","Below 10.6"))))</f>
        <v>Below 10.6</v>
      </c>
      <c r="J472" t="str">
        <f t="shared" si="79"/>
        <v>13.7 to 17.7</v>
      </c>
      <c r="K472">
        <f>_xlfn.PERCENTILE.INC($C$2:$C472,K$1)</f>
        <v>12.745055150886252</v>
      </c>
      <c r="L472">
        <f>_xlfn.PERCENTILE.INC($C$2:$C472,L$1)</f>
        <v>15.077628818434698</v>
      </c>
      <c r="M472">
        <f>_xlfn.PERCENTILE.INC($C$2:$C472,M$1)</f>
        <v>16.676629667380144</v>
      </c>
      <c r="N472">
        <f>_xlfn.PERCENTILE.INC($C$2:$C472,N$1)</f>
        <v>18.459852032455846</v>
      </c>
      <c r="O472">
        <f>_xlfn.PERCENTILE.INC($C$2:$C472,O$1)</f>
        <v>25.238466205960332</v>
      </c>
      <c r="P472">
        <f t="shared" si="89"/>
        <v>5</v>
      </c>
      <c r="Q472">
        <f t="shared" si="80"/>
        <v>5</v>
      </c>
      <c r="R472">
        <f t="shared" si="81"/>
        <v>5</v>
      </c>
      <c r="S472">
        <f t="shared" si="82"/>
        <v>5</v>
      </c>
      <c r="T472">
        <f t="shared" si="86"/>
        <v>0.172448796416521</v>
      </c>
      <c r="U472">
        <f t="shared" si="83"/>
        <v>7.1174341940581462E-2</v>
      </c>
      <c r="V472">
        <f t="shared" si="84"/>
        <v>0.15732982328933529</v>
      </c>
      <c r="W472">
        <f t="shared" si="85"/>
        <v>0.18330637462067254</v>
      </c>
    </row>
    <row r="473" spans="1:23" x14ac:dyDescent="0.4">
      <c r="A473">
        <v>1920.04</v>
      </c>
      <c r="B473">
        <v>8.6</v>
      </c>
      <c r="C473">
        <v>5.5998587255061887</v>
      </c>
      <c r="D473">
        <f t="shared" si="76"/>
        <v>-1.1522633744855976E-2</v>
      </c>
      <c r="E473">
        <f t="shared" si="88"/>
        <v>2.5029797377830638E-2</v>
      </c>
      <c r="F473">
        <f t="shared" si="87"/>
        <v>-9.6885813148789315E-2</v>
      </c>
      <c r="G473" t="str">
        <f t="shared" si="77"/>
        <v>Below 10.7</v>
      </c>
      <c r="H473" t="str">
        <f t="shared" si="78"/>
        <v>10.7 to 13.7</v>
      </c>
      <c r="I473" t="str">
        <f>IF(C473&gt;$AA$17,"Above 21.9",IF(C473&gt;$AA$16,"17.7 to 21.9",IF(C473&gt;$AA$15,"13.7 to 17.7",IF(C473&gt;$AA$14,"10.6 to 13.6","Below 10.6"))))</f>
        <v>Below 10.6</v>
      </c>
      <c r="J473" t="str">
        <f t="shared" si="79"/>
        <v>10.6 to 13.6</v>
      </c>
      <c r="K473">
        <f>_xlfn.PERCENTILE.INC($C$2:$C473,K$1)</f>
        <v>12.695379443166662</v>
      </c>
      <c r="L473">
        <f>_xlfn.PERCENTILE.INC($C$2:$C473,L$1)</f>
        <v>15.06202554196831</v>
      </c>
      <c r="M473">
        <f>_xlfn.PERCENTILE.INC($C$2:$C473,M$1)</f>
        <v>16.674964333935183</v>
      </c>
      <c r="N473">
        <f>_xlfn.PERCENTILE.INC($C$2:$C473,N$1)</f>
        <v>18.448521029354758</v>
      </c>
      <c r="O473">
        <f>_xlfn.PERCENTILE.INC($C$2:$C473,O$1)</f>
        <v>25.238466205960332</v>
      </c>
      <c r="P473">
        <f t="shared" si="89"/>
        <v>5</v>
      </c>
      <c r="Q473">
        <f t="shared" si="80"/>
        <v>5</v>
      </c>
      <c r="R473">
        <f t="shared" si="81"/>
        <v>5</v>
      </c>
      <c r="S473">
        <f t="shared" si="82"/>
        <v>5</v>
      </c>
      <c r="T473">
        <f t="shared" si="86"/>
        <v>0.1785759336115407</v>
      </c>
      <c r="U473">
        <f t="shared" si="83"/>
        <v>7.3746945620136645E-2</v>
      </c>
      <c r="V473">
        <f t="shared" si="84"/>
        <v>0.15489132342231429</v>
      </c>
      <c r="W473">
        <f t="shared" si="85"/>
        <v>0.172448796416521</v>
      </c>
    </row>
    <row r="474" spans="1:23" x14ac:dyDescent="0.4">
      <c r="A474">
        <v>1920.05</v>
      </c>
      <c r="B474">
        <v>8.06</v>
      </c>
      <c r="C474">
        <v>5.1889504620474973</v>
      </c>
      <c r="D474">
        <f t="shared" si="76"/>
        <v>-1.5690376569037656E-2</v>
      </c>
      <c r="E474">
        <f t="shared" si="88"/>
        <v>-0.10144927536231885</v>
      </c>
      <c r="F474">
        <f t="shared" si="87"/>
        <v>-0.75348837209302211</v>
      </c>
      <c r="G474" t="str">
        <f t="shared" si="77"/>
        <v>Below 10.7</v>
      </c>
      <c r="H474" t="str">
        <f t="shared" si="78"/>
        <v>10.7 to 13.7</v>
      </c>
      <c r="I474" t="str">
        <f>IF(C474&gt;$AA$17,"Above 21.9",IF(C474&gt;$AA$16,"17.7 to 21.9",IF(C474&gt;$AA$15,"13.7 to 17.7",IF(C474&gt;$AA$14,"10.6 to 13.6","Below 10.6"))))</f>
        <v>Below 10.6</v>
      </c>
      <c r="J474" t="str">
        <f t="shared" si="79"/>
        <v>10.6 to 13.6</v>
      </c>
      <c r="K474">
        <f>_xlfn.PERCENTILE.INC($C$2:$C474,K$1)</f>
        <v>12.602629886426804</v>
      </c>
      <c r="L474">
        <f>_xlfn.PERCENTILE.INC($C$2:$C474,L$1)</f>
        <v>15.051549510406236</v>
      </c>
      <c r="M474">
        <f>_xlfn.PERCENTILE.INC($C$2:$C474,M$1)</f>
        <v>16.673299000490218</v>
      </c>
      <c r="N474">
        <f>_xlfn.PERCENTILE.INC($C$2:$C474,N$1)</f>
        <v>18.437190026253674</v>
      </c>
      <c r="O474">
        <f>_xlfn.PERCENTILE.INC($C$2:$C474,O$1)</f>
        <v>25.238466205960332</v>
      </c>
      <c r="P474">
        <f t="shared" si="89"/>
        <v>5</v>
      </c>
      <c r="Q474">
        <f t="shared" si="80"/>
        <v>5</v>
      </c>
      <c r="R474">
        <f t="shared" si="81"/>
        <v>5</v>
      </c>
      <c r="S474">
        <f t="shared" si="82"/>
        <v>5</v>
      </c>
      <c r="T474">
        <f t="shared" si="86"/>
        <v>0.19271719923211833</v>
      </c>
      <c r="U474">
        <f t="shared" si="83"/>
        <v>7.3698526650713747E-2</v>
      </c>
      <c r="V474">
        <f t="shared" si="84"/>
        <v>0.14643427571262507</v>
      </c>
      <c r="W474">
        <f t="shared" si="85"/>
        <v>0.1785759336115407</v>
      </c>
    </row>
    <row r="475" spans="1:23" x14ac:dyDescent="0.4">
      <c r="A475">
        <v>1920.06</v>
      </c>
      <c r="B475">
        <v>7.92</v>
      </c>
      <c r="C475">
        <v>5.0436396804516228</v>
      </c>
      <c r="D475">
        <f t="shared" si="76"/>
        <v>-1.2967032967032966E-2</v>
      </c>
      <c r="E475">
        <f t="shared" si="88"/>
        <v>-0.14006514657980465</v>
      </c>
      <c r="F475">
        <f t="shared" si="87"/>
        <v>-0.20843672456575768</v>
      </c>
      <c r="G475" t="str">
        <f t="shared" si="77"/>
        <v>Below 10.7</v>
      </c>
      <c r="H475" t="str">
        <f t="shared" si="78"/>
        <v>10.7 to 13.7</v>
      </c>
      <c r="I475" t="str">
        <f>IF(C475&gt;$AA$17,"Above 21.9",IF(C475&gt;$AA$16,"17.7 to 21.9",IF(C475&gt;$AA$15,"13.7 to 17.7",IF(C475&gt;$AA$14,"10.6 to 13.6","Below 10.6"))))</f>
        <v>Below 10.6</v>
      </c>
      <c r="J475" t="str">
        <f t="shared" si="79"/>
        <v>10.6 to 13.6</v>
      </c>
      <c r="K475">
        <f>_xlfn.PERCENTILE.INC($C$2:$C475,K$1)</f>
        <v>12.54687115693857</v>
      </c>
      <c r="L475">
        <f>_xlfn.PERCENTILE.INC($C$2:$C475,L$1)</f>
        <v>15.051327968652791</v>
      </c>
      <c r="M475">
        <f>_xlfn.PERCENTILE.INC($C$2:$C475,M$1)</f>
        <v>16.665393087693108</v>
      </c>
      <c r="N475">
        <f>_xlfn.PERCENTILE.INC($C$2:$C475,N$1)</f>
        <v>18.425859023152587</v>
      </c>
      <c r="O475">
        <f>_xlfn.PERCENTILE.INC($C$2:$C475,O$1)</f>
        <v>25.238466205960332</v>
      </c>
      <c r="P475">
        <f t="shared" si="89"/>
        <v>5</v>
      </c>
      <c r="Q475">
        <f t="shared" si="80"/>
        <v>5</v>
      </c>
      <c r="R475">
        <f t="shared" si="81"/>
        <v>5</v>
      </c>
      <c r="S475">
        <f t="shared" si="82"/>
        <v>5</v>
      </c>
      <c r="T475">
        <f t="shared" si="86"/>
        <v>0.19826951633278786</v>
      </c>
      <c r="U475">
        <f t="shared" si="83"/>
        <v>7.6806937139744846E-2</v>
      </c>
      <c r="V475">
        <f t="shared" si="84"/>
        <v>0.14241737398177029</v>
      </c>
      <c r="W475">
        <f t="shared" si="85"/>
        <v>0.19271719923211833</v>
      </c>
    </row>
    <row r="476" spans="1:23" x14ac:dyDescent="0.4">
      <c r="A476">
        <v>1920.07</v>
      </c>
      <c r="B476">
        <v>7.91</v>
      </c>
      <c r="C476">
        <v>5.0805929195407984</v>
      </c>
      <c r="D476">
        <f t="shared" si="76"/>
        <v>-8.4490740740740776E-3</v>
      </c>
      <c r="E476">
        <f t="shared" si="88"/>
        <v>-0.16824395373291268</v>
      </c>
      <c r="F476">
        <f t="shared" si="87"/>
        <v>-1.5151515151514828E-2</v>
      </c>
      <c r="G476" t="str">
        <f t="shared" si="77"/>
        <v>Below 10.7</v>
      </c>
      <c r="H476" t="str">
        <f t="shared" si="78"/>
        <v>10.7 to 13.7</v>
      </c>
      <c r="I476" t="str">
        <f>IF(C476&gt;$AA$17,"Above 21.9",IF(C476&gt;$AA$16,"17.7 to 21.9",IF(C476&gt;$AA$15,"13.7 to 17.7",IF(C476&gt;$AA$14,"10.6 to 13.6","Below 10.6"))))</f>
        <v>Below 10.6</v>
      </c>
      <c r="J476" t="str">
        <f t="shared" si="79"/>
        <v>10.6 to 13.6</v>
      </c>
      <c r="K476">
        <f>_xlfn.PERCENTILE.INC($C$2:$C476,K$1)</f>
        <v>12.537545274902266</v>
      </c>
      <c r="L476">
        <f>_xlfn.PERCENTILE.INC($C$2:$C476,L$1)</f>
        <v>15.049974980930521</v>
      </c>
      <c r="M476">
        <f>_xlfn.PERCENTILE.INC($C$2:$C476,M$1)</f>
        <v>16.651246595543846</v>
      </c>
      <c r="N476">
        <f>_xlfn.PERCENTILE.INC($C$2:$C476,N$1)</f>
        <v>18.414528020051502</v>
      </c>
      <c r="O476">
        <f>_xlfn.PERCENTILE.INC($C$2:$C476,O$1)</f>
        <v>25.238466205960332</v>
      </c>
      <c r="P476">
        <f t="shared" si="89"/>
        <v>5</v>
      </c>
      <c r="Q476">
        <f t="shared" si="80"/>
        <v>5</v>
      </c>
      <c r="R476">
        <f t="shared" si="81"/>
        <v>5</v>
      </c>
      <c r="S476">
        <f t="shared" si="82"/>
        <v>5</v>
      </c>
      <c r="T476">
        <f t="shared" si="86"/>
        <v>0.19682742070395662</v>
      </c>
      <c r="U476">
        <f t="shared" si="83"/>
        <v>8.1020329454261783E-2</v>
      </c>
      <c r="V476">
        <f t="shared" si="84"/>
        <v>0.14178691164163842</v>
      </c>
      <c r="W476">
        <f t="shared" si="85"/>
        <v>0.19826951633278786</v>
      </c>
    </row>
    <row r="477" spans="1:23" x14ac:dyDescent="0.4">
      <c r="A477">
        <v>1920.08</v>
      </c>
      <c r="B477">
        <v>7.6</v>
      </c>
      <c r="C477">
        <v>5.02070107792286</v>
      </c>
      <c r="D477">
        <f t="shared" si="76"/>
        <v>-1.4124293785310734E-2</v>
      </c>
      <c r="E477">
        <f t="shared" si="88"/>
        <v>-0.14317925591882746</v>
      </c>
      <c r="F477">
        <f t="shared" si="87"/>
        <v>-0.47029077117572771</v>
      </c>
      <c r="G477" t="str">
        <f t="shared" si="77"/>
        <v>Below 10.7</v>
      </c>
      <c r="H477" t="str">
        <f t="shared" si="78"/>
        <v>10.7 to 13.7</v>
      </c>
      <c r="I477" t="str">
        <f>IF(C477&gt;$AA$17,"Above 21.9",IF(C477&gt;$AA$16,"17.7 to 21.9",IF(C477&gt;$AA$15,"13.7 to 17.7",IF(C477&gt;$AA$14,"10.6 to 13.6","Below 10.6"))))</f>
        <v>Below 10.6</v>
      </c>
      <c r="J477" t="str">
        <f t="shared" si="79"/>
        <v>10.6 to 13.6</v>
      </c>
      <c r="K477">
        <f>_xlfn.PERCENTILE.INC($C$2:$C477,K$1)</f>
        <v>12.513471604446609</v>
      </c>
      <c r="L477">
        <f>_xlfn.PERCENTILE.INC($C$2:$C477,L$1)</f>
        <v>15.048056270223841</v>
      </c>
      <c r="M477">
        <f>_xlfn.PERCENTILE.INC($C$2:$C477,M$1)</f>
        <v>16.637100103394584</v>
      </c>
      <c r="N477">
        <f>_xlfn.PERCENTILE.INC($C$2:$C477,N$1)</f>
        <v>18.403197016950411</v>
      </c>
      <c r="O477">
        <f>_xlfn.PERCENTILE.INC($C$2:$C477,O$1)</f>
        <v>25.238466205960332</v>
      </c>
      <c r="P477">
        <f t="shared" si="89"/>
        <v>5</v>
      </c>
      <c r="Q477">
        <f t="shared" si="80"/>
        <v>5</v>
      </c>
      <c r="R477">
        <f t="shared" si="81"/>
        <v>5</v>
      </c>
      <c r="S477">
        <f t="shared" si="82"/>
        <v>5</v>
      </c>
      <c r="T477">
        <f t="shared" si="86"/>
        <v>0.19917537102482014</v>
      </c>
      <c r="U477">
        <f t="shared" si="83"/>
        <v>7.8461802492118926E-2</v>
      </c>
      <c r="V477">
        <f t="shared" si="84"/>
        <v>0.15434168321378844</v>
      </c>
      <c r="W477">
        <f t="shared" si="85"/>
        <v>0.19682742070395662</v>
      </c>
    </row>
    <row r="478" spans="1:23" x14ac:dyDescent="0.4">
      <c r="A478">
        <v>1920.09</v>
      </c>
      <c r="B478">
        <v>7.87</v>
      </c>
      <c r="C478">
        <v>5.2971627701080619</v>
      </c>
      <c r="D478">
        <f t="shared" si="76"/>
        <v>-1.1672278338945005E-2</v>
      </c>
      <c r="E478">
        <f t="shared" si="88"/>
        <v>-0.12652608213096556</v>
      </c>
      <c r="F478">
        <f t="shared" si="87"/>
        <v>0.42631578947368498</v>
      </c>
      <c r="G478" t="str">
        <f t="shared" si="77"/>
        <v>Below 10.7</v>
      </c>
      <c r="H478" t="str">
        <f t="shared" si="78"/>
        <v>10.7 to 13.7</v>
      </c>
      <c r="I478" t="str">
        <f>IF(C478&gt;$AA$17,"Above 21.9",IF(C478&gt;$AA$16,"17.7 to 21.9",IF(C478&gt;$AA$15,"13.7 to 17.7",IF(C478&gt;$AA$14,"10.6 to 13.6","Below 10.6"))))</f>
        <v>Below 10.6</v>
      </c>
      <c r="J478" t="str">
        <f t="shared" si="79"/>
        <v>10.6 to 13.6</v>
      </c>
      <c r="K478">
        <f>_xlfn.PERCENTILE.INC($C$2:$C478,K$1)</f>
        <v>12.461805647585621</v>
      </c>
      <c r="L478">
        <f>_xlfn.PERCENTILE.INC($C$2:$C478,L$1)</f>
        <v>15.047818863100559</v>
      </c>
      <c r="M478">
        <f>_xlfn.PERCENTILE.INC($C$2:$C478,M$1)</f>
        <v>16.626395292678104</v>
      </c>
      <c r="N478">
        <f>_xlfn.PERCENTILE.INC($C$2:$C478,N$1)</f>
        <v>18.394247233170375</v>
      </c>
      <c r="O478">
        <f>_xlfn.PERCENTILE.INC($C$2:$C478,O$1)</f>
        <v>25.238466205960332</v>
      </c>
      <c r="P478">
        <f t="shared" si="89"/>
        <v>5</v>
      </c>
      <c r="Q478">
        <f t="shared" si="80"/>
        <v>5</v>
      </c>
      <c r="R478">
        <f t="shared" si="81"/>
        <v>5</v>
      </c>
      <c r="S478">
        <f t="shared" si="82"/>
        <v>5</v>
      </c>
      <c r="T478">
        <f t="shared" si="86"/>
        <v>0.18878030436274473</v>
      </c>
      <c r="U478">
        <f t="shared" si="83"/>
        <v>7.7296710784348729E-2</v>
      </c>
      <c r="V478">
        <f t="shared" si="84"/>
        <v>0.15247431494090163</v>
      </c>
      <c r="W478">
        <f t="shared" si="85"/>
        <v>0.19917537102482014</v>
      </c>
    </row>
    <row r="479" spans="1:23" x14ac:dyDescent="0.4">
      <c r="A479">
        <v>1920.1</v>
      </c>
      <c r="B479">
        <v>7.88</v>
      </c>
      <c r="C479">
        <v>5.351177393424158</v>
      </c>
      <c r="D479">
        <f t="shared" si="76"/>
        <v>-1.5450643776824039E-2</v>
      </c>
      <c r="E479">
        <f t="shared" si="88"/>
        <v>-0.16789862724392826</v>
      </c>
      <c r="F479">
        <f t="shared" si="87"/>
        <v>1.5247776365946309E-2</v>
      </c>
      <c r="G479" t="str">
        <f t="shared" si="77"/>
        <v>Below 10.7</v>
      </c>
      <c r="H479" t="str">
        <f t="shared" si="78"/>
        <v>13.7 to 17.8</v>
      </c>
      <c r="I479" t="str">
        <f>IF(C479&gt;$AA$17,"Above 21.9",IF(C479&gt;$AA$16,"17.7 to 21.9",IF(C479&gt;$AA$15,"13.7 to 17.7",IF(C479&gt;$AA$14,"10.6 to 13.6","Below 10.6"))))</f>
        <v>Below 10.6</v>
      </c>
      <c r="J479" t="str">
        <f t="shared" si="79"/>
        <v>13.7 to 17.7</v>
      </c>
      <c r="K479">
        <f>_xlfn.PERCENTILE.INC($C$2:$C479,K$1)</f>
        <v>12.445627772458352</v>
      </c>
      <c r="L479">
        <f>_xlfn.PERCENTILE.INC($C$2:$C479,L$1)</f>
        <v>15.046217408564228</v>
      </c>
      <c r="M479">
        <f>_xlfn.PERCENTILE.INC($C$2:$C479,M$1)</f>
        <v>16.615690481961629</v>
      </c>
      <c r="N479">
        <f>_xlfn.PERCENTILE.INC($C$2:$C479,N$1)</f>
        <v>18.385297449390336</v>
      </c>
      <c r="O479">
        <f>_xlfn.PERCENTILE.INC($C$2:$C479,O$1)</f>
        <v>25.238466205960332</v>
      </c>
      <c r="P479">
        <f t="shared" si="89"/>
        <v>5</v>
      </c>
      <c r="Q479">
        <f t="shared" si="80"/>
        <v>5</v>
      </c>
      <c r="R479">
        <f t="shared" si="81"/>
        <v>5</v>
      </c>
      <c r="S479">
        <f t="shared" si="82"/>
        <v>5</v>
      </c>
      <c r="T479">
        <f t="shared" si="86"/>
        <v>0.1868747616606504</v>
      </c>
      <c r="U479">
        <f t="shared" si="83"/>
        <v>7.1844929956053613E-2</v>
      </c>
      <c r="V479">
        <f t="shared" si="84"/>
        <v>0.14717344134089913</v>
      </c>
      <c r="W479">
        <f t="shared" si="85"/>
        <v>0.18878030436274473</v>
      </c>
    </row>
    <row r="480" spans="1:23" x14ac:dyDescent="0.4">
      <c r="A480">
        <v>1920.11</v>
      </c>
      <c r="B480">
        <v>7.48</v>
      </c>
      <c r="C480">
        <v>5.126407930947928</v>
      </c>
      <c r="D480">
        <f t="shared" si="76"/>
        <v>-1.9656283566058003E-2</v>
      </c>
      <c r="E480">
        <f t="shared" si="88"/>
        <v>-0.18607181719260057</v>
      </c>
      <c r="F480">
        <f t="shared" si="87"/>
        <v>-0.60913705583756261</v>
      </c>
      <c r="G480" t="str">
        <f t="shared" si="77"/>
        <v>Below 10.7</v>
      </c>
      <c r="H480" t="str">
        <f t="shared" si="78"/>
        <v>13.7 to 17.8</v>
      </c>
      <c r="I480" t="str">
        <f>IF(C480&gt;$AA$17,"Above 21.9",IF(C480&gt;$AA$16,"17.7 to 21.9",IF(C480&gt;$AA$15,"13.7 to 17.7",IF(C480&gt;$AA$14,"10.6 to 13.6","Below 10.6"))))</f>
        <v>Below 10.6</v>
      </c>
      <c r="J480" t="str">
        <f t="shared" si="79"/>
        <v>13.7 to 17.7</v>
      </c>
      <c r="K480">
        <f>_xlfn.PERCENTILE.INC($C$2:$C480,K$1)</f>
        <v>12.439298941828273</v>
      </c>
      <c r="L480">
        <f>_xlfn.PERCENTILE.INC($C$2:$C480,L$1)</f>
        <v>15.041887859201804</v>
      </c>
      <c r="M480">
        <f>_xlfn.PERCENTILE.INC($C$2:$C480,M$1)</f>
        <v>16.609534400341218</v>
      </c>
      <c r="N480">
        <f>_xlfn.PERCENTILE.INC($C$2:$C480,N$1)</f>
        <v>18.3763476656103</v>
      </c>
      <c r="O480">
        <f>_xlfn.PERCENTILE.INC($C$2:$C480,O$1)</f>
        <v>25.238466205960332</v>
      </c>
      <c r="P480">
        <f t="shared" si="89"/>
        <v>5</v>
      </c>
      <c r="Q480">
        <f t="shared" si="80"/>
        <v>5</v>
      </c>
      <c r="R480">
        <f t="shared" si="81"/>
        <v>5</v>
      </c>
      <c r="S480">
        <f t="shared" si="82"/>
        <v>5</v>
      </c>
      <c r="T480">
        <f t="shared" si="86"/>
        <v>0.19506836238353922</v>
      </c>
      <c r="U480">
        <f t="shared" si="83"/>
        <v>7.0598917280172271E-2</v>
      </c>
      <c r="V480">
        <f t="shared" si="84"/>
        <v>0.15463066481317242</v>
      </c>
      <c r="W480">
        <f t="shared" si="85"/>
        <v>0.1868747616606504</v>
      </c>
    </row>
    <row r="481" spans="1:23" x14ac:dyDescent="0.4">
      <c r="A481">
        <v>1920.12</v>
      </c>
      <c r="B481">
        <v>6.81</v>
      </c>
      <c r="C481">
        <v>4.7842410450832498</v>
      </c>
      <c r="D481">
        <f t="shared" si="76"/>
        <v>-2.4751381215469624E-2</v>
      </c>
      <c r="E481">
        <f t="shared" si="88"/>
        <v>-0.23654708520179377</v>
      </c>
      <c r="F481">
        <f t="shared" si="87"/>
        <v>-1.074866310160429</v>
      </c>
      <c r="G481" t="str">
        <f t="shared" si="77"/>
        <v>Below 10.7</v>
      </c>
      <c r="H481" t="str">
        <f t="shared" si="78"/>
        <v>13.7 to 17.8</v>
      </c>
      <c r="I481" t="str">
        <f>IF(C481&gt;$AA$17,"Above 21.9",IF(C481&gt;$AA$16,"17.7 to 21.9",IF(C481&gt;$AA$15,"13.7 to 17.7",IF(C481&gt;$AA$14,"10.6 to 13.6","Below 10.6"))))</f>
        <v>Below 10.6</v>
      </c>
      <c r="J481" t="str">
        <f t="shared" si="79"/>
        <v>13.7 to 17.7</v>
      </c>
      <c r="K481">
        <f>_xlfn.PERCENTILE.INC($C$2:$C481,K$1)</f>
        <v>12.417384130727902</v>
      </c>
      <c r="L481">
        <f>_xlfn.PERCENTILE.INC($C$2:$C481,L$1)</f>
        <v>15.032866157781172</v>
      </c>
      <c r="M481">
        <f>_xlfn.PERCENTILE.INC($C$2:$C481,M$1)</f>
        <v>16.607927047816876</v>
      </c>
      <c r="N481">
        <f>_xlfn.PERCENTILE.INC($C$2:$C481,N$1)</f>
        <v>18.367397881830261</v>
      </c>
      <c r="O481">
        <f>_xlfn.PERCENTILE.INC($C$2:$C481,O$1)</f>
        <v>25.238466205960332</v>
      </c>
      <c r="P481">
        <f t="shared" si="89"/>
        <v>5</v>
      </c>
      <c r="Q481">
        <f t="shared" si="80"/>
        <v>5</v>
      </c>
      <c r="R481">
        <f t="shared" si="81"/>
        <v>5</v>
      </c>
      <c r="S481">
        <f t="shared" si="82"/>
        <v>5</v>
      </c>
      <c r="T481">
        <f t="shared" si="86"/>
        <v>0.20901956874177505</v>
      </c>
      <c r="U481">
        <f t="shared" si="83"/>
        <v>7.2772373510116256E-2</v>
      </c>
      <c r="V481">
        <f t="shared" si="84"/>
        <v>0.16231876817483398</v>
      </c>
      <c r="W481">
        <f t="shared" si="85"/>
        <v>0.19506836238353922</v>
      </c>
    </row>
    <row r="482" spans="1:23" x14ac:dyDescent="0.4">
      <c r="A482">
        <v>1921.01</v>
      </c>
      <c r="B482">
        <v>7.11</v>
      </c>
      <c r="C482">
        <v>5.122184146887375</v>
      </c>
      <c r="D482">
        <f t="shared" si="76"/>
        <v>-2.3300970873786402E-2</v>
      </c>
      <c r="E482">
        <f t="shared" si="88"/>
        <v>-0.1947904869762174</v>
      </c>
      <c r="F482">
        <f t="shared" si="87"/>
        <v>0.5286343612334814</v>
      </c>
      <c r="G482" t="str">
        <f t="shared" si="77"/>
        <v>Below 10.7</v>
      </c>
      <c r="H482" t="str">
        <f t="shared" si="78"/>
        <v>13.7 to 17.8</v>
      </c>
      <c r="I482" t="str">
        <f>IF(C482&gt;$AA$17,"Above 21.9",IF(C482&gt;$AA$16,"17.7 to 21.9",IF(C482&gt;$AA$15,"13.7 to 17.7",IF(C482&gt;$AA$14,"10.6 to 13.6","Below 10.6"))))</f>
        <v>Below 10.6</v>
      </c>
      <c r="J482" t="str">
        <f t="shared" si="79"/>
        <v>13.7 to 17.7</v>
      </c>
      <c r="K482">
        <f>_xlfn.PERCENTILE.INC($C$2:$C482,K$1)</f>
        <v>12.354652326458801</v>
      </c>
      <c r="L482">
        <f>_xlfn.PERCENTILE.INC($C$2:$C482,L$1)</f>
        <v>15.021498380331437</v>
      </c>
      <c r="M482">
        <f>_xlfn.PERCENTILE.INC($C$2:$C482,M$1)</f>
        <v>16.60631969529253</v>
      </c>
      <c r="N482">
        <f>_xlfn.PERCENTILE.INC($C$2:$C482,N$1)</f>
        <v>18.358448098050221</v>
      </c>
      <c r="O482">
        <f>_xlfn.PERCENTILE.INC($C$2:$C482,O$1)</f>
        <v>25.238466205960332</v>
      </c>
      <c r="P482">
        <f t="shared" si="89"/>
        <v>5</v>
      </c>
      <c r="Q482">
        <f t="shared" si="80"/>
        <v>5</v>
      </c>
      <c r="R482">
        <f t="shared" si="81"/>
        <v>5</v>
      </c>
      <c r="S482">
        <f t="shared" si="82"/>
        <v>5</v>
      </c>
      <c r="T482">
        <f t="shared" si="86"/>
        <v>0.19522921693623127</v>
      </c>
      <c r="U482">
        <f t="shared" si="83"/>
        <v>7.117835317405001E-2</v>
      </c>
      <c r="V482">
        <f t="shared" si="84"/>
        <v>0.16695416811236016</v>
      </c>
      <c r="W482">
        <f t="shared" si="85"/>
        <v>0.20901956874177505</v>
      </c>
    </row>
    <row r="483" spans="1:23" x14ac:dyDescent="0.4">
      <c r="A483">
        <v>1921.02</v>
      </c>
      <c r="B483">
        <v>7.06</v>
      </c>
      <c r="C483">
        <v>5.2748571912050481</v>
      </c>
      <c r="D483">
        <f t="shared" si="76"/>
        <v>-2.5132555673382823E-2</v>
      </c>
      <c r="E483">
        <f t="shared" si="88"/>
        <v>-0.12839506172839507</v>
      </c>
      <c r="F483">
        <f t="shared" si="87"/>
        <v>-8.4388185654009629E-2</v>
      </c>
      <c r="G483" t="str">
        <f t="shared" si="77"/>
        <v>Below 10.7</v>
      </c>
      <c r="H483" t="str">
        <f t="shared" si="78"/>
        <v>13.7 to 17.8</v>
      </c>
      <c r="I483" t="str">
        <f>IF(C483&gt;$AA$17,"Above 21.9",IF(C483&gt;$AA$16,"17.7 to 21.9",IF(C483&gt;$AA$15,"13.7 to 17.7",IF(C483&gt;$AA$14,"10.6 to 13.6","Below 10.6"))))</f>
        <v>Below 10.6</v>
      </c>
      <c r="J483" t="str">
        <f t="shared" si="79"/>
        <v>13.7 to 17.7</v>
      </c>
      <c r="K483">
        <f>_xlfn.PERCENTILE.INC($C$2:$C483,K$1)</f>
        <v>12.344995473279937</v>
      </c>
      <c r="L483">
        <f>_xlfn.PERCENTILE.INC($C$2:$C483,L$1)</f>
        <v>15.020664561239256</v>
      </c>
      <c r="M483">
        <f>_xlfn.PERCENTILE.INC($C$2:$C483,M$1)</f>
        <v>16.602508270767157</v>
      </c>
      <c r="N483">
        <f>_xlfn.PERCENTILE.INC($C$2:$C483,N$1)</f>
        <v>18.340782306481177</v>
      </c>
      <c r="O483">
        <f>_xlfn.PERCENTILE.INC($C$2:$C483,O$1)</f>
        <v>25.238466205960332</v>
      </c>
      <c r="P483">
        <f t="shared" si="89"/>
        <v>5</v>
      </c>
      <c r="Q483">
        <f t="shared" si="80"/>
        <v>5</v>
      </c>
      <c r="R483">
        <f t="shared" si="81"/>
        <v>5</v>
      </c>
      <c r="S483">
        <f t="shared" si="82"/>
        <v>5</v>
      </c>
      <c r="T483">
        <f t="shared" si="86"/>
        <v>0.18957859213086084</v>
      </c>
      <c r="U483">
        <f t="shared" si="83"/>
        <v>6.7927913814062185E-2</v>
      </c>
      <c r="V483">
        <f t="shared" si="84"/>
        <v>0.18330637462067254</v>
      </c>
      <c r="W483">
        <f t="shared" si="85"/>
        <v>0.19522921693623127</v>
      </c>
    </row>
    <row r="484" spans="1:23" x14ac:dyDescent="0.4">
      <c r="A484">
        <v>1921.03</v>
      </c>
      <c r="B484">
        <v>6.88</v>
      </c>
      <c r="C484">
        <v>5.1923481586841795</v>
      </c>
      <c r="D484">
        <f t="shared" si="76"/>
        <v>-2.6180257510729617E-2</v>
      </c>
      <c r="E484">
        <f t="shared" si="88"/>
        <v>-0.20645905420991928</v>
      </c>
      <c r="F484">
        <f t="shared" si="87"/>
        <v>-0.30594900849858309</v>
      </c>
      <c r="G484" t="str">
        <f t="shared" si="77"/>
        <v>Below 10.7</v>
      </c>
      <c r="H484" t="str">
        <f t="shared" si="78"/>
        <v>13.7 to 17.8</v>
      </c>
      <c r="I484" t="str">
        <f>IF(C484&gt;$AA$17,"Above 21.9",IF(C484&gt;$AA$16,"17.7 to 21.9",IF(C484&gt;$AA$15,"13.7 to 17.7",IF(C484&gt;$AA$14,"10.6 to 13.6","Below 10.6"))))</f>
        <v>Below 10.6</v>
      </c>
      <c r="J484" t="str">
        <f t="shared" si="79"/>
        <v>13.7 to 17.7</v>
      </c>
      <c r="K484">
        <f>_xlfn.PERCENTILE.INC($C$2:$C484,K$1)</f>
        <v>12.334174298636064</v>
      </c>
      <c r="L484">
        <f>_xlfn.PERCENTILE.INC($C$2:$C484,L$1)</f>
        <v>15.018500761303327</v>
      </c>
      <c r="M484">
        <f>_xlfn.PERCENTILE.INC($C$2:$C484,M$1)</f>
        <v>16.598696846241786</v>
      </c>
      <c r="N484">
        <f>_xlfn.PERCENTILE.INC($C$2:$C484,N$1)</f>
        <v>18.32311651491213</v>
      </c>
      <c r="O484">
        <f>_xlfn.PERCENTILE.INC($C$2:$C484,O$1)</f>
        <v>25.238466205960332</v>
      </c>
      <c r="P484">
        <f t="shared" si="89"/>
        <v>5</v>
      </c>
      <c r="Q484">
        <f t="shared" si="80"/>
        <v>5</v>
      </c>
      <c r="R484">
        <f t="shared" si="81"/>
        <v>5</v>
      </c>
      <c r="S484">
        <f t="shared" si="82"/>
        <v>5</v>
      </c>
      <c r="T484">
        <f t="shared" si="86"/>
        <v>0.19259109162922836</v>
      </c>
      <c r="U484">
        <f t="shared" si="83"/>
        <v>6.9586404469259455E-2</v>
      </c>
      <c r="V484">
        <f t="shared" si="84"/>
        <v>0.172448796416521</v>
      </c>
      <c r="W484">
        <f t="shared" si="85"/>
        <v>0.18957859213086084</v>
      </c>
    </row>
    <row r="485" spans="1:23" x14ac:dyDescent="0.4">
      <c r="A485">
        <v>1921.04</v>
      </c>
      <c r="B485">
        <v>6.91</v>
      </c>
      <c r="C485">
        <v>5.2970859227396776</v>
      </c>
      <c r="D485">
        <f t="shared" si="76"/>
        <v>-2.5538793103448271E-2</v>
      </c>
      <c r="E485">
        <f t="shared" si="88"/>
        <v>-0.19651162790697668</v>
      </c>
      <c r="F485">
        <f t="shared" si="87"/>
        <v>5.2325581395349277E-2</v>
      </c>
      <c r="G485" t="str">
        <f t="shared" si="77"/>
        <v>Below 10.7</v>
      </c>
      <c r="H485" t="str">
        <f t="shared" si="78"/>
        <v>13.7 to 17.8</v>
      </c>
      <c r="I485" t="str">
        <f>IF(C485&gt;$AA$17,"Above 21.9",IF(C485&gt;$AA$16,"17.7 to 21.9",IF(C485&gt;$AA$15,"13.7 to 17.7",IF(C485&gt;$AA$14,"10.6 to 13.6","Below 10.6"))))</f>
        <v>Below 10.6</v>
      </c>
      <c r="J485" t="str">
        <f t="shared" si="79"/>
        <v>13.7 to 17.7</v>
      </c>
      <c r="K485">
        <f>_xlfn.PERCENTILE.INC($C$2:$C485,K$1)</f>
        <v>12.28570221910363</v>
      </c>
      <c r="L485">
        <f>_xlfn.PERCENTILE.INC($C$2:$C485,L$1)</f>
        <v>15.013676999679907</v>
      </c>
      <c r="M485">
        <f>_xlfn.PERCENTILE.INC($C$2:$C485,M$1)</f>
        <v>16.592677872896918</v>
      </c>
      <c r="N485">
        <f>_xlfn.PERCENTILE.INC($C$2:$C485,N$1)</f>
        <v>18.305450723343085</v>
      </c>
      <c r="O485">
        <f>_xlfn.PERCENTILE.INC($C$2:$C485,O$1)</f>
        <v>25.238466205960332</v>
      </c>
      <c r="P485">
        <f t="shared" si="89"/>
        <v>5</v>
      </c>
      <c r="Q485">
        <f t="shared" si="80"/>
        <v>5</v>
      </c>
      <c r="R485">
        <f t="shared" si="81"/>
        <v>5</v>
      </c>
      <c r="S485">
        <f t="shared" si="82"/>
        <v>5</v>
      </c>
      <c r="T485">
        <f t="shared" si="86"/>
        <v>0.18878304308924543</v>
      </c>
      <c r="U485">
        <f t="shared" si="83"/>
        <v>6.7783120545760217E-2</v>
      </c>
      <c r="V485">
        <f t="shared" si="84"/>
        <v>0.1785759336115407</v>
      </c>
      <c r="W485">
        <f t="shared" si="85"/>
        <v>0.19259109162922836</v>
      </c>
    </row>
    <row r="486" spans="1:23" x14ac:dyDescent="0.4">
      <c r="A486">
        <v>1921.05</v>
      </c>
      <c r="B486">
        <v>7.12</v>
      </c>
      <c r="C486">
        <v>5.6094692253307787</v>
      </c>
      <c r="D486">
        <f t="shared" si="76"/>
        <v>-2.4894514767932491E-2</v>
      </c>
      <c r="E486">
        <f t="shared" si="88"/>
        <v>-0.11662531017369732</v>
      </c>
      <c r="F486">
        <f t="shared" si="87"/>
        <v>0.36468885672937768</v>
      </c>
      <c r="G486" t="str">
        <f t="shared" si="77"/>
        <v>Below 10.7</v>
      </c>
      <c r="H486" t="str">
        <f t="shared" si="78"/>
        <v>13.7 to 17.8</v>
      </c>
      <c r="I486" t="str">
        <f>IF(C486&gt;$AA$17,"Above 21.9",IF(C486&gt;$AA$16,"17.7 to 21.9",IF(C486&gt;$AA$15,"13.7 to 17.7",IF(C486&gt;$AA$14,"10.6 to 13.6","Below 10.6"))))</f>
        <v>Below 10.6</v>
      </c>
      <c r="J486" t="str">
        <f t="shared" si="79"/>
        <v>13.7 to 17.7</v>
      </c>
      <c r="K486">
        <f>_xlfn.PERCENTILE.INC($C$2:$C486,K$1)</f>
        <v>12.212531408073005</v>
      </c>
      <c r="L486">
        <f>_xlfn.PERCENTILE.INC($C$2:$C486,L$1)</f>
        <v>15.002779565931965</v>
      </c>
      <c r="M486">
        <f>_xlfn.PERCENTILE.INC($C$2:$C486,M$1)</f>
        <v>16.58445135073255</v>
      </c>
      <c r="N486">
        <f>_xlfn.PERCENTILE.INC($C$2:$C486,N$1)</f>
        <v>18.287784931774041</v>
      </c>
      <c r="O486">
        <f>_xlfn.PERCENTILE.INC($C$2:$C486,O$1)</f>
        <v>25.238466205960332</v>
      </c>
      <c r="P486">
        <f t="shared" si="89"/>
        <v>5</v>
      </c>
      <c r="Q486">
        <f t="shared" si="80"/>
        <v>4</v>
      </c>
      <c r="R486">
        <f t="shared" si="81"/>
        <v>5</v>
      </c>
      <c r="S486">
        <f t="shared" si="82"/>
        <v>5</v>
      </c>
      <c r="T486">
        <f t="shared" si="86"/>
        <v>0.17826998595237539</v>
      </c>
      <c r="U486">
        <f t="shared" si="83"/>
        <v>6.6455512729505284E-2</v>
      </c>
      <c r="V486">
        <f t="shared" si="84"/>
        <v>0.19271719923211833</v>
      </c>
      <c r="W486">
        <f t="shared" si="85"/>
        <v>0.18878304308924543</v>
      </c>
    </row>
    <row r="487" spans="1:23" x14ac:dyDescent="0.4">
      <c r="A487">
        <v>1921.06</v>
      </c>
      <c r="B487">
        <v>6.55</v>
      </c>
      <c r="C487">
        <v>5.2161109609893233</v>
      </c>
      <c r="D487">
        <f t="shared" ref="D487:D550" si="90">(B487-B367)/B367/10</f>
        <v>-3.2264736297828334E-2</v>
      </c>
      <c r="E487">
        <f t="shared" si="88"/>
        <v>-0.17297979797979798</v>
      </c>
      <c r="F487">
        <f t="shared" si="87"/>
        <v>-0.96067415730337125</v>
      </c>
      <c r="G487" t="str">
        <f t="shared" ref="G487:G550" si="91">IF(C487&gt;22,"Above 22.0",IF(C487&gt;17.8,"17.8 to 22.0",IF(C487&gt;13.7,"13.7 to 17.8",IF(C487&gt;10.7,"10.7 to 13.7","Below 10.7"))))</f>
        <v>Below 10.7</v>
      </c>
      <c r="H487" t="str">
        <f t="shared" ref="H487:H550" si="92">G367</f>
        <v>13.7 to 17.8</v>
      </c>
      <c r="I487" t="str">
        <f>IF(C487&gt;$AA$17,"Above 21.9",IF(C487&gt;$AA$16,"17.7 to 21.9",IF(C487&gt;$AA$15,"13.7 to 17.7",IF(C487&gt;$AA$14,"10.6 to 13.6","Below 10.6"))))</f>
        <v>Below 10.6</v>
      </c>
      <c r="J487" t="str">
        <f t="shared" ref="J487:J550" si="93">I367</f>
        <v>13.7 to 17.7</v>
      </c>
      <c r="K487">
        <f>_xlfn.PERCENTILE.INC($C$2:$C487,K$1)</f>
        <v>12.177052795748484</v>
      </c>
      <c r="L487">
        <f>_xlfn.PERCENTILE.INC($C$2:$C487,L$1)</f>
        <v>14.98884529612176</v>
      </c>
      <c r="M487">
        <f>_xlfn.PERCENTILE.INC($C$2:$C487,M$1)</f>
        <v>16.576224828568183</v>
      </c>
      <c r="N487">
        <f>_xlfn.PERCENTILE.INC($C$2:$C487,N$1)</f>
        <v>18.27011914020499</v>
      </c>
      <c r="O487">
        <f>_xlfn.PERCENTILE.INC($C$2:$C487,O$1)</f>
        <v>25.238466205960332</v>
      </c>
      <c r="P487">
        <f t="shared" si="89"/>
        <v>5</v>
      </c>
      <c r="Q487">
        <f t="shared" ref="Q487:Q550" si="94">P367</f>
        <v>4</v>
      </c>
      <c r="R487">
        <f t="shared" ref="R487:R550" si="95">P475</f>
        <v>5</v>
      </c>
      <c r="S487">
        <f t="shared" ref="S487:S550" si="96">P486</f>
        <v>5</v>
      </c>
      <c r="T487">
        <f t="shared" si="86"/>
        <v>0.19171371304768661</v>
      </c>
      <c r="U487">
        <f t="shared" ref="U487:U550" si="97">T367</f>
        <v>6.5238569652770542E-2</v>
      </c>
      <c r="V487">
        <f t="shared" ref="V487:V550" si="98">T475</f>
        <v>0.19826951633278786</v>
      </c>
      <c r="W487">
        <f t="shared" ref="W487:W550" si="99">T486</f>
        <v>0.17826998595237539</v>
      </c>
    </row>
    <row r="488" spans="1:23" x14ac:dyDescent="0.4">
      <c r="A488">
        <v>1921.07</v>
      </c>
      <c r="B488">
        <v>6.53</v>
      </c>
      <c r="C488">
        <v>5.1977793619054733</v>
      </c>
      <c r="D488">
        <f t="shared" si="90"/>
        <v>-3.2191069574247153E-2</v>
      </c>
      <c r="E488">
        <f t="shared" si="88"/>
        <v>-0.17446270543615675</v>
      </c>
      <c r="F488">
        <f t="shared" si="87"/>
        <v>-3.6641221374045019E-2</v>
      </c>
      <c r="G488" t="str">
        <f t="shared" si="91"/>
        <v>Below 10.7</v>
      </c>
      <c r="H488" t="str">
        <f t="shared" si="92"/>
        <v>13.7 to 17.8</v>
      </c>
      <c r="I488" t="str">
        <f>IF(C488&gt;$AA$17,"Above 21.9",IF(C488&gt;$AA$16,"17.7 to 21.9",IF(C488&gt;$AA$15,"13.7 to 17.7",IF(C488&gt;$AA$14,"10.6 to 13.6","Below 10.6"))))</f>
        <v>Below 10.6</v>
      </c>
      <c r="J488" t="str">
        <f t="shared" si="93"/>
        <v>13.7 to 17.7</v>
      </c>
      <c r="K488">
        <f>_xlfn.PERCENTILE.INC($C$2:$C488,K$1)</f>
        <v>12.077994881734099</v>
      </c>
      <c r="L488">
        <f>_xlfn.PERCENTILE.INC($C$2:$C488,L$1)</f>
        <v>14.967643990398372</v>
      </c>
      <c r="M488">
        <f>_xlfn.PERCENTILE.INC($C$2:$C488,M$1)</f>
        <v>16.565100959808092</v>
      </c>
      <c r="N488">
        <f>_xlfn.PERCENTILE.INC($C$2:$C488,N$1)</f>
        <v>18.257355912205984</v>
      </c>
      <c r="O488">
        <f>_xlfn.PERCENTILE.INC($C$2:$C488,O$1)</f>
        <v>25.238466205960332</v>
      </c>
      <c r="P488">
        <f t="shared" si="89"/>
        <v>5</v>
      </c>
      <c r="Q488">
        <f t="shared" si="94"/>
        <v>4</v>
      </c>
      <c r="R488">
        <f t="shared" si="95"/>
        <v>5</v>
      </c>
      <c r="S488">
        <f t="shared" si="96"/>
        <v>5</v>
      </c>
      <c r="T488">
        <f t="shared" si="86"/>
        <v>0.19238985158335123</v>
      </c>
      <c r="U488">
        <f t="shared" si="97"/>
        <v>6.6299321667253303E-2</v>
      </c>
      <c r="V488">
        <f t="shared" si="98"/>
        <v>0.19682742070395662</v>
      </c>
      <c r="W488">
        <f t="shared" si="99"/>
        <v>0.19171371304768661</v>
      </c>
    </row>
    <row r="489" spans="1:23" x14ac:dyDescent="0.4">
      <c r="A489">
        <v>1921.08</v>
      </c>
      <c r="B489">
        <v>6.45</v>
      </c>
      <c r="C489">
        <v>5.1612948232157336</v>
      </c>
      <c r="D489">
        <f t="shared" si="90"/>
        <v>-2.9661941112322787E-2</v>
      </c>
      <c r="E489">
        <f t="shared" si="88"/>
        <v>-0.15131578947368415</v>
      </c>
      <c r="F489">
        <f t="shared" si="87"/>
        <v>-0.14701378254211345</v>
      </c>
      <c r="G489" t="str">
        <f t="shared" si="91"/>
        <v>Below 10.7</v>
      </c>
      <c r="H489" t="str">
        <f t="shared" si="92"/>
        <v>13.7 to 17.8</v>
      </c>
      <c r="I489" t="str">
        <f>IF(C489&gt;$AA$17,"Above 21.9",IF(C489&gt;$AA$16,"17.7 to 21.9",IF(C489&gt;$AA$15,"13.7 to 17.7",IF(C489&gt;$AA$14,"10.6 to 13.6","Below 10.6"))))</f>
        <v>Below 10.6</v>
      </c>
      <c r="J489" t="str">
        <f t="shared" si="93"/>
        <v>13.7 to 17.7</v>
      </c>
      <c r="K489">
        <f>_xlfn.PERCENTILE.INC($C$2:$C489,K$1)</f>
        <v>12.048737219314681</v>
      </c>
      <c r="L489">
        <f>_xlfn.PERCENTILE.INC($C$2:$C489,L$1)</f>
        <v>14.952157489484069</v>
      </c>
      <c r="M489">
        <f>_xlfn.PERCENTILE.INC($C$2:$C489,M$1)</f>
        <v>16.553977091048001</v>
      </c>
      <c r="N489">
        <f>_xlfn.PERCENTILE.INC($C$2:$C489,N$1)</f>
        <v>18.244592684206975</v>
      </c>
      <c r="O489">
        <f>_xlfn.PERCENTILE.INC($C$2:$C489,O$1)</f>
        <v>25.238466205960332</v>
      </c>
      <c r="P489">
        <f t="shared" si="89"/>
        <v>5</v>
      </c>
      <c r="Q489">
        <f t="shared" si="94"/>
        <v>5</v>
      </c>
      <c r="R489">
        <f t="shared" si="95"/>
        <v>5</v>
      </c>
      <c r="S489">
        <f t="shared" si="96"/>
        <v>5</v>
      </c>
      <c r="T489">
        <f t="shared" si="86"/>
        <v>0.19374983105052546</v>
      </c>
      <c r="U489">
        <f t="shared" si="97"/>
        <v>7.1943529514508484E-2</v>
      </c>
      <c r="V489">
        <f t="shared" si="98"/>
        <v>0.19917537102482014</v>
      </c>
      <c r="W489">
        <f t="shared" si="99"/>
        <v>0.19238985158335123</v>
      </c>
    </row>
    <row r="490" spans="1:23" x14ac:dyDescent="0.4">
      <c r="A490">
        <v>1921.09</v>
      </c>
      <c r="B490">
        <v>6.61</v>
      </c>
      <c r="C490">
        <v>5.3775244254582626</v>
      </c>
      <c r="D490">
        <f t="shared" si="90"/>
        <v>-2.3760092272202996E-2</v>
      </c>
      <c r="E490">
        <f t="shared" si="88"/>
        <v>-0.1601016518424396</v>
      </c>
      <c r="F490">
        <f t="shared" si="87"/>
        <v>0.29767441860465138</v>
      </c>
      <c r="G490" t="str">
        <f t="shared" si="91"/>
        <v>Below 10.7</v>
      </c>
      <c r="H490" t="str">
        <f t="shared" si="92"/>
        <v>10.7 to 13.7</v>
      </c>
      <c r="I490" t="str">
        <f>IF(C490&gt;$AA$17,"Above 21.9",IF(C490&gt;$AA$16,"17.7 to 21.9",IF(C490&gt;$AA$15,"13.7 to 17.7",IF(C490&gt;$AA$14,"10.6 to 13.6","Below 10.6"))))</f>
        <v>Below 10.6</v>
      </c>
      <c r="J490" t="str">
        <f t="shared" si="93"/>
        <v>10.6 to 13.6</v>
      </c>
      <c r="K490">
        <f>_xlfn.PERCENTILE.INC($C$2:$C490,K$1)</f>
        <v>12.037947726784546</v>
      </c>
      <c r="L490">
        <f>_xlfn.PERCENTILE.INC($C$2:$C490,L$1)</f>
        <v>14.94810059818794</v>
      </c>
      <c r="M490">
        <f>_xlfn.PERCENTILE.INC($C$2:$C490,M$1)</f>
        <v>16.547600113940771</v>
      </c>
      <c r="N490">
        <f>_xlfn.PERCENTILE.INC($C$2:$C490,N$1)</f>
        <v>18.231829456207969</v>
      </c>
      <c r="O490">
        <f>_xlfn.PERCENTILE.INC($C$2:$C490,O$1)</f>
        <v>25.238466205960332</v>
      </c>
      <c r="P490">
        <f t="shared" si="89"/>
        <v>5</v>
      </c>
      <c r="Q490">
        <f t="shared" si="94"/>
        <v>5</v>
      </c>
      <c r="R490">
        <f t="shared" si="95"/>
        <v>5</v>
      </c>
      <c r="S490">
        <f t="shared" si="96"/>
        <v>5</v>
      </c>
      <c r="T490">
        <f t="shared" si="86"/>
        <v>0.18595917393992717</v>
      </c>
      <c r="U490">
        <f t="shared" si="97"/>
        <v>7.6935185436760048E-2</v>
      </c>
      <c r="V490">
        <f t="shared" si="98"/>
        <v>0.18878030436274473</v>
      </c>
      <c r="W490">
        <f t="shared" si="99"/>
        <v>0.19374983105052546</v>
      </c>
    </row>
    <row r="491" spans="1:23" x14ac:dyDescent="0.4">
      <c r="A491">
        <v>1921.1</v>
      </c>
      <c r="B491">
        <v>6.7</v>
      </c>
      <c r="C491">
        <v>5.4792576780533508</v>
      </c>
      <c r="D491">
        <f t="shared" si="90"/>
        <v>-2.31651376146789E-2</v>
      </c>
      <c r="E491">
        <f t="shared" si="88"/>
        <v>-0.14974619289340099</v>
      </c>
      <c r="F491">
        <f t="shared" si="87"/>
        <v>0.16338880484114951</v>
      </c>
      <c r="G491" t="str">
        <f t="shared" si="91"/>
        <v>Below 10.7</v>
      </c>
      <c r="H491" t="str">
        <f t="shared" si="92"/>
        <v>10.7 to 13.7</v>
      </c>
      <c r="I491" t="str">
        <f>IF(C491&gt;$AA$17,"Above 21.9",IF(C491&gt;$AA$16,"17.7 to 21.9",IF(C491&gt;$AA$15,"13.7 to 17.7",IF(C491&gt;$AA$14,"10.6 to 13.6","Below 10.6"))))</f>
        <v>Below 10.6</v>
      </c>
      <c r="J491" t="str">
        <f t="shared" si="93"/>
        <v>10.6 to 13.6</v>
      </c>
      <c r="K491">
        <f>_xlfn.PERCENTILE.INC($C$2:$C491,K$1)</f>
        <v>12.023319489089308</v>
      </c>
      <c r="L491">
        <f>_xlfn.PERCENTILE.INC($C$2:$C491,L$1)</f>
        <v>14.93484784800366</v>
      </c>
      <c r="M491">
        <f>_xlfn.PERCENTILE.INC($C$2:$C491,M$1)</f>
        <v>16.545970028486394</v>
      </c>
      <c r="N491">
        <f>_xlfn.PERCENTILE.INC($C$2:$C491,N$1)</f>
        <v>18.219066228208959</v>
      </c>
      <c r="O491">
        <f>_xlfn.PERCENTILE.INC($C$2:$C491,O$1)</f>
        <v>25.238466205960332</v>
      </c>
      <c r="P491">
        <f t="shared" si="89"/>
        <v>5</v>
      </c>
      <c r="Q491">
        <f t="shared" si="94"/>
        <v>5</v>
      </c>
      <c r="R491">
        <f t="shared" si="95"/>
        <v>5</v>
      </c>
      <c r="S491">
        <f t="shared" si="96"/>
        <v>5</v>
      </c>
      <c r="T491">
        <f t="shared" si="86"/>
        <v>0.18250647418999941</v>
      </c>
      <c r="U491">
        <f t="shared" si="97"/>
        <v>7.6531747429652547E-2</v>
      </c>
      <c r="V491">
        <f t="shared" si="98"/>
        <v>0.1868747616606504</v>
      </c>
      <c r="W491">
        <f t="shared" si="99"/>
        <v>0.18595917393992717</v>
      </c>
    </row>
    <row r="492" spans="1:23" x14ac:dyDescent="0.4">
      <c r="A492">
        <v>1921.11</v>
      </c>
      <c r="B492">
        <v>7.06</v>
      </c>
      <c r="C492">
        <v>5.8381969932008939</v>
      </c>
      <c r="D492">
        <f t="shared" si="90"/>
        <v>-2.2160970231532531E-2</v>
      </c>
      <c r="E492">
        <f t="shared" si="88"/>
        <v>-5.6149732620320962E-2</v>
      </c>
      <c r="F492">
        <f t="shared" si="87"/>
        <v>0.64477611940298407</v>
      </c>
      <c r="G492" t="str">
        <f t="shared" si="91"/>
        <v>Below 10.7</v>
      </c>
      <c r="H492" t="str">
        <f t="shared" si="92"/>
        <v>13.7 to 17.8</v>
      </c>
      <c r="I492" t="str">
        <f>IF(C492&gt;$AA$17,"Above 21.9",IF(C492&gt;$AA$16,"17.7 to 21.9",IF(C492&gt;$AA$15,"13.7 to 17.7",IF(C492&gt;$AA$14,"10.6 to 13.6","Below 10.6"))))</f>
        <v>Below 10.6</v>
      </c>
      <c r="J492" t="str">
        <f t="shared" si="93"/>
        <v>13.7 to 17.7</v>
      </c>
      <c r="K492">
        <f>_xlfn.PERCENTILE.INC($C$2:$C492,K$1)</f>
        <v>12.011570757825895</v>
      </c>
      <c r="L492">
        <f>_xlfn.PERCENTILE.INC($C$2:$C492,L$1)</f>
        <v>14.916997168375302</v>
      </c>
      <c r="M492">
        <f>_xlfn.PERCENTILE.INC($C$2:$C492,M$1)</f>
        <v>16.544339943032018</v>
      </c>
      <c r="N492">
        <f>_xlfn.PERCENTILE.INC($C$2:$C492,N$1)</f>
        <v>18.20630300020995</v>
      </c>
      <c r="O492">
        <f>_xlfn.PERCENTILE.INC($C$2:$C492,O$1)</f>
        <v>25.238466205960332</v>
      </c>
      <c r="P492">
        <f t="shared" si="89"/>
        <v>5</v>
      </c>
      <c r="Q492">
        <f t="shared" si="94"/>
        <v>5</v>
      </c>
      <c r="R492">
        <f t="shared" si="95"/>
        <v>5</v>
      </c>
      <c r="S492">
        <f t="shared" si="96"/>
        <v>5</v>
      </c>
      <c r="T492">
        <f t="shared" si="86"/>
        <v>0.17128575845669305</v>
      </c>
      <c r="U492">
        <f t="shared" si="97"/>
        <v>7.2843835650854338E-2</v>
      </c>
      <c r="V492">
        <f t="shared" si="98"/>
        <v>0.19506836238353922</v>
      </c>
      <c r="W492">
        <f t="shared" si="99"/>
        <v>0.18250647418999941</v>
      </c>
    </row>
    <row r="493" spans="1:23" x14ac:dyDescent="0.4">
      <c r="A493">
        <v>1921.12</v>
      </c>
      <c r="B493">
        <v>7.31</v>
      </c>
      <c r="C493">
        <v>6.1141588494172732</v>
      </c>
      <c r="D493">
        <f t="shared" si="90"/>
        <v>-1.9758507135016465E-2</v>
      </c>
      <c r="E493">
        <f t="shared" si="88"/>
        <v>7.3421439060205582E-2</v>
      </c>
      <c r="F493">
        <f t="shared" si="87"/>
        <v>0.42492917847025496</v>
      </c>
      <c r="G493" t="str">
        <f t="shared" si="91"/>
        <v>Below 10.7</v>
      </c>
      <c r="H493" t="str">
        <f t="shared" si="92"/>
        <v>13.7 to 17.8</v>
      </c>
      <c r="I493" t="str">
        <f>IF(C493&gt;$AA$17,"Above 21.9",IF(C493&gt;$AA$16,"17.7 to 21.9",IF(C493&gt;$AA$15,"13.7 to 17.7",IF(C493&gt;$AA$14,"10.6 to 13.6","Below 10.6"))))</f>
        <v>Below 10.6</v>
      </c>
      <c r="J493" t="str">
        <f t="shared" si="93"/>
        <v>13.7 to 17.7</v>
      </c>
      <c r="K493">
        <f>_xlfn.PERCENTILE.INC($C$2:$C493,K$1)</f>
        <v>11.999083129922445</v>
      </c>
      <c r="L493">
        <f>_xlfn.PERCENTILE.INC($C$2:$C493,L$1)</f>
        <v>14.904641232482419</v>
      </c>
      <c r="M493">
        <f>_xlfn.PERCENTILE.INC($C$2:$C493,M$1)</f>
        <v>16.543717744797032</v>
      </c>
      <c r="N493">
        <f>_xlfn.PERCENTILE.INC($C$2:$C493,N$1)</f>
        <v>18.205109589489052</v>
      </c>
      <c r="O493">
        <f>_xlfn.PERCENTILE.INC($C$2:$C493,O$1)</f>
        <v>25.238466205960332</v>
      </c>
      <c r="P493">
        <f t="shared" si="89"/>
        <v>5</v>
      </c>
      <c r="Q493">
        <f t="shared" si="94"/>
        <v>5</v>
      </c>
      <c r="R493">
        <f t="shared" si="95"/>
        <v>5</v>
      </c>
      <c r="S493">
        <f t="shared" si="96"/>
        <v>5</v>
      </c>
      <c r="T493">
        <f t="shared" si="86"/>
        <v>0.1635547954556836</v>
      </c>
      <c r="U493">
        <f t="shared" si="97"/>
        <v>7.1791330871889963E-2</v>
      </c>
      <c r="V493">
        <f t="shared" si="98"/>
        <v>0.20901956874177505</v>
      </c>
      <c r="W493">
        <f t="shared" si="99"/>
        <v>0.17128575845669305</v>
      </c>
    </row>
    <row r="494" spans="1:23" x14ac:dyDescent="0.4">
      <c r="A494">
        <v>1922.01</v>
      </c>
      <c r="B494">
        <v>7.3</v>
      </c>
      <c r="C494">
        <v>6.28708729034713</v>
      </c>
      <c r="D494">
        <f t="shared" si="90"/>
        <v>-1.9956140350877189E-2</v>
      </c>
      <c r="E494">
        <f t="shared" si="88"/>
        <v>2.67229254571026E-2</v>
      </c>
      <c r="F494">
        <f t="shared" si="87"/>
        <v>-1.6415868673050268E-2</v>
      </c>
      <c r="G494" t="str">
        <f t="shared" si="91"/>
        <v>Below 10.7</v>
      </c>
      <c r="H494" t="str">
        <f t="shared" si="92"/>
        <v>13.7 to 17.8</v>
      </c>
      <c r="I494" t="str">
        <f>IF(C494&gt;$AA$17,"Above 21.9",IF(C494&gt;$AA$16,"17.7 to 21.9",IF(C494&gt;$AA$15,"13.7 to 17.7",IF(C494&gt;$AA$14,"10.6 to 13.6","Below 10.6"))))</f>
        <v>Below 10.6</v>
      </c>
      <c r="J494" t="str">
        <f t="shared" si="93"/>
        <v>13.7 to 17.7</v>
      </c>
      <c r="K494">
        <f>_xlfn.PERCENTILE.INC($C$2:$C494,K$1)</f>
        <v>11.989182087857209</v>
      </c>
      <c r="L494">
        <f>_xlfn.PERCENTILE.INC($C$2:$C494,L$1)</f>
        <v>14.878917626899046</v>
      </c>
      <c r="M494">
        <f>_xlfn.PERCENTILE.INC($C$2:$C494,M$1)</f>
        <v>16.54309554656205</v>
      </c>
      <c r="N494">
        <f>_xlfn.PERCENTILE.INC($C$2:$C494,N$1)</f>
        <v>18.203916178768154</v>
      </c>
      <c r="O494">
        <f>_xlfn.PERCENTILE.INC($C$2:$C494,O$1)</f>
        <v>25.238466205960332</v>
      </c>
      <c r="P494">
        <f t="shared" si="89"/>
        <v>5</v>
      </c>
      <c r="Q494">
        <f t="shared" si="94"/>
        <v>5</v>
      </c>
      <c r="R494">
        <f t="shared" si="95"/>
        <v>5</v>
      </c>
      <c r="S494">
        <f t="shared" si="96"/>
        <v>5</v>
      </c>
      <c r="T494">
        <f t="shared" si="86"/>
        <v>0.15905616604613532</v>
      </c>
      <c r="U494">
        <f t="shared" si="97"/>
        <v>7.2490281531774697E-2</v>
      </c>
      <c r="V494">
        <f t="shared" si="98"/>
        <v>0.19522921693623127</v>
      </c>
      <c r="W494">
        <f t="shared" si="99"/>
        <v>0.1635547954556836</v>
      </c>
    </row>
    <row r="495" spans="1:23" x14ac:dyDescent="0.4">
      <c r="A495">
        <v>1922.02</v>
      </c>
      <c r="B495">
        <v>7.46</v>
      </c>
      <c r="C495">
        <v>6.4613058726969852</v>
      </c>
      <c r="D495">
        <f t="shared" si="90"/>
        <v>-1.7477876106194685E-2</v>
      </c>
      <c r="E495">
        <f t="shared" si="88"/>
        <v>5.6657223796034051E-2</v>
      </c>
      <c r="F495">
        <f t="shared" si="87"/>
        <v>0.26301369863013724</v>
      </c>
      <c r="G495" t="str">
        <f t="shared" si="91"/>
        <v>Below 10.7</v>
      </c>
      <c r="H495" t="str">
        <f t="shared" si="92"/>
        <v>10.7 to 13.7</v>
      </c>
      <c r="I495" t="str">
        <f>IF(C495&gt;$AA$17,"Above 21.9",IF(C495&gt;$AA$16,"17.7 to 21.9",IF(C495&gt;$AA$15,"13.7 to 17.7",IF(C495&gt;$AA$14,"10.6 to 13.6","Below 10.6"))))</f>
        <v>Below 10.6</v>
      </c>
      <c r="J495" t="str">
        <f t="shared" si="93"/>
        <v>10.6 to 13.6</v>
      </c>
      <c r="K495">
        <f>_xlfn.PERCENTILE.INC($C$2:$C495,K$1)</f>
        <v>11.968618565680366</v>
      </c>
      <c r="L495">
        <f>_xlfn.PERCENTILE.INC($C$2:$C495,L$1)</f>
        <v>14.826458681934692</v>
      </c>
      <c r="M495">
        <f>_xlfn.PERCENTILE.INC($C$2:$C495,M$1)</f>
        <v>16.539116344988191</v>
      </c>
      <c r="N495">
        <f>_xlfn.PERCENTILE.INC($C$2:$C495,N$1)</f>
        <v>18.202722768047256</v>
      </c>
      <c r="O495">
        <f>_xlfn.PERCENTILE.INC($C$2:$C495,O$1)</f>
        <v>25.238466205960332</v>
      </c>
      <c r="P495">
        <f t="shared" si="89"/>
        <v>5</v>
      </c>
      <c r="Q495">
        <f t="shared" si="94"/>
        <v>5</v>
      </c>
      <c r="R495">
        <f t="shared" si="95"/>
        <v>5</v>
      </c>
      <c r="S495">
        <f t="shared" si="96"/>
        <v>5</v>
      </c>
      <c r="T495">
        <f t="shared" ref="T495:T558" si="100">1/C495</f>
        <v>0.15476747575526778</v>
      </c>
      <c r="U495">
        <f t="shared" si="97"/>
        <v>7.3900903074959487E-2</v>
      </c>
      <c r="V495">
        <f t="shared" si="98"/>
        <v>0.18957859213086084</v>
      </c>
      <c r="W495">
        <f t="shared" si="99"/>
        <v>0.15905616604613532</v>
      </c>
    </row>
    <row r="496" spans="1:23" x14ac:dyDescent="0.4">
      <c r="A496">
        <v>1922.03</v>
      </c>
      <c r="B496">
        <v>7.74</v>
      </c>
      <c r="C496">
        <v>6.8213872490360421</v>
      </c>
      <c r="D496">
        <f t="shared" si="90"/>
        <v>-1.6774193548387099E-2</v>
      </c>
      <c r="E496">
        <f t="shared" si="88"/>
        <v>0.12500000000000006</v>
      </c>
      <c r="F496">
        <f t="shared" ref="F496:F559" si="101">(B496-B495)/B495*12</f>
        <v>0.45040214477211837</v>
      </c>
      <c r="G496" t="str">
        <f t="shared" si="91"/>
        <v>Below 10.7</v>
      </c>
      <c r="H496" t="str">
        <f t="shared" si="92"/>
        <v>10.7 to 13.7</v>
      </c>
      <c r="I496" t="str">
        <f>IF(C496&gt;$AA$17,"Above 21.9",IF(C496&gt;$AA$16,"17.7 to 21.9",IF(C496&gt;$AA$15,"13.7 to 17.7",IF(C496&gt;$AA$14,"10.6 to 13.6","Below 10.6"))))</f>
        <v>Below 10.6</v>
      </c>
      <c r="J496" t="str">
        <f t="shared" si="93"/>
        <v>10.6 to 13.6</v>
      </c>
      <c r="K496">
        <f>_xlfn.PERCENTILE.INC($C$2:$C496,K$1)</f>
        <v>11.937688709963227</v>
      </c>
      <c r="L496">
        <f>_xlfn.PERCENTILE.INC($C$2:$C496,L$1)</f>
        <v>14.807767511694628</v>
      </c>
      <c r="M496">
        <f>_xlfn.PERCENTILE.INC($C$2:$C496,M$1)</f>
        <v>16.531780140075455</v>
      </c>
      <c r="N496">
        <f>_xlfn.PERCENTILE.INC($C$2:$C496,N$1)</f>
        <v>18.201529357326358</v>
      </c>
      <c r="O496">
        <f>_xlfn.PERCENTILE.INC($C$2:$C496,O$1)</f>
        <v>25.238466205960332</v>
      </c>
      <c r="P496">
        <f t="shared" si="89"/>
        <v>5</v>
      </c>
      <c r="Q496">
        <f t="shared" si="94"/>
        <v>5</v>
      </c>
      <c r="R496">
        <f t="shared" si="95"/>
        <v>5</v>
      </c>
      <c r="S496">
        <f t="shared" si="96"/>
        <v>5</v>
      </c>
      <c r="T496">
        <f t="shared" si="100"/>
        <v>0.14659774668874195</v>
      </c>
      <c r="U496">
        <f t="shared" si="97"/>
        <v>7.3315023681653185E-2</v>
      </c>
      <c r="V496">
        <f t="shared" si="98"/>
        <v>0.19259109162922836</v>
      </c>
      <c r="W496">
        <f t="shared" si="99"/>
        <v>0.15476747575526778</v>
      </c>
    </row>
    <row r="497" spans="1:23" x14ac:dyDescent="0.4">
      <c r="A497">
        <v>1922.04</v>
      </c>
      <c r="B497">
        <v>8.2100000000000009</v>
      </c>
      <c r="C497">
        <v>7.2732533902098639</v>
      </c>
      <c r="D497">
        <f t="shared" si="90"/>
        <v>-1.4389989572471316E-2</v>
      </c>
      <c r="E497">
        <f t="shared" si="88"/>
        <v>0.18813314037626638</v>
      </c>
      <c r="F497">
        <f t="shared" si="101"/>
        <v>0.72868217054263662</v>
      </c>
      <c r="G497" t="str">
        <f t="shared" si="91"/>
        <v>Below 10.7</v>
      </c>
      <c r="H497" t="str">
        <f t="shared" si="92"/>
        <v>10.7 to 13.7</v>
      </c>
      <c r="I497" t="str">
        <f>IF(C497&gt;$AA$17,"Above 21.9",IF(C497&gt;$AA$16,"17.7 to 21.9",IF(C497&gt;$AA$15,"13.7 to 17.7",IF(C497&gt;$AA$14,"10.6 to 13.6","Below 10.6"))))</f>
        <v>Below 10.6</v>
      </c>
      <c r="J497" t="str">
        <f t="shared" si="93"/>
        <v>13.7 to 17.7</v>
      </c>
      <c r="K497">
        <f>_xlfn.PERCENTILE.INC($C$2:$C497,K$1)</f>
        <v>11.910233879798248</v>
      </c>
      <c r="L497">
        <f>_xlfn.PERCENTILE.INC($C$2:$C497,L$1)</f>
        <v>14.80596022881671</v>
      </c>
      <c r="M497">
        <f>_xlfn.PERCENTILE.INC($C$2:$C497,M$1)</f>
        <v>16.524443935162719</v>
      </c>
      <c r="N497">
        <f>_xlfn.PERCENTILE.INC($C$2:$C497,N$1)</f>
        <v>18.20033594660546</v>
      </c>
      <c r="O497">
        <f>_xlfn.PERCENTILE.INC($C$2:$C497,O$1)</f>
        <v>25.238466205960332</v>
      </c>
      <c r="P497">
        <f t="shared" si="89"/>
        <v>5</v>
      </c>
      <c r="Q497">
        <f t="shared" si="94"/>
        <v>5</v>
      </c>
      <c r="R497">
        <f t="shared" si="95"/>
        <v>5</v>
      </c>
      <c r="S497">
        <f t="shared" si="96"/>
        <v>5</v>
      </c>
      <c r="T497">
        <f t="shared" si="100"/>
        <v>0.13749005381086357</v>
      </c>
      <c r="U497">
        <f t="shared" si="97"/>
        <v>7.3236505105924457E-2</v>
      </c>
      <c r="V497">
        <f t="shared" si="98"/>
        <v>0.18878304308924543</v>
      </c>
      <c r="W497">
        <f t="shared" si="99"/>
        <v>0.14659774668874195</v>
      </c>
    </row>
    <row r="498" spans="1:23" x14ac:dyDescent="0.4">
      <c r="A498">
        <v>1922.05</v>
      </c>
      <c r="B498">
        <v>8.5299999999999994</v>
      </c>
      <c r="C498">
        <v>7.5934672589193823</v>
      </c>
      <c r="D498">
        <f t="shared" si="90"/>
        <v>-1.0960334029227563E-2</v>
      </c>
      <c r="E498">
        <f t="shared" si="88"/>
        <v>0.19803370786516844</v>
      </c>
      <c r="F498">
        <f t="shared" si="101"/>
        <v>0.4677222898903754</v>
      </c>
      <c r="G498" t="str">
        <f t="shared" si="91"/>
        <v>Below 10.7</v>
      </c>
      <c r="H498" t="str">
        <f t="shared" si="92"/>
        <v>10.7 to 13.7</v>
      </c>
      <c r="I498" t="str">
        <f>IF(C498&gt;$AA$17,"Above 21.9",IF(C498&gt;$AA$16,"17.7 to 21.9",IF(C498&gt;$AA$15,"13.7 to 17.7",IF(C498&gt;$AA$14,"10.6 to 13.6","Below 10.6"))))</f>
        <v>Below 10.6</v>
      </c>
      <c r="J498" t="str">
        <f t="shared" si="93"/>
        <v>10.6 to 13.6</v>
      </c>
      <c r="K498">
        <f>_xlfn.PERCENTILE.INC($C$2:$C498,K$1)</f>
        <v>11.907232197234197</v>
      </c>
      <c r="L498">
        <f>_xlfn.PERCENTILE.INC($C$2:$C498,L$1)</f>
        <v>14.781035165391497</v>
      </c>
      <c r="M498">
        <f>_xlfn.PERCENTILE.INC($C$2:$C498,M$1)</f>
        <v>16.523592539048519</v>
      </c>
      <c r="N498">
        <f>_xlfn.PERCENTILE.INC($C$2:$C498,N$1)</f>
        <v>18.199308785987117</v>
      </c>
      <c r="O498">
        <f>_xlfn.PERCENTILE.INC($C$2:$C498,O$1)</f>
        <v>25.238466205960332</v>
      </c>
      <c r="P498">
        <f t="shared" si="89"/>
        <v>5</v>
      </c>
      <c r="Q498">
        <f t="shared" si="94"/>
        <v>5</v>
      </c>
      <c r="R498">
        <f t="shared" si="95"/>
        <v>5</v>
      </c>
      <c r="S498">
        <f t="shared" si="96"/>
        <v>5</v>
      </c>
      <c r="T498">
        <f t="shared" si="100"/>
        <v>0.13169214614383007</v>
      </c>
      <c r="U498">
        <f t="shared" si="97"/>
        <v>7.3284229215157079E-2</v>
      </c>
      <c r="V498">
        <f t="shared" si="98"/>
        <v>0.17826998595237539</v>
      </c>
      <c r="W498">
        <f t="shared" si="99"/>
        <v>0.13749005381086357</v>
      </c>
    </row>
    <row r="499" spans="1:23" x14ac:dyDescent="0.4">
      <c r="A499">
        <v>1922.06</v>
      </c>
      <c r="B499">
        <v>8.4499999999999993</v>
      </c>
      <c r="C499">
        <v>7.5579873517551297</v>
      </c>
      <c r="D499">
        <f t="shared" si="90"/>
        <v>-1.1795407098121094E-2</v>
      </c>
      <c r="E499">
        <f t="shared" ref="E499:E562" si="102">(B499-B487)/B487</f>
        <v>0.29007633587786252</v>
      </c>
      <c r="F499">
        <f t="shared" si="101"/>
        <v>-0.11254396248534596</v>
      </c>
      <c r="G499" t="str">
        <f t="shared" si="91"/>
        <v>Below 10.7</v>
      </c>
      <c r="H499" t="str">
        <f t="shared" si="92"/>
        <v>13.7 to 17.8</v>
      </c>
      <c r="I499" t="str">
        <f>IF(C499&gt;$AA$17,"Above 21.9",IF(C499&gt;$AA$16,"17.7 to 21.9",IF(C499&gt;$AA$15,"13.7 to 17.7",IF(C499&gt;$AA$14,"10.6 to 13.6","Below 10.6"))))</f>
        <v>Below 10.6</v>
      </c>
      <c r="J499" t="str">
        <f t="shared" si="93"/>
        <v>13.7 to 17.7</v>
      </c>
      <c r="K499">
        <f>_xlfn.PERCENTILE.INC($C$2:$C499,K$1)</f>
        <v>11.90437388759746</v>
      </c>
      <c r="L499">
        <f>_xlfn.PERCENTILE.INC($C$2:$C499,L$1)</f>
        <v>14.763052794388329</v>
      </c>
      <c r="M499">
        <f>_xlfn.PERCENTILE.INC($C$2:$C499,M$1)</f>
        <v>16.522741142934319</v>
      </c>
      <c r="N499">
        <f>_xlfn.PERCENTILE.INC($C$2:$C499,N$1)</f>
        <v>18.198281625368775</v>
      </c>
      <c r="O499">
        <f>_xlfn.PERCENTILE.INC($C$2:$C499,O$1)</f>
        <v>25.238466205960332</v>
      </c>
      <c r="P499">
        <f t="shared" si="89"/>
        <v>5</v>
      </c>
      <c r="Q499">
        <f t="shared" si="94"/>
        <v>5</v>
      </c>
      <c r="R499">
        <f t="shared" si="95"/>
        <v>5</v>
      </c>
      <c r="S499">
        <f t="shared" si="96"/>
        <v>5</v>
      </c>
      <c r="T499">
        <f t="shared" si="100"/>
        <v>0.13231035637652638</v>
      </c>
      <c r="U499">
        <f t="shared" si="97"/>
        <v>7.2540422292428006E-2</v>
      </c>
      <c r="V499">
        <f t="shared" si="98"/>
        <v>0.19171371304768661</v>
      </c>
      <c r="W499">
        <f t="shared" si="99"/>
        <v>0.13169214614383007</v>
      </c>
    </row>
    <row r="500" spans="1:23" x14ac:dyDescent="0.4">
      <c r="A500">
        <v>1922.07</v>
      </c>
      <c r="B500">
        <v>8.51</v>
      </c>
      <c r="C500">
        <v>7.6020950457740373</v>
      </c>
      <c r="D500">
        <f t="shared" si="90"/>
        <v>-1.1261730969760169E-2</v>
      </c>
      <c r="E500">
        <f t="shared" si="102"/>
        <v>0.30321592649310863</v>
      </c>
      <c r="F500">
        <f t="shared" si="101"/>
        <v>8.5207100591716683E-2</v>
      </c>
      <c r="G500" t="str">
        <f t="shared" si="91"/>
        <v>Below 10.7</v>
      </c>
      <c r="H500" t="str">
        <f t="shared" si="92"/>
        <v>13.7 to 17.8</v>
      </c>
      <c r="I500" t="str">
        <f>IF(C500&gt;$AA$17,"Above 21.9",IF(C500&gt;$AA$16,"17.7 to 21.9",IF(C500&gt;$AA$15,"13.7 to 17.7",IF(C500&gt;$AA$14,"10.6 to 13.6","Below 10.6"))))</f>
        <v>Below 10.6</v>
      </c>
      <c r="J500" t="str">
        <f t="shared" si="93"/>
        <v>13.7 to 17.7</v>
      </c>
      <c r="K500">
        <f>_xlfn.PERCENTILE.INC($C$2:$C500,K$1)</f>
        <v>11.880517394386041</v>
      </c>
      <c r="L500">
        <f>_xlfn.PERCENTILE.INC($C$2:$C500,L$1)</f>
        <v>14.758955808229249</v>
      </c>
      <c r="M500">
        <f>_xlfn.PERCENTILE.INC($C$2:$C500,M$1)</f>
        <v>16.518433197043461</v>
      </c>
      <c r="N500">
        <f>_xlfn.PERCENTILE.INC($C$2:$C500,N$1)</f>
        <v>18.197254464750429</v>
      </c>
      <c r="O500">
        <f>_xlfn.PERCENTILE.INC($C$2:$C500,O$1)</f>
        <v>25.238466205960332</v>
      </c>
      <c r="P500">
        <f t="shared" si="89"/>
        <v>5</v>
      </c>
      <c r="Q500">
        <f t="shared" si="94"/>
        <v>5</v>
      </c>
      <c r="R500">
        <f t="shared" si="95"/>
        <v>5</v>
      </c>
      <c r="S500">
        <f t="shared" si="96"/>
        <v>5</v>
      </c>
      <c r="T500">
        <f t="shared" si="100"/>
        <v>0.131542685796318</v>
      </c>
      <c r="U500">
        <f t="shared" si="97"/>
        <v>7.2448666007683238E-2</v>
      </c>
      <c r="V500">
        <f t="shared" si="98"/>
        <v>0.19238985158335123</v>
      </c>
      <c r="W500">
        <f t="shared" si="99"/>
        <v>0.13231035637652638</v>
      </c>
    </row>
    <row r="501" spans="1:23" x14ac:dyDescent="0.4">
      <c r="A501">
        <v>1922.08</v>
      </c>
      <c r="B501">
        <v>8.83</v>
      </c>
      <c r="C501">
        <v>8.0200306898957816</v>
      </c>
      <c r="D501">
        <f t="shared" si="90"/>
        <v>-9.9898063200815519E-3</v>
      </c>
      <c r="E501">
        <f t="shared" si="102"/>
        <v>0.36899224806201547</v>
      </c>
      <c r="F501">
        <f t="shared" si="101"/>
        <v>0.45123384253819077</v>
      </c>
      <c r="G501" t="str">
        <f t="shared" si="91"/>
        <v>Below 10.7</v>
      </c>
      <c r="H501" t="str">
        <f t="shared" si="92"/>
        <v>13.7 to 17.8</v>
      </c>
      <c r="I501" t="str">
        <f>IF(C501&gt;$AA$17,"Above 21.9",IF(C501&gt;$AA$16,"17.7 to 21.9",IF(C501&gt;$AA$15,"13.7 to 17.7",IF(C501&gt;$AA$14,"10.6 to 13.6","Below 10.6"))))</f>
        <v>Below 10.6</v>
      </c>
      <c r="J501" t="str">
        <f t="shared" si="93"/>
        <v>13.7 to 17.7</v>
      </c>
      <c r="K501">
        <f>_xlfn.PERCENTILE.INC($C$2:$C501,K$1)</f>
        <v>11.846135800176903</v>
      </c>
      <c r="L501">
        <f>_xlfn.PERCENTILE.INC($C$2:$C501,L$1)</f>
        <v>14.755728255837475</v>
      </c>
      <c r="M501">
        <f>_xlfn.PERCENTILE.INC($C$2:$C501,M$1)</f>
        <v>16.510668701375945</v>
      </c>
      <c r="N501">
        <f>_xlfn.PERCENTILE.INC($C$2:$C501,N$1)</f>
        <v>18.196227304132087</v>
      </c>
      <c r="O501">
        <f>_xlfn.PERCENTILE.INC($C$2:$C501,O$1)</f>
        <v>25.238466205960332</v>
      </c>
      <c r="P501">
        <f t="shared" si="89"/>
        <v>5</v>
      </c>
      <c r="Q501">
        <f t="shared" si="94"/>
        <v>5</v>
      </c>
      <c r="R501">
        <f t="shared" si="95"/>
        <v>5</v>
      </c>
      <c r="S501">
        <f t="shared" si="96"/>
        <v>5</v>
      </c>
      <c r="T501">
        <f t="shared" si="100"/>
        <v>0.12468780216263671</v>
      </c>
      <c r="U501">
        <f t="shared" si="97"/>
        <v>7.1506402248142351E-2</v>
      </c>
      <c r="V501">
        <f t="shared" si="98"/>
        <v>0.19374983105052546</v>
      </c>
      <c r="W501">
        <f t="shared" si="99"/>
        <v>0.131542685796318</v>
      </c>
    </row>
    <row r="502" spans="1:23" x14ac:dyDescent="0.4">
      <c r="A502">
        <v>1922.09</v>
      </c>
      <c r="B502">
        <v>9.06</v>
      </c>
      <c r="C502">
        <v>8.2650830022843103</v>
      </c>
      <c r="D502">
        <f t="shared" si="90"/>
        <v>-8.113590263691673E-3</v>
      </c>
      <c r="E502">
        <f t="shared" si="102"/>
        <v>0.37065052950075644</v>
      </c>
      <c r="F502">
        <f t="shared" si="101"/>
        <v>0.31257078142695416</v>
      </c>
      <c r="G502" t="str">
        <f t="shared" si="91"/>
        <v>Below 10.7</v>
      </c>
      <c r="H502" t="str">
        <f t="shared" si="92"/>
        <v>13.7 to 17.8</v>
      </c>
      <c r="I502" t="str">
        <f>IF(C502&gt;$AA$17,"Above 21.9",IF(C502&gt;$AA$16,"17.7 to 21.9",IF(C502&gt;$AA$15,"13.7 to 17.7",IF(C502&gt;$AA$14,"10.6 to 13.6","Below 10.6"))))</f>
        <v>Below 10.6</v>
      </c>
      <c r="J502" t="str">
        <f t="shared" si="93"/>
        <v>13.7 to 17.7</v>
      </c>
      <c r="K502">
        <f>_xlfn.PERCENTILE.INC($C$2:$C502,K$1)</f>
        <v>11.843316826625976</v>
      </c>
      <c r="L502">
        <f>_xlfn.PERCENTILE.INC($C$2:$C502,L$1)</f>
        <v>14.752935420329351</v>
      </c>
      <c r="M502">
        <f>_xlfn.PERCENTILE.INC($C$2:$C502,M$1)</f>
        <v>16.502904205708429</v>
      </c>
      <c r="N502">
        <f>_xlfn.PERCENTILE.INC($C$2:$C502,N$1)</f>
        <v>18.195200143513745</v>
      </c>
      <c r="O502">
        <f>_xlfn.PERCENTILE.INC($C$2:$C502,O$1)</f>
        <v>25.238466205960332</v>
      </c>
      <c r="P502">
        <f t="shared" si="89"/>
        <v>5</v>
      </c>
      <c r="Q502">
        <f t="shared" si="94"/>
        <v>5</v>
      </c>
      <c r="R502">
        <f t="shared" si="95"/>
        <v>5</v>
      </c>
      <c r="S502">
        <f t="shared" si="96"/>
        <v>5</v>
      </c>
      <c r="T502">
        <f t="shared" si="100"/>
        <v>0.12099092044491498</v>
      </c>
      <c r="U502">
        <f t="shared" si="97"/>
        <v>7.1806659127363198E-2</v>
      </c>
      <c r="V502">
        <f t="shared" si="98"/>
        <v>0.18595917393992717</v>
      </c>
      <c r="W502">
        <f t="shared" si="99"/>
        <v>0.12468780216263671</v>
      </c>
    </row>
    <row r="503" spans="1:23" x14ac:dyDescent="0.4">
      <c r="A503">
        <v>1922.1</v>
      </c>
      <c r="B503">
        <v>9.26</v>
      </c>
      <c r="C503">
        <v>8.4321519987619027</v>
      </c>
      <c r="D503">
        <f t="shared" si="90"/>
        <v>-5.8943089430894321E-3</v>
      </c>
      <c r="E503">
        <f t="shared" si="102"/>
        <v>0.38208955223880592</v>
      </c>
      <c r="F503">
        <f t="shared" si="101"/>
        <v>0.26490066225165471</v>
      </c>
      <c r="G503" t="str">
        <f t="shared" si="91"/>
        <v>Below 10.7</v>
      </c>
      <c r="H503" t="str">
        <f t="shared" si="92"/>
        <v>13.7 to 17.8</v>
      </c>
      <c r="I503" t="str">
        <f>IF(C503&gt;$AA$17,"Above 21.9",IF(C503&gt;$AA$16,"17.7 to 21.9",IF(C503&gt;$AA$15,"13.7 to 17.7",IF(C503&gt;$AA$14,"10.6 to 13.6","Below 10.6"))))</f>
        <v>Below 10.6</v>
      </c>
      <c r="J503" t="str">
        <f t="shared" si="93"/>
        <v>13.7 to 17.7</v>
      </c>
      <c r="K503">
        <f>_xlfn.PERCENTILE.INC($C$2:$C503,K$1)</f>
        <v>11.801595585528837</v>
      </c>
      <c r="L503">
        <f>_xlfn.PERCENTILE.INC($C$2:$C503,L$1)</f>
        <v>14.751557261690758</v>
      </c>
      <c r="M503">
        <f>_xlfn.PERCENTILE.INC($C$2:$C503,M$1)</f>
        <v>16.502304195661097</v>
      </c>
      <c r="N503">
        <f>_xlfn.PERCENTILE.INC($C$2:$C503,N$1)</f>
        <v>18.194971626188284</v>
      </c>
      <c r="O503">
        <f>_xlfn.PERCENTILE.INC($C$2:$C503,O$1)</f>
        <v>25.238466205960332</v>
      </c>
      <c r="P503">
        <f t="shared" si="89"/>
        <v>5</v>
      </c>
      <c r="Q503">
        <f t="shared" si="94"/>
        <v>5</v>
      </c>
      <c r="R503">
        <f t="shared" si="95"/>
        <v>5</v>
      </c>
      <c r="S503">
        <f t="shared" si="96"/>
        <v>5</v>
      </c>
      <c r="T503">
        <f t="shared" si="100"/>
        <v>0.11859368760748508</v>
      </c>
      <c r="U503">
        <f t="shared" si="97"/>
        <v>7.1916097324201872E-2</v>
      </c>
      <c r="V503">
        <f t="shared" si="98"/>
        <v>0.18250647418999941</v>
      </c>
      <c r="W503">
        <f t="shared" si="99"/>
        <v>0.12099092044491498</v>
      </c>
    </row>
    <row r="504" spans="1:23" x14ac:dyDescent="0.4">
      <c r="A504">
        <v>1922.11</v>
      </c>
      <c r="B504">
        <v>8.8000000000000007</v>
      </c>
      <c r="C504">
        <v>7.9982537722698419</v>
      </c>
      <c r="D504">
        <f t="shared" si="90"/>
        <v>-9.558067831449123E-3</v>
      </c>
      <c r="E504">
        <f t="shared" si="102"/>
        <v>0.24645892351274803</v>
      </c>
      <c r="F504">
        <f t="shared" si="101"/>
        <v>-0.59611231101511764</v>
      </c>
      <c r="G504" t="str">
        <f t="shared" si="91"/>
        <v>Below 10.7</v>
      </c>
      <c r="H504" t="str">
        <f t="shared" si="92"/>
        <v>13.7 to 17.8</v>
      </c>
      <c r="I504" t="str">
        <f>IF(C504&gt;$AA$17,"Above 21.9",IF(C504&gt;$AA$16,"17.7 to 21.9",IF(C504&gt;$AA$15,"13.7 to 17.7",IF(C504&gt;$AA$14,"10.6 to 13.6","Below 10.6"))))</f>
        <v>Below 10.6</v>
      </c>
      <c r="J504" t="str">
        <f t="shared" si="93"/>
        <v>13.7 to 17.7</v>
      </c>
      <c r="K504">
        <f>_xlfn.PERCENTILE.INC($C$2:$C504,K$1)</f>
        <v>11.755715693426319</v>
      </c>
      <c r="L504">
        <f>_xlfn.PERCENTILE.INC($C$2:$C504,L$1)</f>
        <v>14.749637026776941</v>
      </c>
      <c r="M504">
        <f>_xlfn.PERCENTILE.INC($C$2:$C504,M$1)</f>
        <v>16.501704185613765</v>
      </c>
      <c r="N504">
        <f>_xlfn.PERCENTILE.INC($C$2:$C504,N$1)</f>
        <v>18.194743108862824</v>
      </c>
      <c r="O504">
        <f>_xlfn.PERCENTILE.INC($C$2:$C504,O$1)</f>
        <v>25.238466205960332</v>
      </c>
      <c r="P504">
        <f t="shared" si="89"/>
        <v>5</v>
      </c>
      <c r="Q504">
        <f t="shared" si="94"/>
        <v>5</v>
      </c>
      <c r="R504">
        <f t="shared" si="95"/>
        <v>5</v>
      </c>
      <c r="S504">
        <f t="shared" si="96"/>
        <v>5</v>
      </c>
      <c r="T504">
        <f t="shared" si="100"/>
        <v>0.12502729076527011</v>
      </c>
      <c r="U504">
        <f t="shared" si="97"/>
        <v>7.2729700478492476E-2</v>
      </c>
      <c r="V504">
        <f t="shared" si="98"/>
        <v>0.17128575845669305</v>
      </c>
      <c r="W504">
        <f t="shared" si="99"/>
        <v>0.11859368760748508</v>
      </c>
    </row>
    <row r="505" spans="1:23" x14ac:dyDescent="0.4">
      <c r="A505">
        <v>1922.12</v>
      </c>
      <c r="B505">
        <v>8.7799999999999994</v>
      </c>
      <c r="C505">
        <v>7.9646798649400044</v>
      </c>
      <c r="D505">
        <f t="shared" si="90"/>
        <v>-6.3965884861407387E-3</v>
      </c>
      <c r="E505">
        <f t="shared" si="102"/>
        <v>0.20109439124487002</v>
      </c>
      <c r="F505">
        <f t="shared" si="101"/>
        <v>-2.7272727272729114E-2</v>
      </c>
      <c r="G505" t="str">
        <f t="shared" si="91"/>
        <v>Below 10.7</v>
      </c>
      <c r="H505" t="str">
        <f t="shared" si="92"/>
        <v>10.7 to 13.7</v>
      </c>
      <c r="I505" t="str">
        <f>IF(C505&gt;$AA$17,"Above 21.9",IF(C505&gt;$AA$16,"17.7 to 21.9",IF(C505&gt;$AA$15,"13.7 to 17.7",IF(C505&gt;$AA$14,"10.6 to 13.6","Below 10.6"))))</f>
        <v>Below 10.6</v>
      </c>
      <c r="J505" t="str">
        <f t="shared" si="93"/>
        <v>10.6 to 13.6</v>
      </c>
      <c r="K505">
        <f>_xlfn.PERCENTILE.INC($C$2:$C505,K$1)</f>
        <v>11.713459990859233</v>
      </c>
      <c r="L505">
        <f>_xlfn.PERCENTILE.INC($C$2:$C505,L$1)</f>
        <v>14.74663263931267</v>
      </c>
      <c r="M505">
        <f>_xlfn.PERCENTILE.INC($C$2:$C505,M$1)</f>
        <v>16.49685180780105</v>
      </c>
      <c r="N505">
        <f>_xlfn.PERCENTILE.INC($C$2:$C505,N$1)</f>
        <v>18.194514591537363</v>
      </c>
      <c r="O505">
        <f>_xlfn.PERCENTILE.INC($C$2:$C505,O$1)</f>
        <v>25.238466205960332</v>
      </c>
      <c r="P505">
        <f t="shared" si="89"/>
        <v>5</v>
      </c>
      <c r="Q505">
        <f t="shared" si="94"/>
        <v>5</v>
      </c>
      <c r="R505">
        <f t="shared" si="95"/>
        <v>5</v>
      </c>
      <c r="S505">
        <f t="shared" si="96"/>
        <v>5</v>
      </c>
      <c r="T505">
        <f t="shared" si="100"/>
        <v>0.1255543244621713</v>
      </c>
      <c r="U505">
        <f t="shared" si="97"/>
        <v>7.4688179915290934E-2</v>
      </c>
      <c r="V505">
        <f t="shared" si="98"/>
        <v>0.1635547954556836</v>
      </c>
      <c r="W505">
        <f t="shared" si="99"/>
        <v>0.12502729076527011</v>
      </c>
    </row>
    <row r="506" spans="1:23" x14ac:dyDescent="0.4">
      <c r="A506">
        <v>1923.01</v>
      </c>
      <c r="B506">
        <v>8.9</v>
      </c>
      <c r="C506">
        <v>8.1542004830691575</v>
      </c>
      <c r="D506">
        <f t="shared" si="90"/>
        <v>-4.3010752688172078E-3</v>
      </c>
      <c r="E506">
        <f t="shared" si="102"/>
        <v>0.21917808219178089</v>
      </c>
      <c r="F506">
        <f t="shared" si="101"/>
        <v>0.16400911161731346</v>
      </c>
      <c r="G506" t="str">
        <f t="shared" si="91"/>
        <v>Below 10.7</v>
      </c>
      <c r="H506" t="str">
        <f t="shared" si="92"/>
        <v>10.7 to 13.7</v>
      </c>
      <c r="I506" t="str">
        <f>IF(C506&gt;$AA$17,"Above 21.9",IF(C506&gt;$AA$16,"17.7 to 21.9",IF(C506&gt;$AA$15,"13.7 to 17.7",IF(C506&gt;$AA$14,"10.6 to 13.6","Below 10.6"))))</f>
        <v>Below 10.6</v>
      </c>
      <c r="J506" t="str">
        <f t="shared" si="93"/>
        <v>10.6 to 13.6</v>
      </c>
      <c r="K506">
        <f>_xlfn.PERCENTILE.INC($C$2:$C506,K$1)</f>
        <v>11.675639236078696</v>
      </c>
      <c r="L506">
        <f>_xlfn.PERCENTILE.INC($C$2:$C506,L$1)</f>
        <v>14.745396103411871</v>
      </c>
      <c r="M506">
        <f>_xlfn.PERCENTILE.INC($C$2:$C506,M$1)</f>
        <v>16.487747062222954</v>
      </c>
      <c r="N506">
        <f>_xlfn.PERCENTILE.INC($C$2:$C506,N$1)</f>
        <v>18.194286074211902</v>
      </c>
      <c r="O506">
        <f>_xlfn.PERCENTILE.INC($C$2:$C506,O$1)</f>
        <v>25.238466205960332</v>
      </c>
      <c r="P506">
        <f t="shared" si="89"/>
        <v>5</v>
      </c>
      <c r="Q506">
        <f t="shared" si="94"/>
        <v>5</v>
      </c>
      <c r="R506">
        <f t="shared" si="95"/>
        <v>5</v>
      </c>
      <c r="S506">
        <f t="shared" si="96"/>
        <v>5</v>
      </c>
      <c r="T506">
        <f t="shared" si="100"/>
        <v>0.1226361802210203</v>
      </c>
      <c r="U506">
        <f t="shared" si="97"/>
        <v>7.6056681380687649E-2</v>
      </c>
      <c r="V506">
        <f t="shared" si="98"/>
        <v>0.15905616604613532</v>
      </c>
      <c r="W506">
        <f t="shared" si="99"/>
        <v>0.1255543244621713</v>
      </c>
    </row>
    <row r="507" spans="1:23" x14ac:dyDescent="0.4">
      <c r="A507">
        <v>1923.02</v>
      </c>
      <c r="B507">
        <v>9.2799999999999994</v>
      </c>
      <c r="C507">
        <v>8.5333605790659721</v>
      </c>
      <c r="D507">
        <f t="shared" si="90"/>
        <v>3.4559643255295284E-3</v>
      </c>
      <c r="E507">
        <f t="shared" si="102"/>
        <v>0.24396782841823048</v>
      </c>
      <c r="F507">
        <f t="shared" si="101"/>
        <v>0.51235955056179638</v>
      </c>
      <c r="G507" t="str">
        <f t="shared" si="91"/>
        <v>Below 10.7</v>
      </c>
      <c r="H507" t="str">
        <f t="shared" si="92"/>
        <v>10.7 to 13.7</v>
      </c>
      <c r="I507" t="str">
        <f>IF(C507&gt;$AA$17,"Above 21.9",IF(C507&gt;$AA$16,"17.7 to 21.9",IF(C507&gt;$AA$15,"13.7 to 17.7",IF(C507&gt;$AA$14,"10.6 to 13.6","Below 10.6"))))</f>
        <v>Below 10.6</v>
      </c>
      <c r="J507" t="str">
        <f t="shared" si="93"/>
        <v>10.6 to 13.6</v>
      </c>
      <c r="K507">
        <f>_xlfn.PERCENTILE.INC($C$2:$C507,K$1)</f>
        <v>11.63609210504614</v>
      </c>
      <c r="L507">
        <f>_xlfn.PERCENTILE.INC($C$2:$C507,L$1)</f>
        <v>14.745043493292803</v>
      </c>
      <c r="M507">
        <f>_xlfn.PERCENTILE.INC($C$2:$C507,M$1)</f>
        <v>16.478642316644862</v>
      </c>
      <c r="N507">
        <f>_xlfn.PERCENTILE.INC($C$2:$C507,N$1)</f>
        <v>18.194057556886442</v>
      </c>
      <c r="O507">
        <f>_xlfn.PERCENTILE.INC($C$2:$C507,O$1)</f>
        <v>25.238466205960332</v>
      </c>
      <c r="P507">
        <f t="shared" si="89"/>
        <v>5</v>
      </c>
      <c r="Q507">
        <f t="shared" si="94"/>
        <v>5</v>
      </c>
      <c r="R507">
        <f t="shared" si="95"/>
        <v>5</v>
      </c>
      <c r="S507">
        <f t="shared" si="96"/>
        <v>5</v>
      </c>
      <c r="T507">
        <f t="shared" si="100"/>
        <v>0.11718712583799618</v>
      </c>
      <c r="U507">
        <f t="shared" si="97"/>
        <v>7.8845944424395006E-2</v>
      </c>
      <c r="V507">
        <f t="shared" si="98"/>
        <v>0.15476747575526778</v>
      </c>
      <c r="W507">
        <f t="shared" si="99"/>
        <v>0.1226361802210203</v>
      </c>
    </row>
    <row r="508" spans="1:23" x14ac:dyDescent="0.4">
      <c r="A508">
        <v>1923.03</v>
      </c>
      <c r="B508">
        <v>9.43</v>
      </c>
      <c r="C508">
        <v>8.7007375009785353</v>
      </c>
      <c r="D508">
        <f t="shared" si="90"/>
        <v>7.1590909090908971E-3</v>
      </c>
      <c r="E508">
        <f t="shared" si="102"/>
        <v>0.21834625322997409</v>
      </c>
      <c r="F508">
        <f t="shared" si="101"/>
        <v>0.19396551724137978</v>
      </c>
      <c r="G508" t="str">
        <f t="shared" si="91"/>
        <v>Below 10.7</v>
      </c>
      <c r="H508" t="str">
        <f t="shared" si="92"/>
        <v>10.7 to 13.7</v>
      </c>
      <c r="I508" t="str">
        <f>IF(C508&gt;$AA$17,"Above 21.9",IF(C508&gt;$AA$16,"17.7 to 21.9",IF(C508&gt;$AA$15,"13.7 to 17.7",IF(C508&gt;$AA$14,"10.6 to 13.6","Below 10.6"))))</f>
        <v>Below 10.6</v>
      </c>
      <c r="J508" t="str">
        <f t="shared" si="93"/>
        <v>10.6 to 13.6</v>
      </c>
      <c r="K508">
        <f>_xlfn.PERCENTILE.INC($C$2:$C508,K$1)</f>
        <v>11.595083734292912</v>
      </c>
      <c r="L508">
        <f>_xlfn.PERCENTILE.INC($C$2:$C508,L$1)</f>
        <v>14.739631469725804</v>
      </c>
      <c r="M508">
        <f>_xlfn.PERCENTILE.INC($C$2:$C508,M$1)</f>
        <v>16.470296219186267</v>
      </c>
      <c r="N508">
        <f>_xlfn.PERCENTILE.INC($C$2:$C508,N$1)</f>
        <v>18.189779320808654</v>
      </c>
      <c r="O508">
        <f>_xlfn.PERCENTILE.INC($C$2:$C508,O$1)</f>
        <v>25.238466205960332</v>
      </c>
      <c r="P508">
        <f t="shared" si="89"/>
        <v>5</v>
      </c>
      <c r="Q508">
        <f t="shared" si="94"/>
        <v>5</v>
      </c>
      <c r="R508">
        <f t="shared" si="95"/>
        <v>5</v>
      </c>
      <c r="S508">
        <f t="shared" si="96"/>
        <v>5</v>
      </c>
      <c r="T508">
        <f t="shared" si="100"/>
        <v>0.1149327858572373</v>
      </c>
      <c r="U508">
        <f t="shared" si="97"/>
        <v>8.0363542064892712E-2</v>
      </c>
      <c r="V508">
        <f t="shared" si="98"/>
        <v>0.14659774668874195</v>
      </c>
      <c r="W508">
        <f t="shared" si="99"/>
        <v>0.11718712583799618</v>
      </c>
    </row>
    <row r="509" spans="1:23" x14ac:dyDescent="0.4">
      <c r="A509">
        <v>1923.04</v>
      </c>
      <c r="B509">
        <v>9.1</v>
      </c>
      <c r="C509">
        <v>8.372809668463816</v>
      </c>
      <c r="D509">
        <f t="shared" si="90"/>
        <v>3.5267349260523382E-3</v>
      </c>
      <c r="E509">
        <f t="shared" si="102"/>
        <v>0.10840438489646756</v>
      </c>
      <c r="F509">
        <f t="shared" si="101"/>
        <v>-0.41993637327677635</v>
      </c>
      <c r="G509" t="str">
        <f t="shared" si="91"/>
        <v>Below 10.7</v>
      </c>
      <c r="H509" t="str">
        <f t="shared" si="92"/>
        <v>10.7 to 13.7</v>
      </c>
      <c r="I509" t="str">
        <f>IF(C509&gt;$AA$17,"Above 21.9",IF(C509&gt;$AA$16,"17.7 to 21.9",IF(C509&gt;$AA$15,"13.7 to 17.7",IF(C509&gt;$AA$14,"10.6 to 13.6","Below 10.6"))))</f>
        <v>Below 10.6</v>
      </c>
      <c r="J509" t="str">
        <f t="shared" si="93"/>
        <v>10.6 to 13.6</v>
      </c>
      <c r="K509">
        <f>_xlfn.PERCENTILE.INC($C$2:$C509,K$1)</f>
        <v>11.566840433728718</v>
      </c>
      <c r="L509">
        <f>_xlfn.PERCENTILE.INC($C$2:$C509,L$1)</f>
        <v>14.733116457197237</v>
      </c>
      <c r="M509">
        <f>_xlfn.PERCENTILE.INC($C$2:$C509,M$1)</f>
        <v>16.461950121727671</v>
      </c>
      <c r="N509">
        <f>_xlfn.PERCENTILE.INC($C$2:$C509,N$1)</f>
        <v>18.185501084730866</v>
      </c>
      <c r="O509">
        <f>_xlfn.PERCENTILE.INC($C$2:$C509,O$1)</f>
        <v>25.238466205960332</v>
      </c>
      <c r="P509">
        <f t="shared" si="89"/>
        <v>5</v>
      </c>
      <c r="Q509">
        <f t="shared" si="94"/>
        <v>5</v>
      </c>
      <c r="R509">
        <f t="shared" si="95"/>
        <v>5</v>
      </c>
      <c r="S509">
        <f t="shared" si="96"/>
        <v>5</v>
      </c>
      <c r="T509">
        <f t="shared" si="100"/>
        <v>0.11943422096007981</v>
      </c>
      <c r="U509">
        <f t="shared" si="97"/>
        <v>8.0430676792874883E-2</v>
      </c>
      <c r="V509">
        <f t="shared" si="98"/>
        <v>0.13749005381086357</v>
      </c>
      <c r="W509">
        <f t="shared" si="99"/>
        <v>0.1149327858572373</v>
      </c>
    </row>
    <row r="510" spans="1:23" x14ac:dyDescent="0.4">
      <c r="A510">
        <v>1923.05</v>
      </c>
      <c r="B510">
        <v>8.67</v>
      </c>
      <c r="C510">
        <v>8.0004978675982112</v>
      </c>
      <c r="D510">
        <f t="shared" si="90"/>
        <v>1.4035087719298151E-3</v>
      </c>
      <c r="E510">
        <f t="shared" si="102"/>
        <v>1.6412661195779669E-2</v>
      </c>
      <c r="F510">
        <f t="shared" si="101"/>
        <v>-0.56703296703296668</v>
      </c>
      <c r="G510" t="str">
        <f t="shared" si="91"/>
        <v>Below 10.7</v>
      </c>
      <c r="H510" t="str">
        <f t="shared" si="92"/>
        <v>10.7 to 13.7</v>
      </c>
      <c r="I510" t="str">
        <f>IF(C510&gt;$AA$17,"Above 21.9",IF(C510&gt;$AA$16,"17.7 to 21.9",IF(C510&gt;$AA$15,"13.7 to 17.7",IF(C510&gt;$AA$14,"10.6 to 13.6","Below 10.6"))))</f>
        <v>Below 10.6</v>
      </c>
      <c r="J510" t="str">
        <f t="shared" si="93"/>
        <v>10.6 to 13.6</v>
      </c>
      <c r="K510">
        <f>_xlfn.PERCENTILE.INC($C$2:$C510,K$1)</f>
        <v>11.546516895270823</v>
      </c>
      <c r="L510">
        <f>_xlfn.PERCENTILE.INC($C$2:$C510,L$1)</f>
        <v>14.724395466745538</v>
      </c>
      <c r="M510">
        <f>_xlfn.PERCENTILE.INC($C$2:$C510,M$1)</f>
        <v>16.453995019343875</v>
      </c>
      <c r="N510">
        <f>_xlfn.PERCENTILE.INC($C$2:$C510,N$1)</f>
        <v>18.181222848653078</v>
      </c>
      <c r="O510">
        <f>_xlfn.PERCENTILE.INC($C$2:$C510,O$1)</f>
        <v>25.238466205960332</v>
      </c>
      <c r="P510">
        <f t="shared" si="89"/>
        <v>5</v>
      </c>
      <c r="Q510">
        <f t="shared" si="94"/>
        <v>5</v>
      </c>
      <c r="R510">
        <f t="shared" si="95"/>
        <v>5</v>
      </c>
      <c r="S510">
        <f t="shared" si="96"/>
        <v>5</v>
      </c>
      <c r="T510">
        <f t="shared" si="100"/>
        <v>0.1249922213028731</v>
      </c>
      <c r="U510">
        <f t="shared" si="97"/>
        <v>8.1823679216167094E-2</v>
      </c>
      <c r="V510">
        <f t="shared" si="98"/>
        <v>0.13169214614383007</v>
      </c>
      <c r="W510">
        <f t="shared" si="99"/>
        <v>0.11943422096007981</v>
      </c>
    </row>
    <row r="511" spans="1:23" x14ac:dyDescent="0.4">
      <c r="A511">
        <v>1923.06</v>
      </c>
      <c r="B511">
        <v>8.34</v>
      </c>
      <c r="C511">
        <v>7.6718252826730788</v>
      </c>
      <c r="D511">
        <f t="shared" si="90"/>
        <v>2.7093596059113382E-3</v>
      </c>
      <c r="E511">
        <f t="shared" si="102"/>
        <v>-1.3017751479289874E-2</v>
      </c>
      <c r="F511">
        <f t="shared" si="101"/>
        <v>-0.45674740484429077</v>
      </c>
      <c r="G511" t="str">
        <f t="shared" si="91"/>
        <v>Below 10.7</v>
      </c>
      <c r="H511" t="str">
        <f t="shared" si="92"/>
        <v>10.7 to 13.7</v>
      </c>
      <c r="I511" t="str">
        <f>IF(C511&gt;$AA$17,"Above 21.9",IF(C511&gt;$AA$16,"17.7 to 21.9",IF(C511&gt;$AA$15,"13.7 to 17.7",IF(C511&gt;$AA$14,"10.6 to 13.6","Below 10.6"))))</f>
        <v>Below 10.6</v>
      </c>
      <c r="J511" t="str">
        <f t="shared" si="93"/>
        <v>10.6 to 13.6</v>
      </c>
      <c r="K511">
        <f>_xlfn.PERCENTILE.INC($C$2:$C511,K$1)</f>
        <v>11.531750743607944</v>
      </c>
      <c r="L511">
        <f>_xlfn.PERCENTILE.INC($C$2:$C511,L$1)</f>
        <v>14.707911184348443</v>
      </c>
      <c r="M511">
        <f>_xlfn.PERCENTILE.INC($C$2:$C511,M$1)</f>
        <v>16.446430912034881</v>
      </c>
      <c r="N511">
        <f>_xlfn.PERCENTILE.INC($C$2:$C511,N$1)</f>
        <v>18.176944612575287</v>
      </c>
      <c r="O511">
        <f>_xlfn.PERCENTILE.INC($C$2:$C511,O$1)</f>
        <v>25.238466205960332</v>
      </c>
      <c r="P511">
        <f t="shared" si="89"/>
        <v>5</v>
      </c>
      <c r="Q511">
        <f t="shared" si="94"/>
        <v>5</v>
      </c>
      <c r="R511">
        <f t="shared" si="95"/>
        <v>5</v>
      </c>
      <c r="S511">
        <f t="shared" si="96"/>
        <v>5</v>
      </c>
      <c r="T511">
        <f t="shared" si="100"/>
        <v>0.13034707688905708</v>
      </c>
      <c r="U511">
        <f t="shared" si="97"/>
        <v>8.7017336621456651E-2</v>
      </c>
      <c r="V511">
        <f t="shared" si="98"/>
        <v>0.13231035637652638</v>
      </c>
      <c r="W511">
        <f t="shared" si="99"/>
        <v>0.1249922213028731</v>
      </c>
    </row>
    <row r="512" spans="1:23" x14ac:dyDescent="0.4">
      <c r="A512">
        <v>1923.07</v>
      </c>
      <c r="B512">
        <v>8.06</v>
      </c>
      <c r="C512">
        <v>7.3459851194906465</v>
      </c>
      <c r="D512">
        <f t="shared" si="90"/>
        <v>-2.0656136087484804E-3</v>
      </c>
      <c r="E512">
        <f t="shared" si="102"/>
        <v>-5.28789659224441E-2</v>
      </c>
      <c r="F512">
        <f t="shared" si="101"/>
        <v>-0.40287769784172567</v>
      </c>
      <c r="G512" t="str">
        <f t="shared" si="91"/>
        <v>Below 10.7</v>
      </c>
      <c r="H512" t="str">
        <f t="shared" si="92"/>
        <v>10.7 to 13.7</v>
      </c>
      <c r="I512" t="str">
        <f>IF(C512&gt;$AA$17,"Above 21.9",IF(C512&gt;$AA$16,"17.7 to 21.9",IF(C512&gt;$AA$15,"13.7 to 17.7",IF(C512&gt;$AA$14,"10.6 to 13.6","Below 10.6"))))</f>
        <v>Below 10.6</v>
      </c>
      <c r="J512" t="str">
        <f t="shared" si="93"/>
        <v>10.6 to 13.6</v>
      </c>
      <c r="K512">
        <f>_xlfn.PERCENTILE.INC($C$2:$C512,K$1)</f>
        <v>11.522662536200242</v>
      </c>
      <c r="L512">
        <f>_xlfn.PERCENTILE.INC($C$2:$C512,L$1)</f>
        <v>14.68754525597865</v>
      </c>
      <c r="M512">
        <f>_xlfn.PERCENTILE.INC($C$2:$C512,M$1)</f>
        <v>16.43886680472589</v>
      </c>
      <c r="N512">
        <f>_xlfn.PERCENTILE.INC($C$2:$C512,N$1)</f>
        <v>18.172666376497499</v>
      </c>
      <c r="O512">
        <f>_xlfn.PERCENTILE.INC($C$2:$C512,O$1)</f>
        <v>25.238466205960332</v>
      </c>
      <c r="P512">
        <f t="shared" si="89"/>
        <v>5</v>
      </c>
      <c r="Q512">
        <f t="shared" si="94"/>
        <v>5</v>
      </c>
      <c r="R512">
        <f t="shared" si="95"/>
        <v>5</v>
      </c>
      <c r="S512">
        <f t="shared" si="96"/>
        <v>5</v>
      </c>
      <c r="T512">
        <f t="shared" si="100"/>
        <v>0.13612878105984208</v>
      </c>
      <c r="U512">
        <f t="shared" si="97"/>
        <v>8.6700019389039998E-2</v>
      </c>
      <c r="V512">
        <f t="shared" si="98"/>
        <v>0.131542685796318</v>
      </c>
      <c r="W512">
        <f t="shared" si="99"/>
        <v>0.13034707688905708</v>
      </c>
    </row>
    <row r="513" spans="1:23" x14ac:dyDescent="0.4">
      <c r="A513">
        <v>1923.08</v>
      </c>
      <c r="B513">
        <v>8.1</v>
      </c>
      <c r="C513">
        <v>7.4417831742173703</v>
      </c>
      <c r="D513">
        <f t="shared" si="90"/>
        <v>-4.1420118343195225E-3</v>
      </c>
      <c r="E513">
        <f t="shared" si="102"/>
        <v>-8.2672706681766753E-2</v>
      </c>
      <c r="F513">
        <f t="shared" si="101"/>
        <v>5.9553349875929251E-2</v>
      </c>
      <c r="G513" t="str">
        <f t="shared" si="91"/>
        <v>Below 10.7</v>
      </c>
      <c r="H513" t="str">
        <f t="shared" si="92"/>
        <v>10.7 to 13.7</v>
      </c>
      <c r="I513" t="str">
        <f>IF(C513&gt;$AA$17,"Above 21.9",IF(C513&gt;$AA$16,"17.7 to 21.9",IF(C513&gt;$AA$15,"13.7 to 17.7",IF(C513&gt;$AA$14,"10.6 to 13.6","Below 10.6"))))</f>
        <v>Below 10.6</v>
      </c>
      <c r="J513" t="str">
        <f t="shared" si="93"/>
        <v>10.6 to 13.6</v>
      </c>
      <c r="K513">
        <f>_xlfn.PERCENTILE.INC($C$2:$C513,K$1)</f>
        <v>11.498102789449039</v>
      </c>
      <c r="L513">
        <f>_xlfn.PERCENTILE.INC($C$2:$C513,L$1)</f>
        <v>14.676844045753107</v>
      </c>
      <c r="M513">
        <f>_xlfn.PERCENTILE.INC($C$2:$C513,M$1)</f>
        <v>16.418337612310054</v>
      </c>
      <c r="N513">
        <f>_xlfn.PERCENTILE.INC($C$2:$C513,N$1)</f>
        <v>18.17006892493864</v>
      </c>
      <c r="O513">
        <f>_xlfn.PERCENTILE.INC($C$2:$C513,O$1)</f>
        <v>25.238466205960332</v>
      </c>
      <c r="P513">
        <f t="shared" si="89"/>
        <v>5</v>
      </c>
      <c r="Q513">
        <f t="shared" si="94"/>
        <v>5</v>
      </c>
      <c r="R513">
        <f t="shared" si="95"/>
        <v>5</v>
      </c>
      <c r="S513">
        <f t="shared" si="96"/>
        <v>5</v>
      </c>
      <c r="T513">
        <f t="shared" si="100"/>
        <v>0.13437639562848014</v>
      </c>
      <c r="U513">
        <f t="shared" si="97"/>
        <v>8.4410691299733373E-2</v>
      </c>
      <c r="V513">
        <f t="shared" si="98"/>
        <v>0.12468780216263671</v>
      </c>
      <c r="W513">
        <f t="shared" si="99"/>
        <v>0.13612878105984208</v>
      </c>
    </row>
    <row r="514" spans="1:23" x14ac:dyDescent="0.4">
      <c r="A514">
        <v>1923.09</v>
      </c>
      <c r="B514">
        <v>8.15</v>
      </c>
      <c r="C514">
        <v>7.458183867189792</v>
      </c>
      <c r="D514">
        <f t="shared" si="90"/>
        <v>-4.4548651817115942E-3</v>
      </c>
      <c r="E514">
        <f t="shared" si="102"/>
        <v>-0.10044150110375277</v>
      </c>
      <c r="F514">
        <f t="shared" si="101"/>
        <v>7.4074074074075125E-2</v>
      </c>
      <c r="G514" t="str">
        <f t="shared" si="91"/>
        <v>Below 10.7</v>
      </c>
      <c r="H514" t="str">
        <f t="shared" si="92"/>
        <v>10.7 to 13.7</v>
      </c>
      <c r="I514" t="str">
        <f>IF(C514&gt;$AA$17,"Above 21.9",IF(C514&gt;$AA$16,"17.7 to 21.9",IF(C514&gt;$AA$15,"13.7 to 17.7",IF(C514&gt;$AA$14,"10.6 to 13.6","Below 10.6"))))</f>
        <v>Below 10.6</v>
      </c>
      <c r="J514" t="str">
        <f t="shared" si="93"/>
        <v>10.6 to 13.6</v>
      </c>
      <c r="K514">
        <f>_xlfn.PERCENTILE.INC($C$2:$C514,K$1)</f>
        <v>11.484190357603188</v>
      </c>
      <c r="L514">
        <f>_xlfn.PERCENTILE.INC($C$2:$C514,L$1)</f>
        <v>14.664807645099421</v>
      </c>
      <c r="M514">
        <f>_xlfn.PERCENTILE.INC($C$2:$C514,M$1)</f>
        <v>16.397808419894218</v>
      </c>
      <c r="N514">
        <f>_xlfn.PERCENTILE.INC($C$2:$C514,N$1)</f>
        <v>18.167471473379781</v>
      </c>
      <c r="O514">
        <f>_xlfn.PERCENTILE.INC($C$2:$C514,O$1)</f>
        <v>25.238466205960332</v>
      </c>
      <c r="P514">
        <f t="shared" si="89"/>
        <v>5</v>
      </c>
      <c r="Q514">
        <f t="shared" si="94"/>
        <v>5</v>
      </c>
      <c r="R514">
        <f t="shared" si="95"/>
        <v>5</v>
      </c>
      <c r="S514">
        <f t="shared" si="96"/>
        <v>5</v>
      </c>
      <c r="T514">
        <f t="shared" si="100"/>
        <v>0.13408089929228242</v>
      </c>
      <c r="U514">
        <f t="shared" si="97"/>
        <v>8.4435805833701444E-2</v>
      </c>
      <c r="V514">
        <f t="shared" si="98"/>
        <v>0.12099092044491498</v>
      </c>
      <c r="W514">
        <f t="shared" si="99"/>
        <v>0.13437639562848014</v>
      </c>
    </row>
    <row r="515" spans="1:23" x14ac:dyDescent="0.4">
      <c r="A515">
        <v>1923.1</v>
      </c>
      <c r="B515">
        <v>8.0299999999999994</v>
      </c>
      <c r="C515">
        <v>7.3174003956214788</v>
      </c>
      <c r="D515">
        <f t="shared" si="90"/>
        <v>-2.7845036319612644E-3</v>
      </c>
      <c r="E515">
        <f t="shared" si="102"/>
        <v>-0.13282937365010805</v>
      </c>
      <c r="F515">
        <f t="shared" si="101"/>
        <v>-0.17668711656441863</v>
      </c>
      <c r="G515" t="str">
        <f t="shared" si="91"/>
        <v>Below 10.7</v>
      </c>
      <c r="H515" t="str">
        <f t="shared" si="92"/>
        <v>10.7 to 13.7</v>
      </c>
      <c r="I515" t="str">
        <f>IF(C515&gt;$AA$17,"Above 21.9",IF(C515&gt;$AA$16,"17.7 to 21.9",IF(C515&gt;$AA$15,"13.7 to 17.7",IF(C515&gt;$AA$14,"10.6 to 13.6","Below 10.6"))))</f>
        <v>Below 10.6</v>
      </c>
      <c r="J515" t="str">
        <f t="shared" si="93"/>
        <v>10.6 to 13.6</v>
      </c>
      <c r="K515">
        <f>_xlfn.PERCENTILE.INC($C$2:$C515,K$1)</f>
        <v>11.476001312623611</v>
      </c>
      <c r="L515">
        <f>_xlfn.PERCENTILE.INC($C$2:$C515,L$1)</f>
        <v>14.650100863589447</v>
      </c>
      <c r="M515">
        <f>_xlfn.PERCENTILE.INC($C$2:$C515,M$1)</f>
        <v>16.382960144384001</v>
      </c>
      <c r="N515">
        <f>_xlfn.PERCENTILE.INC($C$2:$C515,N$1)</f>
        <v>18.164874021820921</v>
      </c>
      <c r="O515">
        <f>_xlfn.PERCENTILE.INC($C$2:$C515,O$1)</f>
        <v>25.238466205960332</v>
      </c>
      <c r="P515">
        <f t="shared" ref="P515:P578" si="103">IF(C515&gt;$N515,1,IF(C515&gt;$M515,2,IF(C515&gt;$L515,3,IF(C515&gt;$K515,4,5))))</f>
        <v>5</v>
      </c>
      <c r="Q515">
        <f t="shared" si="94"/>
        <v>5</v>
      </c>
      <c r="R515">
        <f t="shared" si="95"/>
        <v>5</v>
      </c>
      <c r="S515">
        <f t="shared" si="96"/>
        <v>5</v>
      </c>
      <c r="T515">
        <f t="shared" si="100"/>
        <v>0.13666055510620564</v>
      </c>
      <c r="U515">
        <f t="shared" si="97"/>
        <v>8.7172632243182391E-2</v>
      </c>
      <c r="V515">
        <f t="shared" si="98"/>
        <v>0.11859368760748508</v>
      </c>
      <c r="W515">
        <f t="shared" si="99"/>
        <v>0.13408089929228242</v>
      </c>
    </row>
    <row r="516" spans="1:23" x14ac:dyDescent="0.4">
      <c r="A516">
        <v>1923.11</v>
      </c>
      <c r="B516">
        <v>8.27</v>
      </c>
      <c r="C516">
        <v>7.5463279119162312</v>
      </c>
      <c r="D516">
        <f t="shared" si="90"/>
        <v>2.7329192546583707E-3</v>
      </c>
      <c r="E516">
        <f t="shared" si="102"/>
        <v>-6.0227272727272851E-2</v>
      </c>
      <c r="F516">
        <f t="shared" si="101"/>
        <v>0.35865504358655076</v>
      </c>
      <c r="G516" t="str">
        <f t="shared" si="91"/>
        <v>Below 10.7</v>
      </c>
      <c r="H516" t="str">
        <f t="shared" si="92"/>
        <v>10.7 to 13.7</v>
      </c>
      <c r="I516" t="str">
        <f>IF(C516&gt;$AA$17,"Above 21.9",IF(C516&gt;$AA$16,"17.7 to 21.9",IF(C516&gt;$AA$15,"13.7 to 17.7",IF(C516&gt;$AA$14,"10.6 to 13.6","Below 10.6"))))</f>
        <v>Below 10.6</v>
      </c>
      <c r="J516" t="str">
        <f t="shared" si="93"/>
        <v>10.6 to 13.6</v>
      </c>
      <c r="K516">
        <f>_xlfn.PERCENTILE.INC($C$2:$C516,K$1)</f>
        <v>11.462935226016219</v>
      </c>
      <c r="L516">
        <f>_xlfn.PERCENTILE.INC($C$2:$C516,L$1)</f>
        <v>14.622341776174801</v>
      </c>
      <c r="M516">
        <f>_xlfn.PERCENTILE.INC($C$2:$C516,M$1)</f>
        <v>16.373792785779401</v>
      </c>
      <c r="N516">
        <f>_xlfn.PERCENTILE.INC($C$2:$C516,N$1)</f>
        <v>18.162276570262062</v>
      </c>
      <c r="O516">
        <f>_xlfn.PERCENTILE.INC($C$2:$C516,O$1)</f>
        <v>25.238466205960332</v>
      </c>
      <c r="P516">
        <f t="shared" si="103"/>
        <v>5</v>
      </c>
      <c r="Q516">
        <f t="shared" si="94"/>
        <v>5</v>
      </c>
      <c r="R516">
        <f t="shared" si="95"/>
        <v>5</v>
      </c>
      <c r="S516">
        <f t="shared" si="96"/>
        <v>5</v>
      </c>
      <c r="T516">
        <f t="shared" si="100"/>
        <v>0.13251478224540483</v>
      </c>
      <c r="U516">
        <f t="shared" si="97"/>
        <v>9.0313531910675246E-2</v>
      </c>
      <c r="V516">
        <f t="shared" si="98"/>
        <v>0.12502729076527011</v>
      </c>
      <c r="W516">
        <f t="shared" si="99"/>
        <v>0.13666055510620564</v>
      </c>
    </row>
    <row r="517" spans="1:23" x14ac:dyDescent="0.4">
      <c r="A517">
        <v>1923.12</v>
      </c>
      <c r="B517">
        <v>8.5500000000000007</v>
      </c>
      <c r="C517">
        <v>7.8097391449387423</v>
      </c>
      <c r="D517">
        <f t="shared" si="90"/>
        <v>6.3432835820895718E-3</v>
      </c>
      <c r="E517">
        <f t="shared" si="102"/>
        <v>-2.6195899772209416E-2</v>
      </c>
      <c r="F517">
        <f t="shared" si="101"/>
        <v>0.40628778718258934</v>
      </c>
      <c r="G517" t="str">
        <f t="shared" si="91"/>
        <v>Below 10.7</v>
      </c>
      <c r="H517" t="str">
        <f t="shared" si="92"/>
        <v>10.7 to 13.7</v>
      </c>
      <c r="I517" t="str">
        <f>IF(C517&gt;$AA$17,"Above 21.9",IF(C517&gt;$AA$16,"17.7 to 21.9",IF(C517&gt;$AA$15,"13.7 to 17.7",IF(C517&gt;$AA$14,"10.6 to 13.6","Below 10.6"))))</f>
        <v>Below 10.6</v>
      </c>
      <c r="J517" t="str">
        <f t="shared" si="93"/>
        <v>10.6 to 13.6</v>
      </c>
      <c r="K517">
        <f>_xlfn.PERCENTILE.INC($C$2:$C517,K$1)</f>
        <v>11.428715168831895</v>
      </c>
      <c r="L517">
        <f>_xlfn.PERCENTILE.INC($C$2:$C517,L$1)</f>
        <v>14.588056535807816</v>
      </c>
      <c r="M517">
        <f>_xlfn.PERCENTILE.INC($C$2:$C517,M$1)</f>
        <v>16.364625427174801</v>
      </c>
      <c r="N517">
        <f>_xlfn.PERCENTILE.INC($C$2:$C517,N$1)</f>
        <v>18.159679118703203</v>
      </c>
      <c r="O517">
        <f>_xlfn.PERCENTILE.INC($C$2:$C517,O$1)</f>
        <v>25.238466205960332</v>
      </c>
      <c r="P517">
        <f t="shared" si="103"/>
        <v>5</v>
      </c>
      <c r="Q517">
        <f t="shared" si="94"/>
        <v>5</v>
      </c>
      <c r="R517">
        <f t="shared" si="95"/>
        <v>5</v>
      </c>
      <c r="S517">
        <f t="shared" si="96"/>
        <v>5</v>
      </c>
      <c r="T517">
        <f t="shared" si="100"/>
        <v>0.12804524984013968</v>
      </c>
      <c r="U517">
        <f t="shared" si="97"/>
        <v>8.9493139646687758E-2</v>
      </c>
      <c r="V517">
        <f t="shared" si="98"/>
        <v>0.1255543244621713</v>
      </c>
      <c r="W517">
        <f t="shared" si="99"/>
        <v>0.13251478224540483</v>
      </c>
    </row>
    <row r="518" spans="1:23" x14ac:dyDescent="0.4">
      <c r="A518">
        <v>1924.01</v>
      </c>
      <c r="B518">
        <v>8.83</v>
      </c>
      <c r="C518">
        <v>8.072249446037377</v>
      </c>
      <c r="D518">
        <f t="shared" si="90"/>
        <v>5.4958183990442156E-3</v>
      </c>
      <c r="E518">
        <f t="shared" si="102"/>
        <v>-7.8651685393258744E-3</v>
      </c>
      <c r="F518">
        <f t="shared" si="101"/>
        <v>0.39298245614034988</v>
      </c>
      <c r="G518" t="str">
        <f t="shared" si="91"/>
        <v>Below 10.7</v>
      </c>
      <c r="H518" t="str">
        <f t="shared" si="92"/>
        <v>10.7 to 13.7</v>
      </c>
      <c r="I518" t="str">
        <f>IF(C518&gt;$AA$17,"Above 21.9",IF(C518&gt;$AA$16,"17.7 to 21.9",IF(C518&gt;$AA$15,"13.7 to 17.7",IF(C518&gt;$AA$14,"10.6 to 13.6","Below 10.6"))))</f>
        <v>Below 10.6</v>
      </c>
      <c r="J518" t="str">
        <f t="shared" si="93"/>
        <v>10.6 to 13.6</v>
      </c>
      <c r="K518">
        <f>_xlfn.PERCENTILE.INC($C$2:$C518,K$1)</f>
        <v>11.416590384845973</v>
      </c>
      <c r="L518">
        <f>_xlfn.PERCENTILE.INC($C$2:$C518,L$1)</f>
        <v>14.584712359700587</v>
      </c>
      <c r="M518">
        <f>_xlfn.PERCENTILE.INC($C$2:$C518,M$1)</f>
        <v>16.351270333589444</v>
      </c>
      <c r="N518">
        <f>_xlfn.PERCENTILE.INC($C$2:$C518,N$1)</f>
        <v>18.15719492796061</v>
      </c>
      <c r="O518">
        <f>_xlfn.PERCENTILE.INC($C$2:$C518,O$1)</f>
        <v>25.238466205960332</v>
      </c>
      <c r="P518">
        <f t="shared" si="103"/>
        <v>5</v>
      </c>
      <c r="Q518">
        <f t="shared" si="94"/>
        <v>5</v>
      </c>
      <c r="R518">
        <f t="shared" si="95"/>
        <v>5</v>
      </c>
      <c r="S518">
        <f t="shared" si="96"/>
        <v>5</v>
      </c>
      <c r="T518">
        <f t="shared" si="100"/>
        <v>0.12388120643260034</v>
      </c>
      <c r="U518">
        <f t="shared" si="97"/>
        <v>8.5939505374518069E-2</v>
      </c>
      <c r="V518">
        <f t="shared" si="98"/>
        <v>0.1226361802210203</v>
      </c>
      <c r="W518">
        <f t="shared" si="99"/>
        <v>0.12804524984013968</v>
      </c>
    </row>
    <row r="519" spans="1:23" x14ac:dyDescent="0.4">
      <c r="A519">
        <v>1924.02</v>
      </c>
      <c r="B519">
        <v>8.8699999999999992</v>
      </c>
      <c r="C519">
        <v>8.1620662208503525</v>
      </c>
      <c r="D519">
        <f t="shared" si="90"/>
        <v>4.5990566037735709E-3</v>
      </c>
      <c r="E519">
        <f t="shared" si="102"/>
        <v>-4.418103448275864E-2</v>
      </c>
      <c r="F519">
        <f t="shared" si="101"/>
        <v>5.4360135900338585E-2</v>
      </c>
      <c r="G519" t="str">
        <f t="shared" si="91"/>
        <v>Below 10.7</v>
      </c>
      <c r="H519" t="str">
        <f t="shared" si="92"/>
        <v>10.7 to 13.7</v>
      </c>
      <c r="I519" t="str">
        <f>IF(C519&gt;$AA$17,"Above 21.9",IF(C519&gt;$AA$16,"17.7 to 21.9",IF(C519&gt;$AA$15,"13.7 to 17.7",IF(C519&gt;$AA$14,"10.6 to 13.6","Below 10.6"))))</f>
        <v>Below 10.6</v>
      </c>
      <c r="J519" t="str">
        <f t="shared" si="93"/>
        <v>10.6 to 13.6</v>
      </c>
      <c r="K519">
        <f>_xlfn.PERCENTILE.INC($C$2:$C519,K$1)</f>
        <v>11.406097948939912</v>
      </c>
      <c r="L519">
        <f>_xlfn.PERCENTILE.INC($C$2:$C519,L$1)</f>
        <v>14.5794069676083</v>
      </c>
      <c r="M519">
        <f>_xlfn.PERCENTILE.INC($C$2:$C519,M$1)</f>
        <v>16.337915240004087</v>
      </c>
      <c r="N519">
        <f>_xlfn.PERCENTILE.INC($C$2:$C519,N$1)</f>
        <v>18.154710737218014</v>
      </c>
      <c r="O519">
        <f>_xlfn.PERCENTILE.INC($C$2:$C519,O$1)</f>
        <v>25.238466205960332</v>
      </c>
      <c r="P519">
        <f t="shared" si="103"/>
        <v>5</v>
      </c>
      <c r="Q519">
        <f t="shared" si="94"/>
        <v>5</v>
      </c>
      <c r="R519">
        <f t="shared" si="95"/>
        <v>5</v>
      </c>
      <c r="S519">
        <f t="shared" si="96"/>
        <v>5</v>
      </c>
      <c r="T519">
        <f t="shared" si="100"/>
        <v>0.1225179964168211</v>
      </c>
      <c r="U519">
        <f t="shared" si="97"/>
        <v>8.3961407483035877E-2</v>
      </c>
      <c r="V519">
        <f t="shared" si="98"/>
        <v>0.11718712583799618</v>
      </c>
      <c r="W519">
        <f t="shared" si="99"/>
        <v>0.12388120643260034</v>
      </c>
    </row>
    <row r="520" spans="1:23" x14ac:dyDescent="0.4">
      <c r="A520">
        <v>1924.03</v>
      </c>
      <c r="B520">
        <v>8.6999999999999993</v>
      </c>
      <c r="C520">
        <v>8.0580770441160876</v>
      </c>
      <c r="D520">
        <f t="shared" si="90"/>
        <v>4.5673076923076804E-3</v>
      </c>
      <c r="E520">
        <f t="shared" si="102"/>
        <v>-7.7412513255567389E-2</v>
      </c>
      <c r="F520">
        <f t="shared" si="101"/>
        <v>-0.22998872604284093</v>
      </c>
      <c r="G520" t="str">
        <f t="shared" si="91"/>
        <v>Below 10.7</v>
      </c>
      <c r="H520" t="str">
        <f t="shared" si="92"/>
        <v>10.7 to 13.7</v>
      </c>
      <c r="I520" t="str">
        <f>IF(C520&gt;$AA$17,"Above 21.9",IF(C520&gt;$AA$16,"17.7 to 21.9",IF(C520&gt;$AA$15,"13.7 to 17.7",IF(C520&gt;$AA$14,"10.6 to 13.6","Below 10.6"))))</f>
        <v>Below 10.6</v>
      </c>
      <c r="J520" t="str">
        <f t="shared" si="93"/>
        <v>10.6 to 13.6</v>
      </c>
      <c r="K520">
        <f>_xlfn.PERCENTILE.INC($C$2:$C520,K$1)</f>
        <v>11.373996767724586</v>
      </c>
      <c r="L520">
        <f>_xlfn.PERCENTILE.INC($C$2:$C520,L$1)</f>
        <v>14.570179143545898</v>
      </c>
      <c r="M520">
        <f>_xlfn.PERCENTILE.INC($C$2:$C520,M$1)</f>
        <v>16.325920550339337</v>
      </c>
      <c r="N520">
        <f>_xlfn.PERCENTILE.INC($C$2:$C520,N$1)</f>
        <v>18.152226546475422</v>
      </c>
      <c r="O520">
        <f>_xlfn.PERCENTILE.INC($C$2:$C520,O$1)</f>
        <v>25.238466205960332</v>
      </c>
      <c r="P520">
        <f t="shared" si="103"/>
        <v>5</v>
      </c>
      <c r="Q520">
        <f t="shared" si="94"/>
        <v>5</v>
      </c>
      <c r="R520">
        <f t="shared" si="95"/>
        <v>5</v>
      </c>
      <c r="S520">
        <f t="shared" si="96"/>
        <v>5</v>
      </c>
      <c r="T520">
        <f t="shared" si="100"/>
        <v>0.12409908648493106</v>
      </c>
      <c r="U520">
        <f t="shared" si="97"/>
        <v>8.55759508290872E-2</v>
      </c>
      <c r="V520">
        <f t="shared" si="98"/>
        <v>0.1149327858572373</v>
      </c>
      <c r="W520">
        <f t="shared" si="99"/>
        <v>0.1225179964168211</v>
      </c>
    </row>
    <row r="521" spans="1:23" x14ac:dyDescent="0.4">
      <c r="A521">
        <v>1924.04</v>
      </c>
      <c r="B521">
        <v>8.5</v>
      </c>
      <c r="C521">
        <v>7.9236203483279786</v>
      </c>
      <c r="D521">
        <f t="shared" si="90"/>
        <v>4.6798029556650352E-3</v>
      </c>
      <c r="E521">
        <f t="shared" si="102"/>
        <v>-6.5934065934065894E-2</v>
      </c>
      <c r="F521">
        <f t="shared" si="101"/>
        <v>-0.27586206896551629</v>
      </c>
      <c r="G521" t="str">
        <f t="shared" si="91"/>
        <v>Below 10.7</v>
      </c>
      <c r="H521" t="str">
        <f t="shared" si="92"/>
        <v>10.7 to 13.7</v>
      </c>
      <c r="I521" t="str">
        <f>IF(C521&gt;$AA$17,"Above 21.9",IF(C521&gt;$AA$16,"17.7 to 21.9",IF(C521&gt;$AA$15,"13.7 to 17.7",IF(C521&gt;$AA$14,"10.6 to 13.6","Below 10.6"))))</f>
        <v>Below 10.6</v>
      </c>
      <c r="J521" t="str">
        <f t="shared" si="93"/>
        <v>10.6 to 13.6</v>
      </c>
      <c r="K521">
        <f>_xlfn.PERCENTILE.INC($C$2:$C521,K$1)</f>
        <v>11.301453162656305</v>
      </c>
      <c r="L521">
        <f>_xlfn.PERCENTILE.INC($C$2:$C521,L$1)</f>
        <v>14.559415937540717</v>
      </c>
      <c r="M521">
        <f>_xlfn.PERCENTILE.INC($C$2:$C521,M$1)</f>
        <v>16.315286264595187</v>
      </c>
      <c r="N521">
        <f>_xlfn.PERCENTILE.INC($C$2:$C521,N$1)</f>
        <v>18.14974235573283</v>
      </c>
      <c r="O521">
        <f>_xlfn.PERCENTILE.INC($C$2:$C521,O$1)</f>
        <v>25.238466205960332</v>
      </c>
      <c r="P521">
        <f t="shared" si="103"/>
        <v>5</v>
      </c>
      <c r="Q521">
        <f t="shared" si="94"/>
        <v>5</v>
      </c>
      <c r="R521">
        <f t="shared" si="95"/>
        <v>5</v>
      </c>
      <c r="S521">
        <f t="shared" si="96"/>
        <v>5</v>
      </c>
      <c r="T521">
        <f t="shared" si="100"/>
        <v>0.12620493613263756</v>
      </c>
      <c r="U521">
        <f t="shared" si="97"/>
        <v>8.6785497436755094E-2</v>
      </c>
      <c r="V521">
        <f t="shared" si="98"/>
        <v>0.11943422096007981</v>
      </c>
      <c r="W521">
        <f t="shared" si="99"/>
        <v>0.12409908648493106</v>
      </c>
    </row>
    <row r="522" spans="1:23" x14ac:dyDescent="0.4">
      <c r="A522">
        <v>1924.05</v>
      </c>
      <c r="B522">
        <v>8.4700000000000006</v>
      </c>
      <c r="C522">
        <v>7.8996983306652897</v>
      </c>
      <c r="D522">
        <f t="shared" si="90"/>
        <v>3.6719706242350153E-3</v>
      </c>
      <c r="E522">
        <f t="shared" si="102"/>
        <v>-2.3068050749711567E-2</v>
      </c>
      <c r="F522">
        <f t="shared" si="101"/>
        <v>-4.2352941176469684E-2</v>
      </c>
      <c r="G522" t="str">
        <f t="shared" si="91"/>
        <v>Below 10.7</v>
      </c>
      <c r="H522" t="str">
        <f t="shared" si="92"/>
        <v>10.7 to 13.7</v>
      </c>
      <c r="I522" t="str">
        <f>IF(C522&gt;$AA$17,"Above 21.9",IF(C522&gt;$AA$16,"17.7 to 21.9",IF(C522&gt;$AA$15,"13.7 to 17.7",IF(C522&gt;$AA$14,"10.6 to 13.6","Below 10.6"))))</f>
        <v>Below 10.6</v>
      </c>
      <c r="J522" t="str">
        <f t="shared" si="93"/>
        <v>10.6 to 13.6</v>
      </c>
      <c r="K522">
        <f>_xlfn.PERCENTILE.INC($C$2:$C522,K$1)</f>
        <v>11.174040870036803</v>
      </c>
      <c r="L522">
        <f>_xlfn.PERCENTILE.INC($C$2:$C522,L$1)</f>
        <v>14.547885040564147</v>
      </c>
      <c r="M522">
        <f>_xlfn.PERCENTILE.INC($C$2:$C522,M$1)</f>
        <v>16.304651978851037</v>
      </c>
      <c r="N522">
        <f>_xlfn.PERCENTILE.INC($C$2:$C522,N$1)</f>
        <v>18.147258164990234</v>
      </c>
      <c r="O522">
        <f>_xlfn.PERCENTILE.INC($C$2:$C522,O$1)</f>
        <v>25.238466205960332</v>
      </c>
      <c r="P522">
        <f t="shared" si="103"/>
        <v>5</v>
      </c>
      <c r="Q522">
        <f t="shared" si="94"/>
        <v>5</v>
      </c>
      <c r="R522">
        <f t="shared" si="95"/>
        <v>5</v>
      </c>
      <c r="S522">
        <f t="shared" si="96"/>
        <v>5</v>
      </c>
      <c r="T522">
        <f t="shared" si="100"/>
        <v>0.12658711233543812</v>
      </c>
      <c r="U522">
        <f t="shared" si="97"/>
        <v>8.7115536423311879E-2</v>
      </c>
      <c r="V522">
        <f t="shared" si="98"/>
        <v>0.1249922213028731</v>
      </c>
      <c r="W522">
        <f t="shared" si="99"/>
        <v>0.12620493613263756</v>
      </c>
    </row>
    <row r="523" spans="1:23" x14ac:dyDescent="0.4">
      <c r="A523">
        <v>1924.06</v>
      </c>
      <c r="B523">
        <v>8.6300000000000008</v>
      </c>
      <c r="C523">
        <v>8.0516769463966469</v>
      </c>
      <c r="D523">
        <f t="shared" si="90"/>
        <v>6.1500615006150052E-3</v>
      </c>
      <c r="E523">
        <f t="shared" si="102"/>
        <v>3.4772182254196753E-2</v>
      </c>
      <c r="F523">
        <f t="shared" si="101"/>
        <v>0.22668240850059052</v>
      </c>
      <c r="G523" t="str">
        <f t="shared" si="91"/>
        <v>Below 10.7</v>
      </c>
      <c r="H523" t="str">
        <f t="shared" si="92"/>
        <v>10.7 to 13.7</v>
      </c>
      <c r="I523" t="str">
        <f>IF(C523&gt;$AA$17,"Above 21.9",IF(C523&gt;$AA$16,"17.7 to 21.9",IF(C523&gt;$AA$15,"13.7 to 17.7",IF(C523&gt;$AA$14,"10.6 to 13.6","Below 10.6"))))</f>
        <v>Below 10.6</v>
      </c>
      <c r="J523" t="str">
        <f t="shared" si="93"/>
        <v>10.6 to 13.6</v>
      </c>
      <c r="K523">
        <f>_xlfn.PERCENTILE.INC($C$2:$C523,K$1)</f>
        <v>11.158217925284436</v>
      </c>
      <c r="L523">
        <f>_xlfn.PERCENTILE.INC($C$2:$C523,L$1)</f>
        <v>14.484948755028723</v>
      </c>
      <c r="M523">
        <f>_xlfn.PERCENTILE.INC($C$2:$C523,M$1)</f>
        <v>16.30458156822203</v>
      </c>
      <c r="N523">
        <f>_xlfn.PERCENTILE.INC($C$2:$C523,N$1)</f>
        <v>18.147235317152191</v>
      </c>
      <c r="O523">
        <f>_xlfn.PERCENTILE.INC($C$2:$C523,O$1)</f>
        <v>25.238466205960332</v>
      </c>
      <c r="P523">
        <f t="shared" si="103"/>
        <v>5</v>
      </c>
      <c r="Q523">
        <f t="shared" si="94"/>
        <v>5</v>
      </c>
      <c r="R523">
        <f t="shared" si="95"/>
        <v>5</v>
      </c>
      <c r="S523">
        <f t="shared" si="96"/>
        <v>5</v>
      </c>
      <c r="T523">
        <f t="shared" si="100"/>
        <v>0.12419773007007295</v>
      </c>
      <c r="U523">
        <f t="shared" si="97"/>
        <v>8.7498899502472069E-2</v>
      </c>
      <c r="V523">
        <f t="shared" si="98"/>
        <v>0.13034707688905708</v>
      </c>
      <c r="W523">
        <f t="shared" si="99"/>
        <v>0.12658711233543812</v>
      </c>
    </row>
    <row r="524" spans="1:23" x14ac:dyDescent="0.4">
      <c r="A524">
        <v>1924.07</v>
      </c>
      <c r="B524">
        <v>9.0299999999999994</v>
      </c>
      <c r="C524">
        <v>8.3777121399718322</v>
      </c>
      <c r="D524">
        <f t="shared" si="90"/>
        <v>1.7578124999999997E-2</v>
      </c>
      <c r="E524">
        <f t="shared" si="102"/>
        <v>0.12034739454094277</v>
      </c>
      <c r="F524">
        <f t="shared" si="101"/>
        <v>0.55619930475086699</v>
      </c>
      <c r="G524" t="str">
        <f t="shared" si="91"/>
        <v>Below 10.7</v>
      </c>
      <c r="H524" t="str">
        <f t="shared" si="92"/>
        <v>Below 10.7</v>
      </c>
      <c r="I524" t="str">
        <f>IF(C524&gt;$AA$17,"Above 21.9",IF(C524&gt;$AA$16,"17.7 to 21.9",IF(C524&gt;$AA$15,"13.7 to 17.7",IF(C524&gt;$AA$14,"10.6 to 13.6","Below 10.6"))))</f>
        <v>Below 10.6</v>
      </c>
      <c r="J524" t="str">
        <f t="shared" si="93"/>
        <v>10.6 to 13.6</v>
      </c>
      <c r="K524">
        <f>_xlfn.PERCENTILE.INC($C$2:$C524,K$1)</f>
        <v>11.129882512008301</v>
      </c>
      <c r="L524">
        <f>_xlfn.PERCENTILE.INC($C$2:$C524,L$1)</f>
        <v>14.441395803322003</v>
      </c>
      <c r="M524">
        <f>_xlfn.PERCENTILE.INC($C$2:$C524,M$1)</f>
        <v>16.304511157593026</v>
      </c>
      <c r="N524">
        <f>_xlfn.PERCENTILE.INC($C$2:$C524,N$1)</f>
        <v>18.147212469314148</v>
      </c>
      <c r="O524">
        <f>_xlfn.PERCENTILE.INC($C$2:$C524,O$1)</f>
        <v>25.238466205960332</v>
      </c>
      <c r="P524">
        <f t="shared" si="103"/>
        <v>5</v>
      </c>
      <c r="Q524">
        <f t="shared" si="94"/>
        <v>5</v>
      </c>
      <c r="R524">
        <f t="shared" si="95"/>
        <v>5</v>
      </c>
      <c r="S524">
        <f t="shared" si="96"/>
        <v>5</v>
      </c>
      <c r="T524">
        <f t="shared" si="100"/>
        <v>0.11936433041531577</v>
      </c>
      <c r="U524">
        <f t="shared" si="97"/>
        <v>9.3507361403096553E-2</v>
      </c>
      <c r="V524">
        <f t="shared" si="98"/>
        <v>0.13612878105984208</v>
      </c>
      <c r="W524">
        <f t="shared" si="99"/>
        <v>0.12419773007007295</v>
      </c>
    </row>
    <row r="525" spans="1:23" x14ac:dyDescent="0.4">
      <c r="A525">
        <v>1924.08</v>
      </c>
      <c r="B525">
        <v>9.34</v>
      </c>
      <c r="C525">
        <v>8.7174183085483286</v>
      </c>
      <c r="D525">
        <f t="shared" si="90"/>
        <v>2.1614583333333336E-2</v>
      </c>
      <c r="E525">
        <f t="shared" si="102"/>
        <v>0.15308641975308646</v>
      </c>
      <c r="F525">
        <f t="shared" si="101"/>
        <v>0.41196013289036615</v>
      </c>
      <c r="G525" t="str">
        <f t="shared" si="91"/>
        <v>Below 10.7</v>
      </c>
      <c r="H525" t="str">
        <f t="shared" si="92"/>
        <v>Below 10.7</v>
      </c>
      <c r="I525" t="str">
        <f>IF(C525&gt;$AA$17,"Above 21.9",IF(C525&gt;$AA$16,"17.7 to 21.9",IF(C525&gt;$AA$15,"13.7 to 17.7",IF(C525&gt;$AA$14,"10.6 to 13.6","Below 10.6"))))</f>
        <v>Below 10.6</v>
      </c>
      <c r="J525" t="str">
        <f t="shared" si="93"/>
        <v>Below 10.6</v>
      </c>
      <c r="K525">
        <f>_xlfn.PERCENTILE.INC($C$2:$C525,K$1)</f>
        <v>11.097192774384968</v>
      </c>
      <c r="L525">
        <f>_xlfn.PERCENTILE.INC($C$2:$C525,L$1)</f>
        <v>14.436609519272697</v>
      </c>
      <c r="M525">
        <f>_xlfn.PERCENTILE.INC($C$2:$C525,M$1)</f>
        <v>16.303404520003518</v>
      </c>
      <c r="N525">
        <f>_xlfn.PERCENTILE.INC($C$2:$C525,N$1)</f>
        <v>18.147189621476109</v>
      </c>
      <c r="O525">
        <f>_xlfn.PERCENTILE.INC($C$2:$C525,O$1)</f>
        <v>25.238466205960332</v>
      </c>
      <c r="P525">
        <f t="shared" si="103"/>
        <v>5</v>
      </c>
      <c r="Q525">
        <f t="shared" si="94"/>
        <v>5</v>
      </c>
      <c r="R525">
        <f t="shared" si="95"/>
        <v>5</v>
      </c>
      <c r="S525">
        <f t="shared" si="96"/>
        <v>5</v>
      </c>
      <c r="T525">
        <f t="shared" si="100"/>
        <v>0.11471286160713394</v>
      </c>
      <c r="U525">
        <f t="shared" si="97"/>
        <v>9.531029264792458E-2</v>
      </c>
      <c r="V525">
        <f t="shared" si="98"/>
        <v>0.13437639562848014</v>
      </c>
      <c r="W525">
        <f t="shared" si="99"/>
        <v>0.11936433041531577</v>
      </c>
    </row>
    <row r="526" spans="1:23" x14ac:dyDescent="0.4">
      <c r="A526">
        <v>1924.09</v>
      </c>
      <c r="B526">
        <v>9.25</v>
      </c>
      <c r="C526">
        <v>8.5816703752090522</v>
      </c>
      <c r="D526">
        <f t="shared" si="90"/>
        <v>2.0442708333333337E-2</v>
      </c>
      <c r="E526">
        <f t="shared" si="102"/>
        <v>0.13496932515337418</v>
      </c>
      <c r="F526">
        <f t="shared" si="101"/>
        <v>-0.11563169164882209</v>
      </c>
      <c r="G526" t="str">
        <f t="shared" si="91"/>
        <v>Below 10.7</v>
      </c>
      <c r="H526" t="str">
        <f t="shared" si="92"/>
        <v>Below 10.7</v>
      </c>
      <c r="I526" t="str">
        <f>IF(C526&gt;$AA$17,"Above 21.9",IF(C526&gt;$AA$16,"17.7 to 21.9",IF(C526&gt;$AA$15,"13.7 to 17.7",IF(C526&gt;$AA$14,"10.6 to 13.6","Below 10.6"))))</f>
        <v>Below 10.6</v>
      </c>
      <c r="J526" t="str">
        <f t="shared" si="93"/>
        <v>Below 10.6</v>
      </c>
      <c r="K526">
        <f>_xlfn.PERCENTILE.INC($C$2:$C526,K$1)</f>
        <v>11.063416251324675</v>
      </c>
      <c r="L526">
        <f>_xlfn.PERCENTILE.INC($C$2:$C526,L$1)</f>
        <v>14.434137143542047</v>
      </c>
      <c r="M526">
        <f>_xlfn.PERCENTILE.INC($C$2:$C526,M$1)</f>
        <v>16.301261655453505</v>
      </c>
      <c r="N526">
        <f>_xlfn.PERCENTILE.INC($C$2:$C526,N$1)</f>
        <v>18.147166773638066</v>
      </c>
      <c r="O526">
        <f>_xlfn.PERCENTILE.INC($C$2:$C526,O$1)</f>
        <v>25.238466205960332</v>
      </c>
      <c r="P526">
        <f t="shared" si="103"/>
        <v>5</v>
      </c>
      <c r="Q526">
        <f t="shared" si="94"/>
        <v>5</v>
      </c>
      <c r="R526">
        <f t="shared" si="95"/>
        <v>5</v>
      </c>
      <c r="S526">
        <f t="shared" si="96"/>
        <v>5</v>
      </c>
      <c r="T526">
        <f t="shared" si="100"/>
        <v>0.11652743070729277</v>
      </c>
      <c r="U526">
        <f t="shared" si="97"/>
        <v>9.5233584777777713E-2</v>
      </c>
      <c r="V526">
        <f t="shared" si="98"/>
        <v>0.13408089929228242</v>
      </c>
      <c r="W526">
        <f t="shared" si="99"/>
        <v>0.11471286160713394</v>
      </c>
    </row>
    <row r="527" spans="1:23" x14ac:dyDescent="0.4">
      <c r="A527">
        <v>1924.1</v>
      </c>
      <c r="B527">
        <v>9.1300000000000008</v>
      </c>
      <c r="C527">
        <v>8.4194910358724222</v>
      </c>
      <c r="D527">
        <f t="shared" si="90"/>
        <v>1.888020833333335E-2</v>
      </c>
      <c r="E527">
        <f t="shared" si="102"/>
        <v>0.1369863013698632</v>
      </c>
      <c r="F527">
        <f t="shared" si="101"/>
        <v>-0.15567567567567467</v>
      </c>
      <c r="G527" t="str">
        <f t="shared" si="91"/>
        <v>Below 10.7</v>
      </c>
      <c r="H527" t="str">
        <f t="shared" si="92"/>
        <v>Below 10.7</v>
      </c>
      <c r="I527" t="str">
        <f>IF(C527&gt;$AA$17,"Above 21.9",IF(C527&gt;$AA$16,"17.7 to 21.9",IF(C527&gt;$AA$15,"13.7 to 17.7",IF(C527&gt;$AA$14,"10.6 to 13.6","Below 10.6"))))</f>
        <v>Below 10.6</v>
      </c>
      <c r="J527" t="str">
        <f t="shared" si="93"/>
        <v>Below 10.6</v>
      </c>
      <c r="K527">
        <f>_xlfn.PERCENTILE.INC($C$2:$C527,K$1)</f>
        <v>11.026929876471321</v>
      </c>
      <c r="L527">
        <f>_xlfn.PERCENTILE.INC($C$2:$C527,L$1)</f>
        <v>14.432821721970727</v>
      </c>
      <c r="M527">
        <f>_xlfn.PERCENTILE.INC($C$2:$C527,M$1)</f>
        <v>16.299118790903496</v>
      </c>
      <c r="N527">
        <f>_xlfn.PERCENTILE.INC($C$2:$C527,N$1)</f>
        <v>18.147143925800023</v>
      </c>
      <c r="O527">
        <f>_xlfn.PERCENTILE.INC($C$2:$C527,O$1)</f>
        <v>25.238466205960332</v>
      </c>
      <c r="P527">
        <f t="shared" si="103"/>
        <v>5</v>
      </c>
      <c r="Q527">
        <f t="shared" si="94"/>
        <v>5</v>
      </c>
      <c r="R527">
        <f t="shared" si="95"/>
        <v>5</v>
      </c>
      <c r="S527">
        <f t="shared" si="96"/>
        <v>5</v>
      </c>
      <c r="T527">
        <f t="shared" si="100"/>
        <v>0.11877202502376448</v>
      </c>
      <c r="U527">
        <f t="shared" si="97"/>
        <v>9.4226200376235483E-2</v>
      </c>
      <c r="V527">
        <f t="shared" si="98"/>
        <v>0.13666055510620564</v>
      </c>
      <c r="W527">
        <f t="shared" si="99"/>
        <v>0.11652743070729277</v>
      </c>
    </row>
    <row r="528" spans="1:23" x14ac:dyDescent="0.4">
      <c r="A528">
        <v>1924.11</v>
      </c>
      <c r="B528">
        <v>9.64</v>
      </c>
      <c r="C528">
        <v>8.8883273612509726</v>
      </c>
      <c r="D528">
        <f t="shared" si="90"/>
        <v>2.5520833333333347E-2</v>
      </c>
      <c r="E528">
        <f t="shared" si="102"/>
        <v>0.16565900846432902</v>
      </c>
      <c r="F528">
        <f t="shared" si="101"/>
        <v>0.67031763417305545</v>
      </c>
      <c r="G528" t="str">
        <f t="shared" si="91"/>
        <v>Below 10.7</v>
      </c>
      <c r="H528" t="str">
        <f t="shared" si="92"/>
        <v>Below 10.7</v>
      </c>
      <c r="I528" t="str">
        <f>IF(C528&gt;$AA$17,"Above 21.9",IF(C528&gt;$AA$16,"17.7 to 21.9",IF(C528&gt;$AA$15,"13.7 to 17.7",IF(C528&gt;$AA$14,"10.6 to 13.6","Below 10.6"))))</f>
        <v>Below 10.6</v>
      </c>
      <c r="J528" t="str">
        <f t="shared" si="93"/>
        <v>Below 10.6</v>
      </c>
      <c r="K528">
        <f>_xlfn.PERCENTILE.INC($C$2:$C528,K$1)</f>
        <v>10.999275117201005</v>
      </c>
      <c r="L528">
        <f>_xlfn.PERCENTILE.INC($C$2:$C528,L$1)</f>
        <v>14.395502621976009</v>
      </c>
      <c r="M528">
        <f>_xlfn.PERCENTILE.INC($C$2:$C528,M$1)</f>
        <v>16.295343160508882</v>
      </c>
      <c r="N528">
        <f>_xlfn.PERCENTILE.INC($C$2:$C528,N$1)</f>
        <v>18.146085471441609</v>
      </c>
      <c r="O528">
        <f>_xlfn.PERCENTILE.INC($C$2:$C528,O$1)</f>
        <v>25.238466205960332</v>
      </c>
      <c r="P528">
        <f t="shared" si="103"/>
        <v>5</v>
      </c>
      <c r="Q528">
        <f t="shared" si="94"/>
        <v>5</v>
      </c>
      <c r="R528">
        <f t="shared" si="95"/>
        <v>5</v>
      </c>
      <c r="S528">
        <f t="shared" si="96"/>
        <v>5</v>
      </c>
      <c r="T528">
        <f t="shared" si="100"/>
        <v>0.11250710728314767</v>
      </c>
      <c r="U528">
        <f t="shared" si="97"/>
        <v>9.5084894067449771E-2</v>
      </c>
      <c r="V528">
        <f t="shared" si="98"/>
        <v>0.13251478224540483</v>
      </c>
      <c r="W528">
        <f t="shared" si="99"/>
        <v>0.11877202502376448</v>
      </c>
    </row>
    <row r="529" spans="1:23" x14ac:dyDescent="0.4">
      <c r="A529">
        <v>1924.12</v>
      </c>
      <c r="B529">
        <v>10.16</v>
      </c>
      <c r="C529">
        <v>9.3106396804163722</v>
      </c>
      <c r="D529">
        <f t="shared" si="90"/>
        <v>3.8231292517006812E-2</v>
      </c>
      <c r="E529">
        <f t="shared" si="102"/>
        <v>0.18830409356725139</v>
      </c>
      <c r="F529">
        <f t="shared" si="101"/>
        <v>0.64730290456431483</v>
      </c>
      <c r="G529" t="str">
        <f t="shared" si="91"/>
        <v>Below 10.7</v>
      </c>
      <c r="H529" t="str">
        <f t="shared" si="92"/>
        <v>Below 10.7</v>
      </c>
      <c r="I529" t="str">
        <f>IF(C529&gt;$AA$17,"Above 21.9",IF(C529&gt;$AA$16,"17.7 to 21.9",IF(C529&gt;$AA$15,"13.7 to 17.7",IF(C529&gt;$AA$14,"10.6 to 13.6","Below 10.6"))))</f>
        <v>Below 10.6</v>
      </c>
      <c r="J529" t="str">
        <f t="shared" si="93"/>
        <v>Below 10.6</v>
      </c>
      <c r="K529">
        <f>_xlfn.PERCENTILE.INC($C$2:$C529,K$1)</f>
        <v>10.896048662783736</v>
      </c>
      <c r="L529">
        <f>_xlfn.PERCENTILE.INC($C$2:$C529,L$1)</f>
        <v>14.367189314099519</v>
      </c>
      <c r="M529">
        <f>_xlfn.PERCENTILE.INC($C$2:$C529,M$1)</f>
        <v>16.291567530114264</v>
      </c>
      <c r="N529">
        <f>_xlfn.PERCENTILE.INC($C$2:$C529,N$1)</f>
        <v>18.145027017083198</v>
      </c>
      <c r="O529">
        <f>_xlfn.PERCENTILE.INC($C$2:$C529,O$1)</f>
        <v>25.238466205960332</v>
      </c>
      <c r="P529">
        <f t="shared" si="103"/>
        <v>5</v>
      </c>
      <c r="Q529">
        <f t="shared" si="94"/>
        <v>5</v>
      </c>
      <c r="R529">
        <f t="shared" si="95"/>
        <v>5</v>
      </c>
      <c r="S529">
        <f t="shared" si="96"/>
        <v>5</v>
      </c>
      <c r="T529">
        <f t="shared" si="100"/>
        <v>0.10740400598933714</v>
      </c>
      <c r="U529">
        <f t="shared" si="97"/>
        <v>9.8306976982469832E-2</v>
      </c>
      <c r="V529">
        <f t="shared" si="98"/>
        <v>0.12804524984013968</v>
      </c>
      <c r="W529">
        <f t="shared" si="99"/>
        <v>0.11250710728314767</v>
      </c>
    </row>
    <row r="530" spans="1:23" x14ac:dyDescent="0.4">
      <c r="A530">
        <v>1925.01</v>
      </c>
      <c r="B530">
        <v>10.58</v>
      </c>
      <c r="C530">
        <v>9.6926188522549914</v>
      </c>
      <c r="D530">
        <f t="shared" si="90"/>
        <v>4.1443850267379671E-2</v>
      </c>
      <c r="E530">
        <f t="shared" si="102"/>
        <v>0.19818799546998866</v>
      </c>
      <c r="F530">
        <f t="shared" si="101"/>
        <v>0.49606299212598415</v>
      </c>
      <c r="G530" t="str">
        <f t="shared" si="91"/>
        <v>Below 10.7</v>
      </c>
      <c r="H530" t="str">
        <f t="shared" si="92"/>
        <v>Below 10.7</v>
      </c>
      <c r="I530" t="str">
        <f>IF(C530&gt;$AA$17,"Above 21.9",IF(C530&gt;$AA$16,"17.7 to 21.9",IF(C530&gt;$AA$15,"13.7 to 17.7",IF(C530&gt;$AA$14,"10.6 to 13.6","Below 10.6"))))</f>
        <v>Below 10.6</v>
      </c>
      <c r="J530" t="str">
        <f t="shared" si="93"/>
        <v>Below 10.6</v>
      </c>
      <c r="K530">
        <f>_xlfn.PERCENTILE.INC($C$2:$C530,K$1)</f>
        <v>10.781909367303493</v>
      </c>
      <c r="L530">
        <f>_xlfn.PERCENTILE.INC($C$2:$C530,L$1)</f>
        <v>14.356887590459486</v>
      </c>
      <c r="M530">
        <f>_xlfn.PERCENTILE.INC($C$2:$C530,M$1)</f>
        <v>16.284141654169836</v>
      </c>
      <c r="N530">
        <f>_xlfn.PERCENTILE.INC($C$2:$C530,N$1)</f>
        <v>18.143968562724783</v>
      </c>
      <c r="O530">
        <f>_xlfn.PERCENTILE.INC($C$2:$C530,O$1)</f>
        <v>25.238466205960332</v>
      </c>
      <c r="P530">
        <f t="shared" si="103"/>
        <v>5</v>
      </c>
      <c r="Q530">
        <f t="shared" si="94"/>
        <v>5</v>
      </c>
      <c r="R530">
        <f t="shared" si="95"/>
        <v>5</v>
      </c>
      <c r="S530">
        <f t="shared" si="96"/>
        <v>5</v>
      </c>
      <c r="T530">
        <f t="shared" si="100"/>
        <v>0.10317129098369009</v>
      </c>
      <c r="U530">
        <f t="shared" si="97"/>
        <v>9.6526641344943806E-2</v>
      </c>
      <c r="V530">
        <f t="shared" si="98"/>
        <v>0.12388120643260034</v>
      </c>
      <c r="W530">
        <f t="shared" si="99"/>
        <v>0.10740400598933714</v>
      </c>
    </row>
    <row r="531" spans="1:23" x14ac:dyDescent="0.4">
      <c r="A531">
        <v>1925.02</v>
      </c>
      <c r="B531">
        <v>10.67</v>
      </c>
      <c r="C531">
        <v>9.8308047228195701</v>
      </c>
      <c r="D531">
        <f t="shared" si="90"/>
        <v>4.4579945799457996E-2</v>
      </c>
      <c r="E531">
        <f t="shared" si="102"/>
        <v>0.20293122886133041</v>
      </c>
      <c r="F531">
        <f t="shared" si="101"/>
        <v>0.102079395085066</v>
      </c>
      <c r="G531" t="str">
        <f t="shared" si="91"/>
        <v>Below 10.7</v>
      </c>
      <c r="H531" t="str">
        <f t="shared" si="92"/>
        <v>Below 10.7</v>
      </c>
      <c r="I531" t="str">
        <f>IF(C531&gt;$AA$17,"Above 21.9",IF(C531&gt;$AA$16,"17.7 to 21.9",IF(C531&gt;$AA$15,"13.7 to 17.7",IF(C531&gt;$AA$14,"10.6 to 13.6","Below 10.6"))))</f>
        <v>Below 10.6</v>
      </c>
      <c r="J531" t="str">
        <f t="shared" si="93"/>
        <v>Below 10.6</v>
      </c>
      <c r="K531">
        <f>_xlfn.PERCENTILE.INC($C$2:$C531,K$1)</f>
        <v>10.704479587554285</v>
      </c>
      <c r="L531">
        <f>_xlfn.PERCENTILE.INC($C$2:$C531,L$1)</f>
        <v>14.352013882652066</v>
      </c>
      <c r="M531">
        <f>_xlfn.PERCENTILE.INC($C$2:$C531,M$1)</f>
        <v>16.273065532675592</v>
      </c>
      <c r="N531">
        <f>_xlfn.PERCENTILE.INC($C$2:$C531,N$1)</f>
        <v>18.142910108366372</v>
      </c>
      <c r="O531">
        <f>_xlfn.PERCENTILE.INC($C$2:$C531,O$1)</f>
        <v>25.238466205960332</v>
      </c>
      <c r="P531">
        <f t="shared" si="103"/>
        <v>5</v>
      </c>
      <c r="Q531">
        <f t="shared" si="94"/>
        <v>5</v>
      </c>
      <c r="R531">
        <f t="shared" si="95"/>
        <v>5</v>
      </c>
      <c r="S531">
        <f t="shared" si="96"/>
        <v>5</v>
      </c>
      <c r="T531">
        <f t="shared" si="100"/>
        <v>0.10172107250577045</v>
      </c>
      <c r="U531">
        <f t="shared" si="97"/>
        <v>9.6807424636220732E-2</v>
      </c>
      <c r="V531">
        <f t="shared" si="98"/>
        <v>0.1225179964168211</v>
      </c>
      <c r="W531">
        <f t="shared" si="99"/>
        <v>0.10317129098369009</v>
      </c>
    </row>
    <row r="532" spans="1:23" x14ac:dyDescent="0.4">
      <c r="A532">
        <v>1925.03</v>
      </c>
      <c r="B532">
        <v>10.39</v>
      </c>
      <c r="C532">
        <v>9.5185375388100262</v>
      </c>
      <c r="D532">
        <f t="shared" si="90"/>
        <v>3.7252311756935275E-2</v>
      </c>
      <c r="E532">
        <f t="shared" si="102"/>
        <v>0.19425287356321855</v>
      </c>
      <c r="F532">
        <f t="shared" si="101"/>
        <v>-0.31490159325210798</v>
      </c>
      <c r="G532" t="str">
        <f t="shared" si="91"/>
        <v>Below 10.7</v>
      </c>
      <c r="H532" t="str">
        <f t="shared" si="92"/>
        <v>10.7 to 13.7</v>
      </c>
      <c r="I532" t="str">
        <f>IF(C532&gt;$AA$17,"Above 21.9",IF(C532&gt;$AA$16,"17.7 to 21.9",IF(C532&gt;$AA$15,"13.7 to 17.7",IF(C532&gt;$AA$14,"10.6 to 13.6","Below 10.6"))))</f>
        <v>Below 10.6</v>
      </c>
      <c r="J532" t="str">
        <f t="shared" si="93"/>
        <v>10.6 to 13.6</v>
      </c>
      <c r="K532">
        <f>_xlfn.PERCENTILE.INC($C$2:$C532,K$1)</f>
        <v>10.694345183040149</v>
      </c>
      <c r="L532">
        <f>_xlfn.PERCENTILE.INC($C$2:$C532,L$1)</f>
        <v>14.349854182760952</v>
      </c>
      <c r="M532">
        <f>_xlfn.PERCENTILE.INC($C$2:$C532,M$1)</f>
        <v>16.26198941118135</v>
      </c>
      <c r="N532">
        <f>_xlfn.PERCENTILE.INC($C$2:$C532,N$1)</f>
        <v>18.141851654007958</v>
      </c>
      <c r="O532">
        <f>_xlfn.PERCENTILE.INC($C$2:$C532,O$1)</f>
        <v>25.238466205960332</v>
      </c>
      <c r="P532">
        <f t="shared" si="103"/>
        <v>5</v>
      </c>
      <c r="Q532">
        <f t="shared" si="94"/>
        <v>5</v>
      </c>
      <c r="R532">
        <f t="shared" si="95"/>
        <v>5</v>
      </c>
      <c r="S532">
        <f t="shared" si="96"/>
        <v>5</v>
      </c>
      <c r="T532">
        <f t="shared" si="100"/>
        <v>0.1050581558272676</v>
      </c>
      <c r="U532">
        <f t="shared" si="97"/>
        <v>9.3396728142353252E-2</v>
      </c>
      <c r="V532">
        <f t="shared" si="98"/>
        <v>0.12409908648493106</v>
      </c>
      <c r="W532">
        <f t="shared" si="99"/>
        <v>0.10172107250577045</v>
      </c>
    </row>
    <row r="533" spans="1:23" x14ac:dyDescent="0.4">
      <c r="A533">
        <v>1925.04</v>
      </c>
      <c r="B533">
        <v>10.28</v>
      </c>
      <c r="C533">
        <v>9.4765667879030637</v>
      </c>
      <c r="D533">
        <f t="shared" si="90"/>
        <v>2.6289926289926276E-2</v>
      </c>
      <c r="E533">
        <f t="shared" si="102"/>
        <v>0.20941176470588227</v>
      </c>
      <c r="F533">
        <f t="shared" si="101"/>
        <v>-0.12704523580365876</v>
      </c>
      <c r="G533" t="str">
        <f t="shared" si="91"/>
        <v>Below 10.7</v>
      </c>
      <c r="H533" t="str">
        <f t="shared" si="92"/>
        <v>10.7 to 13.7</v>
      </c>
      <c r="I533" t="str">
        <f>IF(C533&gt;$AA$17,"Above 21.9",IF(C533&gt;$AA$16,"17.7 to 21.9",IF(C533&gt;$AA$15,"13.7 to 17.7",IF(C533&gt;$AA$14,"10.6 to 13.6","Below 10.6"))))</f>
        <v>Below 10.6</v>
      </c>
      <c r="J533" t="str">
        <f t="shared" si="93"/>
        <v>10.6 to 13.6</v>
      </c>
      <c r="K533">
        <f>_xlfn.PERCENTILE.INC($C$2:$C533,K$1)</f>
        <v>10.629076609509013</v>
      </c>
      <c r="L533">
        <f>_xlfn.PERCENTILE.INC($C$2:$C533,L$1)</f>
        <v>14.341576701456111</v>
      </c>
      <c r="M533">
        <f>_xlfn.PERCENTILE.INC($C$2:$C533,M$1)</f>
        <v>16.24402216221527</v>
      </c>
      <c r="N533">
        <f>_xlfn.PERCENTILE.INC($C$2:$C533,N$1)</f>
        <v>18.136754760684315</v>
      </c>
      <c r="O533">
        <f>_xlfn.PERCENTILE.INC($C$2:$C533,O$1)</f>
        <v>25.238466205960332</v>
      </c>
      <c r="P533">
        <f t="shared" si="103"/>
        <v>5</v>
      </c>
      <c r="Q533">
        <f t="shared" si="94"/>
        <v>5</v>
      </c>
      <c r="R533">
        <f t="shared" si="95"/>
        <v>5</v>
      </c>
      <c r="S533">
        <f t="shared" si="96"/>
        <v>5</v>
      </c>
      <c r="T533">
        <f t="shared" si="100"/>
        <v>0.105523447719116</v>
      </c>
      <c r="U533">
        <f t="shared" si="97"/>
        <v>8.7710651906507703E-2</v>
      </c>
      <c r="V533">
        <f t="shared" si="98"/>
        <v>0.12620493613263756</v>
      </c>
      <c r="W533">
        <f t="shared" si="99"/>
        <v>0.1050581558272676</v>
      </c>
    </row>
    <row r="534" spans="1:23" x14ac:dyDescent="0.4">
      <c r="A534">
        <v>1925.05</v>
      </c>
      <c r="B534">
        <v>10.61</v>
      </c>
      <c r="C534">
        <v>9.7290076940213268</v>
      </c>
      <c r="D534">
        <f t="shared" si="90"/>
        <v>3.3459119496855337E-2</v>
      </c>
      <c r="E534">
        <f t="shared" si="102"/>
        <v>0.25265643447461611</v>
      </c>
      <c r="F534">
        <f t="shared" si="101"/>
        <v>0.3852140077821013</v>
      </c>
      <c r="G534" t="str">
        <f t="shared" si="91"/>
        <v>Below 10.7</v>
      </c>
      <c r="H534" t="str">
        <f t="shared" si="92"/>
        <v>10.7 to 13.7</v>
      </c>
      <c r="I534" t="str">
        <f>IF(C534&gt;$AA$17,"Above 21.9",IF(C534&gt;$AA$16,"17.7 to 21.9",IF(C534&gt;$AA$15,"13.7 to 17.7",IF(C534&gt;$AA$14,"10.6 to 13.6","Below 10.6"))))</f>
        <v>Below 10.6</v>
      </c>
      <c r="J534" t="str">
        <f t="shared" si="93"/>
        <v>10.6 to 13.6</v>
      </c>
      <c r="K534">
        <f>_xlfn.PERCENTILE.INC($C$2:$C534,K$1)</f>
        <v>10.599810321964364</v>
      </c>
      <c r="L534">
        <f>_xlfn.PERCENTILE.INC($C$2:$C534,L$1)</f>
        <v>14.334327682495307</v>
      </c>
      <c r="M534">
        <f>_xlfn.PERCENTILE.INC($C$2:$C534,M$1)</f>
        <v>16.226054913249193</v>
      </c>
      <c r="N534">
        <f>_xlfn.PERCENTILE.INC($C$2:$C534,N$1)</f>
        <v>18.131657867360673</v>
      </c>
      <c r="O534">
        <f>_xlfn.PERCENTILE.INC($C$2:$C534,O$1)</f>
        <v>25.238466205960332</v>
      </c>
      <c r="P534">
        <f t="shared" si="103"/>
        <v>5</v>
      </c>
      <c r="Q534">
        <f t="shared" si="94"/>
        <v>5</v>
      </c>
      <c r="R534">
        <f t="shared" si="95"/>
        <v>5</v>
      </c>
      <c r="S534">
        <f t="shared" si="96"/>
        <v>5</v>
      </c>
      <c r="T534">
        <f t="shared" si="100"/>
        <v>0.10278540540311427</v>
      </c>
      <c r="U534">
        <f t="shared" si="97"/>
        <v>9.0687073483050523E-2</v>
      </c>
      <c r="V534">
        <f t="shared" si="98"/>
        <v>0.12658711233543812</v>
      </c>
      <c r="W534">
        <f t="shared" si="99"/>
        <v>0.105523447719116</v>
      </c>
    </row>
    <row r="535" spans="1:23" x14ac:dyDescent="0.4">
      <c r="A535">
        <v>1925.06</v>
      </c>
      <c r="B535">
        <v>10.8</v>
      </c>
      <c r="C535">
        <v>9.7963861804506074</v>
      </c>
      <c r="D535">
        <f t="shared" si="90"/>
        <v>3.4328358208955245E-2</v>
      </c>
      <c r="E535">
        <f t="shared" si="102"/>
        <v>0.25144843568945535</v>
      </c>
      <c r="F535">
        <f t="shared" si="101"/>
        <v>0.21489161168708912</v>
      </c>
      <c r="G535" t="str">
        <f t="shared" si="91"/>
        <v>Below 10.7</v>
      </c>
      <c r="H535" t="str">
        <f t="shared" si="92"/>
        <v>10.7 to 13.7</v>
      </c>
      <c r="I535" t="str">
        <f>IF(C535&gt;$AA$17,"Above 21.9",IF(C535&gt;$AA$16,"17.7 to 21.9",IF(C535&gt;$AA$15,"13.7 to 17.7",IF(C535&gt;$AA$14,"10.6 to 13.6","Below 10.6"))))</f>
        <v>Below 10.6</v>
      </c>
      <c r="J535" t="str">
        <f t="shared" si="93"/>
        <v>10.6 to 13.6</v>
      </c>
      <c r="K535">
        <f>_xlfn.PERCENTILE.INC($C$2:$C535,K$1)</f>
        <v>10.561473592710724</v>
      </c>
      <c r="L535">
        <f>_xlfn.PERCENTILE.INC($C$2:$C535,L$1)</f>
        <v>14.329135588222577</v>
      </c>
      <c r="M535">
        <f>_xlfn.PERCENTILE.INC($C$2:$C535,M$1)</f>
        <v>16.214204350302911</v>
      </c>
      <c r="N535">
        <f>_xlfn.PERCENTILE.INC($C$2:$C535,N$1)</f>
        <v>18.12656097403703</v>
      </c>
      <c r="O535">
        <f>_xlfn.PERCENTILE.INC($C$2:$C535,O$1)</f>
        <v>25.238466205960332</v>
      </c>
      <c r="P535">
        <f t="shared" si="103"/>
        <v>5</v>
      </c>
      <c r="Q535">
        <f t="shared" si="94"/>
        <v>5</v>
      </c>
      <c r="R535">
        <f t="shared" si="95"/>
        <v>5</v>
      </c>
      <c r="S535">
        <f t="shared" si="96"/>
        <v>5</v>
      </c>
      <c r="T535">
        <f t="shared" si="100"/>
        <v>0.10207845848253429</v>
      </c>
      <c r="U535">
        <f t="shared" si="97"/>
        <v>8.9651828426404803E-2</v>
      </c>
      <c r="V535">
        <f t="shared" si="98"/>
        <v>0.12419773007007295</v>
      </c>
      <c r="W535">
        <f t="shared" si="99"/>
        <v>0.10278540540311427</v>
      </c>
    </row>
    <row r="536" spans="1:23" x14ac:dyDescent="0.4">
      <c r="A536">
        <v>1925.07</v>
      </c>
      <c r="B536">
        <v>11.1</v>
      </c>
      <c r="C536">
        <v>9.9639938917877977</v>
      </c>
      <c r="D536">
        <f t="shared" si="90"/>
        <v>3.8576779026217228E-2</v>
      </c>
      <c r="E536">
        <f t="shared" si="102"/>
        <v>0.22923588039867115</v>
      </c>
      <c r="F536">
        <f t="shared" si="101"/>
        <v>0.33333333333333209</v>
      </c>
      <c r="G536" t="str">
        <f t="shared" si="91"/>
        <v>Below 10.7</v>
      </c>
      <c r="H536" t="str">
        <f t="shared" si="92"/>
        <v>10.7 to 13.7</v>
      </c>
      <c r="I536" t="str">
        <f>IF(C536&gt;$AA$17,"Above 21.9",IF(C536&gt;$AA$16,"17.7 to 21.9",IF(C536&gt;$AA$15,"13.7 to 17.7",IF(C536&gt;$AA$14,"10.6 to 13.6","Below 10.6"))))</f>
        <v>Below 10.6</v>
      </c>
      <c r="J536" t="str">
        <f t="shared" si="93"/>
        <v>10.6 to 13.6</v>
      </c>
      <c r="K536">
        <f>_xlfn.PERCENTILE.INC($C$2:$C536,K$1)</f>
        <v>10.513633574754131</v>
      </c>
      <c r="L536">
        <f>_xlfn.PERCENTILE.INC($C$2:$C536,L$1)</f>
        <v>14.32710644491473</v>
      </c>
      <c r="M536">
        <f>_xlfn.PERCENTILE.INC($C$2:$C536,M$1)</f>
        <v>16.208470473376423</v>
      </c>
      <c r="N536">
        <f>_xlfn.PERCENTILE.INC($C$2:$C536,N$1)</f>
        <v>18.121464080713388</v>
      </c>
      <c r="O536">
        <f>_xlfn.PERCENTILE.INC($C$2:$C536,O$1)</f>
        <v>25.238466205960332</v>
      </c>
      <c r="P536">
        <f t="shared" si="103"/>
        <v>5</v>
      </c>
      <c r="Q536">
        <f t="shared" si="94"/>
        <v>5</v>
      </c>
      <c r="R536">
        <f t="shared" si="95"/>
        <v>5</v>
      </c>
      <c r="S536">
        <f t="shared" si="96"/>
        <v>5</v>
      </c>
      <c r="T536">
        <f t="shared" si="100"/>
        <v>0.10036136220679419</v>
      </c>
      <c r="U536">
        <f t="shared" si="97"/>
        <v>8.9979606531095269E-2</v>
      </c>
      <c r="V536">
        <f t="shared" si="98"/>
        <v>0.11936433041531577</v>
      </c>
      <c r="W536">
        <f t="shared" si="99"/>
        <v>0.10207845848253429</v>
      </c>
    </row>
    <row r="537" spans="1:23" x14ac:dyDescent="0.4">
      <c r="A537">
        <v>1925.08</v>
      </c>
      <c r="B537">
        <v>11.25</v>
      </c>
      <c r="C537">
        <v>10.110918458488941</v>
      </c>
      <c r="D537">
        <f t="shared" si="90"/>
        <v>3.4730538922155697E-2</v>
      </c>
      <c r="E537">
        <f t="shared" si="102"/>
        <v>0.20449678800856533</v>
      </c>
      <c r="F537">
        <f t="shared" si="101"/>
        <v>0.16216216216216256</v>
      </c>
      <c r="G537" t="str">
        <f t="shared" si="91"/>
        <v>Below 10.7</v>
      </c>
      <c r="H537" t="str">
        <f t="shared" si="92"/>
        <v>10.7 to 13.7</v>
      </c>
      <c r="I537" t="str">
        <f>IF(C537&gt;$AA$17,"Above 21.9",IF(C537&gt;$AA$16,"17.7 to 21.9",IF(C537&gt;$AA$15,"13.7 to 17.7",IF(C537&gt;$AA$14,"10.6 to 13.6","Below 10.6"))))</f>
        <v>Below 10.6</v>
      </c>
      <c r="J537" t="str">
        <f t="shared" si="93"/>
        <v>10.6 to 13.6</v>
      </c>
      <c r="K537">
        <f>_xlfn.PERCENTILE.INC($C$2:$C537,K$1)</f>
        <v>10.500497301802138</v>
      </c>
      <c r="L537">
        <f>_xlfn.PERCENTILE.INC($C$2:$C537,L$1)</f>
        <v>14.326658777089325</v>
      </c>
      <c r="M537">
        <f>_xlfn.PERCENTILE.INC($C$2:$C537,M$1)</f>
        <v>16.202736596449931</v>
      </c>
      <c r="N537">
        <f>_xlfn.PERCENTILE.INC($C$2:$C537,N$1)</f>
        <v>18.116367187389741</v>
      </c>
      <c r="O537">
        <f>_xlfn.PERCENTILE.INC($C$2:$C537,O$1)</f>
        <v>25.238466205960332</v>
      </c>
      <c r="P537">
        <f t="shared" si="103"/>
        <v>5</v>
      </c>
      <c r="Q537">
        <f t="shared" si="94"/>
        <v>5</v>
      </c>
      <c r="R537">
        <f t="shared" si="95"/>
        <v>5</v>
      </c>
      <c r="S537">
        <f t="shared" si="96"/>
        <v>5</v>
      </c>
      <c r="T537">
        <f t="shared" si="100"/>
        <v>9.8902983354634655E-2</v>
      </c>
      <c r="U537">
        <f t="shared" si="97"/>
        <v>8.6319769758992443E-2</v>
      </c>
      <c r="V537">
        <f t="shared" si="98"/>
        <v>0.11471286160713394</v>
      </c>
      <c r="W537">
        <f t="shared" si="99"/>
        <v>0.10036136220679419</v>
      </c>
    </row>
    <row r="538" spans="1:23" x14ac:dyDescent="0.4">
      <c r="A538">
        <v>1925.09</v>
      </c>
      <c r="B538">
        <v>11.51</v>
      </c>
      <c r="C538">
        <v>10.359247611348501</v>
      </c>
      <c r="D538">
        <f t="shared" si="90"/>
        <v>3.2909930715935329E-2</v>
      </c>
      <c r="E538">
        <f t="shared" si="102"/>
        <v>0.2443243243243243</v>
      </c>
      <c r="F538">
        <f t="shared" si="101"/>
        <v>0.2773333333333331</v>
      </c>
      <c r="G538" t="str">
        <f t="shared" si="91"/>
        <v>Below 10.7</v>
      </c>
      <c r="H538" t="str">
        <f t="shared" si="92"/>
        <v>10.7 to 13.7</v>
      </c>
      <c r="I538" t="str">
        <f>IF(C538&gt;$AA$17,"Above 21.9",IF(C538&gt;$AA$16,"17.7 to 21.9",IF(C538&gt;$AA$15,"13.7 to 17.7",IF(C538&gt;$AA$14,"10.6 to 13.6","Below 10.6"))))</f>
        <v>Below 10.6</v>
      </c>
      <c r="J538" t="str">
        <f t="shared" si="93"/>
        <v>10.6 to 13.6</v>
      </c>
      <c r="K538">
        <f>_xlfn.PERCENTILE.INC($C$2:$C538,K$1)</f>
        <v>10.493736472421583</v>
      </c>
      <c r="L538">
        <f>_xlfn.PERCENTILE.INC($C$2:$C538,L$1)</f>
        <v>14.23095802085655</v>
      </c>
      <c r="M538">
        <f>_xlfn.PERCENTILE.INC($C$2:$C538,M$1)</f>
        <v>16.198730137009555</v>
      </c>
      <c r="N538">
        <f>_xlfn.PERCENTILE.INC($C$2:$C538,N$1)</f>
        <v>18.113573506823002</v>
      </c>
      <c r="O538">
        <f>_xlfn.PERCENTILE.INC($C$2:$C538,O$1)</f>
        <v>25.238466205960332</v>
      </c>
      <c r="P538">
        <f t="shared" si="103"/>
        <v>5</v>
      </c>
      <c r="Q538">
        <f t="shared" si="94"/>
        <v>5</v>
      </c>
      <c r="R538">
        <f t="shared" si="95"/>
        <v>5</v>
      </c>
      <c r="S538">
        <f t="shared" si="96"/>
        <v>5</v>
      </c>
      <c r="T538">
        <f t="shared" si="100"/>
        <v>9.6532107110221532E-2</v>
      </c>
      <c r="U538">
        <f t="shared" si="97"/>
        <v>8.3253058252058351E-2</v>
      </c>
      <c r="V538">
        <f t="shared" si="98"/>
        <v>0.11652743070729277</v>
      </c>
      <c r="W538">
        <f t="shared" si="99"/>
        <v>9.8902983354634655E-2</v>
      </c>
    </row>
    <row r="539" spans="1:23" x14ac:dyDescent="0.4">
      <c r="A539">
        <v>1925.1</v>
      </c>
      <c r="B539">
        <v>11.89</v>
      </c>
      <c r="C539">
        <v>10.718495997022925</v>
      </c>
      <c r="D539">
        <f t="shared" si="90"/>
        <v>3.0087527352297593E-2</v>
      </c>
      <c r="E539">
        <f t="shared" si="102"/>
        <v>0.30230010952902514</v>
      </c>
      <c r="F539">
        <f t="shared" si="101"/>
        <v>0.39617723718505726</v>
      </c>
      <c r="G539" t="str">
        <f t="shared" si="91"/>
        <v>10.7 to 13.7</v>
      </c>
      <c r="H539" t="str">
        <f t="shared" si="92"/>
        <v>10.7 to 13.7</v>
      </c>
      <c r="I539" t="str">
        <f>IF(C539&gt;$AA$17,"Above 21.9",IF(C539&gt;$AA$16,"17.7 to 21.9",IF(C539&gt;$AA$15,"13.7 to 17.7",IF(C539&gt;$AA$14,"10.6 to 13.6","Below 10.6"))))</f>
        <v>10.6 to 13.6</v>
      </c>
      <c r="J539" t="str">
        <f t="shared" si="93"/>
        <v>10.6 to 13.6</v>
      </c>
      <c r="K539">
        <f>_xlfn.PERCENTILE.INC($C$2:$C539,K$1)</f>
        <v>10.495426679766721</v>
      </c>
      <c r="L539">
        <f>_xlfn.PERCENTILE.INC($C$2:$C539,L$1)</f>
        <v>14.166630648517161</v>
      </c>
      <c r="M539">
        <f>_xlfn.PERCENTILE.INC($C$2:$C539,M$1)</f>
        <v>16.194723677569183</v>
      </c>
      <c r="N539">
        <f>_xlfn.PERCENTILE.INC($C$2:$C539,N$1)</f>
        <v>18.110779826256262</v>
      </c>
      <c r="O539">
        <f>_xlfn.PERCENTILE.INC($C$2:$C539,O$1)</f>
        <v>25.238466205960332</v>
      </c>
      <c r="P539">
        <f t="shared" si="103"/>
        <v>4</v>
      </c>
      <c r="Q539">
        <f t="shared" si="94"/>
        <v>5</v>
      </c>
      <c r="R539">
        <f t="shared" si="95"/>
        <v>5</v>
      </c>
      <c r="S539">
        <f t="shared" si="96"/>
        <v>5</v>
      </c>
      <c r="T539">
        <f t="shared" si="100"/>
        <v>9.3296671499224437E-2</v>
      </c>
      <c r="U539">
        <f t="shared" si="97"/>
        <v>7.9687141059952629E-2</v>
      </c>
      <c r="V539">
        <f t="shared" si="98"/>
        <v>0.11877202502376448</v>
      </c>
      <c r="W539">
        <f t="shared" si="99"/>
        <v>9.6532107110221532E-2</v>
      </c>
    </row>
    <row r="540" spans="1:23" x14ac:dyDescent="0.4">
      <c r="A540">
        <v>1925.11</v>
      </c>
      <c r="B540">
        <v>12.26</v>
      </c>
      <c r="C540">
        <v>10.886317440307934</v>
      </c>
      <c r="D540">
        <f t="shared" si="90"/>
        <v>2.9598308668076095E-2</v>
      </c>
      <c r="E540">
        <f t="shared" si="102"/>
        <v>0.27178423236514515</v>
      </c>
      <c r="F540">
        <f t="shared" si="101"/>
        <v>0.37342304457527253</v>
      </c>
      <c r="G540" t="str">
        <f t="shared" si="91"/>
        <v>10.7 to 13.7</v>
      </c>
      <c r="H540" t="str">
        <f t="shared" si="92"/>
        <v>10.7 to 13.7</v>
      </c>
      <c r="I540" t="str">
        <f>IF(C540&gt;$AA$17,"Above 21.9",IF(C540&gt;$AA$16,"17.7 to 21.9",IF(C540&gt;$AA$15,"13.7 to 17.7",IF(C540&gt;$AA$14,"10.6 to 13.6","Below 10.6"))))</f>
        <v>10.6 to 13.6</v>
      </c>
      <c r="J540" t="str">
        <f t="shared" si="93"/>
        <v>10.6 to 13.6</v>
      </c>
      <c r="K540">
        <f>_xlfn.PERCENTILE.INC($C$2:$C540,K$1)</f>
        <v>10.497116887111861</v>
      </c>
      <c r="L540">
        <f>_xlfn.PERCENTILE.INC($C$2:$C540,L$1)</f>
        <v>14.165050043964554</v>
      </c>
      <c r="M540">
        <f>_xlfn.PERCENTILE.INC($C$2:$C540,M$1)</f>
        <v>16.188116758402256</v>
      </c>
      <c r="N540">
        <f>_xlfn.PERCENTILE.INC($C$2:$C540,N$1)</f>
        <v>18.107986145689527</v>
      </c>
      <c r="O540">
        <f>_xlfn.PERCENTILE.INC($C$2:$C540,O$1)</f>
        <v>25.238466205960332</v>
      </c>
      <c r="P540">
        <f t="shared" si="103"/>
        <v>4</v>
      </c>
      <c r="Q540">
        <f t="shared" si="94"/>
        <v>5</v>
      </c>
      <c r="R540">
        <f t="shared" si="95"/>
        <v>5</v>
      </c>
      <c r="S540">
        <f t="shared" si="96"/>
        <v>4</v>
      </c>
      <c r="T540">
        <f t="shared" si="100"/>
        <v>9.1858427377597543E-2</v>
      </c>
      <c r="U540">
        <f t="shared" si="97"/>
        <v>7.7774320126014027E-2</v>
      </c>
      <c r="V540">
        <f t="shared" si="98"/>
        <v>0.11250710728314767</v>
      </c>
      <c r="W540">
        <f t="shared" si="99"/>
        <v>9.3296671499224437E-2</v>
      </c>
    </row>
    <row r="541" spans="1:23" x14ac:dyDescent="0.4">
      <c r="A541">
        <v>1925.12</v>
      </c>
      <c r="B541">
        <v>12.46</v>
      </c>
      <c r="C541">
        <v>11.147365239137258</v>
      </c>
      <c r="D541">
        <f t="shared" si="90"/>
        <v>3.1434599156118147E-2</v>
      </c>
      <c r="E541">
        <f t="shared" si="102"/>
        <v>0.22637795275590558</v>
      </c>
      <c r="F541">
        <f t="shared" si="101"/>
        <v>0.19575856443719519</v>
      </c>
      <c r="G541" t="str">
        <f t="shared" si="91"/>
        <v>10.7 to 13.7</v>
      </c>
      <c r="H541" t="str">
        <f t="shared" si="92"/>
        <v>10.7 to 13.7</v>
      </c>
      <c r="I541" t="str">
        <f>IF(C541&gt;$AA$17,"Above 21.9",IF(C541&gt;$AA$16,"17.7 to 21.9",IF(C541&gt;$AA$15,"13.7 to 17.7",IF(C541&gt;$AA$14,"10.6 to 13.6","Below 10.6"))))</f>
        <v>10.6 to 13.6</v>
      </c>
      <c r="J541" t="str">
        <f t="shared" si="93"/>
        <v>10.6 to 13.6</v>
      </c>
      <c r="K541">
        <f>_xlfn.PERCENTILE.INC($C$2:$C541,K$1)</f>
        <v>10.498807094457</v>
      </c>
      <c r="L541">
        <f>_xlfn.PERCENTILE.INC($C$2:$C541,L$1)</f>
        <v>14.118716691499342</v>
      </c>
      <c r="M541">
        <f>_xlfn.PERCENTILE.INC($C$2:$C541,M$1)</f>
        <v>16.178909379508777</v>
      </c>
      <c r="N541">
        <f>_xlfn.PERCENTILE.INC($C$2:$C541,N$1)</f>
        <v>18.105192465122787</v>
      </c>
      <c r="O541">
        <f>_xlfn.PERCENTILE.INC($C$2:$C541,O$1)</f>
        <v>25.238466205960332</v>
      </c>
      <c r="P541">
        <f t="shared" si="103"/>
        <v>4</v>
      </c>
      <c r="Q541">
        <f t="shared" si="94"/>
        <v>5</v>
      </c>
      <c r="R541">
        <f t="shared" si="95"/>
        <v>5</v>
      </c>
      <c r="S541">
        <f t="shared" si="96"/>
        <v>4</v>
      </c>
      <c r="T541">
        <f t="shared" si="100"/>
        <v>8.9707296616522658E-2</v>
      </c>
      <c r="U541">
        <f t="shared" si="97"/>
        <v>7.7649128515896976E-2</v>
      </c>
      <c r="V541">
        <f t="shared" si="98"/>
        <v>0.10740400598933714</v>
      </c>
      <c r="W541">
        <f t="shared" si="99"/>
        <v>9.1858427377597543E-2</v>
      </c>
    </row>
    <row r="542" spans="1:23" x14ac:dyDescent="0.4">
      <c r="A542">
        <v>1926.01</v>
      </c>
      <c r="B542">
        <v>12.65</v>
      </c>
      <c r="C542">
        <v>11.340966188506238</v>
      </c>
      <c r="D542">
        <f t="shared" si="90"/>
        <v>3.5584137191854236E-2</v>
      </c>
      <c r="E542">
        <f t="shared" si="102"/>
        <v>0.19565217391304351</v>
      </c>
      <c r="F542">
        <f t="shared" si="101"/>
        <v>0.18298555377207015</v>
      </c>
      <c r="G542" t="str">
        <f t="shared" si="91"/>
        <v>10.7 to 13.7</v>
      </c>
      <c r="H542" t="str">
        <f t="shared" si="92"/>
        <v>10.7 to 13.7</v>
      </c>
      <c r="I542" t="str">
        <f>IF(C542&gt;$AA$17,"Above 21.9",IF(C542&gt;$AA$16,"17.7 to 21.9",IF(C542&gt;$AA$15,"13.7 to 17.7",IF(C542&gt;$AA$14,"10.6 to 13.6","Below 10.6"))))</f>
        <v>10.6 to 13.6</v>
      </c>
      <c r="J542" t="str">
        <f t="shared" si="93"/>
        <v>10.6 to 13.6</v>
      </c>
      <c r="K542">
        <f>_xlfn.PERCENTILE.INC($C$2:$C542,K$1)</f>
        <v>10.500497301802138</v>
      </c>
      <c r="L542">
        <f>_xlfn.PERCENTILE.INC($C$2:$C542,L$1)</f>
        <v>14.050006965077822</v>
      </c>
      <c r="M542">
        <f>_xlfn.PERCENTILE.INC($C$2:$C542,M$1)</f>
        <v>16.169702000615302</v>
      </c>
      <c r="N542">
        <f>_xlfn.PERCENTILE.INC($C$2:$C542,N$1)</f>
        <v>18.102398784556048</v>
      </c>
      <c r="O542">
        <f>_xlfn.PERCENTILE.INC($C$2:$C542,O$1)</f>
        <v>25.238466205960332</v>
      </c>
      <c r="P542">
        <f t="shared" si="103"/>
        <v>4</v>
      </c>
      <c r="Q542">
        <f t="shared" si="94"/>
        <v>5</v>
      </c>
      <c r="R542">
        <f t="shared" si="95"/>
        <v>5</v>
      </c>
      <c r="S542">
        <f t="shared" si="96"/>
        <v>4</v>
      </c>
      <c r="T542">
        <f t="shared" si="100"/>
        <v>8.8175908769878256E-2</v>
      </c>
      <c r="U542">
        <f t="shared" si="97"/>
        <v>7.9722160664486938E-2</v>
      </c>
      <c r="V542">
        <f t="shared" si="98"/>
        <v>0.10317129098369009</v>
      </c>
      <c r="W542">
        <f t="shared" si="99"/>
        <v>8.9707296616522658E-2</v>
      </c>
    </row>
    <row r="543" spans="1:23" x14ac:dyDescent="0.4">
      <c r="A543">
        <v>1926.02</v>
      </c>
      <c r="B543">
        <v>12.67</v>
      </c>
      <c r="C543">
        <v>11.389435672748018</v>
      </c>
      <c r="D543">
        <f t="shared" si="90"/>
        <v>3.7717391304347835E-2</v>
      </c>
      <c r="E543">
        <f t="shared" si="102"/>
        <v>0.18744142455482662</v>
      </c>
      <c r="F543">
        <f t="shared" si="101"/>
        <v>1.8972332015809869E-2</v>
      </c>
      <c r="G543" t="str">
        <f t="shared" si="91"/>
        <v>10.7 to 13.7</v>
      </c>
      <c r="H543" t="str">
        <f t="shared" si="92"/>
        <v>10.7 to 13.7</v>
      </c>
      <c r="I543" t="str">
        <f>IF(C543&gt;$AA$17,"Above 21.9",IF(C543&gt;$AA$16,"17.7 to 21.9",IF(C543&gt;$AA$15,"13.7 to 17.7",IF(C543&gt;$AA$14,"10.6 to 13.6","Below 10.6"))))</f>
        <v>10.6 to 13.6</v>
      </c>
      <c r="J543" t="str">
        <f t="shared" si="93"/>
        <v>10.6 to 13.6</v>
      </c>
      <c r="K543">
        <f>_xlfn.PERCENTILE.INC($C$2:$C543,K$1)</f>
        <v>10.503781370040135</v>
      </c>
      <c r="L543">
        <f>_xlfn.PERCENTILE.INC($C$2:$C543,L$1)</f>
        <v>14.049531894871851</v>
      </c>
      <c r="M543">
        <f>_xlfn.PERCENTILE.INC($C$2:$C543,M$1)</f>
        <v>16.167420604354398</v>
      </c>
      <c r="N543">
        <f>_xlfn.PERCENTILE.INC($C$2:$C543,N$1)</f>
        <v>18.100995209418656</v>
      </c>
      <c r="O543">
        <f>_xlfn.PERCENTILE.INC($C$2:$C543,O$1)</f>
        <v>25.238466205960332</v>
      </c>
      <c r="P543">
        <f t="shared" si="103"/>
        <v>4</v>
      </c>
      <c r="Q543">
        <f t="shared" si="94"/>
        <v>5</v>
      </c>
      <c r="R543">
        <f t="shared" si="95"/>
        <v>5</v>
      </c>
      <c r="S543">
        <f t="shared" si="96"/>
        <v>4</v>
      </c>
      <c r="T543">
        <f t="shared" si="100"/>
        <v>8.7800662713495292E-2</v>
      </c>
      <c r="U543">
        <f t="shared" si="97"/>
        <v>8.0941168846847572E-2</v>
      </c>
      <c r="V543">
        <f t="shared" si="98"/>
        <v>0.10172107250577045</v>
      </c>
      <c r="W543">
        <f t="shared" si="99"/>
        <v>8.8175908769878256E-2</v>
      </c>
    </row>
    <row r="544" spans="1:23" x14ac:dyDescent="0.4">
      <c r="A544">
        <v>1926.03</v>
      </c>
      <c r="B544">
        <v>11.81</v>
      </c>
      <c r="C544">
        <v>10.712352062732492</v>
      </c>
      <c r="D544">
        <f t="shared" si="90"/>
        <v>2.8789531079607421E-2</v>
      </c>
      <c r="E544">
        <f t="shared" si="102"/>
        <v>0.13666987487969201</v>
      </c>
      <c r="F544">
        <f t="shared" si="101"/>
        <v>-0.8145224940805047</v>
      </c>
      <c r="G544" t="str">
        <f t="shared" si="91"/>
        <v>10.7 to 13.7</v>
      </c>
      <c r="H544" t="str">
        <f t="shared" si="92"/>
        <v>10.7 to 13.7</v>
      </c>
      <c r="I544" t="str">
        <f>IF(C544&gt;$AA$17,"Above 21.9",IF(C544&gt;$AA$16,"17.7 to 21.9",IF(C544&gt;$AA$15,"13.7 to 17.7",IF(C544&gt;$AA$14,"10.6 to 13.6","Below 10.6"))))</f>
        <v>10.6 to 13.6</v>
      </c>
      <c r="J544" t="str">
        <f t="shared" si="93"/>
        <v>10.6 to 13.6</v>
      </c>
      <c r="K544">
        <f>_xlfn.PERCENTILE.INC($C$2:$C544,K$1)</f>
        <v>10.507065438278135</v>
      </c>
      <c r="L544">
        <f>_xlfn.PERCENTILE.INC($C$2:$C544,L$1)</f>
        <v>14.039779725727504</v>
      </c>
      <c r="M544">
        <f>_xlfn.PERCENTILE.INC($C$2:$C544,M$1)</f>
        <v>16.165139208093496</v>
      </c>
      <c r="N544">
        <f>_xlfn.PERCENTILE.INC($C$2:$C544,N$1)</f>
        <v>18.099591634281268</v>
      </c>
      <c r="O544">
        <f>_xlfn.PERCENTILE.INC($C$2:$C544,O$1)</f>
        <v>25.238466205960332</v>
      </c>
      <c r="P544">
        <f t="shared" si="103"/>
        <v>4</v>
      </c>
      <c r="Q544">
        <f t="shared" si="94"/>
        <v>5</v>
      </c>
      <c r="R544">
        <f t="shared" si="95"/>
        <v>5</v>
      </c>
      <c r="S544">
        <f t="shared" si="96"/>
        <v>4</v>
      </c>
      <c r="T544">
        <f t="shared" si="100"/>
        <v>9.335018062736461E-2</v>
      </c>
      <c r="U544">
        <f t="shared" si="97"/>
        <v>8.212167728706421E-2</v>
      </c>
      <c r="V544">
        <f t="shared" si="98"/>
        <v>0.1050581558272676</v>
      </c>
      <c r="W544">
        <f t="shared" si="99"/>
        <v>8.7800662713495292E-2</v>
      </c>
    </row>
    <row r="545" spans="1:23" x14ac:dyDescent="0.4">
      <c r="A545">
        <v>1926.04</v>
      </c>
      <c r="B545">
        <v>11.48</v>
      </c>
      <c r="C545">
        <v>10.395587685954739</v>
      </c>
      <c r="D545">
        <f t="shared" si="90"/>
        <v>2.657111356119074E-2</v>
      </c>
      <c r="E545">
        <f t="shared" si="102"/>
        <v>0.11673151750972774</v>
      </c>
      <c r="F545">
        <f t="shared" si="101"/>
        <v>-0.33530906011854367</v>
      </c>
      <c r="G545" t="str">
        <f t="shared" si="91"/>
        <v>Below 10.7</v>
      </c>
      <c r="H545" t="str">
        <f t="shared" si="92"/>
        <v>10.7 to 13.7</v>
      </c>
      <c r="I545" t="str">
        <f>IF(C545&gt;$AA$17,"Above 21.9",IF(C545&gt;$AA$16,"17.7 to 21.9",IF(C545&gt;$AA$15,"13.7 to 17.7",IF(C545&gt;$AA$14,"10.6 to 13.6","Below 10.6"))))</f>
        <v>Below 10.6</v>
      </c>
      <c r="J545" t="str">
        <f t="shared" si="93"/>
        <v>10.6 to 13.6</v>
      </c>
      <c r="K545">
        <f>_xlfn.PERCENTILE.INC($C$2:$C545,K$1)</f>
        <v>10.497116887111861</v>
      </c>
      <c r="L545">
        <f>_xlfn.PERCENTILE.INC($C$2:$C545,L$1)</f>
        <v>14.0114733587064</v>
      </c>
      <c r="M545">
        <f>_xlfn.PERCENTILE.INC($C$2:$C545,M$1)</f>
        <v>16.147420132862898</v>
      </c>
      <c r="N545">
        <f>_xlfn.PERCENTILE.INC($C$2:$C545,N$1)</f>
        <v>18.098188059143876</v>
      </c>
      <c r="O545">
        <f>_xlfn.PERCENTILE.INC($C$2:$C545,O$1)</f>
        <v>25.238466205960332</v>
      </c>
      <c r="P545">
        <f t="shared" si="103"/>
        <v>5</v>
      </c>
      <c r="Q545">
        <f t="shared" si="94"/>
        <v>5</v>
      </c>
      <c r="R545">
        <f t="shared" si="95"/>
        <v>5</v>
      </c>
      <c r="S545">
        <f t="shared" si="96"/>
        <v>4</v>
      </c>
      <c r="T545">
        <f t="shared" si="100"/>
        <v>9.619465779227461E-2</v>
      </c>
      <c r="U545">
        <f t="shared" si="97"/>
        <v>8.3987866337299447E-2</v>
      </c>
      <c r="V545">
        <f t="shared" si="98"/>
        <v>0.105523447719116</v>
      </c>
      <c r="W545">
        <f t="shared" si="99"/>
        <v>9.335018062736461E-2</v>
      </c>
    </row>
    <row r="546" spans="1:23" x14ac:dyDescent="0.4">
      <c r="A546">
        <v>1926.05</v>
      </c>
      <c r="B546">
        <v>11.56</v>
      </c>
      <c r="C546">
        <v>10.575158463806103</v>
      </c>
      <c r="D546">
        <f t="shared" si="90"/>
        <v>2.470334412081986E-2</v>
      </c>
      <c r="E546">
        <f t="shared" si="102"/>
        <v>8.9538171536286626E-2</v>
      </c>
      <c r="F546">
        <f t="shared" si="101"/>
        <v>8.3623693379791017E-2</v>
      </c>
      <c r="G546" t="str">
        <f t="shared" si="91"/>
        <v>Below 10.7</v>
      </c>
      <c r="H546" t="str">
        <f t="shared" si="92"/>
        <v>10.7 to 13.7</v>
      </c>
      <c r="I546" t="str">
        <f>IF(C546&gt;$AA$17,"Above 21.9",IF(C546&gt;$AA$16,"17.7 to 21.9",IF(C546&gt;$AA$15,"13.7 to 17.7",IF(C546&gt;$AA$14,"10.6 to 13.6","Below 10.6"))))</f>
        <v>Below 10.6</v>
      </c>
      <c r="J546" t="str">
        <f t="shared" si="93"/>
        <v>10.6 to 13.6</v>
      </c>
      <c r="K546">
        <f>_xlfn.PERCENTILE.INC($C$2:$C546,K$1)</f>
        <v>10.498807094457</v>
      </c>
      <c r="L546">
        <f>_xlfn.PERCENTILE.INC($C$2:$C546,L$1)</f>
        <v>13.99512744719013</v>
      </c>
      <c r="M546">
        <f>_xlfn.PERCENTILE.INC($C$2:$C546,M$1)</f>
        <v>16.114263378662603</v>
      </c>
      <c r="N546">
        <f>_xlfn.PERCENTILE.INC($C$2:$C546,N$1)</f>
        <v>18.096784484006488</v>
      </c>
      <c r="O546">
        <f>_xlfn.PERCENTILE.INC($C$2:$C546,O$1)</f>
        <v>25.238466205960332</v>
      </c>
      <c r="P546">
        <f t="shared" si="103"/>
        <v>4</v>
      </c>
      <c r="Q546">
        <f t="shared" si="94"/>
        <v>5</v>
      </c>
      <c r="R546">
        <f t="shared" si="95"/>
        <v>5</v>
      </c>
      <c r="S546">
        <f t="shared" si="96"/>
        <v>5</v>
      </c>
      <c r="T546">
        <f t="shared" si="100"/>
        <v>9.4561230777064895E-2</v>
      </c>
      <c r="U546">
        <f t="shared" si="97"/>
        <v>8.3151393428690476E-2</v>
      </c>
      <c r="V546">
        <f t="shared" si="98"/>
        <v>0.10278540540311427</v>
      </c>
      <c r="W546">
        <f t="shared" si="99"/>
        <v>9.619465779227461E-2</v>
      </c>
    </row>
    <row r="547" spans="1:23" x14ac:dyDescent="0.4">
      <c r="A547">
        <v>1926.06</v>
      </c>
      <c r="B547">
        <v>12.11</v>
      </c>
      <c r="C547">
        <v>11.197979740229961</v>
      </c>
      <c r="D547">
        <f t="shared" si="90"/>
        <v>2.938034188034188E-2</v>
      </c>
      <c r="E547">
        <f t="shared" si="102"/>
        <v>0.12129629629629617</v>
      </c>
      <c r="F547">
        <f t="shared" si="101"/>
        <v>0.57093425605536219</v>
      </c>
      <c r="G547" t="str">
        <f t="shared" si="91"/>
        <v>10.7 to 13.7</v>
      </c>
      <c r="H547" t="str">
        <f t="shared" si="92"/>
        <v>10.7 to 13.7</v>
      </c>
      <c r="I547" t="str">
        <f>IF(C547&gt;$AA$17,"Above 21.9",IF(C547&gt;$AA$16,"17.7 to 21.9",IF(C547&gt;$AA$15,"13.7 to 17.7",IF(C547&gt;$AA$14,"10.6 to 13.6","Below 10.6"))))</f>
        <v>10.6 to 13.6</v>
      </c>
      <c r="J547" t="str">
        <f t="shared" si="93"/>
        <v>10.6 to 13.6</v>
      </c>
      <c r="K547">
        <f>_xlfn.PERCENTILE.INC($C$2:$C547,K$1)</f>
        <v>10.500497301802138</v>
      </c>
      <c r="L547">
        <f>_xlfn.PERCENTILE.INC($C$2:$C547,L$1)</f>
        <v>13.984761763426279</v>
      </c>
      <c r="M547">
        <f>_xlfn.PERCENTILE.INC($C$2:$C547,M$1)</f>
        <v>16.081106624462315</v>
      </c>
      <c r="N547">
        <f>_xlfn.PERCENTILE.INC($C$2:$C547,N$1)</f>
        <v>18.095380908869096</v>
      </c>
      <c r="O547">
        <f>_xlfn.PERCENTILE.INC($C$2:$C547,O$1)</f>
        <v>25.238466205960332</v>
      </c>
      <c r="P547">
        <f t="shared" si="103"/>
        <v>4</v>
      </c>
      <c r="Q547">
        <f t="shared" si="94"/>
        <v>5</v>
      </c>
      <c r="R547">
        <f t="shared" si="95"/>
        <v>5</v>
      </c>
      <c r="S547">
        <f t="shared" si="96"/>
        <v>4</v>
      </c>
      <c r="T547">
        <f t="shared" si="100"/>
        <v>8.9301822578530948E-2</v>
      </c>
      <c r="U547">
        <f t="shared" si="97"/>
        <v>8.3361389839035252E-2</v>
      </c>
      <c r="V547">
        <f t="shared" si="98"/>
        <v>0.10207845848253429</v>
      </c>
      <c r="W547">
        <f t="shared" si="99"/>
        <v>9.4561230777064895E-2</v>
      </c>
    </row>
    <row r="548" spans="1:23" x14ac:dyDescent="0.4">
      <c r="A548">
        <v>1926.07</v>
      </c>
      <c r="B548">
        <v>12.62</v>
      </c>
      <c r="C548">
        <v>11.869694058481279</v>
      </c>
      <c r="D548">
        <f t="shared" si="90"/>
        <v>3.6728060671722629E-2</v>
      </c>
      <c r="E548">
        <f t="shared" si="102"/>
        <v>0.1369369369369369</v>
      </c>
      <c r="F548">
        <f t="shared" si="101"/>
        <v>0.50536746490503703</v>
      </c>
      <c r="G548" t="str">
        <f t="shared" si="91"/>
        <v>10.7 to 13.7</v>
      </c>
      <c r="H548" t="str">
        <f t="shared" si="92"/>
        <v>10.7 to 13.7</v>
      </c>
      <c r="I548" t="str">
        <f>IF(C548&gt;$AA$17,"Above 21.9",IF(C548&gt;$AA$16,"17.7 to 21.9",IF(C548&gt;$AA$15,"13.7 to 17.7",IF(C548&gt;$AA$14,"10.6 to 13.6","Below 10.6"))))</f>
        <v>10.6 to 13.6</v>
      </c>
      <c r="J548" t="str">
        <f t="shared" si="93"/>
        <v>10.6 to 13.6</v>
      </c>
      <c r="K548">
        <f>_xlfn.PERCENTILE.INC($C$2:$C548,K$1)</f>
        <v>10.503781370040135</v>
      </c>
      <c r="L548">
        <f>_xlfn.PERCENTILE.INC($C$2:$C548,L$1)</f>
        <v>13.981175326589522</v>
      </c>
      <c r="M548">
        <f>_xlfn.PERCENTILE.INC($C$2:$C548,M$1)</f>
        <v>16.074682118985105</v>
      </c>
      <c r="N548">
        <f>_xlfn.PERCENTILE.INC($C$2:$C548,N$1)</f>
        <v>18.091544771849289</v>
      </c>
      <c r="O548">
        <f>_xlfn.PERCENTILE.INC($C$2:$C548,O$1)</f>
        <v>25.238466205960332</v>
      </c>
      <c r="P548">
        <f t="shared" si="103"/>
        <v>4</v>
      </c>
      <c r="Q548">
        <f t="shared" si="94"/>
        <v>5</v>
      </c>
      <c r="R548">
        <f t="shared" si="95"/>
        <v>5</v>
      </c>
      <c r="S548">
        <f t="shared" si="96"/>
        <v>4</v>
      </c>
      <c r="T548">
        <f t="shared" si="100"/>
        <v>8.4248169756782204E-2</v>
      </c>
      <c r="U548">
        <f t="shared" si="97"/>
        <v>8.4809259870069251E-2</v>
      </c>
      <c r="V548">
        <f t="shared" si="98"/>
        <v>0.10036136220679419</v>
      </c>
      <c r="W548">
        <f t="shared" si="99"/>
        <v>8.9301822578530948E-2</v>
      </c>
    </row>
    <row r="549" spans="1:23" x14ac:dyDescent="0.4">
      <c r="A549">
        <v>1926.08</v>
      </c>
      <c r="B549">
        <v>13.12</v>
      </c>
      <c r="C549">
        <v>12.48880821952188</v>
      </c>
      <c r="D549">
        <f t="shared" si="90"/>
        <v>4.1075268817204282E-2</v>
      </c>
      <c r="E549">
        <f t="shared" si="102"/>
        <v>0.16622222222222216</v>
      </c>
      <c r="F549">
        <f t="shared" si="101"/>
        <v>0.47543581616481778</v>
      </c>
      <c r="G549" t="str">
        <f t="shared" si="91"/>
        <v>10.7 to 13.7</v>
      </c>
      <c r="H549" t="str">
        <f t="shared" si="92"/>
        <v>10.7 to 13.7</v>
      </c>
      <c r="I549" t="str">
        <f>IF(C549&gt;$AA$17,"Above 21.9",IF(C549&gt;$AA$16,"17.7 to 21.9",IF(C549&gt;$AA$15,"13.7 to 17.7",IF(C549&gt;$AA$14,"10.6 to 13.6","Below 10.6"))))</f>
        <v>10.6 to 13.6</v>
      </c>
      <c r="J549" t="str">
        <f t="shared" si="93"/>
        <v>10.6 to 13.6</v>
      </c>
      <c r="K549">
        <f>_xlfn.PERCENTILE.INC($C$2:$C549,K$1)</f>
        <v>10.507065438278135</v>
      </c>
      <c r="L549">
        <f>_xlfn.PERCENTILE.INC($C$2:$C549,L$1)</f>
        <v>13.968879178874328</v>
      </c>
      <c r="M549">
        <f>_xlfn.PERCENTILE.INC($C$2:$C549,M$1)</f>
        <v>16.068257613507896</v>
      </c>
      <c r="N549">
        <f>_xlfn.PERCENTILE.INC($C$2:$C549,N$1)</f>
        <v>18.087708634829486</v>
      </c>
      <c r="O549">
        <f>_xlfn.PERCENTILE.INC($C$2:$C549,O$1)</f>
        <v>25.238466205960332</v>
      </c>
      <c r="P549">
        <f t="shared" si="103"/>
        <v>4</v>
      </c>
      <c r="Q549">
        <f t="shared" si="94"/>
        <v>5</v>
      </c>
      <c r="R549">
        <f t="shared" si="95"/>
        <v>5</v>
      </c>
      <c r="S549">
        <f t="shared" si="96"/>
        <v>4</v>
      </c>
      <c r="T549">
        <f t="shared" si="100"/>
        <v>8.0071691583577201E-2</v>
      </c>
      <c r="U549">
        <f t="shared" si="97"/>
        <v>8.5236358350094452E-2</v>
      </c>
      <c r="V549">
        <f t="shared" si="98"/>
        <v>9.8902983354634655E-2</v>
      </c>
      <c r="W549">
        <f t="shared" si="99"/>
        <v>8.4248169756782204E-2</v>
      </c>
    </row>
    <row r="550" spans="1:23" x14ac:dyDescent="0.4">
      <c r="A550">
        <v>1926.09</v>
      </c>
      <c r="B550">
        <v>13.32</v>
      </c>
      <c r="C550">
        <v>12.692614823344723</v>
      </c>
      <c r="D550">
        <f t="shared" si="90"/>
        <v>3.7603305785123976E-2</v>
      </c>
      <c r="E550">
        <f t="shared" si="102"/>
        <v>0.15725456125108606</v>
      </c>
      <c r="F550">
        <f t="shared" si="101"/>
        <v>0.18292682926829368</v>
      </c>
      <c r="G550" t="str">
        <f t="shared" si="91"/>
        <v>10.7 to 13.7</v>
      </c>
      <c r="H550" t="str">
        <f t="shared" si="92"/>
        <v>10.7 to 13.7</v>
      </c>
      <c r="I550" t="str">
        <f>IF(C550&gt;$AA$17,"Above 21.9",IF(C550&gt;$AA$16,"17.7 to 21.9",IF(C550&gt;$AA$15,"13.7 to 17.7",IF(C550&gt;$AA$14,"10.6 to 13.6","Below 10.6"))))</f>
        <v>10.6 to 13.6</v>
      </c>
      <c r="J550" t="str">
        <f t="shared" si="93"/>
        <v>10.6 to 13.6</v>
      </c>
      <c r="K550">
        <f>_xlfn.PERCENTILE.INC($C$2:$C550,K$1)</f>
        <v>10.510349506516132</v>
      </c>
      <c r="L550">
        <f>_xlfn.PERCENTILE.INC($C$2:$C550,L$1)</f>
        <v>13.939163609402257</v>
      </c>
      <c r="M550">
        <f>_xlfn.PERCENTILE.INC($C$2:$C550,M$1)</f>
        <v>16.062057195408933</v>
      </c>
      <c r="N550">
        <f>_xlfn.PERCENTILE.INC($C$2:$C550,N$1)</f>
        <v>18.083872497809679</v>
      </c>
      <c r="O550">
        <f>_xlfn.PERCENTILE.INC($C$2:$C550,O$1)</f>
        <v>25.238466205960332</v>
      </c>
      <c r="P550">
        <f t="shared" si="103"/>
        <v>4</v>
      </c>
      <c r="Q550">
        <f t="shared" si="94"/>
        <v>5</v>
      </c>
      <c r="R550">
        <f t="shared" si="95"/>
        <v>5</v>
      </c>
      <c r="S550">
        <f t="shared" si="96"/>
        <v>4</v>
      </c>
      <c r="T550">
        <f t="shared" si="100"/>
        <v>7.8785972308933805E-2</v>
      </c>
      <c r="U550">
        <f t="shared" si="97"/>
        <v>8.3720173435257617E-2</v>
      </c>
      <c r="V550">
        <f t="shared" si="98"/>
        <v>9.6532107110221532E-2</v>
      </c>
      <c r="W550">
        <f t="shared" si="99"/>
        <v>8.0071691583577201E-2</v>
      </c>
    </row>
    <row r="551" spans="1:23" x14ac:dyDescent="0.4">
      <c r="A551">
        <v>1926.1</v>
      </c>
      <c r="B551">
        <v>13.02</v>
      </c>
      <c r="C551">
        <v>12.426517521583353</v>
      </c>
      <c r="D551">
        <f t="shared" ref="D551:D614" si="104">(B551-B431)/B431/10</f>
        <v>3.0460921843687365E-2</v>
      </c>
      <c r="E551">
        <f t="shared" si="102"/>
        <v>9.5037846930193348E-2</v>
      </c>
      <c r="F551">
        <f t="shared" si="101"/>
        <v>-0.27027027027027095</v>
      </c>
      <c r="G551" t="str">
        <f t="shared" ref="G551:G614" si="105">IF(C551&gt;22,"Above 22.0",IF(C551&gt;17.8,"17.8 to 22.0",IF(C551&gt;13.7,"13.7 to 17.8",IF(C551&gt;10.7,"10.7 to 13.7","Below 10.7"))))</f>
        <v>10.7 to 13.7</v>
      </c>
      <c r="H551" t="str">
        <f t="shared" ref="H551:H614" si="106">G431</f>
        <v>10.7 to 13.7</v>
      </c>
      <c r="I551" t="str">
        <f>IF(C551&gt;$AA$17,"Above 21.9",IF(C551&gt;$AA$16,"17.7 to 21.9",IF(C551&gt;$AA$15,"13.7 to 17.7",IF(C551&gt;$AA$14,"10.6 to 13.6","Below 10.6"))))</f>
        <v>10.6 to 13.6</v>
      </c>
      <c r="J551" t="str">
        <f t="shared" ref="J551:J614" si="107">I431</f>
        <v>10.6 to 13.6</v>
      </c>
      <c r="K551">
        <f>_xlfn.PERCENTILE.INC($C$2:$C551,K$1)</f>
        <v>10.513633574754131</v>
      </c>
      <c r="L551">
        <f>_xlfn.PERCENTILE.INC($C$2:$C551,L$1)</f>
        <v>13.92806905227329</v>
      </c>
      <c r="M551">
        <f>_xlfn.PERCENTILE.INC($C$2:$C551,M$1)</f>
        <v>16.056080864688209</v>
      </c>
      <c r="N551">
        <f>_xlfn.PERCENTILE.INC($C$2:$C551,N$1)</f>
        <v>18.080036360789872</v>
      </c>
      <c r="O551">
        <f>_xlfn.PERCENTILE.INC($C$2:$C551,O$1)</f>
        <v>25.238466205960332</v>
      </c>
      <c r="P551">
        <f t="shared" si="103"/>
        <v>4</v>
      </c>
      <c r="Q551">
        <f t="shared" ref="Q551:Q614" si="108">P431</f>
        <v>5</v>
      </c>
      <c r="R551">
        <f t="shared" ref="R551:R614" si="109">P539</f>
        <v>4</v>
      </c>
      <c r="S551">
        <f t="shared" ref="S551:S614" si="110">P550</f>
        <v>4</v>
      </c>
      <c r="T551">
        <f t="shared" si="100"/>
        <v>8.0473068843553416E-2</v>
      </c>
      <c r="U551">
        <f t="shared" ref="U551:U614" si="111">T431</f>
        <v>8.3016888427812907E-2</v>
      </c>
      <c r="V551">
        <f t="shared" ref="V551:V614" si="112">T539</f>
        <v>9.3296671499224437E-2</v>
      </c>
      <c r="W551">
        <f t="shared" ref="W551:W614" si="113">T550</f>
        <v>7.8785972308933805E-2</v>
      </c>
    </row>
    <row r="552" spans="1:23" x14ac:dyDescent="0.4">
      <c r="A552">
        <v>1926.11</v>
      </c>
      <c r="B552">
        <v>13.19</v>
      </c>
      <c r="C552">
        <v>12.615251212344488</v>
      </c>
      <c r="D552">
        <f t="shared" si="104"/>
        <v>2.9187071498530837E-2</v>
      </c>
      <c r="E552">
        <f t="shared" si="102"/>
        <v>7.5856443719412706E-2</v>
      </c>
      <c r="F552">
        <f t="shared" si="101"/>
        <v>0.15668202764976952</v>
      </c>
      <c r="G552" t="str">
        <f t="shared" si="105"/>
        <v>10.7 to 13.7</v>
      </c>
      <c r="H552" t="str">
        <f t="shared" si="106"/>
        <v>10.7 to 13.7</v>
      </c>
      <c r="I552" t="str">
        <f>IF(C552&gt;$AA$17,"Above 21.9",IF(C552&gt;$AA$16,"17.7 to 21.9",IF(C552&gt;$AA$15,"13.7 to 17.7",IF(C552&gt;$AA$14,"10.6 to 13.6","Below 10.6"))))</f>
        <v>10.6 to 13.6</v>
      </c>
      <c r="J552" t="str">
        <f t="shared" si="107"/>
        <v>10.6 to 13.6</v>
      </c>
      <c r="K552">
        <f>_xlfn.PERCENTILE.INC($C$2:$C552,K$1)</f>
        <v>10.516917642992128</v>
      </c>
      <c r="L552">
        <f>_xlfn.PERCENTILE.INC($C$2:$C552,L$1)</f>
        <v>13.926285001315877</v>
      </c>
      <c r="M552">
        <f>_xlfn.PERCENTILE.INC($C$2:$C552,M$1)</f>
        <v>16.050104533967485</v>
      </c>
      <c r="N552">
        <f>_xlfn.PERCENTILE.INC($C$2:$C552,N$1)</f>
        <v>18.076200223770066</v>
      </c>
      <c r="O552">
        <f>_xlfn.PERCENTILE.INC($C$2:$C552,O$1)</f>
        <v>25.238466205960332</v>
      </c>
      <c r="P552">
        <f t="shared" si="103"/>
        <v>4</v>
      </c>
      <c r="Q552">
        <f t="shared" si="108"/>
        <v>5</v>
      </c>
      <c r="R552">
        <f t="shared" si="109"/>
        <v>4</v>
      </c>
      <c r="S552">
        <f t="shared" si="110"/>
        <v>4</v>
      </c>
      <c r="T552">
        <f t="shared" si="100"/>
        <v>7.9269130924754252E-2</v>
      </c>
      <c r="U552">
        <f t="shared" si="111"/>
        <v>8.2965310256740823E-2</v>
      </c>
      <c r="V552">
        <f t="shared" si="112"/>
        <v>9.1858427377597543E-2</v>
      </c>
      <c r="W552">
        <f t="shared" si="113"/>
        <v>8.0473068843553416E-2</v>
      </c>
    </row>
    <row r="553" spans="1:23" x14ac:dyDescent="0.4">
      <c r="A553">
        <v>1926.12</v>
      </c>
      <c r="B553">
        <v>13.49</v>
      </c>
      <c r="C553">
        <v>13.009052728993137</v>
      </c>
      <c r="D553">
        <f t="shared" si="104"/>
        <v>3.7653061224489789E-2</v>
      </c>
      <c r="E553">
        <f t="shared" si="102"/>
        <v>8.2664526484751144E-2</v>
      </c>
      <c r="F553">
        <f t="shared" si="101"/>
        <v>0.27293404094010681</v>
      </c>
      <c r="G553" t="str">
        <f t="shared" si="105"/>
        <v>10.7 to 13.7</v>
      </c>
      <c r="H553" t="str">
        <f t="shared" si="106"/>
        <v>10.7 to 13.7</v>
      </c>
      <c r="I553" t="str">
        <f>IF(C553&gt;$AA$17,"Above 21.9",IF(C553&gt;$AA$16,"17.7 to 21.9",IF(C553&gt;$AA$15,"13.7 to 17.7",IF(C553&gt;$AA$14,"10.6 to 13.6","Below 10.6"))))</f>
        <v>10.6 to 13.6</v>
      </c>
      <c r="J553" t="str">
        <f t="shared" si="107"/>
        <v>10.6 to 13.6</v>
      </c>
      <c r="K553">
        <f>_xlfn.PERCENTILE.INC($C$2:$C553,K$1)</f>
        <v>10.528565807154923</v>
      </c>
      <c r="L553">
        <f>_xlfn.PERCENTILE.INC($C$2:$C553,L$1)</f>
        <v>13.921833994393841</v>
      </c>
      <c r="M553">
        <f>_xlfn.PERCENTILE.INC($C$2:$C553,M$1)</f>
        <v>16.047220376400546</v>
      </c>
      <c r="N553">
        <f>_xlfn.PERCENTILE.INC($C$2:$C553,N$1)</f>
        <v>18.076049264507702</v>
      </c>
      <c r="O553">
        <f>_xlfn.PERCENTILE.INC($C$2:$C553,O$1)</f>
        <v>25.238466205960332</v>
      </c>
      <c r="P553">
        <f t="shared" si="103"/>
        <v>4</v>
      </c>
      <c r="Q553">
        <f t="shared" si="108"/>
        <v>5</v>
      </c>
      <c r="R553">
        <f t="shared" si="109"/>
        <v>4</v>
      </c>
      <c r="S553">
        <f t="shared" si="110"/>
        <v>4</v>
      </c>
      <c r="T553">
        <f t="shared" si="100"/>
        <v>7.6869547755103698E-2</v>
      </c>
      <c r="U553">
        <f t="shared" si="111"/>
        <v>8.7615088637464866E-2</v>
      </c>
      <c r="V553">
        <f t="shared" si="112"/>
        <v>8.9707296616522658E-2</v>
      </c>
      <c r="W553">
        <f t="shared" si="113"/>
        <v>7.9269130924754252E-2</v>
      </c>
    </row>
    <row r="554" spans="1:23" x14ac:dyDescent="0.4">
      <c r="A554">
        <v>1927.01</v>
      </c>
      <c r="B554">
        <v>13.4</v>
      </c>
      <c r="C554">
        <v>13.185930628677797</v>
      </c>
      <c r="D554">
        <f t="shared" si="104"/>
        <v>4.0020898641588296E-2</v>
      </c>
      <c r="E554">
        <f t="shared" si="102"/>
        <v>5.9288537549407112E-2</v>
      </c>
      <c r="F554">
        <f t="shared" si="101"/>
        <v>-8.0059303187546199E-2</v>
      </c>
      <c r="G554" t="str">
        <f t="shared" si="105"/>
        <v>10.7 to 13.7</v>
      </c>
      <c r="H554" t="str">
        <f t="shared" si="106"/>
        <v>10.7 to 13.7</v>
      </c>
      <c r="I554" t="str">
        <f>IF(C554&gt;$AA$17,"Above 21.9",IF(C554&gt;$AA$16,"17.7 to 21.9",IF(C554&gt;$AA$15,"13.7 to 17.7",IF(C554&gt;$AA$14,"10.6 to 13.6","Below 10.6"))))</f>
        <v>10.6 to 13.6</v>
      </c>
      <c r="J554" t="str">
        <f t="shared" si="107"/>
        <v>10.6 to 13.6</v>
      </c>
      <c r="K554">
        <f>_xlfn.PERCENTILE.INC($C$2:$C554,K$1)</f>
        <v>10.540213971317719</v>
      </c>
      <c r="L554">
        <f>_xlfn.PERCENTILE.INC($C$2:$C554,L$1)</f>
        <v>13.916111865392349</v>
      </c>
      <c r="M554">
        <f>_xlfn.PERCENTILE.INC($C$2:$C554,M$1)</f>
        <v>16.04433621883361</v>
      </c>
      <c r="N554">
        <f>_xlfn.PERCENTILE.INC($C$2:$C554,N$1)</f>
        <v>18.075898305245339</v>
      </c>
      <c r="O554">
        <f>_xlfn.PERCENTILE.INC($C$2:$C554,O$1)</f>
        <v>25.238466205960332</v>
      </c>
      <c r="P554">
        <f t="shared" si="103"/>
        <v>4</v>
      </c>
      <c r="Q554">
        <f t="shared" si="108"/>
        <v>5</v>
      </c>
      <c r="R554">
        <f t="shared" si="109"/>
        <v>4</v>
      </c>
      <c r="S554">
        <f t="shared" si="110"/>
        <v>4</v>
      </c>
      <c r="T554">
        <f t="shared" si="100"/>
        <v>7.5838408995199891E-2</v>
      </c>
      <c r="U554">
        <f t="shared" si="111"/>
        <v>9.0972263476423523E-2</v>
      </c>
      <c r="V554">
        <f t="shared" si="112"/>
        <v>8.8175908769878256E-2</v>
      </c>
      <c r="W554">
        <f t="shared" si="113"/>
        <v>7.6869547755103698E-2</v>
      </c>
    </row>
    <row r="555" spans="1:23" x14ac:dyDescent="0.4">
      <c r="A555">
        <v>1927.02</v>
      </c>
      <c r="B555">
        <v>13.66</v>
      </c>
      <c r="C555">
        <v>13.633966132216219</v>
      </c>
      <c r="D555">
        <f t="shared" si="104"/>
        <v>5.1273532668881516E-2</v>
      </c>
      <c r="E555">
        <f t="shared" si="102"/>
        <v>7.8137332280978702E-2</v>
      </c>
      <c r="F555">
        <f t="shared" si="101"/>
        <v>0.23283582089552221</v>
      </c>
      <c r="G555" t="str">
        <f t="shared" si="105"/>
        <v>10.7 to 13.7</v>
      </c>
      <c r="H555" t="str">
        <f t="shared" si="106"/>
        <v>Below 10.7</v>
      </c>
      <c r="I555" t="str">
        <f>IF(C555&gt;$AA$17,"Above 21.9",IF(C555&gt;$AA$16,"17.7 to 21.9",IF(C555&gt;$AA$15,"13.7 to 17.7",IF(C555&gt;$AA$14,"10.6 to 13.6","Below 10.6"))))</f>
        <v>10.6 to 13.6</v>
      </c>
      <c r="J555" t="str">
        <f t="shared" si="107"/>
        <v>Below 10.6</v>
      </c>
      <c r="K555">
        <f>_xlfn.PERCENTILE.INC($C$2:$C555,K$1)</f>
        <v>10.551862135480514</v>
      </c>
      <c r="L555">
        <f>_xlfn.PERCENTILE.INC($C$2:$C555,L$1)</f>
        <v>13.907847492231941</v>
      </c>
      <c r="M555">
        <f>_xlfn.PERCENTILE.INC($C$2:$C555,M$1)</f>
        <v>16.041595637964935</v>
      </c>
      <c r="N555">
        <f>_xlfn.PERCENTILE.INC($C$2:$C555,N$1)</f>
        <v>18.075747345982972</v>
      </c>
      <c r="O555">
        <f>_xlfn.PERCENTILE.INC($C$2:$C555,O$1)</f>
        <v>25.238466205960332</v>
      </c>
      <c r="P555">
        <f t="shared" si="103"/>
        <v>4</v>
      </c>
      <c r="Q555">
        <f t="shared" si="108"/>
        <v>5</v>
      </c>
      <c r="R555">
        <f t="shared" si="109"/>
        <v>4</v>
      </c>
      <c r="S555">
        <f t="shared" si="110"/>
        <v>4</v>
      </c>
      <c r="T555">
        <f t="shared" si="100"/>
        <v>7.334622884510926E-2</v>
      </c>
      <c r="U555">
        <f t="shared" si="111"/>
        <v>9.9372090232476742E-2</v>
      </c>
      <c r="V555">
        <f t="shared" si="112"/>
        <v>8.7800662713495292E-2</v>
      </c>
      <c r="W555">
        <f t="shared" si="113"/>
        <v>7.5838408995199891E-2</v>
      </c>
    </row>
    <row r="556" spans="1:23" x14ac:dyDescent="0.4">
      <c r="A556">
        <v>1927.03</v>
      </c>
      <c r="B556">
        <v>13.87</v>
      </c>
      <c r="C556">
        <v>14.033257507604501</v>
      </c>
      <c r="D556">
        <f t="shared" si="104"/>
        <v>4.8979591836734677E-2</v>
      </c>
      <c r="E556">
        <f t="shared" si="102"/>
        <v>0.1744284504657069</v>
      </c>
      <c r="F556">
        <f t="shared" si="101"/>
        <v>0.18448023426061413</v>
      </c>
      <c r="G556" t="str">
        <f t="shared" si="105"/>
        <v>13.7 to 17.8</v>
      </c>
      <c r="H556" t="str">
        <f t="shared" si="106"/>
        <v>Below 10.7</v>
      </c>
      <c r="I556" t="str">
        <f>IF(C556&gt;$AA$17,"Above 21.9",IF(C556&gt;$AA$16,"17.7 to 21.9",IF(C556&gt;$AA$15,"13.7 to 17.7",IF(C556&gt;$AA$14,"10.6 to 13.6","Below 10.6"))))</f>
        <v>13.7 to 17.7</v>
      </c>
      <c r="J556" t="str">
        <f t="shared" si="107"/>
        <v>Below 10.6</v>
      </c>
      <c r="K556">
        <f>_xlfn.PERCENTILE.INC($C$2:$C556,K$1)</f>
        <v>10.563510299643308</v>
      </c>
      <c r="L556">
        <f>_xlfn.PERCENTILE.INC($C$2:$C556,L$1)</f>
        <v>13.913357074338879</v>
      </c>
      <c r="M556">
        <f>_xlfn.PERCENTILE.INC($C$2:$C556,M$1)</f>
        <v>16.038998633794527</v>
      </c>
      <c r="N556">
        <f>_xlfn.PERCENTILE.INC($C$2:$C556,N$1)</f>
        <v>18.075596386720608</v>
      </c>
      <c r="O556">
        <f>_xlfn.PERCENTILE.INC($C$2:$C556,O$1)</f>
        <v>25.238466205960332</v>
      </c>
      <c r="P556">
        <f t="shared" si="103"/>
        <v>3</v>
      </c>
      <c r="Q556">
        <f t="shared" si="108"/>
        <v>5</v>
      </c>
      <c r="R556">
        <f t="shared" si="109"/>
        <v>4</v>
      </c>
      <c r="S556">
        <f t="shared" si="110"/>
        <v>4</v>
      </c>
      <c r="T556">
        <f t="shared" si="100"/>
        <v>7.1259292395803933E-2</v>
      </c>
      <c r="U556">
        <f t="shared" si="111"/>
        <v>9.6832070263189463E-2</v>
      </c>
      <c r="V556">
        <f t="shared" si="112"/>
        <v>9.335018062736461E-2</v>
      </c>
      <c r="W556">
        <f t="shared" si="113"/>
        <v>7.334622884510926E-2</v>
      </c>
    </row>
    <row r="557" spans="1:23" x14ac:dyDescent="0.4">
      <c r="A557">
        <v>1927.04</v>
      </c>
      <c r="B557">
        <v>14.21</v>
      </c>
      <c r="C557">
        <v>14.488222209157064</v>
      </c>
      <c r="D557">
        <f t="shared" si="104"/>
        <v>5.4961832061068715E-2</v>
      </c>
      <c r="E557">
        <f t="shared" si="102"/>
        <v>0.2378048780487805</v>
      </c>
      <c r="F557">
        <f t="shared" si="101"/>
        <v>0.29416005767844411</v>
      </c>
      <c r="G557" t="str">
        <f t="shared" si="105"/>
        <v>13.7 to 17.8</v>
      </c>
      <c r="H557" t="str">
        <f t="shared" si="106"/>
        <v>Below 10.7</v>
      </c>
      <c r="I557" t="str">
        <f>IF(C557&gt;$AA$17,"Above 21.9",IF(C557&gt;$AA$16,"17.7 to 21.9",IF(C557&gt;$AA$15,"13.7 to 17.7",IF(C557&gt;$AA$14,"10.6 to 13.6","Below 10.6"))))</f>
        <v>13.7 to 17.7</v>
      </c>
      <c r="J557" t="str">
        <f t="shared" si="107"/>
        <v>Below 10.6</v>
      </c>
      <c r="K557">
        <f>_xlfn.PERCENTILE.INC($C$2:$C557,K$1)</f>
        <v>10.575158463806103</v>
      </c>
      <c r="L557">
        <f>_xlfn.PERCENTILE.INC($C$2:$C557,L$1)</f>
        <v>13.918866656445818</v>
      </c>
      <c r="M557">
        <f>_xlfn.PERCENTILE.INC($C$2:$C557,M$1)</f>
        <v>16.036401629624116</v>
      </c>
      <c r="N557">
        <f>_xlfn.PERCENTILE.INC($C$2:$C557,N$1)</f>
        <v>18.075445427458245</v>
      </c>
      <c r="O557">
        <f>_xlfn.PERCENTILE.INC($C$2:$C557,O$1)</f>
        <v>25.238466205960332</v>
      </c>
      <c r="P557">
        <f t="shared" si="103"/>
        <v>3</v>
      </c>
      <c r="Q557">
        <f t="shared" si="108"/>
        <v>5</v>
      </c>
      <c r="R557">
        <f t="shared" si="109"/>
        <v>5</v>
      </c>
      <c r="S557">
        <f t="shared" si="110"/>
        <v>3</v>
      </c>
      <c r="T557">
        <f t="shared" si="100"/>
        <v>6.9021580809822541E-2</v>
      </c>
      <c r="U557">
        <f t="shared" si="111"/>
        <v>0.10368570328041425</v>
      </c>
      <c r="V557">
        <f t="shared" si="112"/>
        <v>9.619465779227461E-2</v>
      </c>
      <c r="W557">
        <f t="shared" si="113"/>
        <v>7.1259292395803933E-2</v>
      </c>
    </row>
    <row r="558" spans="1:23" x14ac:dyDescent="0.4">
      <c r="A558">
        <v>1927.05</v>
      </c>
      <c r="B558">
        <v>14.7</v>
      </c>
      <c r="C558">
        <v>15.002347055737117</v>
      </c>
      <c r="D558">
        <f t="shared" si="104"/>
        <v>6.5914221218961636E-2</v>
      </c>
      <c r="E558">
        <f t="shared" si="102"/>
        <v>0.27162629757785456</v>
      </c>
      <c r="F558">
        <f t="shared" si="101"/>
        <v>0.41379310344827452</v>
      </c>
      <c r="G558" t="str">
        <f t="shared" si="105"/>
        <v>13.7 to 17.8</v>
      </c>
      <c r="H558" t="str">
        <f t="shared" si="106"/>
        <v>Below 10.7</v>
      </c>
      <c r="I558" t="str">
        <f>IF(C558&gt;$AA$17,"Above 21.9",IF(C558&gt;$AA$16,"17.7 to 21.9",IF(C558&gt;$AA$15,"13.7 to 17.7",IF(C558&gt;$AA$14,"10.6 to 13.6","Below 10.6"))))</f>
        <v>13.7 to 17.7</v>
      </c>
      <c r="J558" t="str">
        <f t="shared" si="107"/>
        <v>Below 10.6</v>
      </c>
      <c r="K558">
        <f>_xlfn.PERCENTILE.INC($C$2:$C558,K$1)</f>
        <v>10.578362282882839</v>
      </c>
      <c r="L558">
        <f>_xlfn.PERCENTILE.INC($C$2:$C558,L$1)</f>
        <v>13.921833994393841</v>
      </c>
      <c r="M558">
        <f>_xlfn.PERCENTILE.INC($C$2:$C558,M$1)</f>
        <v>16.018250562642059</v>
      </c>
      <c r="N558">
        <f>_xlfn.PERCENTILE.INC($C$2:$C558,N$1)</f>
        <v>18.075170851414953</v>
      </c>
      <c r="O558">
        <f>_xlfn.PERCENTILE.INC($C$2:$C558,O$1)</f>
        <v>25.238466205960332</v>
      </c>
      <c r="P558">
        <f t="shared" si="103"/>
        <v>3</v>
      </c>
      <c r="Q558">
        <f t="shared" si="108"/>
        <v>5</v>
      </c>
      <c r="R558">
        <f t="shared" si="109"/>
        <v>4</v>
      </c>
      <c r="S558">
        <f t="shared" si="110"/>
        <v>3</v>
      </c>
      <c r="T558">
        <f t="shared" si="100"/>
        <v>6.6656236939778388E-2</v>
      </c>
      <c r="U558">
        <f t="shared" si="111"/>
        <v>0.10942129599027917</v>
      </c>
      <c r="V558">
        <f t="shared" si="112"/>
        <v>9.4561230777064895E-2</v>
      </c>
      <c r="W558">
        <f t="shared" si="113"/>
        <v>6.9021580809822541E-2</v>
      </c>
    </row>
    <row r="559" spans="1:23" x14ac:dyDescent="0.4">
      <c r="A559">
        <v>1927.06</v>
      </c>
      <c r="B559">
        <v>14.89</v>
      </c>
      <c r="C559">
        <v>15.120333481747535</v>
      </c>
      <c r="D559">
        <f t="shared" si="104"/>
        <v>6.4712389380531005E-2</v>
      </c>
      <c r="E559">
        <f t="shared" si="102"/>
        <v>0.2295623451692817</v>
      </c>
      <c r="F559">
        <f t="shared" si="101"/>
        <v>0.15510204081632759</v>
      </c>
      <c r="G559" t="str">
        <f t="shared" si="105"/>
        <v>13.7 to 17.8</v>
      </c>
      <c r="H559" t="str">
        <f t="shared" si="106"/>
        <v>Below 10.7</v>
      </c>
      <c r="I559" t="str">
        <f>IF(C559&gt;$AA$17,"Above 21.9",IF(C559&gt;$AA$16,"17.7 to 21.9",IF(C559&gt;$AA$15,"13.7 to 17.7",IF(C559&gt;$AA$14,"10.6 to 13.6","Below 10.6"))))</f>
        <v>13.7 to 17.7</v>
      </c>
      <c r="J559" t="str">
        <f t="shared" si="107"/>
        <v>Below 10.6</v>
      </c>
      <c r="K559">
        <f>_xlfn.PERCENTILE.INC($C$2:$C559,K$1)</f>
        <v>10.581566101959575</v>
      </c>
      <c r="L559">
        <f>_xlfn.PERCENTILE.INC($C$2:$C559,L$1)</f>
        <v>13.924801332341865</v>
      </c>
      <c r="M559">
        <f>_xlfn.PERCENTILE.INC($C$2:$C559,M$1)</f>
        <v>16.000099495660006</v>
      </c>
      <c r="N559">
        <f>_xlfn.PERCENTILE.INC($C$2:$C559,N$1)</f>
        <v>18.074896275371664</v>
      </c>
      <c r="O559">
        <f>_xlfn.PERCENTILE.INC($C$2:$C559,O$1)</f>
        <v>25.238466205960332</v>
      </c>
      <c r="P559">
        <f t="shared" si="103"/>
        <v>3</v>
      </c>
      <c r="Q559">
        <f t="shared" si="108"/>
        <v>5</v>
      </c>
      <c r="R559">
        <f t="shared" si="109"/>
        <v>4</v>
      </c>
      <c r="S559">
        <f t="shared" si="110"/>
        <v>3</v>
      </c>
      <c r="T559">
        <f t="shared" ref="T559:T622" si="114">1/C559</f>
        <v>6.6136107461329932E-2</v>
      </c>
      <c r="U559">
        <f t="shared" si="111"/>
        <v>0.10931087923437571</v>
      </c>
      <c r="V559">
        <f t="shared" si="112"/>
        <v>8.9301822578530948E-2</v>
      </c>
      <c r="W559">
        <f t="shared" si="113"/>
        <v>6.6656236939778388E-2</v>
      </c>
    </row>
    <row r="560" spans="1:23" x14ac:dyDescent="0.4">
      <c r="A560">
        <v>1927.07</v>
      </c>
      <c r="B560">
        <v>15.22</v>
      </c>
      <c r="C560">
        <v>15.820802594477756</v>
      </c>
      <c r="D560">
        <f t="shared" si="104"/>
        <v>7.3151308304891943E-2</v>
      </c>
      <c r="E560">
        <f t="shared" si="102"/>
        <v>0.20602218700475447</v>
      </c>
      <c r="F560">
        <f t="shared" ref="F560:F623" si="115">(B560-B559)/B559*12</f>
        <v>0.2659503022162526</v>
      </c>
      <c r="G560" t="str">
        <f t="shared" si="105"/>
        <v>13.7 to 17.8</v>
      </c>
      <c r="H560" t="str">
        <f t="shared" si="106"/>
        <v>Below 10.7</v>
      </c>
      <c r="I560" t="str">
        <f>IF(C560&gt;$AA$17,"Above 21.9",IF(C560&gt;$AA$16,"17.7 to 21.9",IF(C560&gt;$AA$15,"13.7 to 17.7",IF(C560&gt;$AA$14,"10.6 to 13.6","Below 10.6"))))</f>
        <v>13.7 to 17.7</v>
      </c>
      <c r="J560" t="str">
        <f t="shared" si="107"/>
        <v>Below 10.6</v>
      </c>
      <c r="K560">
        <f>_xlfn.PERCENTILE.INC($C$2:$C560,K$1)</f>
        <v>10.584769921036314</v>
      </c>
      <c r="L560">
        <f>_xlfn.PERCENTILE.INC($C$2:$C560,L$1)</f>
        <v>13.926879684968348</v>
      </c>
      <c r="M560">
        <f>_xlfn.PERCENTILE.INC($C$2:$C560,M$1)</f>
        <v>15.990384934087468</v>
      </c>
      <c r="N560">
        <f>_xlfn.PERCENTILE.INC($C$2:$C560,N$1)</f>
        <v>18.074621699328372</v>
      </c>
      <c r="O560">
        <f>_xlfn.PERCENTILE.INC($C$2:$C560,O$1)</f>
        <v>25.238466205960332</v>
      </c>
      <c r="P560">
        <f t="shared" si="103"/>
        <v>3</v>
      </c>
      <c r="Q560">
        <f t="shared" si="108"/>
        <v>5</v>
      </c>
      <c r="R560">
        <f t="shared" si="109"/>
        <v>4</v>
      </c>
      <c r="S560">
        <f t="shared" si="110"/>
        <v>3</v>
      </c>
      <c r="T560">
        <f t="shared" si="114"/>
        <v>6.3207918437023516E-2</v>
      </c>
      <c r="U560">
        <f t="shared" si="111"/>
        <v>0.11106825878970403</v>
      </c>
      <c r="V560">
        <f t="shared" si="112"/>
        <v>8.4248169756782204E-2</v>
      </c>
      <c r="W560">
        <f t="shared" si="113"/>
        <v>6.6136107461329932E-2</v>
      </c>
    </row>
    <row r="561" spans="1:23" x14ac:dyDescent="0.4">
      <c r="A561">
        <v>1927.08</v>
      </c>
      <c r="B561">
        <v>16.03</v>
      </c>
      <c r="C561">
        <v>16.862861852763817</v>
      </c>
      <c r="D561">
        <f t="shared" si="104"/>
        <v>8.7924970691676457E-2</v>
      </c>
      <c r="E561">
        <f t="shared" si="102"/>
        <v>0.22179878048780505</v>
      </c>
      <c r="F561">
        <f t="shared" si="115"/>
        <v>0.63863337713534862</v>
      </c>
      <c r="G561" t="str">
        <f t="shared" si="105"/>
        <v>13.7 to 17.8</v>
      </c>
      <c r="H561" t="str">
        <f t="shared" si="106"/>
        <v>Below 10.7</v>
      </c>
      <c r="I561" t="str">
        <f>IF(C561&gt;$AA$17,"Above 21.9",IF(C561&gt;$AA$16,"17.7 to 21.9",IF(C561&gt;$AA$15,"13.7 to 17.7",IF(C561&gt;$AA$14,"10.6 to 13.6","Below 10.6"))))</f>
        <v>13.7 to 17.7</v>
      </c>
      <c r="J561" t="str">
        <f t="shared" si="107"/>
        <v>Below 10.6</v>
      </c>
      <c r="K561">
        <f>_xlfn.PERCENTILE.INC($C$2:$C561,K$1)</f>
        <v>10.58797374011305</v>
      </c>
      <c r="L561">
        <f>_xlfn.PERCENTILE.INC($C$2:$C561,L$1)</f>
        <v>13.92806905227329</v>
      </c>
      <c r="M561">
        <f>_xlfn.PERCENTILE.INC($C$2:$C561,M$1)</f>
        <v>16.009175029151031</v>
      </c>
      <c r="N561">
        <f>_xlfn.PERCENTILE.INC($C$2:$C561,N$1)</f>
        <v>18.074347123285083</v>
      </c>
      <c r="O561">
        <f>_xlfn.PERCENTILE.INC($C$2:$C561,O$1)</f>
        <v>25.238466205960332</v>
      </c>
      <c r="P561">
        <f t="shared" si="103"/>
        <v>2</v>
      </c>
      <c r="Q561">
        <f t="shared" si="108"/>
        <v>5</v>
      </c>
      <c r="R561">
        <f t="shared" si="109"/>
        <v>4</v>
      </c>
      <c r="S561">
        <f t="shared" si="110"/>
        <v>3</v>
      </c>
      <c r="T561">
        <f t="shared" si="114"/>
        <v>5.9301914985213519E-2</v>
      </c>
      <c r="U561">
        <f t="shared" si="111"/>
        <v>0.11664962946865449</v>
      </c>
      <c r="V561">
        <f t="shared" si="112"/>
        <v>8.0071691583577201E-2</v>
      </c>
      <c r="W561">
        <f t="shared" si="113"/>
        <v>6.3207918437023516E-2</v>
      </c>
    </row>
    <row r="562" spans="1:23" x14ac:dyDescent="0.4">
      <c r="A562">
        <v>1927.09</v>
      </c>
      <c r="B562">
        <v>16.940000000000001</v>
      </c>
      <c r="C562">
        <v>17.81872371351643</v>
      </c>
      <c r="D562">
        <f t="shared" si="104"/>
        <v>0.10862068965517244</v>
      </c>
      <c r="E562">
        <f t="shared" si="102"/>
        <v>0.27177177177177186</v>
      </c>
      <c r="F562">
        <f t="shared" si="115"/>
        <v>0.68122270742358082</v>
      </c>
      <c r="G562" t="str">
        <f t="shared" si="105"/>
        <v>17.8 to 22.0</v>
      </c>
      <c r="H562" t="str">
        <f t="shared" si="106"/>
        <v>Below 10.7</v>
      </c>
      <c r="I562" t="str">
        <f>IF(C562&gt;$AA$17,"Above 21.9",IF(C562&gt;$AA$16,"17.7 to 21.9",IF(C562&gt;$AA$15,"13.7 to 17.7",IF(C562&gt;$AA$14,"10.6 to 13.6","Below 10.6"))))</f>
        <v>17.7 to 21.9</v>
      </c>
      <c r="J562" t="str">
        <f t="shared" si="107"/>
        <v>Below 10.6</v>
      </c>
      <c r="K562">
        <f>_xlfn.PERCENTILE.INC($C$2:$C562,K$1)</f>
        <v>10.591177559189786</v>
      </c>
      <c r="L562">
        <f>_xlfn.PERCENTILE.INC($C$2:$C562,L$1)</f>
        <v>13.929258419578233</v>
      </c>
      <c r="M562">
        <f>_xlfn.PERCENTILE.INC($C$2:$C562,M$1)</f>
        <v>16.036401629624116</v>
      </c>
      <c r="N562">
        <f>_xlfn.PERCENTILE.INC($C$2:$C562,N$1)</f>
        <v>18.074072547241791</v>
      </c>
      <c r="O562">
        <f>_xlfn.PERCENTILE.INC($C$2:$C562,O$1)</f>
        <v>25.238466205960332</v>
      </c>
      <c r="P562">
        <f t="shared" si="103"/>
        <v>2</v>
      </c>
      <c r="Q562">
        <f t="shared" si="108"/>
        <v>5</v>
      </c>
      <c r="R562">
        <f t="shared" si="109"/>
        <v>4</v>
      </c>
      <c r="S562">
        <f t="shared" si="110"/>
        <v>2</v>
      </c>
      <c r="T562">
        <f t="shared" si="114"/>
        <v>5.6120742207897187E-2</v>
      </c>
      <c r="U562">
        <f t="shared" si="111"/>
        <v>0.12577313905347801</v>
      </c>
      <c r="V562">
        <f t="shared" si="112"/>
        <v>7.8785972308933805E-2</v>
      </c>
      <c r="W562">
        <f t="shared" si="113"/>
        <v>5.9301914985213519E-2</v>
      </c>
    </row>
    <row r="563" spans="1:23" x14ac:dyDescent="0.4">
      <c r="A563">
        <v>1927.1</v>
      </c>
      <c r="B563">
        <v>16.68</v>
      </c>
      <c r="C563">
        <v>17.537237852261089</v>
      </c>
      <c r="D563">
        <f t="shared" si="104"/>
        <v>0.1171875</v>
      </c>
      <c r="E563">
        <f t="shared" ref="E563:E626" si="116">(B563-B551)/B551</f>
        <v>0.28110599078341014</v>
      </c>
      <c r="F563">
        <f t="shared" si="115"/>
        <v>-0.18417945690673074</v>
      </c>
      <c r="G563" t="str">
        <f t="shared" si="105"/>
        <v>13.7 to 17.8</v>
      </c>
      <c r="H563" t="str">
        <f t="shared" si="106"/>
        <v>Below 10.7</v>
      </c>
      <c r="I563" t="str">
        <f>IF(C563&gt;$AA$17,"Above 21.9",IF(C563&gt;$AA$16,"17.7 to 21.9",IF(C563&gt;$AA$15,"13.7 to 17.7",IF(C563&gt;$AA$14,"10.6 to 13.6","Below 10.6"))))</f>
        <v>13.7 to 17.7</v>
      </c>
      <c r="J563" t="str">
        <f t="shared" si="107"/>
        <v>Below 10.6</v>
      </c>
      <c r="K563">
        <f>_xlfn.PERCENTILE.INC($C$2:$C563,K$1)</f>
        <v>10.595493940577075</v>
      </c>
      <c r="L563">
        <f>_xlfn.PERCENTILE.INC($C$2:$C563,L$1)</f>
        <v>13.94906879922628</v>
      </c>
      <c r="M563">
        <f>_xlfn.PERCENTILE.INC($C$2:$C563,M$1)</f>
        <v>16.040297135879729</v>
      </c>
      <c r="N563">
        <f>_xlfn.PERCENTILE.INC($C$2:$C563,N$1)</f>
        <v>18.073180971150268</v>
      </c>
      <c r="O563">
        <f>_xlfn.PERCENTILE.INC($C$2:$C563,O$1)</f>
        <v>25.238466205960332</v>
      </c>
      <c r="P563">
        <f t="shared" si="103"/>
        <v>2</v>
      </c>
      <c r="Q563">
        <f t="shared" si="108"/>
        <v>5</v>
      </c>
      <c r="R563">
        <f t="shared" si="109"/>
        <v>4</v>
      </c>
      <c r="S563">
        <f t="shared" si="110"/>
        <v>2</v>
      </c>
      <c r="T563">
        <f t="shared" si="114"/>
        <v>5.7021522341448382E-2</v>
      </c>
      <c r="U563">
        <f t="shared" si="111"/>
        <v>0.13537050216057214</v>
      </c>
      <c r="V563">
        <f t="shared" si="112"/>
        <v>8.0473068843553416E-2</v>
      </c>
      <c r="W563">
        <f t="shared" si="113"/>
        <v>5.6120742207897187E-2</v>
      </c>
    </row>
    <row r="564" spans="1:23" x14ac:dyDescent="0.4">
      <c r="A564">
        <v>1927.11</v>
      </c>
      <c r="B564">
        <v>17.059999999999999</v>
      </c>
      <c r="C564">
        <v>18.131301434952434</v>
      </c>
      <c r="D564">
        <f t="shared" si="104"/>
        <v>0.14232954545454546</v>
      </c>
      <c r="E564">
        <f t="shared" si="116"/>
        <v>0.29340409401061407</v>
      </c>
      <c r="F564">
        <f t="shared" si="115"/>
        <v>0.27338129496402808</v>
      </c>
      <c r="G564" t="str">
        <f t="shared" si="105"/>
        <v>17.8 to 22.0</v>
      </c>
      <c r="H564" t="str">
        <f t="shared" si="106"/>
        <v>Below 10.7</v>
      </c>
      <c r="I564" t="str">
        <f>IF(C564&gt;$AA$17,"Above 21.9",IF(C564&gt;$AA$16,"17.7 to 21.9",IF(C564&gt;$AA$15,"13.7 to 17.7",IF(C564&gt;$AA$14,"10.6 to 13.6","Below 10.6"))))</f>
        <v>17.7 to 21.9</v>
      </c>
      <c r="J564" t="str">
        <f t="shared" si="107"/>
        <v>Below 10.6</v>
      </c>
      <c r="K564">
        <f>_xlfn.PERCENTILE.INC($C$2:$C564,K$1)</f>
        <v>10.599810321964364</v>
      </c>
      <c r="L564">
        <f>_xlfn.PERCENTILE.INC($C$2:$C564,L$1)</f>
        <v>13.968879178874328</v>
      </c>
      <c r="M564">
        <f>_xlfn.PERCENTILE.INC($C$2:$C564,M$1)</f>
        <v>16.04433621883361</v>
      </c>
      <c r="N564">
        <f>_xlfn.PERCENTILE.INC($C$2:$C564,N$1)</f>
        <v>18.074896275371664</v>
      </c>
      <c r="O564">
        <f>_xlfn.PERCENTILE.INC($C$2:$C564,O$1)</f>
        <v>25.238466205960332</v>
      </c>
      <c r="P564">
        <f t="shared" si="103"/>
        <v>1</v>
      </c>
      <c r="Q564">
        <f t="shared" si="108"/>
        <v>5</v>
      </c>
      <c r="R564">
        <f t="shared" si="109"/>
        <v>4</v>
      </c>
      <c r="S564">
        <f t="shared" si="110"/>
        <v>2</v>
      </c>
      <c r="T564">
        <f t="shared" si="114"/>
        <v>5.5153238921518348E-2</v>
      </c>
      <c r="U564">
        <f t="shared" si="111"/>
        <v>0.14808203544755355</v>
      </c>
      <c r="V564">
        <f t="shared" si="112"/>
        <v>7.9269130924754252E-2</v>
      </c>
      <c r="W564">
        <f t="shared" si="113"/>
        <v>5.7021522341448382E-2</v>
      </c>
    </row>
    <row r="565" spans="1:23" x14ac:dyDescent="0.4">
      <c r="A565">
        <v>1927.12</v>
      </c>
      <c r="B565">
        <v>17.46</v>
      </c>
      <c r="C565">
        <v>18.646624021402531</v>
      </c>
      <c r="D565">
        <f t="shared" si="104"/>
        <v>0.15676470588235294</v>
      </c>
      <c r="E565">
        <f t="shared" si="116"/>
        <v>0.29429206819866571</v>
      </c>
      <c r="F565">
        <f t="shared" si="115"/>
        <v>0.2813599062133661</v>
      </c>
      <c r="G565" t="str">
        <f t="shared" si="105"/>
        <v>17.8 to 22.0</v>
      </c>
      <c r="H565" t="str">
        <f t="shared" si="106"/>
        <v>Below 10.7</v>
      </c>
      <c r="I565" t="str">
        <f>IF(C565&gt;$AA$17,"Above 21.9",IF(C565&gt;$AA$16,"17.7 to 21.9",IF(C565&gt;$AA$15,"13.7 to 17.7",IF(C565&gt;$AA$14,"10.6 to 13.6","Below 10.6"))))</f>
        <v>17.7 to 21.9</v>
      </c>
      <c r="J565" t="str">
        <f t="shared" si="107"/>
        <v>Below 10.6</v>
      </c>
      <c r="K565">
        <f>_xlfn.PERCENTILE.INC($C$2:$C565,K$1)</f>
        <v>10.604126703351653</v>
      </c>
      <c r="L565">
        <f>_xlfn.PERCENTILE.INC($C$2:$C565,L$1)</f>
        <v>13.979979847643937</v>
      </c>
      <c r="M565">
        <f>_xlfn.PERCENTILE.INC($C$2:$C565,M$1)</f>
        <v>16.048662455184015</v>
      </c>
      <c r="N565">
        <f>_xlfn.PERCENTILE.INC($C$2:$C565,N$1)</f>
        <v>18.075747345982972</v>
      </c>
      <c r="O565">
        <f>_xlfn.PERCENTILE.INC($C$2:$C565,O$1)</f>
        <v>25.238466205960332</v>
      </c>
      <c r="P565">
        <f t="shared" si="103"/>
        <v>1</v>
      </c>
      <c r="Q565">
        <f t="shared" si="108"/>
        <v>5</v>
      </c>
      <c r="R565">
        <f t="shared" si="109"/>
        <v>4</v>
      </c>
      <c r="S565">
        <f t="shared" si="110"/>
        <v>1</v>
      </c>
      <c r="T565">
        <f t="shared" si="114"/>
        <v>5.3629010744905004E-2</v>
      </c>
      <c r="U565">
        <f t="shared" si="111"/>
        <v>0.15594313563084067</v>
      </c>
      <c r="V565">
        <f t="shared" si="112"/>
        <v>7.6869547755103698E-2</v>
      </c>
      <c r="W565">
        <f t="shared" si="113"/>
        <v>5.5153238921518348E-2</v>
      </c>
    </row>
    <row r="566" spans="1:23" x14ac:dyDescent="0.4">
      <c r="A566">
        <v>1928.01</v>
      </c>
      <c r="B566">
        <v>17.53</v>
      </c>
      <c r="C566">
        <v>18.806128571700771</v>
      </c>
      <c r="D566">
        <f t="shared" si="104"/>
        <v>0.14313453536754508</v>
      </c>
      <c r="E566">
        <f t="shared" si="116"/>
        <v>0.30820895522388064</v>
      </c>
      <c r="F566">
        <f t="shared" si="115"/>
        <v>4.8109965635739022E-2</v>
      </c>
      <c r="G566" t="str">
        <f t="shared" si="105"/>
        <v>17.8 to 22.0</v>
      </c>
      <c r="H566" t="str">
        <f t="shared" si="106"/>
        <v>Below 10.7</v>
      </c>
      <c r="I566" t="str">
        <f>IF(C566&gt;$AA$17,"Above 21.9",IF(C566&gt;$AA$16,"17.7 to 21.9",IF(C566&gt;$AA$15,"13.7 to 17.7",IF(C566&gt;$AA$14,"10.6 to 13.6","Below 10.6"))))</f>
        <v>17.7 to 21.9</v>
      </c>
      <c r="J566" t="str">
        <f t="shared" si="107"/>
        <v>Below 10.6</v>
      </c>
      <c r="K566">
        <f>_xlfn.PERCENTILE.INC($C$2:$C566,K$1)</f>
        <v>10.608443084738941</v>
      </c>
      <c r="L566">
        <f>_xlfn.PERCENTILE.INC($C$2:$C566,L$1)</f>
        <v>13.982370805535108</v>
      </c>
      <c r="M566">
        <f>_xlfn.PERCENTILE.INC($C$2:$C566,M$1)</f>
        <v>16.056080864688209</v>
      </c>
      <c r="N566">
        <f>_xlfn.PERCENTILE.INC($C$2:$C566,N$1)</f>
        <v>18.080036360789872</v>
      </c>
      <c r="O566">
        <f>_xlfn.PERCENTILE.INC($C$2:$C566,O$1)</f>
        <v>25.238466205960332</v>
      </c>
      <c r="P566">
        <f t="shared" si="103"/>
        <v>1</v>
      </c>
      <c r="Q566">
        <f t="shared" si="108"/>
        <v>5</v>
      </c>
      <c r="R566">
        <f t="shared" si="109"/>
        <v>4</v>
      </c>
      <c r="S566">
        <f t="shared" si="110"/>
        <v>1</v>
      </c>
      <c r="T566">
        <f t="shared" si="114"/>
        <v>5.3174155232820625E-2</v>
      </c>
      <c r="U566">
        <f t="shared" si="111"/>
        <v>0.15058775843266684</v>
      </c>
      <c r="V566">
        <f t="shared" si="112"/>
        <v>7.5838408995199891E-2</v>
      </c>
      <c r="W566">
        <f t="shared" si="113"/>
        <v>5.3629010744905004E-2</v>
      </c>
    </row>
    <row r="567" spans="1:23" x14ac:dyDescent="0.4">
      <c r="A567">
        <v>1928.02</v>
      </c>
      <c r="B567">
        <v>17.32</v>
      </c>
      <c r="C567">
        <v>18.868850519584036</v>
      </c>
      <c r="D567">
        <f t="shared" si="104"/>
        <v>0.13310901749663528</v>
      </c>
      <c r="E567">
        <f t="shared" si="116"/>
        <v>0.26793557833089315</v>
      </c>
      <c r="F567">
        <f t="shared" si="115"/>
        <v>-0.14375356531660069</v>
      </c>
      <c r="G567" t="str">
        <f t="shared" si="105"/>
        <v>17.8 to 22.0</v>
      </c>
      <c r="H567" t="str">
        <f t="shared" si="106"/>
        <v>Below 10.7</v>
      </c>
      <c r="I567" t="str">
        <f>IF(C567&gt;$AA$17,"Above 21.9",IF(C567&gt;$AA$16,"17.7 to 21.9",IF(C567&gt;$AA$15,"13.7 to 17.7",IF(C567&gt;$AA$14,"10.6 to 13.6","Below 10.6"))))</f>
        <v>17.7 to 21.9</v>
      </c>
      <c r="J567" t="str">
        <f t="shared" si="107"/>
        <v>Below 10.6</v>
      </c>
      <c r="K567">
        <f>_xlfn.PERCENTILE.INC($C$2:$C567,K$1)</f>
        <v>10.61275946612623</v>
      </c>
      <c r="L567">
        <f>_xlfn.PERCENTILE.INC($C$2:$C567,L$1)</f>
        <v>13.984761763426279</v>
      </c>
      <c r="M567">
        <f>_xlfn.PERCENTILE.INC($C$2:$C567,M$1)</f>
        <v>16.065045360769293</v>
      </c>
      <c r="N567">
        <f>_xlfn.PERCENTILE.INC($C$2:$C567,N$1)</f>
        <v>18.095380908869096</v>
      </c>
      <c r="O567">
        <f>_xlfn.PERCENTILE.INC($C$2:$C567,O$1)</f>
        <v>25.238466205960332</v>
      </c>
      <c r="P567">
        <f t="shared" si="103"/>
        <v>1</v>
      </c>
      <c r="Q567">
        <f t="shared" si="108"/>
        <v>5</v>
      </c>
      <c r="R567">
        <f t="shared" si="109"/>
        <v>4</v>
      </c>
      <c r="S567">
        <f t="shared" si="110"/>
        <v>1</v>
      </c>
      <c r="T567">
        <f t="shared" si="114"/>
        <v>5.2997399018138228E-2</v>
      </c>
      <c r="U567">
        <f t="shared" si="111"/>
        <v>0.14739819591826239</v>
      </c>
      <c r="V567">
        <f t="shared" si="112"/>
        <v>7.334622884510926E-2</v>
      </c>
      <c r="W567">
        <f t="shared" si="113"/>
        <v>5.3174155232820625E-2</v>
      </c>
    </row>
    <row r="568" spans="1:23" x14ac:dyDescent="0.4">
      <c r="A568">
        <v>1928.03</v>
      </c>
      <c r="B568">
        <v>18.25</v>
      </c>
      <c r="C568">
        <v>19.943417799064541</v>
      </c>
      <c r="D568">
        <f t="shared" si="104"/>
        <v>0.15068681318681315</v>
      </c>
      <c r="E568">
        <f t="shared" si="116"/>
        <v>0.31578947368421062</v>
      </c>
      <c r="F568">
        <f t="shared" si="115"/>
        <v>0.64434180138568109</v>
      </c>
      <c r="G568" t="str">
        <f t="shared" si="105"/>
        <v>17.8 to 22.0</v>
      </c>
      <c r="H568" t="str">
        <f t="shared" si="106"/>
        <v>Below 10.7</v>
      </c>
      <c r="I568" t="str">
        <f>IF(C568&gt;$AA$17,"Above 21.9",IF(C568&gt;$AA$16,"17.7 to 21.9",IF(C568&gt;$AA$15,"13.7 to 17.7",IF(C568&gt;$AA$14,"10.6 to 13.6","Below 10.6"))))</f>
        <v>17.7 to 21.9</v>
      </c>
      <c r="J568" t="str">
        <f t="shared" si="107"/>
        <v>Below 10.6</v>
      </c>
      <c r="K568">
        <f>_xlfn.PERCENTILE.INC($C$2:$C568,K$1)</f>
        <v>10.629076609509013</v>
      </c>
      <c r="L568">
        <f>_xlfn.PERCENTILE.INC($C$2:$C568,L$1)</f>
        <v>13.991672219268846</v>
      </c>
      <c r="M568">
        <f>_xlfn.PERCENTILE.INC($C$2:$C568,M$1)</f>
        <v>16.074682118985105</v>
      </c>
      <c r="N568">
        <f>_xlfn.PERCENTILE.INC($C$2:$C568,N$1)</f>
        <v>18.100995209418656</v>
      </c>
      <c r="O568">
        <f>_xlfn.PERCENTILE.INC($C$2:$C568,O$1)</f>
        <v>25.238466205960332</v>
      </c>
      <c r="P568">
        <f t="shared" si="103"/>
        <v>1</v>
      </c>
      <c r="Q568">
        <f t="shared" si="108"/>
        <v>5</v>
      </c>
      <c r="R568">
        <f t="shared" si="109"/>
        <v>3</v>
      </c>
      <c r="S568">
        <f t="shared" si="110"/>
        <v>1</v>
      </c>
      <c r="T568">
        <f t="shared" si="114"/>
        <v>5.0141856830924217E-2</v>
      </c>
      <c r="U568">
        <f t="shared" si="111"/>
        <v>0.14955829989097341</v>
      </c>
      <c r="V568">
        <f t="shared" si="112"/>
        <v>7.1259292395803933E-2</v>
      </c>
      <c r="W568">
        <f t="shared" si="113"/>
        <v>5.2997399018138228E-2</v>
      </c>
    </row>
    <row r="569" spans="1:23" x14ac:dyDescent="0.4">
      <c r="A569">
        <v>1928.04</v>
      </c>
      <c r="B569">
        <v>19.399999999999999</v>
      </c>
      <c r="C569">
        <v>21.257909249487497</v>
      </c>
      <c r="D569">
        <f t="shared" si="104"/>
        <v>0.16907073509015252</v>
      </c>
      <c r="E569">
        <f t="shared" si="116"/>
        <v>0.3652357494722025</v>
      </c>
      <c r="F569">
        <f t="shared" si="115"/>
        <v>0.75616438356164295</v>
      </c>
      <c r="G569" t="str">
        <f t="shared" si="105"/>
        <v>17.8 to 22.0</v>
      </c>
      <c r="H569" t="str">
        <f t="shared" si="106"/>
        <v>Below 10.7</v>
      </c>
      <c r="I569" t="str">
        <f>IF(C569&gt;$AA$17,"Above 21.9",IF(C569&gt;$AA$16,"17.7 to 21.9",IF(C569&gt;$AA$15,"13.7 to 17.7",IF(C569&gt;$AA$14,"10.6 to 13.6","Below 10.6"))))</f>
        <v>17.7 to 21.9</v>
      </c>
      <c r="J569" t="str">
        <f t="shared" si="107"/>
        <v>Below 10.6</v>
      </c>
      <c r="K569">
        <f>_xlfn.PERCENTILE.INC($C$2:$C569,K$1)</f>
        <v>10.645393752891797</v>
      </c>
      <c r="L569">
        <f>_xlfn.PERCENTILE.INC($C$2:$C569,L$1)</f>
        <v>13.998582675111415</v>
      </c>
      <c r="M569">
        <f>_xlfn.PERCENTILE.INC($C$2:$C569,M$1)</f>
        <v>16.097685001562461</v>
      </c>
      <c r="N569">
        <f>_xlfn.PERCENTILE.INC($C$2:$C569,N$1)</f>
        <v>18.110779826256262</v>
      </c>
      <c r="O569">
        <f>_xlfn.PERCENTILE.INC($C$2:$C569,O$1)</f>
        <v>25.238466205960332</v>
      </c>
      <c r="P569">
        <f t="shared" si="103"/>
        <v>1</v>
      </c>
      <c r="Q569">
        <f t="shared" si="108"/>
        <v>5</v>
      </c>
      <c r="R569">
        <f t="shared" si="109"/>
        <v>3</v>
      </c>
      <c r="S569">
        <f t="shared" si="110"/>
        <v>1</v>
      </c>
      <c r="T569">
        <f t="shared" si="114"/>
        <v>4.704131475319516E-2</v>
      </c>
      <c r="U569">
        <f t="shared" si="111"/>
        <v>0.15335711615674061</v>
      </c>
      <c r="V569">
        <f t="shared" si="112"/>
        <v>6.9021580809822541E-2</v>
      </c>
      <c r="W569">
        <f t="shared" si="113"/>
        <v>5.0141856830924217E-2</v>
      </c>
    </row>
    <row r="570" spans="1:23" x14ac:dyDescent="0.4">
      <c r="A570">
        <v>1928.05</v>
      </c>
      <c r="B570">
        <v>20</v>
      </c>
      <c r="C570">
        <v>21.832732178740024</v>
      </c>
      <c r="D570">
        <f t="shared" si="104"/>
        <v>0.16881720430107525</v>
      </c>
      <c r="E570">
        <f t="shared" si="116"/>
        <v>0.3605442176870749</v>
      </c>
      <c r="F570">
        <f t="shared" si="115"/>
        <v>0.3711340206185576</v>
      </c>
      <c r="G570" t="str">
        <f t="shared" si="105"/>
        <v>17.8 to 22.0</v>
      </c>
      <c r="H570" t="str">
        <f t="shared" si="106"/>
        <v>Below 10.7</v>
      </c>
      <c r="I570" t="str">
        <f>IF(C570&gt;$AA$17,"Above 21.9",IF(C570&gt;$AA$16,"17.7 to 21.9",IF(C570&gt;$AA$15,"13.7 to 17.7",IF(C570&gt;$AA$14,"10.6 to 13.6","Below 10.6"))))</f>
        <v>17.7 to 21.9</v>
      </c>
      <c r="J570" t="str">
        <f t="shared" si="107"/>
        <v>Below 10.6</v>
      </c>
      <c r="K570">
        <f>_xlfn.PERCENTILE.INC($C$2:$C570,K$1)</f>
        <v>10.661710896274581</v>
      </c>
      <c r="L570">
        <f>_xlfn.PERCENTILE.INC($C$2:$C570,L$1)</f>
        <v>14.008281823947058</v>
      </c>
      <c r="M570">
        <f>_xlfn.PERCENTILE.INC($C$2:$C570,M$1)</f>
        <v>16.147420132862898</v>
      </c>
      <c r="N570">
        <f>_xlfn.PERCENTILE.INC($C$2:$C570,N$1)</f>
        <v>18.122340886414818</v>
      </c>
      <c r="O570">
        <f>_xlfn.PERCENTILE.INC($C$2:$C570,O$1)</f>
        <v>25.238466205960332</v>
      </c>
      <c r="P570">
        <f t="shared" si="103"/>
        <v>1</v>
      </c>
      <c r="Q570">
        <f t="shared" si="108"/>
        <v>5</v>
      </c>
      <c r="R570">
        <f t="shared" si="109"/>
        <v>3</v>
      </c>
      <c r="S570">
        <f t="shared" si="110"/>
        <v>1</v>
      </c>
      <c r="T570">
        <f t="shared" si="114"/>
        <v>4.5802787842273179E-2</v>
      </c>
      <c r="U570">
        <f t="shared" si="111"/>
        <v>0.15192112085156437</v>
      </c>
      <c r="V570">
        <f t="shared" si="112"/>
        <v>6.6656236939778388E-2</v>
      </c>
      <c r="W570">
        <f t="shared" si="113"/>
        <v>4.704131475319516E-2</v>
      </c>
    </row>
    <row r="571" spans="1:23" x14ac:dyDescent="0.4">
      <c r="A571">
        <v>1928.06</v>
      </c>
      <c r="B571">
        <v>19.02</v>
      </c>
      <c r="C571">
        <v>20.913421576866703</v>
      </c>
      <c r="D571">
        <f t="shared" si="104"/>
        <v>0.1553020134228188</v>
      </c>
      <c r="E571">
        <f t="shared" si="116"/>
        <v>0.27736736064472794</v>
      </c>
      <c r="F571">
        <f t="shared" si="115"/>
        <v>-0.5880000000000003</v>
      </c>
      <c r="G571" t="str">
        <f t="shared" si="105"/>
        <v>17.8 to 22.0</v>
      </c>
      <c r="H571" t="str">
        <f t="shared" si="106"/>
        <v>Below 10.7</v>
      </c>
      <c r="I571" t="str">
        <f>IF(C571&gt;$AA$17,"Above 21.9",IF(C571&gt;$AA$16,"17.7 to 21.9",IF(C571&gt;$AA$15,"13.7 to 17.7",IF(C571&gt;$AA$14,"10.6 to 13.6","Below 10.6"))))</f>
        <v>17.7 to 21.9</v>
      </c>
      <c r="J571" t="str">
        <f t="shared" si="107"/>
        <v>Below 10.6</v>
      </c>
      <c r="K571">
        <f>_xlfn.PERCENTILE.INC($C$2:$C571,K$1)</f>
        <v>10.678028039657367</v>
      </c>
      <c r="L571">
        <f>_xlfn.PERCENTILE.INC($C$2:$C571,L$1)</f>
        <v>14.020769665775781</v>
      </c>
      <c r="M571">
        <f>_xlfn.PERCENTILE.INC($C$2:$C571,M$1)</f>
        <v>16.166279906223949</v>
      </c>
      <c r="N571">
        <f>_xlfn.PERCENTILE.INC($C$2:$C571,N$1)</f>
        <v>18.133411478763538</v>
      </c>
      <c r="O571">
        <f>_xlfn.PERCENTILE.INC($C$2:$C571,O$1)</f>
        <v>25.238466205960332</v>
      </c>
      <c r="P571">
        <f t="shared" si="103"/>
        <v>1</v>
      </c>
      <c r="Q571">
        <f t="shared" si="108"/>
        <v>5</v>
      </c>
      <c r="R571">
        <f t="shared" si="109"/>
        <v>3</v>
      </c>
      <c r="S571">
        <f t="shared" si="110"/>
        <v>1</v>
      </c>
      <c r="T571">
        <f t="shared" si="114"/>
        <v>4.7816183321534818E-2</v>
      </c>
      <c r="U571">
        <f t="shared" si="111"/>
        <v>0.15393398339919087</v>
      </c>
      <c r="V571">
        <f t="shared" si="112"/>
        <v>6.6136107461329932E-2</v>
      </c>
      <c r="W571">
        <f t="shared" si="113"/>
        <v>4.5802787842273179E-2</v>
      </c>
    </row>
    <row r="572" spans="1:23" x14ac:dyDescent="0.4">
      <c r="A572">
        <v>1928.07</v>
      </c>
      <c r="B572">
        <v>19.16</v>
      </c>
      <c r="C572">
        <v>21.081905435296786</v>
      </c>
      <c r="D572">
        <f t="shared" si="104"/>
        <v>0.15512649800266312</v>
      </c>
      <c r="E572">
        <f t="shared" si="116"/>
        <v>0.2588699080157687</v>
      </c>
      <c r="F572">
        <f t="shared" si="115"/>
        <v>8.8328075709779533E-2</v>
      </c>
      <c r="G572" t="str">
        <f t="shared" si="105"/>
        <v>17.8 to 22.0</v>
      </c>
      <c r="H572" t="str">
        <f t="shared" si="106"/>
        <v>Below 10.7</v>
      </c>
      <c r="I572" t="str">
        <f>IF(C572&gt;$AA$17,"Above 21.9",IF(C572&gt;$AA$16,"17.7 to 21.9",IF(C572&gt;$AA$15,"13.7 to 17.7",IF(C572&gt;$AA$14,"10.6 to 13.6","Below 10.6"))))</f>
        <v>17.7 to 21.9</v>
      </c>
      <c r="J572" t="str">
        <f t="shared" si="107"/>
        <v>Below 10.6</v>
      </c>
      <c r="K572">
        <f>_xlfn.PERCENTILE.INC($C$2:$C572,K$1)</f>
        <v>10.694345183040149</v>
      </c>
      <c r="L572">
        <f>_xlfn.PERCENTILE.INC($C$2:$C572,L$1)</f>
        <v>14.033257507604501</v>
      </c>
      <c r="M572">
        <f>_xlfn.PERCENTILE.INC($C$2:$C572,M$1)</f>
        <v>16.169702000615302</v>
      </c>
      <c r="N572">
        <f>_xlfn.PERCENTILE.INC($C$2:$C572,N$1)</f>
        <v>18.141851654007958</v>
      </c>
      <c r="O572">
        <f>_xlfn.PERCENTILE.INC($C$2:$C572,O$1)</f>
        <v>25.238466205960332</v>
      </c>
      <c r="P572">
        <f t="shared" si="103"/>
        <v>1</v>
      </c>
      <c r="Q572">
        <f t="shared" si="108"/>
        <v>5</v>
      </c>
      <c r="R572">
        <f t="shared" si="109"/>
        <v>3</v>
      </c>
      <c r="S572">
        <f t="shared" si="110"/>
        <v>1</v>
      </c>
      <c r="T572">
        <f t="shared" si="114"/>
        <v>4.7434042575949076E-2</v>
      </c>
      <c r="U572">
        <f t="shared" si="111"/>
        <v>0.15695324633782504</v>
      </c>
      <c r="V572">
        <f t="shared" si="112"/>
        <v>6.3207918437023516E-2</v>
      </c>
      <c r="W572">
        <f t="shared" si="113"/>
        <v>4.7816183321534818E-2</v>
      </c>
    </row>
    <row r="573" spans="1:23" x14ac:dyDescent="0.4">
      <c r="A573">
        <v>1928.08</v>
      </c>
      <c r="B573">
        <v>19.78</v>
      </c>
      <c r="C573">
        <v>21.762131502579237</v>
      </c>
      <c r="D573">
        <f t="shared" si="104"/>
        <v>0.16094986807387862</v>
      </c>
      <c r="E573">
        <f t="shared" si="116"/>
        <v>0.23393636930754833</v>
      </c>
      <c r="F573">
        <f t="shared" si="115"/>
        <v>0.38830897703549128</v>
      </c>
      <c r="G573" t="str">
        <f t="shared" si="105"/>
        <v>17.8 to 22.0</v>
      </c>
      <c r="H573" t="str">
        <f t="shared" si="106"/>
        <v>Below 10.7</v>
      </c>
      <c r="I573" t="str">
        <f>IF(C573&gt;$AA$17,"Above 21.9",IF(C573&gt;$AA$16,"17.7 to 21.9",IF(C573&gt;$AA$15,"13.7 to 17.7",IF(C573&gt;$AA$14,"10.6 to 13.6","Below 10.6"))))</f>
        <v>17.7 to 21.9</v>
      </c>
      <c r="J573" t="str">
        <f t="shared" si="107"/>
        <v>Below 10.6</v>
      </c>
      <c r="K573">
        <f>_xlfn.PERCENTILE.INC($C$2:$C573,K$1)</f>
        <v>10.696878784168682</v>
      </c>
      <c r="L573">
        <f>_xlfn.PERCENTILE.INC($C$2:$C573,L$1)</f>
        <v>14.039640577123183</v>
      </c>
      <c r="M573">
        <f>_xlfn.PERCENTILE.INC($C$2:$C573,M$1)</f>
        <v>16.183513068955516</v>
      </c>
      <c r="N573">
        <f>_xlfn.PERCENTILE.INC($C$2:$C573,N$1)</f>
        <v>18.146085471441609</v>
      </c>
      <c r="O573">
        <f>_xlfn.PERCENTILE.INC($C$2:$C573,O$1)</f>
        <v>25.238466205960332</v>
      </c>
      <c r="P573">
        <f t="shared" si="103"/>
        <v>1</v>
      </c>
      <c r="Q573">
        <f t="shared" si="108"/>
        <v>5</v>
      </c>
      <c r="R573">
        <f t="shared" si="109"/>
        <v>2</v>
      </c>
      <c r="S573">
        <f t="shared" si="110"/>
        <v>1</v>
      </c>
      <c r="T573">
        <f t="shared" si="114"/>
        <v>4.5951381181640251E-2</v>
      </c>
      <c r="U573">
        <f t="shared" si="111"/>
        <v>0.15865275228111839</v>
      </c>
      <c r="V573">
        <f t="shared" si="112"/>
        <v>5.9301914985213519E-2</v>
      </c>
      <c r="W573">
        <f t="shared" si="113"/>
        <v>4.7434042575949076E-2</v>
      </c>
    </row>
    <row r="574" spans="1:23" x14ac:dyDescent="0.4">
      <c r="A574">
        <v>1928.09</v>
      </c>
      <c r="B574">
        <v>21.17</v>
      </c>
      <c r="C574">
        <v>23.004649446159231</v>
      </c>
      <c r="D574">
        <f t="shared" si="104"/>
        <v>0.18076923076923079</v>
      </c>
      <c r="E574">
        <f t="shared" si="116"/>
        <v>0.24970484061393153</v>
      </c>
      <c r="F574">
        <f t="shared" si="115"/>
        <v>0.84327603640040472</v>
      </c>
      <c r="G574" t="str">
        <f t="shared" si="105"/>
        <v>Above 22.0</v>
      </c>
      <c r="H574" t="str">
        <f t="shared" si="106"/>
        <v>Below 10.7</v>
      </c>
      <c r="I574" t="str">
        <f>IF(C574&gt;$AA$17,"Above 21.9",IF(C574&gt;$AA$16,"17.7 to 21.9",IF(C574&gt;$AA$15,"13.7 to 17.7",IF(C574&gt;$AA$14,"10.6 to 13.6","Below 10.6"))))</f>
        <v>Above 21.9</v>
      </c>
      <c r="J574" t="str">
        <f t="shared" si="107"/>
        <v>Below 10.6</v>
      </c>
      <c r="K574">
        <f>_xlfn.PERCENTILE.INC($C$2:$C574,K$1)</f>
        <v>10.699412385297217</v>
      </c>
      <c r="L574">
        <f>_xlfn.PERCENTILE.INC($C$2:$C574,L$1)</f>
        <v>14.046023646641865</v>
      </c>
      <c r="M574">
        <f>_xlfn.PERCENTILE.INC($C$2:$C574,M$1)</f>
        <v>16.194723677569183</v>
      </c>
      <c r="N574">
        <f>_xlfn.PERCENTILE.INC($C$2:$C574,N$1)</f>
        <v>18.147212469314148</v>
      </c>
      <c r="O574">
        <f>_xlfn.PERCENTILE.INC($C$2:$C574,O$1)</f>
        <v>25.238466205960332</v>
      </c>
      <c r="P574">
        <f t="shared" si="103"/>
        <v>1</v>
      </c>
      <c r="Q574">
        <f t="shared" si="108"/>
        <v>5</v>
      </c>
      <c r="R574">
        <f t="shared" si="109"/>
        <v>2</v>
      </c>
      <c r="S574">
        <f t="shared" si="110"/>
        <v>1</v>
      </c>
      <c r="T574">
        <f t="shared" si="114"/>
        <v>4.3469473522751559E-2</v>
      </c>
      <c r="U574">
        <f t="shared" si="111"/>
        <v>0.16262355871367332</v>
      </c>
      <c r="V574">
        <f t="shared" si="112"/>
        <v>5.6120742207897187E-2</v>
      </c>
      <c r="W574">
        <f t="shared" si="113"/>
        <v>4.5951381181640251E-2</v>
      </c>
    </row>
    <row r="575" spans="1:23" x14ac:dyDescent="0.4">
      <c r="A575">
        <v>1928.1</v>
      </c>
      <c r="B575">
        <v>21.6</v>
      </c>
      <c r="C575">
        <v>23.578344239585039</v>
      </c>
      <c r="D575">
        <f t="shared" si="104"/>
        <v>0.17480916030534352</v>
      </c>
      <c r="E575">
        <f t="shared" si="116"/>
        <v>0.29496402877697853</v>
      </c>
      <c r="F575">
        <f t="shared" si="115"/>
        <v>0.24374114312706641</v>
      </c>
      <c r="G575" t="str">
        <f t="shared" si="105"/>
        <v>Above 22.0</v>
      </c>
      <c r="H575" t="str">
        <f t="shared" si="106"/>
        <v>Below 10.7</v>
      </c>
      <c r="I575" t="str">
        <f>IF(C575&gt;$AA$17,"Above 21.9",IF(C575&gt;$AA$16,"17.7 to 21.9",IF(C575&gt;$AA$15,"13.7 to 17.7",IF(C575&gt;$AA$14,"10.6 to 13.6","Below 10.6"))))</f>
        <v>Above 21.9</v>
      </c>
      <c r="J575" t="str">
        <f t="shared" si="107"/>
        <v>Below 10.6</v>
      </c>
      <c r="K575">
        <f>_xlfn.PERCENTILE.INC($C$2:$C575,K$1)</f>
        <v>10.70194598642575</v>
      </c>
      <c r="L575">
        <f>_xlfn.PERCENTILE.INC($C$2:$C575,L$1)</f>
        <v>14.049373538136528</v>
      </c>
      <c r="M575">
        <f>_xlfn.PERCENTILE.INC($C$2:$C575,M$1)</f>
        <v>16.200733366729743</v>
      </c>
      <c r="N575">
        <f>_xlfn.PERCENTILE.INC($C$2:$C575,N$1)</f>
        <v>18.152226546475422</v>
      </c>
      <c r="O575">
        <f>_xlfn.PERCENTILE.INC($C$2:$C575,O$1)</f>
        <v>25.238466205960332</v>
      </c>
      <c r="P575">
        <f t="shared" si="103"/>
        <v>1</v>
      </c>
      <c r="Q575">
        <f t="shared" si="108"/>
        <v>5</v>
      </c>
      <c r="R575">
        <f t="shared" si="109"/>
        <v>2</v>
      </c>
      <c r="S575">
        <f t="shared" si="110"/>
        <v>1</v>
      </c>
      <c r="T575">
        <f t="shared" si="114"/>
        <v>4.2411799142415066E-2</v>
      </c>
      <c r="U575">
        <f t="shared" si="111"/>
        <v>0.15896948802131144</v>
      </c>
      <c r="V575">
        <f t="shared" si="112"/>
        <v>5.7021522341448382E-2</v>
      </c>
      <c r="W575">
        <f t="shared" si="113"/>
        <v>4.3469473522751559E-2</v>
      </c>
    </row>
    <row r="576" spans="1:23" x14ac:dyDescent="0.4">
      <c r="A576">
        <v>1928.11</v>
      </c>
      <c r="B576">
        <v>23.06</v>
      </c>
      <c r="C576">
        <v>25.121984571109596</v>
      </c>
      <c r="D576">
        <f t="shared" si="104"/>
        <v>0.18610421836228283</v>
      </c>
      <c r="E576">
        <f t="shared" si="116"/>
        <v>0.35169988276670577</v>
      </c>
      <c r="F576">
        <f t="shared" si="115"/>
        <v>0.81111111111110956</v>
      </c>
      <c r="G576" t="str">
        <f t="shared" si="105"/>
        <v>Above 22.0</v>
      </c>
      <c r="H576" t="str">
        <f t="shared" si="106"/>
        <v>Below 10.7</v>
      </c>
      <c r="I576" t="str">
        <f>IF(C576&gt;$AA$17,"Above 21.9",IF(C576&gt;$AA$16,"17.7 to 21.9",IF(C576&gt;$AA$15,"13.7 to 17.7",IF(C576&gt;$AA$14,"10.6 to 13.6","Below 10.6"))))</f>
        <v>Above 21.9</v>
      </c>
      <c r="J576" t="str">
        <f t="shared" si="107"/>
        <v>Below 10.6</v>
      </c>
      <c r="K576">
        <f>_xlfn.PERCENTILE.INC($C$2:$C576,K$1)</f>
        <v>10.704479587554285</v>
      </c>
      <c r="L576">
        <f>_xlfn.PERCENTILE.INC($C$2:$C576,L$1)</f>
        <v>14.049690251607176</v>
      </c>
      <c r="M576">
        <f>_xlfn.PERCENTILE.INC($C$2:$C576,M$1)</f>
        <v>16.208470473376423</v>
      </c>
      <c r="N576">
        <f>_xlfn.PERCENTILE.INC($C$2:$C576,N$1)</f>
        <v>18.162276570262062</v>
      </c>
      <c r="O576">
        <f>_xlfn.PERCENTILE.INC($C$2:$C576,O$1)</f>
        <v>25.238466205960332</v>
      </c>
      <c r="P576">
        <f t="shared" si="103"/>
        <v>1</v>
      </c>
      <c r="Q576">
        <f t="shared" si="108"/>
        <v>5</v>
      </c>
      <c r="R576">
        <f t="shared" si="109"/>
        <v>1</v>
      </c>
      <c r="S576">
        <f t="shared" si="110"/>
        <v>1</v>
      </c>
      <c r="T576">
        <f t="shared" si="114"/>
        <v>3.9805772397058348E-2</v>
      </c>
      <c r="U576">
        <f t="shared" si="111"/>
        <v>0.15789488238742672</v>
      </c>
      <c r="V576">
        <f t="shared" si="112"/>
        <v>5.5153238921518348E-2</v>
      </c>
      <c r="W576">
        <f t="shared" si="113"/>
        <v>4.2411799142415066E-2</v>
      </c>
    </row>
    <row r="577" spans="1:23" x14ac:dyDescent="0.4">
      <c r="A577">
        <v>1928.12</v>
      </c>
      <c r="B577">
        <v>23.15</v>
      </c>
      <c r="C577">
        <v>25.301591027426152</v>
      </c>
      <c r="D577">
        <f t="shared" si="104"/>
        <v>0.19303797468354428</v>
      </c>
      <c r="E577">
        <f t="shared" si="116"/>
        <v>0.32588774341351645</v>
      </c>
      <c r="F577">
        <f t="shared" si="115"/>
        <v>4.6834345186470006E-2</v>
      </c>
      <c r="G577" t="str">
        <f t="shared" si="105"/>
        <v>Above 22.0</v>
      </c>
      <c r="H577" t="str">
        <f t="shared" si="106"/>
        <v>Below 10.7</v>
      </c>
      <c r="I577" t="str">
        <f>IF(C577&gt;$AA$17,"Above 21.9",IF(C577&gt;$AA$16,"17.7 to 21.9",IF(C577&gt;$AA$15,"13.7 to 17.7",IF(C577&gt;$AA$14,"10.6 to 13.6","Below 10.6"))))</f>
        <v>Above 21.9</v>
      </c>
      <c r="J577" t="str">
        <f t="shared" si="107"/>
        <v>Below 10.6</v>
      </c>
      <c r="K577">
        <f>_xlfn.PERCENTILE.INC($C$2:$C577,K$1)</f>
        <v>10.707013188682819</v>
      </c>
      <c r="L577">
        <f>_xlfn.PERCENTILE.INC($C$2:$C577,L$1)</f>
        <v>14.050006965077822</v>
      </c>
      <c r="M577">
        <f>_xlfn.PERCENTILE.INC($C$2:$C577,M$1)</f>
        <v>16.217071288766157</v>
      </c>
      <c r="N577">
        <f>_xlfn.PERCENTILE.INC($C$2:$C577,N$1)</f>
        <v>18.172666376497499</v>
      </c>
      <c r="O577">
        <f>_xlfn.PERCENTILE.INC($C$2:$C577,O$1)</f>
        <v>25.301591027426152</v>
      </c>
      <c r="P577">
        <f t="shared" si="103"/>
        <v>1</v>
      </c>
      <c r="Q577">
        <f t="shared" si="108"/>
        <v>5</v>
      </c>
      <c r="R577">
        <f t="shared" si="109"/>
        <v>1</v>
      </c>
      <c r="S577">
        <f t="shared" si="110"/>
        <v>1</v>
      </c>
      <c r="T577">
        <f t="shared" si="114"/>
        <v>3.9523206225095905E-2</v>
      </c>
      <c r="U577">
        <f t="shared" si="111"/>
        <v>0.16301033370769485</v>
      </c>
      <c r="V577">
        <f t="shared" si="112"/>
        <v>5.3629010744905004E-2</v>
      </c>
      <c r="W577">
        <f t="shared" si="113"/>
        <v>3.9805772397058348E-2</v>
      </c>
    </row>
    <row r="578" spans="1:23" x14ac:dyDescent="0.4">
      <c r="A578">
        <v>1929.01</v>
      </c>
      <c r="B578">
        <v>24.86</v>
      </c>
      <c r="C578">
        <v>27.083199620832769</v>
      </c>
      <c r="D578">
        <f t="shared" si="104"/>
        <v>0.21668789808917194</v>
      </c>
      <c r="E578">
        <f t="shared" si="116"/>
        <v>0.41814033086138036</v>
      </c>
      <c r="F578">
        <f t="shared" si="115"/>
        <v>0.88639308855291632</v>
      </c>
      <c r="G578" t="str">
        <f t="shared" si="105"/>
        <v>Above 22.0</v>
      </c>
      <c r="H578" t="str">
        <f t="shared" si="106"/>
        <v>Below 10.7</v>
      </c>
      <c r="I578" t="str">
        <f>IF(C578&gt;$AA$17,"Above 21.9",IF(C578&gt;$AA$16,"17.7 to 21.9",IF(C578&gt;$AA$15,"13.7 to 17.7",IF(C578&gt;$AA$14,"10.6 to 13.6","Below 10.6"))))</f>
        <v>Above 21.9</v>
      </c>
      <c r="J578" t="str">
        <f t="shared" si="107"/>
        <v>Below 10.6</v>
      </c>
      <c r="K578">
        <f>_xlfn.PERCENTILE.INC($C$2:$C578,K$1)</f>
        <v>10.708080963492753</v>
      </c>
      <c r="L578">
        <f>_xlfn.PERCENTILE.INC($C$2:$C578,L$1)</f>
        <v>14.095813449358834</v>
      </c>
      <c r="M578">
        <f>_xlfn.PERCENTILE.INC($C$2:$C578,M$1)</f>
        <v>16.24402216221527</v>
      </c>
      <c r="N578">
        <f>_xlfn.PERCENTILE.INC($C$2:$C578,N$1)</f>
        <v>18.189779320808654</v>
      </c>
      <c r="O578">
        <f>_xlfn.PERCENTILE.INC($C$2:$C578,O$1)</f>
        <v>27.083199620832769</v>
      </c>
      <c r="P578">
        <f t="shared" si="103"/>
        <v>1</v>
      </c>
      <c r="Q578">
        <f t="shared" si="108"/>
        <v>5</v>
      </c>
      <c r="R578">
        <f t="shared" si="109"/>
        <v>1</v>
      </c>
      <c r="S578">
        <f t="shared" si="110"/>
        <v>1</v>
      </c>
      <c r="T578">
        <f t="shared" si="114"/>
        <v>3.6923259216048693E-2</v>
      </c>
      <c r="U578">
        <f t="shared" si="111"/>
        <v>0.16397561798133631</v>
      </c>
      <c r="V578">
        <f t="shared" si="112"/>
        <v>5.3174155232820625E-2</v>
      </c>
      <c r="W578">
        <f t="shared" si="113"/>
        <v>3.9523206225095905E-2</v>
      </c>
    </row>
    <row r="579" spans="1:23" x14ac:dyDescent="0.4">
      <c r="A579">
        <v>1929.02</v>
      </c>
      <c r="B579">
        <v>24.99</v>
      </c>
      <c r="C579">
        <v>27.131672798247383</v>
      </c>
      <c r="D579">
        <f t="shared" si="104"/>
        <v>0.21713197969543147</v>
      </c>
      <c r="E579">
        <f t="shared" si="116"/>
        <v>0.4428406466512701</v>
      </c>
      <c r="F579">
        <f t="shared" si="115"/>
        <v>6.2751407884150776E-2</v>
      </c>
      <c r="G579" t="str">
        <f t="shared" si="105"/>
        <v>Above 22.0</v>
      </c>
      <c r="H579" t="str">
        <f t="shared" si="106"/>
        <v>Below 10.7</v>
      </c>
      <c r="I579" t="str">
        <f>IF(C579&gt;$AA$17,"Above 21.9",IF(C579&gt;$AA$16,"17.7 to 21.9",IF(C579&gt;$AA$15,"13.7 to 17.7",IF(C579&gt;$AA$14,"10.6 to 13.6","Below 10.6"))))</f>
        <v>Above 21.9</v>
      </c>
      <c r="J579" t="str">
        <f t="shared" si="107"/>
        <v>Below 10.6</v>
      </c>
      <c r="K579">
        <f>_xlfn.PERCENTILE.INC($C$2:$C579,K$1)</f>
        <v>10.709148738302687</v>
      </c>
      <c r="L579">
        <f>_xlfn.PERCENTILE.INC($C$2:$C579,L$1)</f>
        <v>14.141619933639847</v>
      </c>
      <c r="M579">
        <f>_xlfn.PERCENTILE.INC($C$2:$C579,M$1)</f>
        <v>16.267527471928471</v>
      </c>
      <c r="N579">
        <f>_xlfn.PERCENTILE.INC($C$2:$C579,N$1)</f>
        <v>18.194743108862824</v>
      </c>
      <c r="O579">
        <f>_xlfn.PERCENTILE.INC($C$2:$C579,O$1)</f>
        <v>27.131672798247383</v>
      </c>
      <c r="P579">
        <f t="shared" ref="P579:P642" si="117">IF(C579&gt;$N579,1,IF(C579&gt;$M579,2,IF(C579&gt;$L579,3,IF(C579&gt;$K579,4,5))))</f>
        <v>1</v>
      </c>
      <c r="Q579">
        <f t="shared" si="108"/>
        <v>5</v>
      </c>
      <c r="R579">
        <f t="shared" si="109"/>
        <v>1</v>
      </c>
      <c r="S579">
        <f t="shared" si="110"/>
        <v>1</v>
      </c>
      <c r="T579">
        <f t="shared" si="114"/>
        <v>3.685729248749442E-2</v>
      </c>
      <c r="U579">
        <f t="shared" si="111"/>
        <v>0.1602643009266693</v>
      </c>
      <c r="V579">
        <f t="shared" si="112"/>
        <v>5.2997399018138228E-2</v>
      </c>
      <c r="W579">
        <f t="shared" si="113"/>
        <v>3.6923259216048693E-2</v>
      </c>
    </row>
    <row r="580" spans="1:23" x14ac:dyDescent="0.4">
      <c r="A580">
        <v>1929.03</v>
      </c>
      <c r="B580">
        <v>25.43</v>
      </c>
      <c r="C580">
        <v>27.675748437861884</v>
      </c>
      <c r="D580">
        <f t="shared" si="104"/>
        <v>0.21317733990147789</v>
      </c>
      <c r="E580">
        <f t="shared" si="116"/>
        <v>0.39342465753424655</v>
      </c>
      <c r="F580">
        <f t="shared" si="115"/>
        <v>0.21128451380552285</v>
      </c>
      <c r="G580" t="str">
        <f t="shared" si="105"/>
        <v>Above 22.0</v>
      </c>
      <c r="H580" t="str">
        <f t="shared" si="106"/>
        <v>Below 10.7</v>
      </c>
      <c r="I580" t="str">
        <f>IF(C580&gt;$AA$17,"Above 21.9",IF(C580&gt;$AA$16,"17.7 to 21.9",IF(C580&gt;$AA$15,"13.7 to 17.7",IF(C580&gt;$AA$14,"10.6 to 13.6","Below 10.6"))))</f>
        <v>Above 21.9</v>
      </c>
      <c r="J580" t="str">
        <f t="shared" si="107"/>
        <v>Below 10.6</v>
      </c>
      <c r="K580">
        <f>_xlfn.PERCENTILE.INC($C$2:$C580,K$1)</f>
        <v>10.710216513112623</v>
      </c>
      <c r="L580">
        <f>_xlfn.PERCENTILE.INC($C$2:$C580,L$1)</f>
        <v>14.165050043964554</v>
      </c>
      <c r="M580">
        <f>_xlfn.PERCENTILE.INC($C$2:$C580,M$1)</f>
        <v>16.284141654169836</v>
      </c>
      <c r="N580">
        <f>_xlfn.PERCENTILE.INC($C$2:$C580,N$1)</f>
        <v>18.197254464750429</v>
      </c>
      <c r="O580">
        <f>_xlfn.PERCENTILE.INC($C$2:$C580,O$1)</f>
        <v>27.675748437861884</v>
      </c>
      <c r="P580">
        <f t="shared" si="117"/>
        <v>1</v>
      </c>
      <c r="Q580">
        <f t="shared" si="108"/>
        <v>5</v>
      </c>
      <c r="R580">
        <f t="shared" si="109"/>
        <v>1</v>
      </c>
      <c r="S580">
        <f t="shared" si="110"/>
        <v>1</v>
      </c>
      <c r="T580">
        <f t="shared" si="114"/>
        <v>3.6132717503384558E-2</v>
      </c>
      <c r="U580">
        <f t="shared" si="111"/>
        <v>0.15732982328933529</v>
      </c>
      <c r="V580">
        <f t="shared" si="112"/>
        <v>5.0141856830924217E-2</v>
      </c>
      <c r="W580">
        <f t="shared" si="113"/>
        <v>3.685729248749442E-2</v>
      </c>
    </row>
    <row r="581" spans="1:23" x14ac:dyDescent="0.4">
      <c r="A581">
        <v>1929.04</v>
      </c>
      <c r="B581">
        <v>25.28</v>
      </c>
      <c r="C581">
        <v>27.568454472898292</v>
      </c>
      <c r="D581">
        <f t="shared" si="104"/>
        <v>0.20131108462455302</v>
      </c>
      <c r="E581">
        <f t="shared" si="116"/>
        <v>0.30309278350515478</v>
      </c>
      <c r="F581">
        <f t="shared" si="115"/>
        <v>-7.0782540306723679E-2</v>
      </c>
      <c r="G581" t="str">
        <f t="shared" si="105"/>
        <v>Above 22.0</v>
      </c>
      <c r="H581" t="str">
        <f t="shared" si="106"/>
        <v>Below 10.7</v>
      </c>
      <c r="I581" t="str">
        <f>IF(C581&gt;$AA$17,"Above 21.9",IF(C581&gt;$AA$16,"17.7 to 21.9",IF(C581&gt;$AA$15,"13.7 to 17.7",IF(C581&gt;$AA$14,"10.6 to 13.6","Below 10.6"))))</f>
        <v>Above 21.9</v>
      </c>
      <c r="J581" t="str">
        <f t="shared" si="107"/>
        <v>Below 10.6</v>
      </c>
      <c r="K581">
        <f>_xlfn.PERCENTILE.INC($C$2:$C581,K$1)</f>
        <v>10.711284287922558</v>
      </c>
      <c r="L581">
        <f>_xlfn.PERCENTILE.INC($C$2:$C581,L$1)</f>
        <v>14.166103780332959</v>
      </c>
      <c r="M581">
        <f>_xlfn.PERCENTILE.INC($C$2:$C581,M$1)</f>
        <v>16.293455345311571</v>
      </c>
      <c r="N581">
        <f>_xlfn.PERCENTILE.INC($C$2:$C581,N$1)</f>
        <v>18.201529357326358</v>
      </c>
      <c r="O581">
        <f>_xlfn.PERCENTILE.INC($C$2:$C581,O$1)</f>
        <v>27.675748437861884</v>
      </c>
      <c r="P581">
        <f t="shared" si="117"/>
        <v>1</v>
      </c>
      <c r="Q581">
        <f t="shared" si="108"/>
        <v>5</v>
      </c>
      <c r="R581">
        <f t="shared" si="109"/>
        <v>1</v>
      </c>
      <c r="S581">
        <f t="shared" si="110"/>
        <v>1</v>
      </c>
      <c r="T581">
        <f t="shared" si="114"/>
        <v>3.6273342815901034E-2</v>
      </c>
      <c r="U581">
        <f t="shared" si="111"/>
        <v>0.15489132342231429</v>
      </c>
      <c r="V581">
        <f t="shared" si="112"/>
        <v>4.704131475319516E-2</v>
      </c>
      <c r="W581">
        <f t="shared" si="113"/>
        <v>3.6132717503384558E-2</v>
      </c>
    </row>
    <row r="582" spans="1:23" x14ac:dyDescent="0.4">
      <c r="A582">
        <v>1929.05</v>
      </c>
      <c r="B582">
        <v>25.66</v>
      </c>
      <c r="C582">
        <v>27.698586875008125</v>
      </c>
      <c r="D582">
        <f t="shared" si="104"/>
        <v>0.18606465997770344</v>
      </c>
      <c r="E582">
        <f t="shared" si="116"/>
        <v>0.28300000000000003</v>
      </c>
      <c r="F582">
        <f t="shared" si="115"/>
        <v>0.18037974683544256</v>
      </c>
      <c r="G582" t="str">
        <f t="shared" si="105"/>
        <v>Above 22.0</v>
      </c>
      <c r="H582" t="str">
        <f t="shared" si="106"/>
        <v>Below 10.7</v>
      </c>
      <c r="I582" t="str">
        <f>IF(C582&gt;$AA$17,"Above 21.9",IF(C582&gt;$AA$16,"17.7 to 21.9",IF(C582&gt;$AA$15,"13.7 to 17.7",IF(C582&gt;$AA$14,"10.6 to 13.6","Below 10.6"))))</f>
        <v>Above 21.9</v>
      </c>
      <c r="J582" t="str">
        <f t="shared" si="107"/>
        <v>Below 10.6</v>
      </c>
      <c r="K582">
        <f>_xlfn.PERCENTILE.INC($C$2:$C582,K$1)</f>
        <v>10.712352062732492</v>
      </c>
      <c r="L582">
        <f>_xlfn.PERCENTILE.INC($C$2:$C582,L$1)</f>
        <v>14.167157516701364</v>
      </c>
      <c r="M582">
        <f>_xlfn.PERCENTILE.INC($C$2:$C582,M$1)</f>
        <v>16.299118790903496</v>
      </c>
      <c r="N582">
        <f>_xlfn.PERCENTILE.INC($C$2:$C582,N$1)</f>
        <v>18.20630300020995</v>
      </c>
      <c r="O582">
        <f>_xlfn.PERCENTILE.INC($C$2:$C582,O$1)</f>
        <v>27.698586875008125</v>
      </c>
      <c r="P582">
        <f t="shared" si="117"/>
        <v>1</v>
      </c>
      <c r="Q582">
        <f t="shared" si="108"/>
        <v>5</v>
      </c>
      <c r="R582">
        <f t="shared" si="109"/>
        <v>1</v>
      </c>
      <c r="S582">
        <f t="shared" si="110"/>
        <v>1</v>
      </c>
      <c r="T582">
        <f t="shared" si="114"/>
        <v>3.6102924835572738E-2</v>
      </c>
      <c r="U582">
        <f t="shared" si="111"/>
        <v>0.14643427571262507</v>
      </c>
      <c r="V582">
        <f t="shared" si="112"/>
        <v>4.5802787842273179E-2</v>
      </c>
      <c r="W582">
        <f t="shared" si="113"/>
        <v>3.6273342815901034E-2</v>
      </c>
    </row>
    <row r="583" spans="1:23" x14ac:dyDescent="0.4">
      <c r="A583">
        <v>1929.06</v>
      </c>
      <c r="B583">
        <v>26.15</v>
      </c>
      <c r="C583">
        <v>27.93546783028868</v>
      </c>
      <c r="D583">
        <f t="shared" si="104"/>
        <v>0.18393051031487509</v>
      </c>
      <c r="E583">
        <f t="shared" si="116"/>
        <v>0.37486855941114611</v>
      </c>
      <c r="F583">
        <f t="shared" si="115"/>
        <v>0.22915042868277402</v>
      </c>
      <c r="G583" t="str">
        <f t="shared" si="105"/>
        <v>Above 22.0</v>
      </c>
      <c r="H583" t="str">
        <f t="shared" si="106"/>
        <v>Below 10.7</v>
      </c>
      <c r="I583" t="str">
        <f>IF(C583&gt;$AA$17,"Above 21.9",IF(C583&gt;$AA$16,"17.7 to 21.9",IF(C583&gt;$AA$15,"13.7 to 17.7",IF(C583&gt;$AA$14,"10.6 to 13.6","Below 10.6"))))</f>
        <v>Above 21.9</v>
      </c>
      <c r="J583" t="str">
        <f t="shared" si="107"/>
        <v>Below 10.6</v>
      </c>
      <c r="K583">
        <f>_xlfn.PERCENTILE.INC($C$2:$C583,K$1)</f>
        <v>10.71358084959058</v>
      </c>
      <c r="L583">
        <f>_xlfn.PERCENTILE.INC($C$2:$C583,L$1)</f>
        <v>14.23095802085655</v>
      </c>
      <c r="M583">
        <f>_xlfn.PERCENTILE.INC($C$2:$C583,M$1)</f>
        <v>16.302333087728513</v>
      </c>
      <c r="N583">
        <f>_xlfn.PERCENTILE.INC($C$2:$C583,N$1)</f>
        <v>18.257355912205984</v>
      </c>
      <c r="O583">
        <f>_xlfn.PERCENTILE.INC($C$2:$C583,O$1)</f>
        <v>27.93546783028868</v>
      </c>
      <c r="P583">
        <f t="shared" si="117"/>
        <v>1</v>
      </c>
      <c r="Q583">
        <f t="shared" si="108"/>
        <v>5</v>
      </c>
      <c r="R583">
        <f t="shared" si="109"/>
        <v>1</v>
      </c>
      <c r="S583">
        <f t="shared" si="110"/>
        <v>1</v>
      </c>
      <c r="T583">
        <f t="shared" si="114"/>
        <v>3.5796787298323411E-2</v>
      </c>
      <c r="U583">
        <f t="shared" si="111"/>
        <v>0.14241737398177029</v>
      </c>
      <c r="V583">
        <f t="shared" si="112"/>
        <v>4.7816183321534818E-2</v>
      </c>
      <c r="W583">
        <f t="shared" si="113"/>
        <v>3.6102924835572738E-2</v>
      </c>
    </row>
    <row r="584" spans="1:23" x14ac:dyDescent="0.4">
      <c r="A584">
        <v>1929.07</v>
      </c>
      <c r="B584">
        <v>28.48</v>
      </c>
      <c r="C584">
        <v>29.933289406842206</v>
      </c>
      <c r="D584">
        <f t="shared" si="104"/>
        <v>0.19947423764458466</v>
      </c>
      <c r="E584">
        <f t="shared" si="116"/>
        <v>0.48643006263048016</v>
      </c>
      <c r="F584">
        <f t="shared" si="115"/>
        <v>1.0692160611854695</v>
      </c>
      <c r="G584" t="str">
        <f t="shared" si="105"/>
        <v>Above 22.0</v>
      </c>
      <c r="H584" t="str">
        <f t="shared" si="106"/>
        <v>Below 10.7</v>
      </c>
      <c r="I584" t="str">
        <f>IF(C584&gt;$AA$17,"Above 21.9",IF(C584&gt;$AA$16,"17.7 to 21.9",IF(C584&gt;$AA$15,"13.7 to 17.7",IF(C584&gt;$AA$14,"10.6 to 13.6","Below 10.6"))))</f>
        <v>Above 21.9</v>
      </c>
      <c r="J584" t="str">
        <f t="shared" si="107"/>
        <v>Below 10.6</v>
      </c>
      <c r="K584">
        <f>_xlfn.PERCENTILE.INC($C$2:$C584,K$1)</f>
        <v>10.714809636448665</v>
      </c>
      <c r="L584">
        <f>_xlfn.PERCENTILE.INC($C$2:$C584,L$1)</f>
        <v>14.294758525011733</v>
      </c>
      <c r="M584">
        <f>_xlfn.PERCENTILE.INC($C$2:$C584,M$1)</f>
        <v>16.304511157593026</v>
      </c>
      <c r="N584">
        <f>_xlfn.PERCENTILE.INC($C$2:$C584,N$1)</f>
        <v>18.32311651491213</v>
      </c>
      <c r="O584">
        <f>_xlfn.PERCENTILE.INC($C$2:$C584,O$1)</f>
        <v>29.933289406842206</v>
      </c>
      <c r="P584">
        <f t="shared" si="117"/>
        <v>1</v>
      </c>
      <c r="Q584">
        <f t="shared" si="108"/>
        <v>5</v>
      </c>
      <c r="R584">
        <f t="shared" si="109"/>
        <v>1</v>
      </c>
      <c r="S584">
        <f t="shared" si="110"/>
        <v>1</v>
      </c>
      <c r="T584">
        <f t="shared" si="114"/>
        <v>3.3407621408003962E-2</v>
      </c>
      <c r="U584">
        <f t="shared" si="111"/>
        <v>0.14178691164163842</v>
      </c>
      <c r="V584">
        <f t="shared" si="112"/>
        <v>4.7434042575949076E-2</v>
      </c>
      <c r="W584">
        <f t="shared" si="113"/>
        <v>3.5796787298323411E-2</v>
      </c>
    </row>
    <row r="585" spans="1:23" x14ac:dyDescent="0.4">
      <c r="A585">
        <v>1929.08</v>
      </c>
      <c r="B585">
        <v>30.1</v>
      </c>
      <c r="C585">
        <v>31.480313247173001</v>
      </c>
      <c r="D585">
        <f t="shared" si="104"/>
        <v>0.23934611048478022</v>
      </c>
      <c r="E585">
        <f t="shared" si="116"/>
        <v>0.52173913043478259</v>
      </c>
      <c r="F585">
        <f t="shared" si="115"/>
        <v>0.68258426966292174</v>
      </c>
      <c r="G585" t="str">
        <f t="shared" si="105"/>
        <v>Above 22.0</v>
      </c>
      <c r="H585" t="str">
        <f t="shared" si="106"/>
        <v>Below 10.7</v>
      </c>
      <c r="I585" t="str">
        <f>IF(C585&gt;$AA$17,"Above 21.9",IF(C585&gt;$AA$16,"17.7 to 21.9",IF(C585&gt;$AA$15,"13.7 to 17.7",IF(C585&gt;$AA$14,"10.6 to 13.6","Below 10.6"))))</f>
        <v>Above 21.9</v>
      </c>
      <c r="J585" t="str">
        <f t="shared" si="107"/>
        <v>Below 10.6</v>
      </c>
      <c r="K585">
        <f>_xlfn.PERCENTILE.INC($C$2:$C585,K$1)</f>
        <v>10.716038423306752</v>
      </c>
      <c r="L585">
        <f>_xlfn.PERCENTILE.INC($C$2:$C585,L$1)</f>
        <v>14.326807999697794</v>
      </c>
      <c r="M585">
        <f>_xlfn.PERCENTILE.INC($C$2:$C585,M$1)</f>
        <v>16.304616773536534</v>
      </c>
      <c r="N585">
        <f>_xlfn.PERCENTILE.INC($C$2:$C585,N$1)</f>
        <v>18.3763476656103</v>
      </c>
      <c r="O585">
        <f>_xlfn.PERCENTILE.INC($C$2:$C585,O$1)</f>
        <v>31.480313247173001</v>
      </c>
      <c r="P585">
        <f t="shared" si="117"/>
        <v>1</v>
      </c>
      <c r="Q585">
        <f t="shared" si="108"/>
        <v>5</v>
      </c>
      <c r="R585">
        <f t="shared" si="109"/>
        <v>1</v>
      </c>
      <c r="S585">
        <f t="shared" si="110"/>
        <v>1</v>
      </c>
      <c r="T585">
        <f t="shared" si="114"/>
        <v>3.1765884670471062E-2</v>
      </c>
      <c r="U585">
        <f t="shared" si="111"/>
        <v>0.15434168321378844</v>
      </c>
      <c r="V585">
        <f t="shared" si="112"/>
        <v>4.5951381181640251E-2</v>
      </c>
      <c r="W585">
        <f t="shared" si="113"/>
        <v>3.3407621408003962E-2</v>
      </c>
    </row>
    <row r="586" spans="1:23" x14ac:dyDescent="0.4">
      <c r="A586">
        <v>1929.09</v>
      </c>
      <c r="B586">
        <v>31.3</v>
      </c>
      <c r="C586">
        <v>32.563788598776704</v>
      </c>
      <c r="D586">
        <f t="shared" si="104"/>
        <v>0.24739178690344063</v>
      </c>
      <c r="E586">
        <f t="shared" si="116"/>
        <v>0.47850732168162485</v>
      </c>
      <c r="F586">
        <f t="shared" si="115"/>
        <v>0.47840531561461763</v>
      </c>
      <c r="G586" t="str">
        <f t="shared" si="105"/>
        <v>Above 22.0</v>
      </c>
      <c r="H586" t="str">
        <f t="shared" si="106"/>
        <v>Below 10.7</v>
      </c>
      <c r="I586" t="str">
        <f>IF(C586&gt;$AA$17,"Above 21.9",IF(C586&gt;$AA$16,"17.7 to 21.9",IF(C586&gt;$AA$15,"13.7 to 17.7",IF(C586&gt;$AA$14,"10.6 to 13.6","Below 10.6"))))</f>
        <v>Above 21.9</v>
      </c>
      <c r="J586" t="str">
        <f t="shared" si="107"/>
        <v>Below 10.6</v>
      </c>
      <c r="K586">
        <f>_xlfn.PERCENTILE.INC($C$2:$C586,K$1)</f>
        <v>10.717267210164838</v>
      </c>
      <c r="L586">
        <f>_xlfn.PERCENTILE.INC($C$2:$C586,L$1)</f>
        <v>14.32710644491473</v>
      </c>
      <c r="M586">
        <f>_xlfn.PERCENTILE.INC($C$2:$C586,M$1)</f>
        <v>16.315286264595187</v>
      </c>
      <c r="N586">
        <f>_xlfn.PERCENTILE.INC($C$2:$C586,N$1)</f>
        <v>18.414528020051502</v>
      </c>
      <c r="O586">
        <f>_xlfn.PERCENTILE.INC($C$2:$C586,O$1)</f>
        <v>32.563788598776704</v>
      </c>
      <c r="P586">
        <f t="shared" si="117"/>
        <v>1</v>
      </c>
      <c r="Q586">
        <f t="shared" si="108"/>
        <v>5</v>
      </c>
      <c r="R586">
        <f t="shared" si="109"/>
        <v>1</v>
      </c>
      <c r="S586">
        <f t="shared" si="110"/>
        <v>1</v>
      </c>
      <c r="T586">
        <f t="shared" si="114"/>
        <v>3.0708957496351212E-2</v>
      </c>
      <c r="U586">
        <f t="shared" si="111"/>
        <v>0.15247431494090163</v>
      </c>
      <c r="V586">
        <f t="shared" si="112"/>
        <v>4.3469473522751559E-2</v>
      </c>
      <c r="W586">
        <f t="shared" si="113"/>
        <v>3.1765884670471062E-2</v>
      </c>
    </row>
    <row r="587" spans="1:23" x14ac:dyDescent="0.4">
      <c r="A587">
        <v>1929.1</v>
      </c>
      <c r="B587">
        <v>27.99</v>
      </c>
      <c r="C587">
        <v>28.961067164354791</v>
      </c>
      <c r="D587">
        <f t="shared" si="104"/>
        <v>0.19556494192185844</v>
      </c>
      <c r="E587">
        <f t="shared" si="116"/>
        <v>0.29583333333333317</v>
      </c>
      <c r="F587">
        <f t="shared" si="115"/>
        <v>-1.2690095846645375</v>
      </c>
      <c r="G587" t="str">
        <f t="shared" si="105"/>
        <v>Above 22.0</v>
      </c>
      <c r="H587" t="str">
        <f t="shared" si="106"/>
        <v>Below 10.7</v>
      </c>
      <c r="I587" t="str">
        <f>IF(C587&gt;$AA$17,"Above 21.9",IF(C587&gt;$AA$16,"17.7 to 21.9",IF(C587&gt;$AA$15,"13.7 to 17.7",IF(C587&gt;$AA$14,"10.6 to 13.6","Below 10.6"))))</f>
        <v>Above 21.9</v>
      </c>
      <c r="J587" t="str">
        <f t="shared" si="107"/>
        <v>Below 10.6</v>
      </c>
      <c r="K587">
        <f>_xlfn.PERCENTILE.INC($C$2:$C587,K$1)</f>
        <v>10.718495997022925</v>
      </c>
      <c r="L587">
        <f>_xlfn.PERCENTILE.INC($C$2:$C587,L$1)</f>
        <v>14.327404890131668</v>
      </c>
      <c r="M587">
        <f>_xlfn.PERCENTILE.INC($C$2:$C587,M$1)</f>
        <v>16.33123769321141</v>
      </c>
      <c r="N587">
        <f>_xlfn.PERCENTILE.INC($C$2:$C587,N$1)</f>
        <v>18.459852032455846</v>
      </c>
      <c r="O587">
        <f>_xlfn.PERCENTILE.INC($C$2:$C587,O$1)</f>
        <v>32.563788598776704</v>
      </c>
      <c r="P587">
        <f t="shared" si="117"/>
        <v>1</v>
      </c>
      <c r="Q587">
        <f t="shared" si="108"/>
        <v>5</v>
      </c>
      <c r="R587">
        <f t="shared" si="109"/>
        <v>1</v>
      </c>
      <c r="S587">
        <f t="shared" si="110"/>
        <v>1</v>
      </c>
      <c r="T587">
        <f t="shared" si="114"/>
        <v>3.4529114356352086E-2</v>
      </c>
      <c r="U587">
        <f t="shared" si="111"/>
        <v>0.14717344134089913</v>
      </c>
      <c r="V587">
        <f t="shared" si="112"/>
        <v>4.2411799142415066E-2</v>
      </c>
      <c r="W587">
        <f t="shared" si="113"/>
        <v>3.0708957496351212E-2</v>
      </c>
    </row>
    <row r="588" spans="1:23" x14ac:dyDescent="0.4">
      <c r="A588">
        <v>1929.11</v>
      </c>
      <c r="B588">
        <v>20.58</v>
      </c>
      <c r="C588">
        <v>21.171036000097043</v>
      </c>
      <c r="D588">
        <f t="shared" si="104"/>
        <v>0.12393906420021764</v>
      </c>
      <c r="E588">
        <f t="shared" si="116"/>
        <v>-0.10754553339115354</v>
      </c>
      <c r="F588">
        <f t="shared" si="115"/>
        <v>-3.176848874598071</v>
      </c>
      <c r="G588" t="str">
        <f t="shared" si="105"/>
        <v>17.8 to 22.0</v>
      </c>
      <c r="H588" t="str">
        <f t="shared" si="106"/>
        <v>Below 10.7</v>
      </c>
      <c r="I588" t="str">
        <f>IF(C588&gt;$AA$17,"Above 21.9",IF(C588&gt;$AA$16,"17.7 to 21.9",IF(C588&gt;$AA$15,"13.7 to 17.7",IF(C588&gt;$AA$14,"10.6 to 13.6","Below 10.6"))))</f>
        <v>17.7 to 21.9</v>
      </c>
      <c r="J588" t="str">
        <f t="shared" si="107"/>
        <v>Below 10.6</v>
      </c>
      <c r="K588">
        <f>_xlfn.PERCENTILE.INC($C$2:$C588,K$1)</f>
        <v>10.741164828228461</v>
      </c>
      <c r="L588">
        <f>_xlfn.PERCENTILE.INC($C$2:$C588,L$1)</f>
        <v>14.330866286313487</v>
      </c>
      <c r="M588">
        <f>_xlfn.PERCENTILE.INC($C$2:$C588,M$1)</f>
        <v>16.351270333589444</v>
      </c>
      <c r="N588">
        <f>_xlfn.PERCENTILE.INC($C$2:$C588,N$1)</f>
        <v>18.462620559131182</v>
      </c>
      <c r="O588">
        <f>_xlfn.PERCENTILE.INC($C$2:$C588,O$1)</f>
        <v>32.563788598776704</v>
      </c>
      <c r="P588">
        <f t="shared" si="117"/>
        <v>1</v>
      </c>
      <c r="Q588">
        <f t="shared" si="108"/>
        <v>5</v>
      </c>
      <c r="R588">
        <f t="shared" si="109"/>
        <v>1</v>
      </c>
      <c r="S588">
        <f t="shared" si="110"/>
        <v>1</v>
      </c>
      <c r="T588">
        <f t="shared" si="114"/>
        <v>4.723434412918745E-2</v>
      </c>
      <c r="U588">
        <f t="shared" si="111"/>
        <v>0.15463066481317242</v>
      </c>
      <c r="V588">
        <f t="shared" si="112"/>
        <v>3.9805772397058348E-2</v>
      </c>
      <c r="W588">
        <f t="shared" si="113"/>
        <v>3.4529114356352086E-2</v>
      </c>
    </row>
    <row r="589" spans="1:23" x14ac:dyDescent="0.4">
      <c r="A589">
        <v>1929.12</v>
      </c>
      <c r="B589">
        <v>21.4</v>
      </c>
      <c r="C589">
        <v>22.007373176418334</v>
      </c>
      <c r="D589">
        <f t="shared" si="104"/>
        <v>0.13991031390134528</v>
      </c>
      <c r="E589">
        <f t="shared" si="116"/>
        <v>-7.5593952483801297E-2</v>
      </c>
      <c r="F589">
        <f t="shared" si="115"/>
        <v>0.47813411078717227</v>
      </c>
      <c r="G589" t="str">
        <f t="shared" si="105"/>
        <v>Above 22.0</v>
      </c>
      <c r="H589" t="str">
        <f t="shared" si="106"/>
        <v>Below 10.7</v>
      </c>
      <c r="I589" t="str">
        <f>IF(C589&gt;$AA$17,"Above 21.9",IF(C589&gt;$AA$16,"17.7 to 21.9",IF(C589&gt;$AA$15,"13.7 to 17.7",IF(C589&gt;$AA$14,"10.6 to 13.6","Below 10.6"))))</f>
        <v>Above 21.9</v>
      </c>
      <c r="J589" t="str">
        <f t="shared" si="107"/>
        <v>Below 10.6</v>
      </c>
      <c r="K589">
        <f>_xlfn.PERCENTILE.INC($C$2:$C589,K$1)</f>
        <v>10.763833659433999</v>
      </c>
      <c r="L589">
        <f>_xlfn.PERCENTILE.INC($C$2:$C589,L$1)</f>
        <v>14.334327682495307</v>
      </c>
      <c r="M589">
        <f>_xlfn.PERCENTILE.INC($C$2:$C589,M$1)</f>
        <v>16.369209106477101</v>
      </c>
      <c r="N589">
        <f>_xlfn.PERCENTILE.INC($C$2:$C589,N$1)</f>
        <v>18.469696457162971</v>
      </c>
      <c r="O589">
        <f>_xlfn.PERCENTILE.INC($C$2:$C589,O$1)</f>
        <v>32.563788598776704</v>
      </c>
      <c r="P589">
        <f t="shared" si="117"/>
        <v>1</v>
      </c>
      <c r="Q589">
        <f t="shared" si="108"/>
        <v>5</v>
      </c>
      <c r="R589">
        <f t="shared" si="109"/>
        <v>1</v>
      </c>
      <c r="S589">
        <f t="shared" si="110"/>
        <v>1</v>
      </c>
      <c r="T589">
        <f t="shared" si="114"/>
        <v>4.5439316722794283E-2</v>
      </c>
      <c r="U589">
        <f t="shared" si="111"/>
        <v>0.16231876817483398</v>
      </c>
      <c r="V589">
        <f t="shared" si="112"/>
        <v>3.9523206225095905E-2</v>
      </c>
      <c r="W589">
        <f t="shared" si="113"/>
        <v>4.723434412918745E-2</v>
      </c>
    </row>
    <row r="590" spans="1:23" x14ac:dyDescent="0.4">
      <c r="A590">
        <v>1930.01</v>
      </c>
      <c r="B590">
        <v>21.71</v>
      </c>
      <c r="C590">
        <v>22.31072429433685</v>
      </c>
      <c r="D590">
        <f t="shared" si="104"/>
        <v>0.14586636466591169</v>
      </c>
      <c r="E590">
        <f t="shared" si="116"/>
        <v>-0.12670957361222843</v>
      </c>
      <c r="F590">
        <f t="shared" si="115"/>
        <v>0.17383177570093589</v>
      </c>
      <c r="G590" t="str">
        <f t="shared" si="105"/>
        <v>Above 22.0</v>
      </c>
      <c r="H590" t="str">
        <f t="shared" si="106"/>
        <v>Below 10.7</v>
      </c>
      <c r="I590" t="str">
        <f>IF(C590&gt;$AA$17,"Above 21.9",IF(C590&gt;$AA$16,"17.7 to 21.9",IF(C590&gt;$AA$15,"13.7 to 17.7",IF(C590&gt;$AA$14,"10.6 to 13.6","Below 10.6"))))</f>
        <v>Above 21.9</v>
      </c>
      <c r="J590" t="str">
        <f t="shared" si="107"/>
        <v>Below 10.6</v>
      </c>
      <c r="K590">
        <f>_xlfn.PERCENTILE.INC($C$2:$C590,K$1)</f>
        <v>10.786502490639535</v>
      </c>
      <c r="L590">
        <f>_xlfn.PERCENTILE.INC($C$2:$C590,L$1)</f>
        <v>14.338817541021164</v>
      </c>
      <c r="M590">
        <f>_xlfn.PERCENTILE.INC($C$2:$C590,M$1)</f>
        <v>16.382960144384001</v>
      </c>
      <c r="N590">
        <f>_xlfn.PERCENTILE.INC($C$2:$C590,N$1)</f>
        <v>18.489431238283043</v>
      </c>
      <c r="O590">
        <f>_xlfn.PERCENTILE.INC($C$2:$C590,O$1)</f>
        <v>32.563788598776704</v>
      </c>
      <c r="P590">
        <f t="shared" si="117"/>
        <v>1</v>
      </c>
      <c r="Q590">
        <f t="shared" si="108"/>
        <v>5</v>
      </c>
      <c r="R590">
        <f t="shared" si="109"/>
        <v>1</v>
      </c>
      <c r="S590">
        <f t="shared" si="110"/>
        <v>1</v>
      </c>
      <c r="T590">
        <f t="shared" si="114"/>
        <v>4.4821494219881998E-2</v>
      </c>
      <c r="U590">
        <f t="shared" si="111"/>
        <v>0.16695416811236016</v>
      </c>
      <c r="V590">
        <f t="shared" si="112"/>
        <v>3.6923259216048693E-2</v>
      </c>
      <c r="W590">
        <f t="shared" si="113"/>
        <v>4.5439316722794283E-2</v>
      </c>
    </row>
    <row r="591" spans="1:23" x14ac:dyDescent="0.4">
      <c r="A591">
        <v>1930.02</v>
      </c>
      <c r="B591">
        <v>23.07</v>
      </c>
      <c r="C591">
        <v>23.697117749335881</v>
      </c>
      <c r="D591">
        <f t="shared" si="104"/>
        <v>0.18481481481481482</v>
      </c>
      <c r="E591">
        <f t="shared" si="116"/>
        <v>-7.6830732292917092E-2</v>
      </c>
      <c r="F591">
        <f t="shared" si="115"/>
        <v>0.75172731460156572</v>
      </c>
      <c r="G591" t="str">
        <f t="shared" si="105"/>
        <v>Above 22.0</v>
      </c>
      <c r="H591" t="str">
        <f t="shared" si="106"/>
        <v>Below 10.7</v>
      </c>
      <c r="I591" t="str">
        <f>IF(C591&gt;$AA$17,"Above 21.9",IF(C591&gt;$AA$16,"17.7 to 21.9",IF(C591&gt;$AA$15,"13.7 to 17.7",IF(C591&gt;$AA$14,"10.6 to 13.6","Below 10.6"))))</f>
        <v>Above 21.9</v>
      </c>
      <c r="J591" t="str">
        <f t="shared" si="107"/>
        <v>Below 10.6</v>
      </c>
      <c r="K591">
        <f>_xlfn.PERCENTILE.INC($C$2:$C591,K$1)</f>
        <v>10.809171321845072</v>
      </c>
      <c r="L591">
        <f>_xlfn.PERCENTILE.INC($C$2:$C591,L$1)</f>
        <v>14.344335861891057</v>
      </c>
      <c r="M591">
        <f>_xlfn.PERCENTILE.INC($C$2:$C591,M$1)</f>
        <v>16.408073016102136</v>
      </c>
      <c r="N591">
        <f>_xlfn.PERCENTILE.INC($C$2:$C591,N$1)</f>
        <v>18.522595983453471</v>
      </c>
      <c r="O591">
        <f>_xlfn.PERCENTILE.INC($C$2:$C591,O$1)</f>
        <v>32.563788598776704</v>
      </c>
      <c r="P591">
        <f t="shared" si="117"/>
        <v>1</v>
      </c>
      <c r="Q591">
        <f t="shared" si="108"/>
        <v>5</v>
      </c>
      <c r="R591">
        <f t="shared" si="109"/>
        <v>1</v>
      </c>
      <c r="S591">
        <f t="shared" si="110"/>
        <v>1</v>
      </c>
      <c r="T591">
        <f t="shared" si="114"/>
        <v>4.219922484151159E-2</v>
      </c>
      <c r="U591">
        <f t="shared" si="111"/>
        <v>0.18330637462067254</v>
      </c>
      <c r="V591">
        <f t="shared" si="112"/>
        <v>3.685729248749442E-2</v>
      </c>
      <c r="W591">
        <f t="shared" si="113"/>
        <v>4.4821494219881998E-2</v>
      </c>
    </row>
    <row r="592" spans="1:23" x14ac:dyDescent="0.4">
      <c r="A592">
        <v>1930.03</v>
      </c>
      <c r="B592">
        <v>23.94</v>
      </c>
      <c r="C592">
        <v>24.58660779266885</v>
      </c>
      <c r="D592">
        <f t="shared" si="104"/>
        <v>0.17612456747404845</v>
      </c>
      <c r="E592">
        <f t="shared" si="116"/>
        <v>-5.8592213920566197E-2</v>
      </c>
      <c r="F592">
        <f t="shared" si="115"/>
        <v>0.45253576072821894</v>
      </c>
      <c r="G592" t="str">
        <f t="shared" si="105"/>
        <v>Above 22.0</v>
      </c>
      <c r="H592" t="str">
        <f t="shared" si="106"/>
        <v>Below 10.7</v>
      </c>
      <c r="I592" t="str">
        <f>IF(C592&gt;$AA$17,"Above 21.9",IF(C592&gt;$AA$16,"17.7 to 21.9",IF(C592&gt;$AA$15,"13.7 to 17.7",IF(C592&gt;$AA$14,"10.6 to 13.6","Below 10.6"))))</f>
        <v>Above 21.9</v>
      </c>
      <c r="J592" t="str">
        <f t="shared" si="107"/>
        <v>Below 10.6</v>
      </c>
      <c r="K592">
        <f>_xlfn.PERCENTILE.INC($C$2:$C592,K$1)</f>
        <v>10.831840153050607</v>
      </c>
      <c r="L592">
        <f>_xlfn.PERCENTILE.INC($C$2:$C592,L$1)</f>
        <v>14.349854182760952</v>
      </c>
      <c r="M592">
        <f>_xlfn.PERCENTILE.INC($C$2:$C592,M$1)</f>
        <v>16.43886680472589</v>
      </c>
      <c r="N592">
        <f>_xlfn.PERCENTILE.INC($C$2:$C592,N$1)</f>
        <v>18.562381342866566</v>
      </c>
      <c r="O592">
        <f>_xlfn.PERCENTILE.INC($C$2:$C592,O$1)</f>
        <v>32.563788598776704</v>
      </c>
      <c r="P592">
        <f t="shared" si="117"/>
        <v>1</v>
      </c>
      <c r="Q592">
        <f t="shared" si="108"/>
        <v>5</v>
      </c>
      <c r="R592">
        <f t="shared" si="109"/>
        <v>1</v>
      </c>
      <c r="S592">
        <f t="shared" si="110"/>
        <v>1</v>
      </c>
      <c r="T592">
        <f t="shared" si="114"/>
        <v>4.0672548585501761E-2</v>
      </c>
      <c r="U592">
        <f t="shared" si="111"/>
        <v>0.172448796416521</v>
      </c>
      <c r="V592">
        <f t="shared" si="112"/>
        <v>3.6132717503384558E-2</v>
      </c>
      <c r="W592">
        <f t="shared" si="113"/>
        <v>4.219922484151159E-2</v>
      </c>
    </row>
    <row r="593" spans="1:23" x14ac:dyDescent="0.4">
      <c r="A593">
        <v>1930.04</v>
      </c>
      <c r="B593">
        <v>25.46</v>
      </c>
      <c r="C593">
        <v>25.843436862018319</v>
      </c>
      <c r="D593">
        <f t="shared" si="104"/>
        <v>0.19604651162790698</v>
      </c>
      <c r="E593">
        <f t="shared" si="116"/>
        <v>7.1202531645569505E-3</v>
      </c>
      <c r="F593">
        <f t="shared" si="115"/>
        <v>0.76190476190476164</v>
      </c>
      <c r="G593" t="str">
        <f t="shared" si="105"/>
        <v>Above 22.0</v>
      </c>
      <c r="H593" t="str">
        <f t="shared" si="106"/>
        <v>Below 10.7</v>
      </c>
      <c r="I593" t="str">
        <f>IF(C593&gt;$AA$17,"Above 21.9",IF(C593&gt;$AA$16,"17.7 to 21.9",IF(C593&gt;$AA$15,"13.7 to 17.7",IF(C593&gt;$AA$14,"10.6 to 13.6","Below 10.6"))))</f>
        <v>Above 21.9</v>
      </c>
      <c r="J593" t="str">
        <f t="shared" si="107"/>
        <v>Below 10.6</v>
      </c>
      <c r="K593">
        <f>_xlfn.PERCENTILE.INC($C$2:$C593,K$1)</f>
        <v>10.842735610502071</v>
      </c>
      <c r="L593">
        <f>_xlfn.PERCENTILE.INC($C$2:$C593,L$1)</f>
        <v>14.351293982688361</v>
      </c>
      <c r="M593">
        <f>_xlfn.PERCENTILE.INC($C$2:$C593,M$1)</f>
        <v>16.450212965689378</v>
      </c>
      <c r="N593">
        <f>_xlfn.PERCENTILE.INC($C$2:$C593,N$1)</f>
        <v>18.616066276449416</v>
      </c>
      <c r="O593">
        <f>_xlfn.PERCENTILE.INC($C$2:$C593,O$1)</f>
        <v>32.563788598776704</v>
      </c>
      <c r="P593">
        <f t="shared" si="117"/>
        <v>1</v>
      </c>
      <c r="Q593">
        <f t="shared" si="108"/>
        <v>5</v>
      </c>
      <c r="R593">
        <f t="shared" si="109"/>
        <v>1</v>
      </c>
      <c r="S593">
        <f t="shared" si="110"/>
        <v>1</v>
      </c>
      <c r="T593">
        <f t="shared" si="114"/>
        <v>3.8694543815481597E-2</v>
      </c>
      <c r="U593">
        <f t="shared" si="111"/>
        <v>0.1785759336115407</v>
      </c>
      <c r="V593">
        <f t="shared" si="112"/>
        <v>3.6273342815901034E-2</v>
      </c>
      <c r="W593">
        <f t="shared" si="113"/>
        <v>4.0672548585501761E-2</v>
      </c>
    </row>
    <row r="594" spans="1:23" x14ac:dyDescent="0.4">
      <c r="A594">
        <v>1930.05</v>
      </c>
      <c r="B594">
        <v>23.94</v>
      </c>
      <c r="C594">
        <v>24.309760633908176</v>
      </c>
      <c r="D594">
        <f t="shared" si="104"/>
        <v>0.19702233250620346</v>
      </c>
      <c r="E594">
        <f t="shared" si="116"/>
        <v>-6.7030397505845635E-2</v>
      </c>
      <c r="F594">
        <f t="shared" si="115"/>
        <v>-0.71641791044776093</v>
      </c>
      <c r="G594" t="str">
        <f t="shared" si="105"/>
        <v>Above 22.0</v>
      </c>
      <c r="H594" t="str">
        <f t="shared" si="106"/>
        <v>Below 10.7</v>
      </c>
      <c r="I594" t="str">
        <f>IF(C594&gt;$AA$17,"Above 21.9",IF(C594&gt;$AA$16,"17.7 to 21.9",IF(C594&gt;$AA$15,"13.7 to 17.7",IF(C594&gt;$AA$14,"10.6 to 13.6","Below 10.6"))))</f>
        <v>Above 21.9</v>
      </c>
      <c r="J594" t="str">
        <f t="shared" si="107"/>
        <v>Below 10.6</v>
      </c>
      <c r="K594">
        <f>_xlfn.PERCENTILE.INC($C$2:$C594,K$1)</f>
        <v>10.853631067953538</v>
      </c>
      <c r="L594">
        <f>_xlfn.PERCENTILE.INC($C$2:$C594,L$1)</f>
        <v>14.35273378261577</v>
      </c>
      <c r="M594">
        <f>_xlfn.PERCENTILE.INC($C$2:$C594,M$1)</f>
        <v>16.461950121727671</v>
      </c>
      <c r="N594">
        <f>_xlfn.PERCENTILE.INC($C$2:$C594,N$1)</f>
        <v>18.639769416779568</v>
      </c>
      <c r="O594">
        <f>_xlfn.PERCENTILE.INC($C$2:$C594,O$1)</f>
        <v>32.563788598776704</v>
      </c>
      <c r="P594">
        <f t="shared" si="117"/>
        <v>1</v>
      </c>
      <c r="Q594">
        <f t="shared" si="108"/>
        <v>5</v>
      </c>
      <c r="R594">
        <f t="shared" si="109"/>
        <v>1</v>
      </c>
      <c r="S594">
        <f t="shared" si="110"/>
        <v>1</v>
      </c>
      <c r="T594">
        <f t="shared" si="114"/>
        <v>4.1135740292117973E-2</v>
      </c>
      <c r="U594">
        <f t="shared" si="111"/>
        <v>0.19271719923211833</v>
      </c>
      <c r="V594">
        <f t="shared" si="112"/>
        <v>3.6102924835572738E-2</v>
      </c>
      <c r="W594">
        <f t="shared" si="113"/>
        <v>3.8694543815481597E-2</v>
      </c>
    </row>
    <row r="595" spans="1:23" x14ac:dyDescent="0.4">
      <c r="A595">
        <v>1930.06</v>
      </c>
      <c r="B595">
        <v>21.52</v>
      </c>
      <c r="C595">
        <v>21.86689933338948</v>
      </c>
      <c r="D595">
        <f t="shared" si="104"/>
        <v>0.17171717171717171</v>
      </c>
      <c r="E595">
        <f t="shared" si="116"/>
        <v>-0.1770554493307839</v>
      </c>
      <c r="F595">
        <f t="shared" si="115"/>
        <v>-1.2130325814536349</v>
      </c>
      <c r="G595" t="str">
        <f t="shared" si="105"/>
        <v>17.8 to 22.0</v>
      </c>
      <c r="H595" t="str">
        <f t="shared" si="106"/>
        <v>Below 10.7</v>
      </c>
      <c r="I595" t="str">
        <f>IF(C595&gt;$AA$17,"Above 21.9",IF(C595&gt;$AA$16,"17.7 to 21.9",IF(C595&gt;$AA$15,"13.7 to 17.7",IF(C595&gt;$AA$14,"10.6 to 13.6","Below 10.6"))))</f>
        <v>Above 21.9</v>
      </c>
      <c r="J595" t="str">
        <f t="shared" si="107"/>
        <v>Below 10.6</v>
      </c>
      <c r="K595">
        <f>_xlfn.PERCENTILE.INC($C$2:$C595,K$1)</f>
        <v>10.864526525405003</v>
      </c>
      <c r="L595">
        <f>_xlfn.PERCENTILE.INC($C$2:$C595,L$1)</f>
        <v>14.356887590459486</v>
      </c>
      <c r="M595">
        <f>_xlfn.PERCENTILE.INC($C$2:$C595,M$1)</f>
        <v>16.474469267915563</v>
      </c>
      <c r="N595">
        <f>_xlfn.PERCENTILE.INC($C$2:$C595,N$1)</f>
        <v>18.648764715169634</v>
      </c>
      <c r="O595">
        <f>_xlfn.PERCENTILE.INC($C$2:$C595,O$1)</f>
        <v>32.563788598776704</v>
      </c>
      <c r="P595">
        <f t="shared" si="117"/>
        <v>1</v>
      </c>
      <c r="Q595">
        <f t="shared" si="108"/>
        <v>5</v>
      </c>
      <c r="R595">
        <f t="shared" si="109"/>
        <v>1</v>
      </c>
      <c r="S595">
        <f t="shared" si="110"/>
        <v>1</v>
      </c>
      <c r="T595">
        <f t="shared" si="114"/>
        <v>4.5731220725613274E-2</v>
      </c>
      <c r="U595">
        <f t="shared" si="111"/>
        <v>0.19826951633278786</v>
      </c>
      <c r="V595">
        <f t="shared" si="112"/>
        <v>3.5796787298323411E-2</v>
      </c>
      <c r="W595">
        <f t="shared" si="113"/>
        <v>4.1135740292117973E-2</v>
      </c>
    </row>
    <row r="596" spans="1:23" x14ac:dyDescent="0.4">
      <c r="A596">
        <v>1930.07</v>
      </c>
      <c r="B596">
        <v>21.06</v>
      </c>
      <c r="C596">
        <v>21.548797592546645</v>
      </c>
      <c r="D596">
        <f t="shared" si="104"/>
        <v>0.16624525916561311</v>
      </c>
      <c r="E596">
        <f t="shared" si="116"/>
        <v>-0.26053370786516861</v>
      </c>
      <c r="F596">
        <f t="shared" si="115"/>
        <v>-0.25650557620817893</v>
      </c>
      <c r="G596" t="str">
        <f t="shared" si="105"/>
        <v>17.8 to 22.0</v>
      </c>
      <c r="H596" t="str">
        <f t="shared" si="106"/>
        <v>Below 10.7</v>
      </c>
      <c r="I596" t="str">
        <f>IF(C596&gt;$AA$17,"Above 21.9",IF(C596&gt;$AA$16,"17.7 to 21.9",IF(C596&gt;$AA$15,"13.7 to 17.7",IF(C596&gt;$AA$14,"10.6 to 13.6","Below 10.6"))))</f>
        <v>17.7 to 21.9</v>
      </c>
      <c r="J596" t="str">
        <f t="shared" si="107"/>
        <v>Below 10.6</v>
      </c>
      <c r="K596">
        <f>_xlfn.PERCENTILE.INC($C$2:$C596,K$1)</f>
        <v>10.875421982856469</v>
      </c>
      <c r="L596">
        <f>_xlfn.PERCENTILE.INC($C$2:$C596,L$1)</f>
        <v>14.363755406219509</v>
      </c>
      <c r="M596">
        <f>_xlfn.PERCENTILE.INC($C$2:$C596,M$1)</f>
        <v>16.487747062222954</v>
      </c>
      <c r="N596">
        <f>_xlfn.PERCENTILE.INC($C$2:$C596,N$1)</f>
        <v>18.656435677145186</v>
      </c>
      <c r="O596">
        <f>_xlfn.PERCENTILE.INC($C$2:$C596,O$1)</f>
        <v>32.563788598776704</v>
      </c>
      <c r="P596">
        <f t="shared" si="117"/>
        <v>1</v>
      </c>
      <c r="Q596">
        <f t="shared" si="108"/>
        <v>5</v>
      </c>
      <c r="R596">
        <f t="shared" si="109"/>
        <v>1</v>
      </c>
      <c r="S596">
        <f t="shared" si="110"/>
        <v>1</v>
      </c>
      <c r="T596">
        <f t="shared" si="114"/>
        <v>4.640630159085455E-2</v>
      </c>
      <c r="U596">
        <f t="shared" si="111"/>
        <v>0.19682742070395662</v>
      </c>
      <c r="V596">
        <f t="shared" si="112"/>
        <v>3.3407621408003962E-2</v>
      </c>
      <c r="W596">
        <f t="shared" si="113"/>
        <v>4.5731220725613274E-2</v>
      </c>
    </row>
    <row r="597" spans="1:23" x14ac:dyDescent="0.4">
      <c r="A597">
        <v>1930.08</v>
      </c>
      <c r="B597">
        <v>20.79</v>
      </c>
      <c r="C597">
        <v>21.300602241118153</v>
      </c>
      <c r="D597">
        <f t="shared" si="104"/>
        <v>0.17355263157894738</v>
      </c>
      <c r="E597">
        <f t="shared" si="116"/>
        <v>-0.30930232558139542</v>
      </c>
      <c r="F597">
        <f t="shared" si="115"/>
        <v>-0.1538461538461536</v>
      </c>
      <c r="G597" t="str">
        <f t="shared" si="105"/>
        <v>17.8 to 22.0</v>
      </c>
      <c r="H597" t="str">
        <f t="shared" si="106"/>
        <v>Below 10.7</v>
      </c>
      <c r="I597" t="str">
        <f>IF(C597&gt;$AA$17,"Above 21.9",IF(C597&gt;$AA$16,"17.7 to 21.9",IF(C597&gt;$AA$15,"13.7 to 17.7",IF(C597&gt;$AA$14,"10.6 to 13.6","Below 10.6"))))</f>
        <v>17.7 to 21.9</v>
      </c>
      <c r="J597" t="str">
        <f t="shared" si="107"/>
        <v>Below 10.6</v>
      </c>
      <c r="K597">
        <f>_xlfn.PERCENTILE.INC($C$2:$C597,K$1)</f>
        <v>10.886317440307934</v>
      </c>
      <c r="L597">
        <f>_xlfn.PERCENTILE.INC($C$2:$C597,L$1)</f>
        <v>14.37062322197953</v>
      </c>
      <c r="M597">
        <f>_xlfn.PERCENTILE.INC($C$2:$C597,M$1)</f>
        <v>16.501404180590097</v>
      </c>
      <c r="N597">
        <f>_xlfn.PERCENTILE.INC($C$2:$C597,N$1)</f>
        <v>18.674275362444781</v>
      </c>
      <c r="O597">
        <f>_xlfn.PERCENTILE.INC($C$2:$C597,O$1)</f>
        <v>32.563788598776704</v>
      </c>
      <c r="P597">
        <f t="shared" si="117"/>
        <v>1</v>
      </c>
      <c r="Q597">
        <f t="shared" si="108"/>
        <v>5</v>
      </c>
      <c r="R597">
        <f t="shared" si="109"/>
        <v>1</v>
      </c>
      <c r="S597">
        <f t="shared" si="110"/>
        <v>1</v>
      </c>
      <c r="T597">
        <f t="shared" si="114"/>
        <v>4.6947029416361988E-2</v>
      </c>
      <c r="U597">
        <f t="shared" si="111"/>
        <v>0.19917537102482014</v>
      </c>
      <c r="V597">
        <f t="shared" si="112"/>
        <v>3.1765884670471062E-2</v>
      </c>
      <c r="W597">
        <f t="shared" si="113"/>
        <v>4.640630159085455E-2</v>
      </c>
    </row>
    <row r="598" spans="1:23" x14ac:dyDescent="0.4">
      <c r="A598">
        <v>1930.09</v>
      </c>
      <c r="B598">
        <v>20.78</v>
      </c>
      <c r="C598">
        <v>21.072581788447312</v>
      </c>
      <c r="D598">
        <f t="shared" si="104"/>
        <v>0.16404066073697585</v>
      </c>
      <c r="E598">
        <f t="shared" si="116"/>
        <v>-0.33610223642172521</v>
      </c>
      <c r="F598">
        <f t="shared" si="115"/>
        <v>-5.7720057720046236E-3</v>
      </c>
      <c r="G598" t="str">
        <f t="shared" si="105"/>
        <v>17.8 to 22.0</v>
      </c>
      <c r="H598" t="str">
        <f t="shared" si="106"/>
        <v>Below 10.7</v>
      </c>
      <c r="I598" t="str">
        <f>IF(C598&gt;$AA$17,"Above 21.9",IF(C598&gt;$AA$16,"17.7 to 21.9",IF(C598&gt;$AA$15,"13.7 to 17.7",IF(C598&gt;$AA$14,"10.6 to 13.6","Below 10.6"))))</f>
        <v>17.7 to 21.9</v>
      </c>
      <c r="J598" t="str">
        <f t="shared" si="107"/>
        <v>Below 10.6</v>
      </c>
      <c r="K598">
        <f>_xlfn.PERCENTILE.INC($C$2:$C598,K$1)</f>
        <v>10.907526237723033</v>
      </c>
      <c r="L598">
        <f>_xlfn.PERCENTILE.INC($C$2:$C598,L$1)</f>
        <v>14.395502621976009</v>
      </c>
      <c r="M598">
        <f>_xlfn.PERCENTILE.INC($C$2:$C598,M$1)</f>
        <v>16.502304195661097</v>
      </c>
      <c r="N598">
        <f>_xlfn.PERCENTILE.INC($C$2:$C598,N$1)</f>
        <v>18.690272520159528</v>
      </c>
      <c r="O598">
        <f>_xlfn.PERCENTILE.INC($C$2:$C598,O$1)</f>
        <v>32.563788598776704</v>
      </c>
      <c r="P598">
        <f t="shared" si="117"/>
        <v>1</v>
      </c>
      <c r="Q598">
        <f t="shared" si="108"/>
        <v>5</v>
      </c>
      <c r="R598">
        <f t="shared" si="109"/>
        <v>1</v>
      </c>
      <c r="S598">
        <f t="shared" si="110"/>
        <v>1</v>
      </c>
      <c r="T598">
        <f t="shared" si="114"/>
        <v>4.745502995500215E-2</v>
      </c>
      <c r="U598">
        <f t="shared" si="111"/>
        <v>0.18878030436274473</v>
      </c>
      <c r="V598">
        <f t="shared" si="112"/>
        <v>3.0708957496351212E-2</v>
      </c>
      <c r="W598">
        <f t="shared" si="113"/>
        <v>4.6947029416361988E-2</v>
      </c>
    </row>
    <row r="599" spans="1:23" x14ac:dyDescent="0.4">
      <c r="A599">
        <v>1930.1</v>
      </c>
      <c r="B599">
        <v>17.920000000000002</v>
      </c>
      <c r="C599">
        <v>18.214870154658627</v>
      </c>
      <c r="D599">
        <f t="shared" si="104"/>
        <v>0.12741116751269038</v>
      </c>
      <c r="E599">
        <f t="shared" si="116"/>
        <v>-0.35977134690961049</v>
      </c>
      <c r="F599">
        <f t="shared" si="115"/>
        <v>-1.6515880654475454</v>
      </c>
      <c r="G599" t="str">
        <f t="shared" si="105"/>
        <v>17.8 to 22.0</v>
      </c>
      <c r="H599" t="str">
        <f t="shared" si="106"/>
        <v>Below 10.7</v>
      </c>
      <c r="I599" t="str">
        <f>IF(C599&gt;$AA$17,"Above 21.9",IF(C599&gt;$AA$16,"17.7 to 21.9",IF(C599&gt;$AA$15,"13.7 to 17.7",IF(C599&gt;$AA$14,"10.6 to 13.6","Below 10.6"))))</f>
        <v>17.7 to 21.9</v>
      </c>
      <c r="J599" t="str">
        <f t="shared" si="107"/>
        <v>Below 10.6</v>
      </c>
      <c r="K599">
        <f>_xlfn.PERCENTILE.INC($C$2:$C599,K$1)</f>
        <v>10.928735035138132</v>
      </c>
      <c r="L599">
        <f>_xlfn.PERCENTILE.INC($C$2:$C599,L$1)</f>
        <v>14.420382021972488</v>
      </c>
      <c r="M599">
        <f>_xlfn.PERCENTILE.INC($C$2:$C599,M$1)</f>
        <v>16.506786453542187</v>
      </c>
      <c r="N599">
        <f>_xlfn.PERCENTILE.INC($C$2:$C599,N$1)</f>
        <v>18.686273230730844</v>
      </c>
      <c r="O599">
        <f>_xlfn.PERCENTILE.INC($C$2:$C599,O$1)</f>
        <v>32.563788598776704</v>
      </c>
      <c r="P599">
        <f t="shared" si="117"/>
        <v>2</v>
      </c>
      <c r="Q599">
        <f t="shared" si="108"/>
        <v>5</v>
      </c>
      <c r="R599">
        <f t="shared" si="109"/>
        <v>1</v>
      </c>
      <c r="S599">
        <f t="shared" si="110"/>
        <v>1</v>
      </c>
      <c r="T599">
        <f t="shared" si="114"/>
        <v>5.4900199205880171E-2</v>
      </c>
      <c r="U599">
        <f t="shared" si="111"/>
        <v>0.1868747616606504</v>
      </c>
      <c r="V599">
        <f t="shared" si="112"/>
        <v>3.4529114356352086E-2</v>
      </c>
      <c r="W599">
        <f t="shared" si="113"/>
        <v>4.745502995500215E-2</v>
      </c>
    </row>
    <row r="600" spans="1:23" x14ac:dyDescent="0.4">
      <c r="A600">
        <v>1930.11</v>
      </c>
      <c r="B600">
        <v>16.62</v>
      </c>
      <c r="C600">
        <v>16.939711377775165</v>
      </c>
      <c r="D600">
        <f t="shared" si="104"/>
        <v>0.12219251336898396</v>
      </c>
      <c r="E600">
        <f t="shared" si="116"/>
        <v>-0.19241982507288619</v>
      </c>
      <c r="F600">
        <f t="shared" si="115"/>
        <v>-0.87053571428571463</v>
      </c>
      <c r="G600" t="str">
        <f t="shared" si="105"/>
        <v>13.7 to 17.8</v>
      </c>
      <c r="H600" t="str">
        <f t="shared" si="106"/>
        <v>Below 10.7</v>
      </c>
      <c r="I600" t="str">
        <f>IF(C600&gt;$AA$17,"Above 21.9",IF(C600&gt;$AA$16,"17.7 to 21.9",IF(C600&gt;$AA$15,"13.7 to 17.7",IF(C600&gt;$AA$14,"10.6 to 13.6","Below 10.6"))))</f>
        <v>13.7 to 17.7</v>
      </c>
      <c r="J600" t="str">
        <f t="shared" si="107"/>
        <v>Below 10.6</v>
      </c>
      <c r="K600">
        <f>_xlfn.PERCENTILE.INC($C$2:$C600,K$1)</f>
        <v>10.949943832553229</v>
      </c>
      <c r="L600">
        <f>_xlfn.PERCENTILE.INC($C$2:$C600,L$1)</f>
        <v>14.433260195827835</v>
      </c>
      <c r="M600">
        <f>_xlfn.PERCENTILE.INC($C$2:$C600,M$1)</f>
        <v>16.518433197043461</v>
      </c>
      <c r="N600">
        <f>_xlfn.PERCENTILE.INC($C$2:$C600,N$1)</f>
        <v>18.682273941302157</v>
      </c>
      <c r="O600">
        <f>_xlfn.PERCENTILE.INC($C$2:$C600,O$1)</f>
        <v>32.563788598776704</v>
      </c>
      <c r="P600">
        <f t="shared" si="117"/>
        <v>2</v>
      </c>
      <c r="Q600">
        <f t="shared" si="108"/>
        <v>5</v>
      </c>
      <c r="R600">
        <f t="shared" si="109"/>
        <v>1</v>
      </c>
      <c r="S600">
        <f t="shared" si="110"/>
        <v>2</v>
      </c>
      <c r="T600">
        <f t="shared" si="114"/>
        <v>5.9032883010745746E-2</v>
      </c>
      <c r="U600">
        <f t="shared" si="111"/>
        <v>0.19506836238353922</v>
      </c>
      <c r="V600">
        <f t="shared" si="112"/>
        <v>4.723434412918745E-2</v>
      </c>
      <c r="W600">
        <f t="shared" si="113"/>
        <v>5.4900199205880171E-2</v>
      </c>
    </row>
    <row r="601" spans="1:23" x14ac:dyDescent="0.4">
      <c r="A601">
        <v>1930.12</v>
      </c>
      <c r="B601">
        <v>15.51</v>
      </c>
      <c r="C601">
        <v>16.05500185653132</v>
      </c>
      <c r="D601">
        <f t="shared" si="104"/>
        <v>0.1277533039647577</v>
      </c>
      <c r="E601">
        <f t="shared" si="116"/>
        <v>-0.27523364485981305</v>
      </c>
      <c r="F601">
        <f t="shared" si="115"/>
        <v>-0.80144404332130059</v>
      </c>
      <c r="G601" t="str">
        <f t="shared" si="105"/>
        <v>13.7 to 17.8</v>
      </c>
      <c r="H601" t="str">
        <f t="shared" si="106"/>
        <v>Below 10.7</v>
      </c>
      <c r="I601" t="str">
        <f>IF(C601&gt;$AA$17,"Above 21.9",IF(C601&gt;$AA$16,"17.7 to 21.9",IF(C601&gt;$AA$15,"13.7 to 17.7",IF(C601&gt;$AA$14,"10.6 to 13.6","Below 10.6"))))</f>
        <v>13.7 to 17.7</v>
      </c>
      <c r="J601" t="str">
        <f t="shared" si="107"/>
        <v>Below 10.6</v>
      </c>
      <c r="K601">
        <f>_xlfn.PERCENTILE.INC($C$2:$C601,K$1)</f>
        <v>10.971152629968328</v>
      </c>
      <c r="L601">
        <f>_xlfn.PERCENTILE.INC($C$2:$C601,L$1)</f>
        <v>14.434137143542047</v>
      </c>
      <c r="M601">
        <f>_xlfn.PERCENTILE.INC($C$2:$C601,M$1)</f>
        <v>16.510668701375945</v>
      </c>
      <c r="N601">
        <f>_xlfn.PERCENTILE.INC($C$2:$C601,N$1)</f>
        <v>18.678274651873469</v>
      </c>
      <c r="O601">
        <f>_xlfn.PERCENTILE.INC($C$2:$C601,O$1)</f>
        <v>32.563788598776704</v>
      </c>
      <c r="P601">
        <f t="shared" si="117"/>
        <v>3</v>
      </c>
      <c r="Q601">
        <f t="shared" si="108"/>
        <v>5</v>
      </c>
      <c r="R601">
        <f t="shared" si="109"/>
        <v>1</v>
      </c>
      <c r="S601">
        <f t="shared" si="110"/>
        <v>2</v>
      </c>
      <c r="T601">
        <f t="shared" si="114"/>
        <v>6.2285885042933892E-2</v>
      </c>
      <c r="U601">
        <f t="shared" si="111"/>
        <v>0.20901956874177505</v>
      </c>
      <c r="V601">
        <f t="shared" si="112"/>
        <v>4.5439316722794283E-2</v>
      </c>
      <c r="W601">
        <f t="shared" si="113"/>
        <v>5.9032883010745746E-2</v>
      </c>
    </row>
    <row r="602" spans="1:23" x14ac:dyDescent="0.4">
      <c r="A602">
        <v>1931.01</v>
      </c>
      <c r="B602">
        <v>15.98</v>
      </c>
      <c r="C602">
        <v>16.705478731547611</v>
      </c>
      <c r="D602">
        <f t="shared" si="104"/>
        <v>0.12475386779184247</v>
      </c>
      <c r="E602">
        <f t="shared" si="116"/>
        <v>-0.26393367111929988</v>
      </c>
      <c r="F602">
        <f t="shared" si="115"/>
        <v>0.36363636363636415</v>
      </c>
      <c r="G602" t="str">
        <f t="shared" si="105"/>
        <v>13.7 to 17.8</v>
      </c>
      <c r="H602" t="str">
        <f t="shared" si="106"/>
        <v>Below 10.7</v>
      </c>
      <c r="I602" t="str">
        <f>IF(C602&gt;$AA$17,"Above 21.9",IF(C602&gt;$AA$16,"17.7 to 21.9",IF(C602&gt;$AA$15,"13.7 to 17.7",IF(C602&gt;$AA$14,"10.6 to 13.6","Below 10.6"))))</f>
        <v>13.7 to 17.7</v>
      </c>
      <c r="J602" t="str">
        <f t="shared" si="107"/>
        <v>Below 10.6</v>
      </c>
      <c r="K602">
        <f>_xlfn.PERCENTILE.INC($C$2:$C602,K$1)</f>
        <v>10.992361427383425</v>
      </c>
      <c r="L602">
        <f>_xlfn.PERCENTILE.INC($C$2:$C602,L$1)</f>
        <v>14.43501409125626</v>
      </c>
      <c r="M602">
        <f>_xlfn.PERCENTILE.INC($C$2:$C602,M$1)</f>
        <v>16.522315444877218</v>
      </c>
      <c r="N602">
        <f>_xlfn.PERCENTILE.INC($C$2:$C602,N$1)</f>
        <v>18.674275362444781</v>
      </c>
      <c r="O602">
        <f>_xlfn.PERCENTILE.INC($C$2:$C602,O$1)</f>
        <v>32.563788598776704</v>
      </c>
      <c r="P602">
        <f t="shared" si="117"/>
        <v>2</v>
      </c>
      <c r="Q602">
        <f t="shared" si="108"/>
        <v>5</v>
      </c>
      <c r="R602">
        <f t="shared" si="109"/>
        <v>1</v>
      </c>
      <c r="S602">
        <f t="shared" si="110"/>
        <v>3</v>
      </c>
      <c r="T602">
        <f t="shared" si="114"/>
        <v>5.9860601187773269E-2</v>
      </c>
      <c r="U602">
        <f t="shared" si="111"/>
        <v>0.19522921693623127</v>
      </c>
      <c r="V602">
        <f t="shared" si="112"/>
        <v>4.4821494219881998E-2</v>
      </c>
      <c r="W602">
        <f t="shared" si="113"/>
        <v>6.2285885042933892E-2</v>
      </c>
    </row>
    <row r="603" spans="1:23" x14ac:dyDescent="0.4">
      <c r="A603">
        <v>1931.02</v>
      </c>
      <c r="B603">
        <v>17.2</v>
      </c>
      <c r="C603">
        <v>18.16149243697609</v>
      </c>
      <c r="D603">
        <f t="shared" si="104"/>
        <v>0.1436260623229462</v>
      </c>
      <c r="E603">
        <f t="shared" si="116"/>
        <v>-0.25444299956653665</v>
      </c>
      <c r="F603">
        <f t="shared" si="115"/>
        <v>0.91614518147684521</v>
      </c>
      <c r="G603" t="str">
        <f t="shared" si="105"/>
        <v>17.8 to 22.0</v>
      </c>
      <c r="H603" t="str">
        <f t="shared" si="106"/>
        <v>Below 10.7</v>
      </c>
      <c r="I603" t="str">
        <f>IF(C603&gt;$AA$17,"Above 21.9",IF(C603&gt;$AA$16,"17.7 to 21.9",IF(C603&gt;$AA$15,"13.7 to 17.7",IF(C603&gt;$AA$14,"10.6 to 13.6","Below 10.6"))))</f>
        <v>17.7 to 21.9</v>
      </c>
      <c r="J603" t="str">
        <f t="shared" si="107"/>
        <v>Below 10.6</v>
      </c>
      <c r="K603">
        <f>_xlfn.PERCENTILE.INC($C$2:$C603,K$1)</f>
        <v>10.999275117201005</v>
      </c>
      <c r="L603">
        <f>_xlfn.PERCENTILE.INC($C$2:$C603,L$1)</f>
        <v>14.438204947289131</v>
      </c>
      <c r="M603">
        <f>_xlfn.PERCENTILE.INC($C$2:$C603,M$1)</f>
        <v>16.523592539048519</v>
      </c>
      <c r="N603">
        <f>_xlfn.PERCENTILE.INC($C$2:$C603,N$1)</f>
        <v>18.669815441119884</v>
      </c>
      <c r="O603">
        <f>_xlfn.PERCENTILE.INC($C$2:$C603,O$1)</f>
        <v>32.563788598776704</v>
      </c>
      <c r="P603">
        <f t="shared" si="117"/>
        <v>2</v>
      </c>
      <c r="Q603">
        <f t="shared" si="108"/>
        <v>5</v>
      </c>
      <c r="R603">
        <f t="shared" si="109"/>
        <v>1</v>
      </c>
      <c r="S603">
        <f t="shared" si="110"/>
        <v>2</v>
      </c>
      <c r="T603">
        <f t="shared" si="114"/>
        <v>5.5061554190559747E-2</v>
      </c>
      <c r="U603">
        <f t="shared" si="111"/>
        <v>0.18957859213086084</v>
      </c>
      <c r="V603">
        <f t="shared" si="112"/>
        <v>4.219922484151159E-2</v>
      </c>
      <c r="W603">
        <f t="shared" si="113"/>
        <v>5.9860601187773269E-2</v>
      </c>
    </row>
    <row r="604" spans="1:23" x14ac:dyDescent="0.4">
      <c r="A604">
        <v>1931.03</v>
      </c>
      <c r="B604">
        <v>17.53</v>
      </c>
      <c r="C604">
        <v>18.579561032791286</v>
      </c>
      <c r="D604">
        <f t="shared" si="104"/>
        <v>0.15479651162790703</v>
      </c>
      <c r="E604">
        <f t="shared" si="116"/>
        <v>-0.26775271512113619</v>
      </c>
      <c r="F604">
        <f t="shared" si="115"/>
        <v>0.23023255813953619</v>
      </c>
      <c r="G604" t="str">
        <f t="shared" si="105"/>
        <v>17.8 to 22.0</v>
      </c>
      <c r="H604" t="str">
        <f t="shared" si="106"/>
        <v>Below 10.7</v>
      </c>
      <c r="I604" t="str">
        <f>IF(C604&gt;$AA$17,"Above 21.9",IF(C604&gt;$AA$16,"17.7 to 21.9",IF(C604&gt;$AA$15,"13.7 to 17.7",IF(C604&gt;$AA$14,"10.6 to 13.6","Below 10.6"))))</f>
        <v>17.7 to 21.9</v>
      </c>
      <c r="J604" t="str">
        <f t="shared" si="107"/>
        <v>Below 10.6</v>
      </c>
      <c r="K604">
        <f>_xlfn.PERCENTILE.INC($C$2:$C604,K$1)</f>
        <v>11.006188807018583</v>
      </c>
      <c r="L604">
        <f>_xlfn.PERCENTILE.INC($C$2:$C604,L$1)</f>
        <v>14.441395803322003</v>
      </c>
      <c r="M604">
        <f>_xlfn.PERCENTILE.INC($C$2:$C604,M$1)</f>
        <v>16.528112037619085</v>
      </c>
      <c r="N604">
        <f>_xlfn.PERCENTILE.INC($C$2:$C604,N$1)</f>
        <v>18.665355519794982</v>
      </c>
      <c r="O604">
        <f>_xlfn.PERCENTILE.INC($C$2:$C604,O$1)</f>
        <v>32.563788598776704</v>
      </c>
      <c r="P604">
        <f t="shared" si="117"/>
        <v>2</v>
      </c>
      <c r="Q604">
        <f t="shared" si="108"/>
        <v>5</v>
      </c>
      <c r="R604">
        <f t="shared" si="109"/>
        <v>1</v>
      </c>
      <c r="S604">
        <f t="shared" si="110"/>
        <v>2</v>
      </c>
      <c r="T604">
        <f t="shared" si="114"/>
        <v>5.3822584841218164E-2</v>
      </c>
      <c r="U604">
        <f t="shared" si="111"/>
        <v>0.19259109162922836</v>
      </c>
      <c r="V604">
        <f t="shared" si="112"/>
        <v>4.0672548585501761E-2</v>
      </c>
      <c r="W604">
        <f t="shared" si="113"/>
        <v>5.5061554190559747E-2</v>
      </c>
    </row>
    <row r="605" spans="1:23" x14ac:dyDescent="0.4">
      <c r="A605">
        <v>1931.04</v>
      </c>
      <c r="B605">
        <v>15.86</v>
      </c>
      <c r="C605">
        <v>16.872315331609666</v>
      </c>
      <c r="D605">
        <f t="shared" si="104"/>
        <v>0.12952243125904486</v>
      </c>
      <c r="E605">
        <f t="shared" si="116"/>
        <v>-0.37706205813040067</v>
      </c>
      <c r="F605">
        <f t="shared" si="115"/>
        <v>-1.1431831146605829</v>
      </c>
      <c r="G605" t="str">
        <f t="shared" si="105"/>
        <v>13.7 to 17.8</v>
      </c>
      <c r="H605" t="str">
        <f t="shared" si="106"/>
        <v>Below 10.7</v>
      </c>
      <c r="I605" t="str">
        <f>IF(C605&gt;$AA$17,"Above 21.9",IF(C605&gt;$AA$16,"17.7 to 21.9",IF(C605&gt;$AA$15,"13.7 to 17.7",IF(C605&gt;$AA$14,"10.6 to 13.6","Below 10.6"))))</f>
        <v>13.7 to 17.7</v>
      </c>
      <c r="J605" t="str">
        <f t="shared" si="107"/>
        <v>Below 10.6</v>
      </c>
      <c r="K605">
        <f>_xlfn.PERCENTILE.INC($C$2:$C605,K$1)</f>
        <v>11.013102496836163</v>
      </c>
      <c r="L605">
        <f>_xlfn.PERCENTILE.INC($C$2:$C605,L$1)</f>
        <v>14.452037426902164</v>
      </c>
      <c r="M605">
        <f>_xlfn.PERCENTILE.INC($C$2:$C605,M$1)</f>
        <v>16.539116344988191</v>
      </c>
      <c r="N605">
        <f>_xlfn.PERCENTILE.INC($C$2:$C605,N$1)</f>
        <v>18.660895598470084</v>
      </c>
      <c r="O605">
        <f>_xlfn.PERCENTILE.INC($C$2:$C605,O$1)</f>
        <v>32.563788598776704</v>
      </c>
      <c r="P605">
        <f t="shared" si="117"/>
        <v>2</v>
      </c>
      <c r="Q605">
        <f t="shared" si="108"/>
        <v>5</v>
      </c>
      <c r="R605">
        <f t="shared" si="109"/>
        <v>1</v>
      </c>
      <c r="S605">
        <f t="shared" si="110"/>
        <v>2</v>
      </c>
      <c r="T605">
        <f t="shared" si="114"/>
        <v>5.9268688401439285E-2</v>
      </c>
      <c r="U605">
        <f t="shared" si="111"/>
        <v>0.18878304308924543</v>
      </c>
      <c r="V605">
        <f t="shared" si="112"/>
        <v>3.8694543815481597E-2</v>
      </c>
      <c r="W605">
        <f t="shared" si="113"/>
        <v>5.3822584841218164E-2</v>
      </c>
    </row>
    <row r="606" spans="1:23" x14ac:dyDescent="0.4">
      <c r="A606">
        <v>1931.05</v>
      </c>
      <c r="B606">
        <v>14.33</v>
      </c>
      <c r="C606">
        <v>15.401539999110113</v>
      </c>
      <c r="D606">
        <f t="shared" si="104"/>
        <v>0.10126404494382021</v>
      </c>
      <c r="E606">
        <f t="shared" si="116"/>
        <v>-0.4014202172096909</v>
      </c>
      <c r="F606">
        <f t="shared" si="115"/>
        <v>-1.1576292559899113</v>
      </c>
      <c r="G606" t="str">
        <f t="shared" si="105"/>
        <v>13.7 to 17.8</v>
      </c>
      <c r="H606" t="str">
        <f t="shared" si="106"/>
        <v>Below 10.7</v>
      </c>
      <c r="I606" t="str">
        <f>IF(C606&gt;$AA$17,"Above 21.9",IF(C606&gt;$AA$16,"17.7 to 21.9",IF(C606&gt;$AA$15,"13.7 to 17.7",IF(C606&gt;$AA$14,"10.6 to 13.6","Below 10.6"))))</f>
        <v>13.7 to 17.7</v>
      </c>
      <c r="J606" t="str">
        <f t="shared" si="107"/>
        <v>Below 10.6</v>
      </c>
      <c r="K606">
        <f>_xlfn.PERCENTILE.INC($C$2:$C606,K$1)</f>
        <v>11.020016186653743</v>
      </c>
      <c r="L606">
        <f>_xlfn.PERCENTILE.INC($C$2:$C606,L$1)</f>
        <v>14.470129818029616</v>
      </c>
      <c r="M606">
        <f>_xlfn.PERCENTILE.INC($C$2:$C606,M$1)</f>
        <v>16.531780140075455</v>
      </c>
      <c r="N606">
        <f>_xlfn.PERCENTILE.INC($C$2:$C606,N$1)</f>
        <v>18.656435677145186</v>
      </c>
      <c r="O606">
        <f>_xlfn.PERCENTILE.INC($C$2:$C606,O$1)</f>
        <v>32.563788598776704</v>
      </c>
      <c r="P606">
        <f t="shared" si="117"/>
        <v>3</v>
      </c>
      <c r="Q606">
        <f t="shared" si="108"/>
        <v>5</v>
      </c>
      <c r="R606">
        <f t="shared" si="109"/>
        <v>1</v>
      </c>
      <c r="S606">
        <f t="shared" si="110"/>
        <v>2</v>
      </c>
      <c r="T606">
        <f t="shared" si="114"/>
        <v>6.4928572081608668E-2</v>
      </c>
      <c r="U606">
        <f t="shared" si="111"/>
        <v>0.17826998595237539</v>
      </c>
      <c r="V606">
        <f t="shared" si="112"/>
        <v>4.1135740292117973E-2</v>
      </c>
      <c r="W606">
        <f t="shared" si="113"/>
        <v>5.9268688401439285E-2</v>
      </c>
    </row>
    <row r="607" spans="1:23" x14ac:dyDescent="0.4">
      <c r="A607">
        <v>1931.06</v>
      </c>
      <c r="B607">
        <v>13.87</v>
      </c>
      <c r="C607">
        <v>15.062476074643252</v>
      </c>
      <c r="D607">
        <f t="shared" si="104"/>
        <v>0.11175572519083969</v>
      </c>
      <c r="E607">
        <f t="shared" si="116"/>
        <v>-0.3554832713754647</v>
      </c>
      <c r="F607">
        <f t="shared" si="115"/>
        <v>-0.38520586182833283</v>
      </c>
      <c r="G607" t="str">
        <f t="shared" si="105"/>
        <v>13.7 to 17.8</v>
      </c>
      <c r="H607" t="str">
        <f t="shared" si="106"/>
        <v>Below 10.7</v>
      </c>
      <c r="I607" t="str">
        <f>IF(C607&gt;$AA$17,"Above 21.9",IF(C607&gt;$AA$16,"17.7 to 21.9",IF(C607&gt;$AA$15,"13.7 to 17.7",IF(C607&gt;$AA$14,"10.6 to 13.6","Below 10.6"))))</f>
        <v>13.7 to 17.7</v>
      </c>
      <c r="J607" t="str">
        <f t="shared" si="107"/>
        <v>Below 10.6</v>
      </c>
      <c r="K607">
        <f>_xlfn.PERCENTILE.INC($C$2:$C607,K$1)</f>
        <v>11.026929876471321</v>
      </c>
      <c r="L607">
        <f>_xlfn.PERCENTILE.INC($C$2:$C607,L$1)</f>
        <v>14.488222209157064</v>
      </c>
      <c r="M607">
        <f>_xlfn.PERCENTILE.INC($C$2:$C607,M$1)</f>
        <v>16.524443935162719</v>
      </c>
      <c r="N607">
        <f>_xlfn.PERCENTILE.INC($C$2:$C607,N$1)</f>
        <v>18.651975755820285</v>
      </c>
      <c r="O607">
        <f>_xlfn.PERCENTILE.INC($C$2:$C607,O$1)</f>
        <v>32.563788598776704</v>
      </c>
      <c r="P607">
        <f t="shared" si="117"/>
        <v>3</v>
      </c>
      <c r="Q607">
        <f t="shared" si="108"/>
        <v>5</v>
      </c>
      <c r="R607">
        <f t="shared" si="109"/>
        <v>1</v>
      </c>
      <c r="S607">
        <f t="shared" si="110"/>
        <v>3</v>
      </c>
      <c r="T607">
        <f t="shared" si="114"/>
        <v>6.639014694824566E-2</v>
      </c>
      <c r="U607">
        <f t="shared" si="111"/>
        <v>0.19171371304768661</v>
      </c>
      <c r="V607">
        <f t="shared" si="112"/>
        <v>4.5731220725613274E-2</v>
      </c>
      <c r="W607">
        <f t="shared" si="113"/>
        <v>6.4928572081608668E-2</v>
      </c>
    </row>
    <row r="608" spans="1:23" x14ac:dyDescent="0.4">
      <c r="A608">
        <v>1931.07</v>
      </c>
      <c r="B608">
        <v>14.33</v>
      </c>
      <c r="C608">
        <v>15.516750095516324</v>
      </c>
      <c r="D608">
        <f t="shared" si="104"/>
        <v>0.11944869831546708</v>
      </c>
      <c r="E608">
        <f t="shared" si="116"/>
        <v>-0.31956315289648618</v>
      </c>
      <c r="F608">
        <f t="shared" si="115"/>
        <v>0.39798125450612909</v>
      </c>
      <c r="G608" t="str">
        <f t="shared" si="105"/>
        <v>13.7 to 17.8</v>
      </c>
      <c r="H608" t="str">
        <f t="shared" si="106"/>
        <v>Below 10.7</v>
      </c>
      <c r="I608" t="str">
        <f>IF(C608&gt;$AA$17,"Above 21.9",IF(C608&gt;$AA$16,"17.7 to 21.9",IF(C608&gt;$AA$15,"13.7 to 17.7",IF(C608&gt;$AA$14,"10.6 to 13.6","Below 10.6"))))</f>
        <v>13.7 to 17.7</v>
      </c>
      <c r="J608" t="str">
        <f t="shared" si="107"/>
        <v>Below 10.6</v>
      </c>
      <c r="K608">
        <f>_xlfn.PERCENTILE.INC($C$2:$C608,K$1)</f>
        <v>11.03605147018466</v>
      </c>
      <c r="L608">
        <f>_xlfn.PERCENTILE.INC($C$2:$C608,L$1)</f>
        <v>14.512087341719898</v>
      </c>
      <c r="M608">
        <f>_xlfn.PERCENTILE.INC($C$2:$C608,M$1)</f>
        <v>16.523592539048519</v>
      </c>
      <c r="N608">
        <f>_xlfn.PERCENTILE.INC($C$2:$C608,N$1)</f>
        <v>18.650905408936733</v>
      </c>
      <c r="O608">
        <f>_xlfn.PERCENTILE.INC($C$2:$C608,O$1)</f>
        <v>32.563788598776704</v>
      </c>
      <c r="P608">
        <f t="shared" si="117"/>
        <v>3</v>
      </c>
      <c r="Q608">
        <f t="shared" si="108"/>
        <v>5</v>
      </c>
      <c r="R608">
        <f t="shared" si="109"/>
        <v>1</v>
      </c>
      <c r="S608">
        <f t="shared" si="110"/>
        <v>3</v>
      </c>
      <c r="T608">
        <f t="shared" si="114"/>
        <v>6.4446484853098021E-2</v>
      </c>
      <c r="U608">
        <f t="shared" si="111"/>
        <v>0.19238985158335123</v>
      </c>
      <c r="V608">
        <f t="shared" si="112"/>
        <v>4.640630159085455E-2</v>
      </c>
      <c r="W608">
        <f t="shared" si="113"/>
        <v>6.639014694824566E-2</v>
      </c>
    </row>
    <row r="609" spans="1:23" x14ac:dyDescent="0.4">
      <c r="A609">
        <v>1931.08</v>
      </c>
      <c r="B609">
        <v>13.9</v>
      </c>
      <c r="C609">
        <v>15.006276602886551</v>
      </c>
      <c r="D609">
        <f t="shared" si="104"/>
        <v>0.11550387596899225</v>
      </c>
      <c r="E609">
        <f t="shared" si="116"/>
        <v>-0.33140933140933138</v>
      </c>
      <c r="F609">
        <f t="shared" si="115"/>
        <v>-0.36008374040474506</v>
      </c>
      <c r="G609" t="str">
        <f t="shared" si="105"/>
        <v>13.7 to 17.8</v>
      </c>
      <c r="H609" t="str">
        <f t="shared" si="106"/>
        <v>Below 10.7</v>
      </c>
      <c r="I609" t="str">
        <f>IF(C609&gt;$AA$17,"Above 21.9",IF(C609&gt;$AA$16,"17.7 to 21.9",IF(C609&gt;$AA$15,"13.7 to 17.7",IF(C609&gt;$AA$14,"10.6 to 13.6","Below 10.6"))))</f>
        <v>13.7 to 17.7</v>
      </c>
      <c r="J609" t="str">
        <f t="shared" si="107"/>
        <v>Below 10.6</v>
      </c>
      <c r="K609">
        <f>_xlfn.PERCENTILE.INC($C$2:$C609,K$1)</f>
        <v>11.045173063897998</v>
      </c>
      <c r="L609">
        <f>_xlfn.PERCENTILE.INC($C$2:$C609,L$1)</f>
        <v>14.53595247428273</v>
      </c>
      <c r="M609">
        <f>_xlfn.PERCENTILE.INC($C$2:$C609,M$1)</f>
        <v>16.522741142934319</v>
      </c>
      <c r="N609">
        <f>_xlfn.PERCENTILE.INC($C$2:$C609,N$1)</f>
        <v>18.649835062053182</v>
      </c>
      <c r="O609">
        <f>_xlfn.PERCENTILE.INC($C$2:$C609,O$1)</f>
        <v>32.563788598776704</v>
      </c>
      <c r="P609">
        <f t="shared" si="117"/>
        <v>3</v>
      </c>
      <c r="Q609">
        <f t="shared" si="108"/>
        <v>5</v>
      </c>
      <c r="R609">
        <f t="shared" si="109"/>
        <v>1</v>
      </c>
      <c r="S609">
        <f t="shared" si="110"/>
        <v>3</v>
      </c>
      <c r="T609">
        <f t="shared" si="114"/>
        <v>6.6638782321768203E-2</v>
      </c>
      <c r="U609">
        <f t="shared" si="111"/>
        <v>0.19374983105052546</v>
      </c>
      <c r="V609">
        <f t="shared" si="112"/>
        <v>4.6947029416361988E-2</v>
      </c>
      <c r="W609">
        <f t="shared" si="113"/>
        <v>6.4446484853098021E-2</v>
      </c>
    </row>
    <row r="610" spans="1:23" x14ac:dyDescent="0.4">
      <c r="A610">
        <v>1931.09</v>
      </c>
      <c r="B610">
        <v>11.83</v>
      </c>
      <c r="C610">
        <v>12.817745261106891</v>
      </c>
      <c r="D610">
        <f t="shared" si="104"/>
        <v>7.8971255673222385E-2</v>
      </c>
      <c r="E610">
        <f t="shared" si="116"/>
        <v>-0.43070259865255056</v>
      </c>
      <c r="F610">
        <f t="shared" si="115"/>
        <v>-1.7870503597122305</v>
      </c>
      <c r="G610" t="str">
        <f t="shared" si="105"/>
        <v>10.7 to 13.7</v>
      </c>
      <c r="H610" t="str">
        <f t="shared" si="106"/>
        <v>Below 10.7</v>
      </c>
      <c r="I610" t="str">
        <f>IF(C610&gt;$AA$17,"Above 21.9",IF(C610&gt;$AA$16,"17.7 to 21.9",IF(C610&gt;$AA$15,"13.7 to 17.7",IF(C610&gt;$AA$14,"10.6 to 13.6","Below 10.6"))))</f>
        <v>10.6 to 13.6</v>
      </c>
      <c r="J610" t="str">
        <f t="shared" si="107"/>
        <v>Below 10.6</v>
      </c>
      <c r="K610">
        <f>_xlfn.PERCENTILE.INC($C$2:$C610,K$1)</f>
        <v>11.054294657611337</v>
      </c>
      <c r="L610">
        <f>_xlfn.PERCENTILE.INC($C$2:$C610,L$1)</f>
        <v>14.500154775438482</v>
      </c>
      <c r="M610">
        <f>_xlfn.PERCENTILE.INC($C$2:$C610,M$1)</f>
        <v>16.518433197043461</v>
      </c>
      <c r="N610">
        <f>_xlfn.PERCENTILE.INC($C$2:$C610,N$1)</f>
        <v>18.648764715169634</v>
      </c>
      <c r="O610">
        <f>_xlfn.PERCENTILE.INC($C$2:$C610,O$1)</f>
        <v>32.563788598776704</v>
      </c>
      <c r="P610">
        <f t="shared" si="117"/>
        <v>4</v>
      </c>
      <c r="Q610">
        <f t="shared" si="108"/>
        <v>5</v>
      </c>
      <c r="R610">
        <f t="shared" si="109"/>
        <v>1</v>
      </c>
      <c r="S610">
        <f t="shared" si="110"/>
        <v>3</v>
      </c>
      <c r="T610">
        <f t="shared" si="114"/>
        <v>7.801684146698698E-2</v>
      </c>
      <c r="U610">
        <f t="shared" si="111"/>
        <v>0.18595917393992717</v>
      </c>
      <c r="V610">
        <f t="shared" si="112"/>
        <v>4.745502995500215E-2</v>
      </c>
      <c r="W610">
        <f t="shared" si="113"/>
        <v>6.6638782321768203E-2</v>
      </c>
    </row>
    <row r="611" spans="1:23" x14ac:dyDescent="0.4">
      <c r="A611">
        <v>1931.1</v>
      </c>
      <c r="B611">
        <v>10.25</v>
      </c>
      <c r="C611">
        <v>11.145926407660937</v>
      </c>
      <c r="D611">
        <f t="shared" si="104"/>
        <v>5.2985074626865671E-2</v>
      </c>
      <c r="E611">
        <f t="shared" si="116"/>
        <v>-0.4280133928571429</v>
      </c>
      <c r="F611">
        <f t="shared" si="115"/>
        <v>-1.602704987320372</v>
      </c>
      <c r="G611" t="str">
        <f t="shared" si="105"/>
        <v>10.7 to 13.7</v>
      </c>
      <c r="H611" t="str">
        <f t="shared" si="106"/>
        <v>Below 10.7</v>
      </c>
      <c r="I611" t="str">
        <f>IF(C611&gt;$AA$17,"Above 21.9",IF(C611&gt;$AA$16,"17.7 to 21.9",IF(C611&gt;$AA$15,"13.7 to 17.7",IF(C611&gt;$AA$14,"10.6 to 13.6","Below 10.6"))))</f>
        <v>10.6 to 13.6</v>
      </c>
      <c r="J611" t="str">
        <f t="shared" si="107"/>
        <v>Below 10.6</v>
      </c>
      <c r="K611">
        <f>_xlfn.PERCENTILE.INC($C$2:$C611,K$1)</f>
        <v>11.063416251324675</v>
      </c>
      <c r="L611">
        <f>_xlfn.PERCENTILE.INC($C$2:$C611,L$1)</f>
        <v>14.470129818029616</v>
      </c>
      <c r="M611">
        <f>_xlfn.PERCENTILE.INC($C$2:$C611,M$1)</f>
        <v>16.510668701375945</v>
      </c>
      <c r="N611">
        <f>_xlfn.PERCENTILE.INC($C$2:$C611,N$1)</f>
        <v>18.647694368286082</v>
      </c>
      <c r="O611">
        <f>_xlfn.PERCENTILE.INC($C$2:$C611,O$1)</f>
        <v>32.563788598776704</v>
      </c>
      <c r="P611">
        <f t="shared" si="117"/>
        <v>4</v>
      </c>
      <c r="Q611">
        <f t="shared" si="108"/>
        <v>5</v>
      </c>
      <c r="R611">
        <f t="shared" si="109"/>
        <v>2</v>
      </c>
      <c r="S611">
        <f t="shared" si="110"/>
        <v>4</v>
      </c>
      <c r="T611">
        <f t="shared" si="114"/>
        <v>8.9718876962319546E-2</v>
      </c>
      <c r="U611">
        <f t="shared" si="111"/>
        <v>0.18250647418999941</v>
      </c>
      <c r="V611">
        <f t="shared" si="112"/>
        <v>5.4900199205880171E-2</v>
      </c>
      <c r="W611">
        <f t="shared" si="113"/>
        <v>7.801684146698698E-2</v>
      </c>
    </row>
    <row r="612" spans="1:23" x14ac:dyDescent="0.4">
      <c r="A612">
        <v>1931.11</v>
      </c>
      <c r="B612">
        <v>10.39</v>
      </c>
      <c r="C612">
        <v>11.41560029564468</v>
      </c>
      <c r="D612">
        <f t="shared" si="104"/>
        <v>4.7167138810198316E-2</v>
      </c>
      <c r="E612">
        <f t="shared" si="116"/>
        <v>-0.37484957882069797</v>
      </c>
      <c r="F612">
        <f t="shared" si="115"/>
        <v>0.16390243902439092</v>
      </c>
      <c r="G612" t="str">
        <f t="shared" si="105"/>
        <v>10.7 to 13.7</v>
      </c>
      <c r="H612" t="str">
        <f t="shared" si="106"/>
        <v>Below 10.7</v>
      </c>
      <c r="I612" t="str">
        <f>IF(C612&gt;$AA$17,"Above 21.9",IF(C612&gt;$AA$16,"17.7 to 21.9",IF(C612&gt;$AA$15,"13.7 to 17.7",IF(C612&gt;$AA$14,"10.6 to 13.6","Below 10.6"))))</f>
        <v>10.6 to 13.6</v>
      </c>
      <c r="J612" t="str">
        <f t="shared" si="107"/>
        <v>Below 10.6</v>
      </c>
      <c r="K612">
        <f>_xlfn.PERCENTILE.INC($C$2:$C612,K$1)</f>
        <v>11.072537845038013</v>
      </c>
      <c r="L612">
        <f>_xlfn.PERCENTILE.INC($C$2:$C612,L$1)</f>
        <v>14.442991231338439</v>
      </c>
      <c r="M612">
        <f>_xlfn.PERCENTILE.INC($C$2:$C612,M$1)</f>
        <v>16.502904205708429</v>
      </c>
      <c r="N612">
        <f>_xlfn.PERCENTILE.INC($C$2:$C612,N$1)</f>
        <v>18.646624021402531</v>
      </c>
      <c r="O612">
        <f>_xlfn.PERCENTILE.INC($C$2:$C612,O$1)</f>
        <v>32.563788598776704</v>
      </c>
      <c r="P612">
        <f t="shared" si="117"/>
        <v>4</v>
      </c>
      <c r="Q612">
        <f t="shared" si="108"/>
        <v>5</v>
      </c>
      <c r="R612">
        <f t="shared" si="109"/>
        <v>2</v>
      </c>
      <c r="S612">
        <f t="shared" si="110"/>
        <v>4</v>
      </c>
      <c r="T612">
        <f t="shared" si="114"/>
        <v>8.7599423079093228E-2</v>
      </c>
      <c r="U612">
        <f t="shared" si="111"/>
        <v>0.17128575845669305</v>
      </c>
      <c r="V612">
        <f t="shared" si="112"/>
        <v>5.9032883010745746E-2</v>
      </c>
      <c r="W612">
        <f t="shared" si="113"/>
        <v>8.9718876962319546E-2</v>
      </c>
    </row>
    <row r="613" spans="1:23" x14ac:dyDescent="0.4">
      <c r="A613">
        <v>1931.12</v>
      </c>
      <c r="B613">
        <v>8.44</v>
      </c>
      <c r="C613">
        <v>9.3060328679683213</v>
      </c>
      <c r="D613">
        <f t="shared" si="104"/>
        <v>1.5458276333789328E-2</v>
      </c>
      <c r="E613">
        <f t="shared" si="116"/>
        <v>-0.45583494519664736</v>
      </c>
      <c r="F613">
        <f t="shared" si="115"/>
        <v>-2.2521655437921089</v>
      </c>
      <c r="G613" t="str">
        <f t="shared" si="105"/>
        <v>Below 10.7</v>
      </c>
      <c r="H613" t="str">
        <f t="shared" si="106"/>
        <v>Below 10.7</v>
      </c>
      <c r="I613" t="str">
        <f>IF(C613&gt;$AA$17,"Above 21.9",IF(C613&gt;$AA$16,"17.7 to 21.9",IF(C613&gt;$AA$15,"13.7 to 17.7",IF(C613&gt;$AA$14,"10.6 to 13.6","Below 10.6"))))</f>
        <v>Below 10.6</v>
      </c>
      <c r="J613" t="str">
        <f t="shared" si="107"/>
        <v>Below 10.6</v>
      </c>
      <c r="K613">
        <f>_xlfn.PERCENTILE.INC($C$2:$C613,K$1)</f>
        <v>11.03605147018466</v>
      </c>
      <c r="L613">
        <f>_xlfn.PERCENTILE.INC($C$2:$C613,L$1)</f>
        <v>14.438204947289131</v>
      </c>
      <c r="M613">
        <f>_xlfn.PERCENTILE.INC($C$2:$C613,M$1)</f>
        <v>16.502304195661097</v>
      </c>
      <c r="N613">
        <f>_xlfn.PERCENTILE.INC($C$2:$C613,N$1)</f>
        <v>18.643196719091051</v>
      </c>
      <c r="O613">
        <f>_xlfn.PERCENTILE.INC($C$2:$C613,O$1)</f>
        <v>32.563788598776704</v>
      </c>
      <c r="P613">
        <f t="shared" si="117"/>
        <v>5</v>
      </c>
      <c r="Q613">
        <f t="shared" si="108"/>
        <v>5</v>
      </c>
      <c r="R613">
        <f t="shared" si="109"/>
        <v>3</v>
      </c>
      <c r="S613">
        <f t="shared" si="110"/>
        <v>4</v>
      </c>
      <c r="T613">
        <f t="shared" si="114"/>
        <v>0.10745717473683482</v>
      </c>
      <c r="U613">
        <f t="shared" si="111"/>
        <v>0.1635547954556836</v>
      </c>
      <c r="V613">
        <f t="shared" si="112"/>
        <v>6.2285885042933892E-2</v>
      </c>
      <c r="W613">
        <f t="shared" si="113"/>
        <v>8.7599423079093228E-2</v>
      </c>
    </row>
    <row r="614" spans="1:23" x14ac:dyDescent="0.4">
      <c r="A614">
        <v>1932.01</v>
      </c>
      <c r="B614">
        <v>8.3000000000000007</v>
      </c>
      <c r="C614">
        <v>9.3124064551778485</v>
      </c>
      <c r="D614">
        <f t="shared" si="104"/>
        <v>1.3698630136986314E-2</v>
      </c>
      <c r="E614">
        <f t="shared" si="116"/>
        <v>-0.48060075093867333</v>
      </c>
      <c r="F614">
        <f t="shared" si="115"/>
        <v>-0.19905213270142011</v>
      </c>
      <c r="G614" t="str">
        <f t="shared" si="105"/>
        <v>Below 10.7</v>
      </c>
      <c r="H614" t="str">
        <f t="shared" si="106"/>
        <v>Below 10.7</v>
      </c>
      <c r="I614" t="str">
        <f>IF(C614&gt;$AA$17,"Above 21.9",IF(C614&gt;$AA$16,"17.7 to 21.9",IF(C614&gt;$AA$15,"13.7 to 17.7",IF(C614&gt;$AA$14,"10.6 to 13.6","Below 10.6"))))</f>
        <v>Below 10.6</v>
      </c>
      <c r="J614" t="str">
        <f t="shared" si="107"/>
        <v>Below 10.6</v>
      </c>
      <c r="K614">
        <f>_xlfn.PERCENTILE.INC($C$2:$C614,K$1)</f>
        <v>11.006188807018583</v>
      </c>
      <c r="L614">
        <f>_xlfn.PERCENTILE.INC($C$2:$C614,L$1)</f>
        <v>14.434575617399153</v>
      </c>
      <c r="M614">
        <f>_xlfn.PERCENTILE.INC($C$2:$C614,M$1)</f>
        <v>16.501704185613765</v>
      </c>
      <c r="N614">
        <f>_xlfn.PERCENTILE.INC($C$2:$C614,N$1)</f>
        <v>18.639769416779568</v>
      </c>
      <c r="O614">
        <f>_xlfn.PERCENTILE.INC($C$2:$C614,O$1)</f>
        <v>32.563788598776704</v>
      </c>
      <c r="P614">
        <f t="shared" si="117"/>
        <v>5</v>
      </c>
      <c r="Q614">
        <f t="shared" si="108"/>
        <v>5</v>
      </c>
      <c r="R614">
        <f t="shared" si="109"/>
        <v>2</v>
      </c>
      <c r="S614">
        <f t="shared" si="110"/>
        <v>5</v>
      </c>
      <c r="T614">
        <f t="shared" si="114"/>
        <v>0.10738362901288355</v>
      </c>
      <c r="U614">
        <f t="shared" si="111"/>
        <v>0.15905616604613532</v>
      </c>
      <c r="V614">
        <f t="shared" si="112"/>
        <v>5.9860601187773269E-2</v>
      </c>
      <c r="W614">
        <f t="shared" si="113"/>
        <v>0.10745717473683482</v>
      </c>
    </row>
    <row r="615" spans="1:23" x14ac:dyDescent="0.4">
      <c r="A615">
        <v>1932.02</v>
      </c>
      <c r="B615">
        <v>8.23</v>
      </c>
      <c r="C615">
        <v>9.3369322510084096</v>
      </c>
      <c r="D615">
        <f t="shared" ref="D615:D678" si="118">(B615-B495)/B495/10</f>
        <v>1.0321715817694376E-2</v>
      </c>
      <c r="E615">
        <f t="shared" si="116"/>
        <v>-0.52151162790697669</v>
      </c>
      <c r="F615">
        <f t="shared" si="115"/>
        <v>-0.10120481927710884</v>
      </c>
      <c r="G615" t="str">
        <f t="shared" ref="G615:G678" si="119">IF(C615&gt;22,"Above 22.0",IF(C615&gt;17.8,"17.8 to 22.0",IF(C615&gt;13.7,"13.7 to 17.8",IF(C615&gt;10.7,"10.7 to 13.7","Below 10.7"))))</f>
        <v>Below 10.7</v>
      </c>
      <c r="H615" t="str">
        <f t="shared" ref="H615:H678" si="120">G495</f>
        <v>Below 10.7</v>
      </c>
      <c r="I615" t="str">
        <f>IF(C615&gt;$AA$17,"Above 21.9",IF(C615&gt;$AA$16,"17.7 to 21.9",IF(C615&gt;$AA$15,"13.7 to 17.7",IF(C615&gt;$AA$14,"10.6 to 13.6","Below 10.6"))))</f>
        <v>Below 10.6</v>
      </c>
      <c r="J615" t="str">
        <f t="shared" ref="J615:J678" si="121">I495</f>
        <v>Below 10.6</v>
      </c>
      <c r="K615">
        <f>_xlfn.PERCENTILE.INC($C$2:$C615,K$1)</f>
        <v>10.949943832553229</v>
      </c>
      <c r="L615">
        <f>_xlfn.PERCENTILE.INC($C$2:$C615,L$1)</f>
        <v>14.433260195827835</v>
      </c>
      <c r="M615">
        <f>_xlfn.PERCENTILE.INC($C$2:$C615,M$1)</f>
        <v>16.49685180780105</v>
      </c>
      <c r="N615">
        <f>_xlfn.PERCENTILE.INC($C$2:$C615,N$1)</f>
        <v>18.636342114468089</v>
      </c>
      <c r="O615">
        <f>_xlfn.PERCENTILE.INC($C$2:$C615,O$1)</f>
        <v>32.563788598776704</v>
      </c>
      <c r="P615">
        <f t="shared" si="117"/>
        <v>5</v>
      </c>
      <c r="Q615">
        <f t="shared" ref="Q615:Q678" si="122">P495</f>
        <v>5</v>
      </c>
      <c r="R615">
        <f t="shared" ref="R615:R678" si="123">P603</f>
        <v>2</v>
      </c>
      <c r="S615">
        <f t="shared" ref="S615:S678" si="124">P614</f>
        <v>5</v>
      </c>
      <c r="T615">
        <f t="shared" si="114"/>
        <v>0.10710155896140273</v>
      </c>
      <c r="U615">
        <f t="shared" ref="U615:U678" si="125">T495</f>
        <v>0.15476747575526778</v>
      </c>
      <c r="V615">
        <f t="shared" ref="V615:V678" si="126">T603</f>
        <v>5.5061554190559747E-2</v>
      </c>
      <c r="W615">
        <f t="shared" ref="W615:W678" si="127">T614</f>
        <v>0.10738362901288355</v>
      </c>
    </row>
    <row r="616" spans="1:23" x14ac:dyDescent="0.4">
      <c r="A616">
        <v>1932.03</v>
      </c>
      <c r="B616">
        <v>8.26</v>
      </c>
      <c r="C616">
        <v>9.4130650280122179</v>
      </c>
      <c r="D616">
        <f t="shared" si="118"/>
        <v>6.7183462532299692E-3</v>
      </c>
      <c r="E616">
        <f t="shared" si="116"/>
        <v>-0.52880775812892189</v>
      </c>
      <c r="F616">
        <f t="shared" si="115"/>
        <v>4.3742405832319843E-2</v>
      </c>
      <c r="G616" t="str">
        <f t="shared" si="119"/>
        <v>Below 10.7</v>
      </c>
      <c r="H616" t="str">
        <f t="shared" si="120"/>
        <v>Below 10.7</v>
      </c>
      <c r="I616" t="str">
        <f>IF(C616&gt;$AA$17,"Above 21.9",IF(C616&gt;$AA$16,"17.7 to 21.9",IF(C616&gt;$AA$15,"13.7 to 17.7",IF(C616&gt;$AA$14,"10.6 to 13.6","Below 10.6"))))</f>
        <v>Below 10.6</v>
      </c>
      <c r="J616" t="str">
        <f t="shared" si="121"/>
        <v>Below 10.6</v>
      </c>
      <c r="K616">
        <f>_xlfn.PERCENTILE.INC($C$2:$C616,K$1)</f>
        <v>10.875421982856469</v>
      </c>
      <c r="L616">
        <f>_xlfn.PERCENTILE.INC($C$2:$C616,L$1)</f>
        <v>14.40794232197425</v>
      </c>
      <c r="M616">
        <f>_xlfn.PERCENTILE.INC($C$2:$C616,M$1)</f>
        <v>16.487747062222954</v>
      </c>
      <c r="N616">
        <f>_xlfn.PERCENTILE.INC($C$2:$C616,N$1)</f>
        <v>18.63291481215661</v>
      </c>
      <c r="O616">
        <f>_xlfn.PERCENTILE.INC($C$2:$C616,O$1)</f>
        <v>32.563788598776704</v>
      </c>
      <c r="P616">
        <f t="shared" si="117"/>
        <v>5</v>
      </c>
      <c r="Q616">
        <f t="shared" si="122"/>
        <v>5</v>
      </c>
      <c r="R616">
        <f t="shared" si="123"/>
        <v>2</v>
      </c>
      <c r="S616">
        <f t="shared" si="124"/>
        <v>5</v>
      </c>
      <c r="T616">
        <f t="shared" si="114"/>
        <v>0.10623532261002266</v>
      </c>
      <c r="U616">
        <f t="shared" si="125"/>
        <v>0.14659774668874195</v>
      </c>
      <c r="V616">
        <f t="shared" si="126"/>
        <v>5.3822584841218164E-2</v>
      </c>
      <c r="W616">
        <f t="shared" si="127"/>
        <v>0.10710155896140273</v>
      </c>
    </row>
    <row r="617" spans="1:23" x14ac:dyDescent="0.4">
      <c r="A617">
        <v>1932.04</v>
      </c>
      <c r="B617">
        <v>6.28</v>
      </c>
      <c r="C617">
        <v>7.1922331961154908</v>
      </c>
      <c r="D617">
        <f t="shared" si="118"/>
        <v>-2.3507917174177835E-2</v>
      </c>
      <c r="E617">
        <f t="shared" si="116"/>
        <v>-0.60403530895334168</v>
      </c>
      <c r="F617">
        <f t="shared" si="115"/>
        <v>-2.8765133171912827</v>
      </c>
      <c r="G617" t="str">
        <f t="shared" si="119"/>
        <v>Below 10.7</v>
      </c>
      <c r="H617" t="str">
        <f t="shared" si="120"/>
        <v>Below 10.7</v>
      </c>
      <c r="I617" t="str">
        <f>IF(C617&gt;$AA$17,"Above 21.9",IF(C617&gt;$AA$16,"17.7 to 21.9",IF(C617&gt;$AA$15,"13.7 to 17.7",IF(C617&gt;$AA$14,"10.6 to 13.6","Below 10.6"))))</f>
        <v>Below 10.6</v>
      </c>
      <c r="J617" t="str">
        <f t="shared" si="121"/>
        <v>Below 10.6</v>
      </c>
      <c r="K617">
        <f>_xlfn.PERCENTILE.INC($C$2:$C617,K$1)</f>
        <v>10.831840153050607</v>
      </c>
      <c r="L617">
        <f>_xlfn.PERCENTILE.INC($C$2:$C617,L$1)</f>
        <v>14.37062322197953</v>
      </c>
      <c r="M617">
        <f>_xlfn.PERCENTILE.INC($C$2:$C617,M$1)</f>
        <v>16.478642316644862</v>
      </c>
      <c r="N617">
        <f>_xlfn.PERCENTILE.INC($C$2:$C617,N$1)</f>
        <v>18.629487509845127</v>
      </c>
      <c r="O617">
        <f>_xlfn.PERCENTILE.INC($C$2:$C617,O$1)</f>
        <v>32.563788598776704</v>
      </c>
      <c r="P617">
        <f t="shared" si="117"/>
        <v>5</v>
      </c>
      <c r="Q617">
        <f t="shared" si="122"/>
        <v>5</v>
      </c>
      <c r="R617">
        <f t="shared" si="123"/>
        <v>2</v>
      </c>
      <c r="S617">
        <f t="shared" si="124"/>
        <v>5</v>
      </c>
      <c r="T617">
        <f t="shared" si="114"/>
        <v>0.1390388732862691</v>
      </c>
      <c r="U617">
        <f t="shared" si="125"/>
        <v>0.13749005381086357</v>
      </c>
      <c r="V617">
        <f t="shared" si="126"/>
        <v>5.9268688401439285E-2</v>
      </c>
      <c r="W617">
        <f t="shared" si="127"/>
        <v>0.10623532261002266</v>
      </c>
    </row>
    <row r="618" spans="1:23" x14ac:dyDescent="0.4">
      <c r="A618">
        <v>1932.05</v>
      </c>
      <c r="B618">
        <v>5.51</v>
      </c>
      <c r="C618">
        <v>6.3908572898814473</v>
      </c>
      <c r="D618">
        <f t="shared" si="118"/>
        <v>-3.5404454865181713E-2</v>
      </c>
      <c r="E618">
        <f t="shared" si="116"/>
        <v>-0.61549197487787854</v>
      </c>
      <c r="F618">
        <f t="shared" si="115"/>
        <v>-1.4713375796178352</v>
      </c>
      <c r="G618" t="str">
        <f t="shared" si="119"/>
        <v>Below 10.7</v>
      </c>
      <c r="H618" t="str">
        <f t="shared" si="120"/>
        <v>Below 10.7</v>
      </c>
      <c r="I618" t="str">
        <f>IF(C618&gt;$AA$17,"Above 21.9",IF(C618&gt;$AA$16,"17.7 to 21.9",IF(C618&gt;$AA$15,"13.7 to 17.7",IF(C618&gt;$AA$14,"10.6 to 13.6","Below 10.6"))))</f>
        <v>Below 10.6</v>
      </c>
      <c r="J618" t="str">
        <f t="shared" si="121"/>
        <v>Below 10.6</v>
      </c>
      <c r="K618">
        <f>_xlfn.PERCENTILE.INC($C$2:$C618,K$1)</f>
        <v>10.741164828228461</v>
      </c>
      <c r="L618">
        <f>_xlfn.PERCENTILE.INC($C$2:$C618,L$1)</f>
        <v>14.360321498339497</v>
      </c>
      <c r="M618">
        <f>_xlfn.PERCENTILE.INC($C$2:$C618,M$1)</f>
        <v>16.470296219186267</v>
      </c>
      <c r="N618">
        <f>_xlfn.PERCENTILE.INC($C$2:$C618,N$1)</f>
        <v>18.619502214434359</v>
      </c>
      <c r="O618">
        <f>_xlfn.PERCENTILE.INC($C$2:$C618,O$1)</f>
        <v>32.563788598776704</v>
      </c>
      <c r="P618">
        <f t="shared" si="117"/>
        <v>5</v>
      </c>
      <c r="Q618">
        <f t="shared" si="122"/>
        <v>5</v>
      </c>
      <c r="R618">
        <f t="shared" si="123"/>
        <v>3</v>
      </c>
      <c r="S618">
        <f t="shared" si="124"/>
        <v>5</v>
      </c>
      <c r="T618">
        <f t="shared" si="114"/>
        <v>0.15647353001971828</v>
      </c>
      <c r="U618">
        <f t="shared" si="125"/>
        <v>0.13169214614383007</v>
      </c>
      <c r="V618">
        <f t="shared" si="126"/>
        <v>6.4928572081608668E-2</v>
      </c>
      <c r="W618">
        <f t="shared" si="127"/>
        <v>0.1390388732862691</v>
      </c>
    </row>
    <row r="619" spans="1:23" x14ac:dyDescent="0.4">
      <c r="A619">
        <v>1932.06</v>
      </c>
      <c r="B619">
        <v>4.7699999999999996</v>
      </c>
      <c r="C619">
        <v>5.5650593715289682</v>
      </c>
      <c r="D619">
        <f t="shared" si="118"/>
        <v>-4.3550295857988162E-2</v>
      </c>
      <c r="E619">
        <f t="shared" si="116"/>
        <v>-0.65609228550829124</v>
      </c>
      <c r="F619">
        <f t="shared" si="115"/>
        <v>-1.6116152450090748</v>
      </c>
      <c r="G619" t="str">
        <f t="shared" si="119"/>
        <v>Below 10.7</v>
      </c>
      <c r="H619" t="str">
        <f t="shared" si="120"/>
        <v>Below 10.7</v>
      </c>
      <c r="I619" t="str">
        <f>IF(C619&gt;$AA$17,"Above 21.9",IF(C619&gt;$AA$16,"17.7 to 21.9",IF(C619&gt;$AA$15,"13.7 to 17.7",IF(C619&gt;$AA$14,"10.6 to 13.6","Below 10.6"))))</f>
        <v>Below 10.6</v>
      </c>
      <c r="J619" t="str">
        <f t="shared" si="121"/>
        <v>Below 10.6</v>
      </c>
      <c r="K619">
        <f>_xlfn.PERCENTILE.INC($C$2:$C619,K$1)</f>
        <v>10.714809636448665</v>
      </c>
      <c r="L619">
        <f>_xlfn.PERCENTILE.INC($C$2:$C619,L$1)</f>
        <v>14.35273378261577</v>
      </c>
      <c r="M619">
        <f>_xlfn.PERCENTILE.INC($C$2:$C619,M$1)</f>
        <v>16.461950121727671</v>
      </c>
      <c r="N619">
        <f>_xlfn.PERCENTILE.INC($C$2:$C619,N$1)</f>
        <v>18.609516919023591</v>
      </c>
      <c r="O619">
        <f>_xlfn.PERCENTILE.INC($C$2:$C619,O$1)</f>
        <v>32.563788598776704</v>
      </c>
      <c r="P619">
        <f t="shared" si="117"/>
        <v>5</v>
      </c>
      <c r="Q619">
        <f t="shared" si="122"/>
        <v>5</v>
      </c>
      <c r="R619">
        <f t="shared" si="123"/>
        <v>3</v>
      </c>
      <c r="S619">
        <f t="shared" si="124"/>
        <v>5</v>
      </c>
      <c r="T619">
        <f t="shared" si="114"/>
        <v>0.17969260222380265</v>
      </c>
      <c r="U619">
        <f t="shared" si="125"/>
        <v>0.13231035637652638</v>
      </c>
      <c r="V619">
        <f t="shared" si="126"/>
        <v>6.639014694824566E-2</v>
      </c>
      <c r="W619">
        <f t="shared" si="127"/>
        <v>0.15647353001971828</v>
      </c>
    </row>
    <row r="620" spans="1:23" x14ac:dyDescent="0.4">
      <c r="A620">
        <v>1932.07</v>
      </c>
      <c r="B620">
        <v>5.01</v>
      </c>
      <c r="C620">
        <v>5.8387636718512024</v>
      </c>
      <c r="D620">
        <f t="shared" si="118"/>
        <v>-4.1128084606345476E-2</v>
      </c>
      <c r="E620">
        <f t="shared" si="116"/>
        <v>-0.65038381018841596</v>
      </c>
      <c r="F620">
        <f t="shared" si="115"/>
        <v>0.60377358490566102</v>
      </c>
      <c r="G620" t="str">
        <f t="shared" si="119"/>
        <v>Below 10.7</v>
      </c>
      <c r="H620" t="str">
        <f t="shared" si="120"/>
        <v>Below 10.7</v>
      </c>
      <c r="I620" t="str">
        <f>IF(C620&gt;$AA$17,"Above 21.9",IF(C620&gt;$AA$16,"17.7 to 21.9",IF(C620&gt;$AA$15,"13.7 to 17.7",IF(C620&gt;$AA$14,"10.6 to 13.6","Below 10.6"))))</f>
        <v>Below 10.6</v>
      </c>
      <c r="J620" t="str">
        <f t="shared" si="121"/>
        <v>Below 10.6</v>
      </c>
      <c r="K620">
        <f>_xlfn.PERCENTILE.INC($C$2:$C620,K$1)</f>
        <v>10.710216513112623</v>
      </c>
      <c r="L620">
        <f>_xlfn.PERCENTILE.INC($C$2:$C620,L$1)</f>
        <v>14.350574082724657</v>
      </c>
      <c r="M620">
        <f>_xlfn.PERCENTILE.INC($C$2:$C620,M$1)</f>
        <v>16.453995019343875</v>
      </c>
      <c r="N620">
        <f>_xlfn.PERCENTILE.INC($C$2:$C620,N$1)</f>
        <v>18.599531623612823</v>
      </c>
      <c r="O620">
        <f>_xlfn.PERCENTILE.INC($C$2:$C620,O$1)</f>
        <v>32.563788598776704</v>
      </c>
      <c r="P620">
        <f t="shared" si="117"/>
        <v>5</v>
      </c>
      <c r="Q620">
        <f t="shared" si="122"/>
        <v>5</v>
      </c>
      <c r="R620">
        <f t="shared" si="123"/>
        <v>3</v>
      </c>
      <c r="S620">
        <f t="shared" si="124"/>
        <v>5</v>
      </c>
      <c r="T620">
        <f t="shared" si="114"/>
        <v>0.17126913439244343</v>
      </c>
      <c r="U620">
        <f t="shared" si="125"/>
        <v>0.131542685796318</v>
      </c>
      <c r="V620">
        <f t="shared" si="126"/>
        <v>6.4446484853098021E-2</v>
      </c>
      <c r="W620">
        <f t="shared" si="127"/>
        <v>0.17969260222380265</v>
      </c>
    </row>
    <row r="621" spans="1:23" x14ac:dyDescent="0.4">
      <c r="A621">
        <v>1932.08</v>
      </c>
      <c r="B621">
        <v>7.53</v>
      </c>
      <c r="C621">
        <v>8.8346532051812172</v>
      </c>
      <c r="D621">
        <f t="shared" si="118"/>
        <v>-1.4722536806342012E-2</v>
      </c>
      <c r="E621">
        <f t="shared" si="116"/>
        <v>-0.45827338129496403</v>
      </c>
      <c r="F621">
        <f t="shared" si="115"/>
        <v>6.0359281437125762</v>
      </c>
      <c r="G621" t="str">
        <f t="shared" si="119"/>
        <v>Below 10.7</v>
      </c>
      <c r="H621" t="str">
        <f t="shared" si="120"/>
        <v>Below 10.7</v>
      </c>
      <c r="I621" t="str">
        <f>IF(C621&gt;$AA$17,"Above 21.9",IF(C621&gt;$AA$16,"17.7 to 21.9",IF(C621&gt;$AA$15,"13.7 to 17.7",IF(C621&gt;$AA$14,"10.6 to 13.6","Below 10.6"))))</f>
        <v>Below 10.6</v>
      </c>
      <c r="J621" t="str">
        <f t="shared" si="121"/>
        <v>Below 10.6</v>
      </c>
      <c r="K621">
        <f>_xlfn.PERCENTILE.INC($C$2:$C621,K$1)</f>
        <v>10.704479587554285</v>
      </c>
      <c r="L621">
        <f>_xlfn.PERCENTILE.INC($C$2:$C621,L$1)</f>
        <v>14.344335861891057</v>
      </c>
      <c r="M621">
        <f>_xlfn.PERCENTILE.INC($C$2:$C621,M$1)</f>
        <v>16.446430912034881</v>
      </c>
      <c r="N621">
        <f>_xlfn.PERCENTILE.INC($C$2:$C621,N$1)</f>
        <v>18.589546328202058</v>
      </c>
      <c r="O621">
        <f>_xlfn.PERCENTILE.INC($C$2:$C621,O$1)</f>
        <v>32.563788598776704</v>
      </c>
      <c r="P621">
        <f t="shared" si="117"/>
        <v>5</v>
      </c>
      <c r="Q621">
        <f t="shared" si="122"/>
        <v>5</v>
      </c>
      <c r="R621">
        <f t="shared" si="123"/>
        <v>3</v>
      </c>
      <c r="S621">
        <f t="shared" si="124"/>
        <v>5</v>
      </c>
      <c r="T621">
        <f t="shared" si="114"/>
        <v>0.11319063428698421</v>
      </c>
      <c r="U621">
        <f t="shared" si="125"/>
        <v>0.12468780216263671</v>
      </c>
      <c r="V621">
        <f t="shared" si="126"/>
        <v>6.6638782321768203E-2</v>
      </c>
      <c r="W621">
        <f t="shared" si="127"/>
        <v>0.17126913439244343</v>
      </c>
    </row>
    <row r="622" spans="1:23" x14ac:dyDescent="0.4">
      <c r="A622">
        <v>1932.09</v>
      </c>
      <c r="B622">
        <v>8.26</v>
      </c>
      <c r="C622">
        <v>9.7611685640637145</v>
      </c>
      <c r="D622">
        <f t="shared" si="118"/>
        <v>-8.8300220750551946E-3</v>
      </c>
      <c r="E622">
        <f t="shared" si="116"/>
        <v>-0.30177514792899413</v>
      </c>
      <c r="F622">
        <f t="shared" si="115"/>
        <v>1.1633466135458161</v>
      </c>
      <c r="G622" t="str">
        <f t="shared" si="119"/>
        <v>Below 10.7</v>
      </c>
      <c r="H622" t="str">
        <f t="shared" si="120"/>
        <v>Below 10.7</v>
      </c>
      <c r="I622" t="str">
        <f>IF(C622&gt;$AA$17,"Above 21.9",IF(C622&gt;$AA$16,"17.7 to 21.9",IF(C622&gt;$AA$15,"13.7 to 17.7",IF(C622&gt;$AA$14,"10.6 to 13.6","Below 10.6"))))</f>
        <v>Below 10.6</v>
      </c>
      <c r="J622" t="str">
        <f t="shared" si="121"/>
        <v>Below 10.6</v>
      </c>
      <c r="K622">
        <f>_xlfn.PERCENTILE.INC($C$2:$C622,K$1)</f>
        <v>10.694345183040149</v>
      </c>
      <c r="L622">
        <f>_xlfn.PERCENTILE.INC($C$2:$C622,L$1)</f>
        <v>14.336058380586216</v>
      </c>
      <c r="M622">
        <f>_xlfn.PERCENTILE.INC($C$2:$C622,M$1)</f>
        <v>16.43886680472589</v>
      </c>
      <c r="N622">
        <f>_xlfn.PERCENTILE.INC($C$2:$C622,N$1)</f>
        <v>18.579561032791286</v>
      </c>
      <c r="O622">
        <f>_xlfn.PERCENTILE.INC($C$2:$C622,O$1)</f>
        <v>32.563788598776704</v>
      </c>
      <c r="P622">
        <f t="shared" si="117"/>
        <v>5</v>
      </c>
      <c r="Q622">
        <f t="shared" si="122"/>
        <v>5</v>
      </c>
      <c r="R622">
        <f t="shared" si="123"/>
        <v>4</v>
      </c>
      <c r="S622">
        <f t="shared" si="124"/>
        <v>5</v>
      </c>
      <c r="T622">
        <f t="shared" si="114"/>
        <v>0.10244675045173952</v>
      </c>
      <c r="U622">
        <f t="shared" si="125"/>
        <v>0.12099092044491498</v>
      </c>
      <c r="V622">
        <f t="shared" si="126"/>
        <v>7.801684146698698E-2</v>
      </c>
      <c r="W622">
        <f t="shared" si="127"/>
        <v>0.11319063428698421</v>
      </c>
    </row>
    <row r="623" spans="1:23" x14ac:dyDescent="0.4">
      <c r="A623">
        <v>1932.1</v>
      </c>
      <c r="B623">
        <v>7.12</v>
      </c>
      <c r="C623">
        <v>8.4786066076890858</v>
      </c>
      <c r="D623">
        <f t="shared" si="118"/>
        <v>-2.3110151187904965E-2</v>
      </c>
      <c r="E623">
        <f t="shared" si="116"/>
        <v>-0.30536585365853658</v>
      </c>
      <c r="F623">
        <f t="shared" si="115"/>
        <v>-1.6561743341404354</v>
      </c>
      <c r="G623" t="str">
        <f t="shared" si="119"/>
        <v>Below 10.7</v>
      </c>
      <c r="H623" t="str">
        <f t="shared" si="120"/>
        <v>Below 10.7</v>
      </c>
      <c r="I623" t="str">
        <f>IF(C623&gt;$AA$17,"Above 21.9",IF(C623&gt;$AA$16,"17.7 to 21.9",IF(C623&gt;$AA$15,"13.7 to 17.7",IF(C623&gt;$AA$14,"10.6 to 13.6","Below 10.6"))))</f>
        <v>Below 10.6</v>
      </c>
      <c r="J623" t="str">
        <f t="shared" si="121"/>
        <v>Below 10.6</v>
      </c>
      <c r="K623">
        <f>_xlfn.PERCENTILE.INC($C$2:$C623,K$1)</f>
        <v>10.629076609509013</v>
      </c>
      <c r="L623">
        <f>_xlfn.PERCENTILE.INC($C$2:$C623,L$1)</f>
        <v>14.330866286313487</v>
      </c>
      <c r="M623">
        <f>_xlfn.PERCENTILE.INC($C$2:$C623,M$1)</f>
        <v>16.418337612310054</v>
      </c>
      <c r="N623">
        <f>_xlfn.PERCENTILE.INC($C$2:$C623,N$1)</f>
        <v>18.576125094806343</v>
      </c>
      <c r="O623">
        <f>_xlfn.PERCENTILE.INC($C$2:$C623,O$1)</f>
        <v>32.563788598776704</v>
      </c>
      <c r="P623">
        <f t="shared" si="117"/>
        <v>5</v>
      </c>
      <c r="Q623">
        <f t="shared" si="122"/>
        <v>5</v>
      </c>
      <c r="R623">
        <f t="shared" si="123"/>
        <v>4</v>
      </c>
      <c r="S623">
        <f t="shared" si="124"/>
        <v>5</v>
      </c>
      <c r="T623">
        <f t="shared" ref="T623:T686" si="128">1/C623</f>
        <v>0.11794390827062541</v>
      </c>
      <c r="U623">
        <f t="shared" si="125"/>
        <v>0.11859368760748508</v>
      </c>
      <c r="V623">
        <f t="shared" si="126"/>
        <v>8.9718876962319546E-2</v>
      </c>
      <c r="W623">
        <f t="shared" si="127"/>
        <v>0.10244675045173952</v>
      </c>
    </row>
    <row r="624" spans="1:23" x14ac:dyDescent="0.4">
      <c r="A624">
        <v>1932.11</v>
      </c>
      <c r="B624">
        <v>7.05</v>
      </c>
      <c r="C624">
        <v>8.4633095671229004</v>
      </c>
      <c r="D624">
        <f t="shared" si="118"/>
        <v>-1.9886363636363643E-2</v>
      </c>
      <c r="E624">
        <f t="shared" si="116"/>
        <v>-0.32146294513955731</v>
      </c>
      <c r="F624">
        <f t="shared" ref="F624:F687" si="129">(B624-B623)/B623*12</f>
        <v>-0.11797752808988812</v>
      </c>
      <c r="G624" t="str">
        <f t="shared" si="119"/>
        <v>Below 10.7</v>
      </c>
      <c r="H624" t="str">
        <f t="shared" si="120"/>
        <v>Below 10.7</v>
      </c>
      <c r="I624" t="str">
        <f>IF(C624&gt;$AA$17,"Above 21.9",IF(C624&gt;$AA$16,"17.7 to 21.9",IF(C624&gt;$AA$15,"13.7 to 17.7",IF(C624&gt;$AA$14,"10.6 to 13.6","Below 10.6"))))</f>
        <v>Below 10.6</v>
      </c>
      <c r="J624" t="str">
        <f t="shared" si="121"/>
        <v>Below 10.6</v>
      </c>
      <c r="K624">
        <f>_xlfn.PERCENTILE.INC($C$2:$C624,K$1)</f>
        <v>10.599810321964364</v>
      </c>
      <c r="L624">
        <f>_xlfn.PERCENTILE.INC($C$2:$C624,L$1)</f>
        <v>14.327255667523199</v>
      </c>
      <c r="M624">
        <f>_xlfn.PERCENTILE.INC($C$2:$C624,M$1)</f>
        <v>16.397808419894218</v>
      </c>
      <c r="N624">
        <f>_xlfn.PERCENTILE.INC($C$2:$C624,N$1)</f>
        <v>18.572689156821397</v>
      </c>
      <c r="O624">
        <f>_xlfn.PERCENTILE.INC($C$2:$C624,O$1)</f>
        <v>32.563788598776704</v>
      </c>
      <c r="P624">
        <f t="shared" si="117"/>
        <v>5</v>
      </c>
      <c r="Q624">
        <f t="shared" si="122"/>
        <v>5</v>
      </c>
      <c r="R624">
        <f t="shared" si="123"/>
        <v>4</v>
      </c>
      <c r="S624">
        <f t="shared" si="124"/>
        <v>5</v>
      </c>
      <c r="T624">
        <f t="shared" si="128"/>
        <v>0.1181570864292454</v>
      </c>
      <c r="U624">
        <f t="shared" si="125"/>
        <v>0.12502729076527011</v>
      </c>
      <c r="V624">
        <f t="shared" si="126"/>
        <v>8.7599423079093228E-2</v>
      </c>
      <c r="W624">
        <f t="shared" si="127"/>
        <v>0.11794390827062541</v>
      </c>
    </row>
    <row r="625" spans="1:23" x14ac:dyDescent="0.4">
      <c r="A625">
        <v>1932.12</v>
      </c>
      <c r="B625">
        <v>6.82</v>
      </c>
      <c r="C625">
        <v>8.257073999100685</v>
      </c>
      <c r="D625">
        <f t="shared" si="118"/>
        <v>-2.2323462414578579E-2</v>
      </c>
      <c r="E625">
        <f t="shared" si="116"/>
        <v>-0.19194312796208524</v>
      </c>
      <c r="F625">
        <f t="shared" si="129"/>
        <v>-0.39148936170212689</v>
      </c>
      <c r="G625" t="str">
        <f t="shared" si="119"/>
        <v>Below 10.7</v>
      </c>
      <c r="H625" t="str">
        <f t="shared" si="120"/>
        <v>Below 10.7</v>
      </c>
      <c r="I625" t="str">
        <f>IF(C625&gt;$AA$17,"Above 21.9",IF(C625&gt;$AA$16,"17.7 to 21.9",IF(C625&gt;$AA$15,"13.7 to 17.7",IF(C625&gt;$AA$14,"10.6 to 13.6","Below 10.6"))))</f>
        <v>Below 10.6</v>
      </c>
      <c r="J625" t="str">
        <f t="shared" si="121"/>
        <v>Below 10.6</v>
      </c>
      <c r="K625">
        <f>_xlfn.PERCENTILE.INC($C$2:$C625,K$1)</f>
        <v>10.584769921036314</v>
      </c>
      <c r="L625">
        <f>_xlfn.PERCENTILE.INC($C$2:$C625,L$1)</f>
        <v>14.326807999697794</v>
      </c>
      <c r="M625">
        <f>_xlfn.PERCENTILE.INC($C$2:$C625,M$1)</f>
        <v>16.382960144384001</v>
      </c>
      <c r="N625">
        <f>_xlfn.PERCENTILE.INC($C$2:$C625,N$1)</f>
        <v>18.569253218836455</v>
      </c>
      <c r="O625">
        <f>_xlfn.PERCENTILE.INC($C$2:$C625,O$1)</f>
        <v>32.563788598776704</v>
      </c>
      <c r="P625">
        <f t="shared" si="117"/>
        <v>5</v>
      </c>
      <c r="Q625">
        <f t="shared" si="122"/>
        <v>5</v>
      </c>
      <c r="R625">
        <f t="shared" si="123"/>
        <v>5</v>
      </c>
      <c r="S625">
        <f t="shared" si="124"/>
        <v>5</v>
      </c>
      <c r="T625">
        <f t="shared" si="128"/>
        <v>0.12110827638324599</v>
      </c>
      <c r="U625">
        <f t="shared" si="125"/>
        <v>0.1255543244621713</v>
      </c>
      <c r="V625">
        <f t="shared" si="126"/>
        <v>0.10745717473683482</v>
      </c>
      <c r="W625">
        <f t="shared" si="127"/>
        <v>0.1181570864292454</v>
      </c>
    </row>
    <row r="626" spans="1:23" x14ac:dyDescent="0.4">
      <c r="A626">
        <v>1933.01</v>
      </c>
      <c r="B626">
        <v>7.09</v>
      </c>
      <c r="C626">
        <v>8.7280461628135324</v>
      </c>
      <c r="D626">
        <f t="shared" si="118"/>
        <v>-2.0337078651685398E-2</v>
      </c>
      <c r="E626">
        <f t="shared" si="116"/>
        <v>-0.14578313253012057</v>
      </c>
      <c r="F626">
        <f t="shared" si="129"/>
        <v>0.47507331378299045</v>
      </c>
      <c r="G626" t="str">
        <f t="shared" si="119"/>
        <v>Below 10.7</v>
      </c>
      <c r="H626" t="str">
        <f t="shared" si="120"/>
        <v>Below 10.7</v>
      </c>
      <c r="I626" t="str">
        <f>IF(C626&gt;$AA$17,"Above 21.9",IF(C626&gt;$AA$16,"17.7 to 21.9",IF(C626&gt;$AA$15,"13.7 to 17.7",IF(C626&gt;$AA$14,"10.6 to 13.6","Below 10.6"))))</f>
        <v>Below 10.6</v>
      </c>
      <c r="J626" t="str">
        <f t="shared" si="121"/>
        <v>Below 10.6</v>
      </c>
      <c r="K626">
        <f>_xlfn.PERCENTILE.INC($C$2:$C626,K$1)</f>
        <v>10.563510299643308</v>
      </c>
      <c r="L626">
        <f>_xlfn.PERCENTILE.INC($C$2:$C626,L$1)</f>
        <v>14.262858272934144</v>
      </c>
      <c r="M626">
        <f>_xlfn.PERCENTILE.INC($C$2:$C626,M$1)</f>
        <v>16.373792785779401</v>
      </c>
      <c r="N626">
        <f>_xlfn.PERCENTILE.INC($C$2:$C626,N$1)</f>
        <v>18.565817280851512</v>
      </c>
      <c r="O626">
        <f>_xlfn.PERCENTILE.INC($C$2:$C626,O$1)</f>
        <v>32.563788598776704</v>
      </c>
      <c r="P626">
        <f t="shared" si="117"/>
        <v>5</v>
      </c>
      <c r="Q626">
        <f t="shared" si="122"/>
        <v>5</v>
      </c>
      <c r="R626">
        <f t="shared" si="123"/>
        <v>5</v>
      </c>
      <c r="S626">
        <f t="shared" si="124"/>
        <v>5</v>
      </c>
      <c r="T626">
        <f t="shared" si="128"/>
        <v>0.11457317953479346</v>
      </c>
      <c r="U626">
        <f t="shared" si="125"/>
        <v>0.1226361802210203</v>
      </c>
      <c r="V626">
        <f t="shared" si="126"/>
        <v>0.10738362901288355</v>
      </c>
      <c r="W626">
        <f t="shared" si="127"/>
        <v>0.12110827638324599</v>
      </c>
    </row>
    <row r="627" spans="1:23" x14ac:dyDescent="0.4">
      <c r="A627">
        <v>1933.02</v>
      </c>
      <c r="B627">
        <v>6.25</v>
      </c>
      <c r="C627">
        <v>7.8260517513165988</v>
      </c>
      <c r="D627">
        <f t="shared" si="118"/>
        <v>-3.2650862068965517E-2</v>
      </c>
      <c r="E627">
        <f t="shared" ref="E627:E690" si="130">(B627-B615)/B615</f>
        <v>-0.2405832320777643</v>
      </c>
      <c r="F627">
        <f t="shared" si="129"/>
        <v>-1.4217207334273623</v>
      </c>
      <c r="G627" t="str">
        <f t="shared" si="119"/>
        <v>Below 10.7</v>
      </c>
      <c r="H627" t="str">
        <f t="shared" si="120"/>
        <v>Below 10.7</v>
      </c>
      <c r="I627" t="str">
        <f>IF(C627&gt;$AA$17,"Above 21.9",IF(C627&gt;$AA$16,"17.7 to 21.9",IF(C627&gt;$AA$15,"13.7 to 17.7",IF(C627&gt;$AA$14,"10.6 to 13.6","Below 10.6"))))</f>
        <v>Below 10.6</v>
      </c>
      <c r="J627" t="str">
        <f t="shared" si="121"/>
        <v>Below 10.6</v>
      </c>
      <c r="K627">
        <f>_xlfn.PERCENTILE.INC($C$2:$C627,K$1)</f>
        <v>10.516917642992128</v>
      </c>
      <c r="L627">
        <f>_xlfn.PERCENTILE.INC($C$2:$C627,L$1)</f>
        <v>14.167157516701364</v>
      </c>
      <c r="M627">
        <f>_xlfn.PERCENTILE.INC($C$2:$C627,M$1)</f>
        <v>16.364625427174801</v>
      </c>
      <c r="N627">
        <f>_xlfn.PERCENTILE.INC($C$2:$C627,N$1)</f>
        <v>18.562381342866566</v>
      </c>
      <c r="O627">
        <f>_xlfn.PERCENTILE.INC($C$2:$C627,O$1)</f>
        <v>32.563788598776704</v>
      </c>
      <c r="P627">
        <f t="shared" si="117"/>
        <v>5</v>
      </c>
      <c r="Q627">
        <f t="shared" si="122"/>
        <v>5</v>
      </c>
      <c r="R627">
        <f t="shared" si="123"/>
        <v>5</v>
      </c>
      <c r="S627">
        <f t="shared" si="124"/>
        <v>5</v>
      </c>
      <c r="T627">
        <f t="shared" si="128"/>
        <v>0.12777835258139805</v>
      </c>
      <c r="U627">
        <f t="shared" si="125"/>
        <v>0.11718712583799618</v>
      </c>
      <c r="V627">
        <f t="shared" si="126"/>
        <v>0.10710155896140273</v>
      </c>
      <c r="W627">
        <f t="shared" si="127"/>
        <v>0.11457317953479346</v>
      </c>
    </row>
    <row r="628" spans="1:23" x14ac:dyDescent="0.4">
      <c r="A628">
        <v>1933.03</v>
      </c>
      <c r="B628">
        <v>6.23</v>
      </c>
      <c r="C628">
        <v>7.8746813229431698</v>
      </c>
      <c r="D628">
        <f t="shared" si="118"/>
        <v>-3.393425238600211E-2</v>
      </c>
      <c r="E628">
        <f t="shared" si="130"/>
        <v>-0.24576271186440671</v>
      </c>
      <c r="F628">
        <f t="shared" si="129"/>
        <v>-3.8399999999999178E-2</v>
      </c>
      <c r="G628" t="str">
        <f t="shared" si="119"/>
        <v>Below 10.7</v>
      </c>
      <c r="H628" t="str">
        <f t="shared" si="120"/>
        <v>Below 10.7</v>
      </c>
      <c r="I628" t="str">
        <f>IF(C628&gt;$AA$17,"Above 21.9",IF(C628&gt;$AA$16,"17.7 to 21.9",IF(C628&gt;$AA$15,"13.7 to 17.7",IF(C628&gt;$AA$14,"10.6 to 13.6","Below 10.6"))))</f>
        <v>Below 10.6</v>
      </c>
      <c r="J628" t="str">
        <f t="shared" si="121"/>
        <v>Below 10.6</v>
      </c>
      <c r="K628">
        <f>_xlfn.PERCENTILE.INC($C$2:$C628,K$1)</f>
        <v>10.503781370040135</v>
      </c>
      <c r="L628">
        <f>_xlfn.PERCENTILE.INC($C$2:$C628,L$1)</f>
        <v>14.165576912148756</v>
      </c>
      <c r="M628">
        <f>_xlfn.PERCENTILE.INC($C$2:$C628,M$1)</f>
        <v>16.351270333589444</v>
      </c>
      <c r="N628">
        <f>_xlfn.PERCENTILE.INC($C$2:$C628,N$1)</f>
        <v>18.552435003013294</v>
      </c>
      <c r="O628">
        <f>_xlfn.PERCENTILE.INC($C$2:$C628,O$1)</f>
        <v>32.563788598776704</v>
      </c>
      <c r="P628">
        <f t="shared" si="117"/>
        <v>5</v>
      </c>
      <c r="Q628">
        <f t="shared" si="122"/>
        <v>5</v>
      </c>
      <c r="R628">
        <f t="shared" si="123"/>
        <v>5</v>
      </c>
      <c r="S628">
        <f t="shared" si="124"/>
        <v>5</v>
      </c>
      <c r="T628">
        <f t="shared" si="128"/>
        <v>0.12698926584958603</v>
      </c>
      <c r="U628">
        <f t="shared" si="125"/>
        <v>0.1149327858572373</v>
      </c>
      <c r="V628">
        <f t="shared" si="126"/>
        <v>0.10623532261002266</v>
      </c>
      <c r="W628">
        <f t="shared" si="127"/>
        <v>0.12777835258139805</v>
      </c>
    </row>
    <row r="629" spans="1:23" x14ac:dyDescent="0.4">
      <c r="A629">
        <v>1933.04</v>
      </c>
      <c r="B629">
        <v>6.89</v>
      </c>
      <c r="C629">
        <v>8.7231016460681161</v>
      </c>
      <c r="D629">
        <f t="shared" si="118"/>
        <v>-2.4285714285714285E-2</v>
      </c>
      <c r="E629">
        <f t="shared" si="130"/>
        <v>9.7133757961783349E-2</v>
      </c>
      <c r="F629">
        <f t="shared" si="129"/>
        <v>1.2712680577849103</v>
      </c>
      <c r="G629" t="str">
        <f t="shared" si="119"/>
        <v>Below 10.7</v>
      </c>
      <c r="H629" t="str">
        <f t="shared" si="120"/>
        <v>Below 10.7</v>
      </c>
      <c r="I629" t="str">
        <f>IF(C629&gt;$AA$17,"Above 21.9",IF(C629&gt;$AA$16,"17.7 to 21.9",IF(C629&gt;$AA$15,"13.7 to 17.7",IF(C629&gt;$AA$14,"10.6 to 13.6","Below 10.6"))))</f>
        <v>Below 10.6</v>
      </c>
      <c r="J629" t="str">
        <f t="shared" si="121"/>
        <v>Below 10.6</v>
      </c>
      <c r="K629">
        <f>_xlfn.PERCENTILE.INC($C$2:$C629,K$1)</f>
        <v>10.495426679766721</v>
      </c>
      <c r="L629">
        <f>_xlfn.PERCENTILE.INC($C$2:$C629,L$1)</f>
        <v>14.141619933639847</v>
      </c>
      <c r="M629">
        <f>_xlfn.PERCENTILE.INC($C$2:$C629,M$1)</f>
        <v>16.337915240004087</v>
      </c>
      <c r="N629">
        <f>_xlfn.PERCENTILE.INC($C$2:$C629,N$1)</f>
        <v>18.542488663160018</v>
      </c>
      <c r="O629">
        <f>_xlfn.PERCENTILE.INC($C$2:$C629,O$1)</f>
        <v>32.563788598776704</v>
      </c>
      <c r="P629">
        <f t="shared" si="117"/>
        <v>5</v>
      </c>
      <c r="Q629">
        <f t="shared" si="122"/>
        <v>5</v>
      </c>
      <c r="R629">
        <f t="shared" si="123"/>
        <v>5</v>
      </c>
      <c r="S629">
        <f t="shared" si="124"/>
        <v>5</v>
      </c>
      <c r="T629">
        <f t="shared" si="128"/>
        <v>0.11463812306380079</v>
      </c>
      <c r="U629">
        <f t="shared" si="125"/>
        <v>0.11943422096007981</v>
      </c>
      <c r="V629">
        <f t="shared" si="126"/>
        <v>0.1390388732862691</v>
      </c>
      <c r="W629">
        <f t="shared" si="127"/>
        <v>0.12698926584958603</v>
      </c>
    </row>
    <row r="630" spans="1:23" x14ac:dyDescent="0.4">
      <c r="A630">
        <v>1933.05</v>
      </c>
      <c r="B630">
        <v>8.8699999999999992</v>
      </c>
      <c r="C630">
        <v>11.249651251932443</v>
      </c>
      <c r="D630">
        <f t="shared" si="118"/>
        <v>2.3068050749711568E-3</v>
      </c>
      <c r="E630">
        <f t="shared" si="130"/>
        <v>0.6098003629764065</v>
      </c>
      <c r="F630">
        <f t="shared" si="129"/>
        <v>3.4484760522496365</v>
      </c>
      <c r="G630" t="str">
        <f t="shared" si="119"/>
        <v>10.7 to 13.7</v>
      </c>
      <c r="H630" t="str">
        <f t="shared" si="120"/>
        <v>Below 10.7</v>
      </c>
      <c r="I630" t="str">
        <f>IF(C630&gt;$AA$17,"Above 21.9",IF(C630&gt;$AA$16,"17.7 to 21.9",IF(C630&gt;$AA$15,"13.7 to 17.7",IF(C630&gt;$AA$14,"10.6 to 13.6","Below 10.6"))))</f>
        <v>10.6 to 13.6</v>
      </c>
      <c r="J630" t="str">
        <f t="shared" si="121"/>
        <v>Below 10.6</v>
      </c>
      <c r="K630">
        <f>_xlfn.PERCENTILE.INC($C$2:$C630,K$1)</f>
        <v>10.497116887111861</v>
      </c>
      <c r="L630">
        <f>_xlfn.PERCENTILE.INC($C$2:$C630,L$1)</f>
        <v>14.07291020721833</v>
      </c>
      <c r="M630">
        <f>_xlfn.PERCENTILE.INC($C$2:$C630,M$1)</f>
        <v>16.325920550339337</v>
      </c>
      <c r="N630">
        <f>_xlfn.PERCENTILE.INC($C$2:$C630,N$1)</f>
        <v>18.532542323306746</v>
      </c>
      <c r="O630">
        <f>_xlfn.PERCENTILE.INC($C$2:$C630,O$1)</f>
        <v>32.563788598776704</v>
      </c>
      <c r="P630">
        <f t="shared" si="117"/>
        <v>4</v>
      </c>
      <c r="Q630">
        <f t="shared" si="122"/>
        <v>5</v>
      </c>
      <c r="R630">
        <f t="shared" si="123"/>
        <v>5</v>
      </c>
      <c r="S630">
        <f t="shared" si="124"/>
        <v>5</v>
      </c>
      <c r="T630">
        <f t="shared" si="128"/>
        <v>8.8891644514599688E-2</v>
      </c>
      <c r="U630">
        <f t="shared" si="125"/>
        <v>0.1249922213028731</v>
      </c>
      <c r="V630">
        <f t="shared" si="126"/>
        <v>0.15647353001971828</v>
      </c>
      <c r="W630">
        <f t="shared" si="127"/>
        <v>0.11463812306380079</v>
      </c>
    </row>
    <row r="631" spans="1:23" x14ac:dyDescent="0.4">
      <c r="A631">
        <v>1933.06</v>
      </c>
      <c r="B631">
        <v>10.39</v>
      </c>
      <c r="C631">
        <v>13.098875517269521</v>
      </c>
      <c r="D631">
        <f t="shared" si="118"/>
        <v>2.4580335731414875E-2</v>
      </c>
      <c r="E631">
        <f t="shared" si="130"/>
        <v>1.1781970649895182</v>
      </c>
      <c r="F631">
        <f t="shared" si="129"/>
        <v>2.056369785794816</v>
      </c>
      <c r="G631" t="str">
        <f t="shared" si="119"/>
        <v>10.7 to 13.7</v>
      </c>
      <c r="H631" t="str">
        <f t="shared" si="120"/>
        <v>Below 10.7</v>
      </c>
      <c r="I631" t="str">
        <f>IF(C631&gt;$AA$17,"Above 21.9",IF(C631&gt;$AA$16,"17.7 to 21.9",IF(C631&gt;$AA$15,"13.7 to 17.7",IF(C631&gt;$AA$14,"10.6 to 13.6","Below 10.6"))))</f>
        <v>10.6 to 13.6</v>
      </c>
      <c r="J631" t="str">
        <f t="shared" si="121"/>
        <v>Below 10.6</v>
      </c>
      <c r="K631">
        <f>_xlfn.PERCENTILE.INC($C$2:$C631,K$1)</f>
        <v>10.498807094457</v>
      </c>
      <c r="L631">
        <f>_xlfn.PERCENTILE.INC($C$2:$C631,L$1)</f>
        <v>14.049690251607176</v>
      </c>
      <c r="M631">
        <f>_xlfn.PERCENTILE.INC($C$2:$C631,M$1)</f>
        <v>16.315286264595187</v>
      </c>
      <c r="N631">
        <f>_xlfn.PERCENTILE.INC($C$2:$C631,N$1)</f>
        <v>18.522595983453471</v>
      </c>
      <c r="O631">
        <f>_xlfn.PERCENTILE.INC($C$2:$C631,O$1)</f>
        <v>32.563788598776704</v>
      </c>
      <c r="P631">
        <f t="shared" si="117"/>
        <v>4</v>
      </c>
      <c r="Q631">
        <f t="shared" si="122"/>
        <v>5</v>
      </c>
      <c r="R631">
        <f t="shared" si="123"/>
        <v>5</v>
      </c>
      <c r="S631">
        <f t="shared" si="124"/>
        <v>4</v>
      </c>
      <c r="T631">
        <f t="shared" si="128"/>
        <v>7.6342430972918457E-2</v>
      </c>
      <c r="U631">
        <f t="shared" si="125"/>
        <v>0.13034707688905708</v>
      </c>
      <c r="V631">
        <f t="shared" si="126"/>
        <v>0.17969260222380265</v>
      </c>
      <c r="W631">
        <f t="shared" si="127"/>
        <v>8.8891644514599688E-2</v>
      </c>
    </row>
    <row r="632" spans="1:23" x14ac:dyDescent="0.4">
      <c r="A632">
        <v>1933.07</v>
      </c>
      <c r="B632">
        <v>11.23</v>
      </c>
      <c r="C632">
        <v>13.754304493874535</v>
      </c>
      <c r="D632">
        <f t="shared" si="118"/>
        <v>3.9330024813895782E-2</v>
      </c>
      <c r="E632">
        <f t="shared" si="130"/>
        <v>1.2415169660678644</v>
      </c>
      <c r="F632">
        <f t="shared" si="129"/>
        <v>0.97016361886429237</v>
      </c>
      <c r="G632" t="str">
        <f t="shared" si="119"/>
        <v>13.7 to 17.8</v>
      </c>
      <c r="H632" t="str">
        <f t="shared" si="120"/>
        <v>Below 10.7</v>
      </c>
      <c r="I632" t="str">
        <f>IF(C632&gt;$AA$17,"Above 21.9",IF(C632&gt;$AA$16,"17.7 to 21.9",IF(C632&gt;$AA$15,"13.7 to 17.7",IF(C632&gt;$AA$14,"10.6 to 13.6","Below 10.6"))))</f>
        <v>13.7 to 17.7</v>
      </c>
      <c r="J632" t="str">
        <f t="shared" si="121"/>
        <v>Below 10.6</v>
      </c>
      <c r="K632">
        <f>_xlfn.PERCENTILE.INC($C$2:$C632,K$1)</f>
        <v>10.500497301802138</v>
      </c>
      <c r="L632">
        <f>_xlfn.PERCENTILE.INC($C$2:$C632,L$1)</f>
        <v>14.049215181401205</v>
      </c>
      <c r="M632">
        <f>_xlfn.PERCENTILE.INC($C$2:$C632,M$1)</f>
        <v>16.304651978851037</v>
      </c>
      <c r="N632">
        <f>_xlfn.PERCENTILE.INC($C$2:$C632,N$1)</f>
        <v>18.512649643600195</v>
      </c>
      <c r="O632">
        <f>_xlfn.PERCENTILE.INC($C$2:$C632,O$1)</f>
        <v>32.563788598776704</v>
      </c>
      <c r="P632">
        <f t="shared" si="117"/>
        <v>4</v>
      </c>
      <c r="Q632">
        <f t="shared" si="122"/>
        <v>5</v>
      </c>
      <c r="R632">
        <f t="shared" si="123"/>
        <v>5</v>
      </c>
      <c r="S632">
        <f t="shared" si="124"/>
        <v>4</v>
      </c>
      <c r="T632">
        <f t="shared" si="128"/>
        <v>7.2704512281616923E-2</v>
      </c>
      <c r="U632">
        <f t="shared" si="125"/>
        <v>0.13612878105984208</v>
      </c>
      <c r="V632">
        <f t="shared" si="126"/>
        <v>0.17126913439244343</v>
      </c>
      <c r="W632">
        <f t="shared" si="127"/>
        <v>7.6342430972918457E-2</v>
      </c>
    </row>
    <row r="633" spans="1:23" x14ac:dyDescent="0.4">
      <c r="A633">
        <v>1933.08</v>
      </c>
      <c r="B633">
        <v>10.67</v>
      </c>
      <c r="C633">
        <v>12.999527050367737</v>
      </c>
      <c r="D633">
        <f t="shared" si="118"/>
        <v>3.17283950617284E-2</v>
      </c>
      <c r="E633">
        <f t="shared" si="130"/>
        <v>0.41699867197875162</v>
      </c>
      <c r="F633">
        <f t="shared" si="129"/>
        <v>-0.59839715048976005</v>
      </c>
      <c r="G633" t="str">
        <f t="shared" si="119"/>
        <v>10.7 to 13.7</v>
      </c>
      <c r="H633" t="str">
        <f t="shared" si="120"/>
        <v>Below 10.7</v>
      </c>
      <c r="I633" t="str">
        <f>IF(C633&gt;$AA$17,"Above 21.9",IF(C633&gt;$AA$16,"17.7 to 21.9",IF(C633&gt;$AA$15,"13.7 to 17.7",IF(C633&gt;$AA$14,"10.6 to 13.6","Below 10.6"))))</f>
        <v>10.6 to 13.6</v>
      </c>
      <c r="J633" t="str">
        <f t="shared" si="121"/>
        <v>Below 10.6</v>
      </c>
      <c r="K633">
        <f>_xlfn.PERCENTILE.INC($C$2:$C633,K$1)</f>
        <v>10.503781370040135</v>
      </c>
      <c r="L633">
        <f>_xlfn.PERCENTILE.INC($C$2:$C633,L$1)</f>
        <v>14.039640577123183</v>
      </c>
      <c r="M633">
        <f>_xlfn.PERCENTILE.INC($C$2:$C633,M$1)</f>
        <v>16.30458156822203</v>
      </c>
      <c r="N633">
        <f>_xlfn.PERCENTILE.INC($C$2:$C633,N$1)</f>
        <v>18.504910175161143</v>
      </c>
      <c r="O633">
        <f>_xlfn.PERCENTILE.INC($C$2:$C633,O$1)</f>
        <v>32.563788598776704</v>
      </c>
      <c r="P633">
        <f t="shared" si="117"/>
        <v>4</v>
      </c>
      <c r="Q633">
        <f t="shared" si="122"/>
        <v>5</v>
      </c>
      <c r="R633">
        <f t="shared" si="123"/>
        <v>5</v>
      </c>
      <c r="S633">
        <f t="shared" si="124"/>
        <v>4</v>
      </c>
      <c r="T633">
        <f t="shared" si="128"/>
        <v>7.6925875543426905E-2</v>
      </c>
      <c r="U633">
        <f t="shared" si="125"/>
        <v>0.13437639562848014</v>
      </c>
      <c r="V633">
        <f t="shared" si="126"/>
        <v>0.11319063428698421</v>
      </c>
      <c r="W633">
        <f t="shared" si="127"/>
        <v>7.2704512281616923E-2</v>
      </c>
    </row>
    <row r="634" spans="1:23" x14ac:dyDescent="0.4">
      <c r="A634">
        <v>1933.09</v>
      </c>
      <c r="B634">
        <v>10.58</v>
      </c>
      <c r="C634">
        <v>12.922920614885994</v>
      </c>
      <c r="D634">
        <f t="shared" si="118"/>
        <v>2.9815950920245395E-2</v>
      </c>
      <c r="E634">
        <f t="shared" si="130"/>
        <v>0.28087167070217922</v>
      </c>
      <c r="F634">
        <f t="shared" si="129"/>
        <v>-0.10121836925960621</v>
      </c>
      <c r="G634" t="str">
        <f t="shared" si="119"/>
        <v>10.7 to 13.7</v>
      </c>
      <c r="H634" t="str">
        <f t="shared" si="120"/>
        <v>Below 10.7</v>
      </c>
      <c r="I634" t="str">
        <f>IF(C634&gt;$AA$17,"Above 21.9",IF(C634&gt;$AA$16,"17.7 to 21.9",IF(C634&gt;$AA$15,"13.7 to 17.7",IF(C634&gt;$AA$14,"10.6 to 13.6","Below 10.6"))))</f>
        <v>10.6 to 13.6</v>
      </c>
      <c r="J634" t="str">
        <f t="shared" si="121"/>
        <v>Below 10.6</v>
      </c>
      <c r="K634">
        <f>_xlfn.PERCENTILE.INC($C$2:$C634,K$1)</f>
        <v>10.507065438278135</v>
      </c>
      <c r="L634">
        <f>_xlfn.PERCENTILE.INC($C$2:$C634,L$1)</f>
        <v>14.02701358669014</v>
      </c>
      <c r="M634">
        <f>_xlfn.PERCENTILE.INC($C$2:$C634,M$1)</f>
        <v>16.304511157593026</v>
      </c>
      <c r="N634">
        <f>_xlfn.PERCENTILE.INC($C$2:$C634,N$1)</f>
        <v>18.497170706722095</v>
      </c>
      <c r="O634">
        <f>_xlfn.PERCENTILE.INC($C$2:$C634,O$1)</f>
        <v>32.563788598776704</v>
      </c>
      <c r="P634">
        <f t="shared" si="117"/>
        <v>4</v>
      </c>
      <c r="Q634">
        <f t="shared" si="122"/>
        <v>5</v>
      </c>
      <c r="R634">
        <f t="shared" si="123"/>
        <v>5</v>
      </c>
      <c r="S634">
        <f t="shared" si="124"/>
        <v>4</v>
      </c>
      <c r="T634">
        <f t="shared" si="128"/>
        <v>7.738188833630176E-2</v>
      </c>
      <c r="U634">
        <f t="shared" si="125"/>
        <v>0.13408089929228242</v>
      </c>
      <c r="V634">
        <f t="shared" si="126"/>
        <v>0.10244675045173952</v>
      </c>
      <c r="W634">
        <f t="shared" si="127"/>
        <v>7.6925875543426905E-2</v>
      </c>
    </row>
    <row r="635" spans="1:23" x14ac:dyDescent="0.4">
      <c r="A635">
        <v>1933.1</v>
      </c>
      <c r="B635">
        <v>9.5500000000000007</v>
      </c>
      <c r="C635">
        <v>11.696253568143696</v>
      </c>
      <c r="D635">
        <f t="shared" si="118"/>
        <v>1.8929016189290181E-2</v>
      </c>
      <c r="E635">
        <f t="shared" si="130"/>
        <v>0.34129213483146076</v>
      </c>
      <c r="F635">
        <f t="shared" si="129"/>
        <v>-1.1682419659735344</v>
      </c>
      <c r="G635" t="str">
        <f t="shared" si="119"/>
        <v>10.7 to 13.7</v>
      </c>
      <c r="H635" t="str">
        <f t="shared" si="120"/>
        <v>Below 10.7</v>
      </c>
      <c r="I635" t="str">
        <f>IF(C635&gt;$AA$17,"Above 21.9",IF(C635&gt;$AA$16,"17.7 to 21.9",IF(C635&gt;$AA$15,"13.7 to 17.7",IF(C635&gt;$AA$14,"10.6 to 13.6","Below 10.6"))))</f>
        <v>10.6 to 13.6</v>
      </c>
      <c r="J635" t="str">
        <f t="shared" si="121"/>
        <v>Below 10.6</v>
      </c>
      <c r="K635">
        <f>_xlfn.PERCENTILE.INC($C$2:$C635,K$1)</f>
        <v>10.510349506516132</v>
      </c>
      <c r="L635">
        <f>_xlfn.PERCENTILE.INC($C$2:$C635,L$1)</f>
        <v>14.008281823947058</v>
      </c>
      <c r="M635">
        <f>_xlfn.PERCENTILE.INC($C$2:$C635,M$1)</f>
        <v>16.303404520003518</v>
      </c>
      <c r="N635">
        <f>_xlfn.PERCENTILE.INC($C$2:$C635,N$1)</f>
        <v>18.489431238283043</v>
      </c>
      <c r="O635">
        <f>_xlfn.PERCENTILE.INC($C$2:$C635,O$1)</f>
        <v>32.563788598776704</v>
      </c>
      <c r="P635">
        <f t="shared" si="117"/>
        <v>4</v>
      </c>
      <c r="Q635">
        <f t="shared" si="122"/>
        <v>5</v>
      </c>
      <c r="R635">
        <f t="shared" si="123"/>
        <v>5</v>
      </c>
      <c r="S635">
        <f t="shared" si="124"/>
        <v>4</v>
      </c>
      <c r="T635">
        <f t="shared" si="128"/>
        <v>8.5497462428792859E-2</v>
      </c>
      <c r="U635">
        <f t="shared" si="125"/>
        <v>0.13666055510620564</v>
      </c>
      <c r="V635">
        <f t="shared" si="126"/>
        <v>0.11794390827062541</v>
      </c>
      <c r="W635">
        <f t="shared" si="127"/>
        <v>7.738188833630176E-2</v>
      </c>
    </row>
    <row r="636" spans="1:23" x14ac:dyDescent="0.4">
      <c r="A636">
        <v>1933.11</v>
      </c>
      <c r="B636">
        <v>9.7799999999999994</v>
      </c>
      <c r="C636">
        <v>12.011766193389933</v>
      </c>
      <c r="D636">
        <f t="shared" si="118"/>
        <v>1.8258766626360338E-2</v>
      </c>
      <c r="E636">
        <f t="shared" si="130"/>
        <v>0.38723404255319144</v>
      </c>
      <c r="F636">
        <f t="shared" si="129"/>
        <v>0.28900523560209251</v>
      </c>
      <c r="G636" t="str">
        <f t="shared" si="119"/>
        <v>10.7 to 13.7</v>
      </c>
      <c r="H636" t="str">
        <f t="shared" si="120"/>
        <v>Below 10.7</v>
      </c>
      <c r="I636" t="str">
        <f>IF(C636&gt;$AA$17,"Above 21.9",IF(C636&gt;$AA$16,"17.7 to 21.9",IF(C636&gt;$AA$15,"13.7 to 17.7",IF(C636&gt;$AA$14,"10.6 to 13.6","Below 10.6"))))</f>
        <v>10.6 to 13.6</v>
      </c>
      <c r="J636" t="str">
        <f t="shared" si="121"/>
        <v>Below 10.6</v>
      </c>
      <c r="K636">
        <f>_xlfn.PERCENTILE.INC($C$2:$C636,K$1)</f>
        <v>10.513633574754131</v>
      </c>
      <c r="L636">
        <f>_xlfn.PERCENTILE.INC($C$2:$C636,L$1)</f>
        <v>13.99512744719013</v>
      </c>
      <c r="M636">
        <f>_xlfn.PERCENTILE.INC($C$2:$C636,M$1)</f>
        <v>16.301261655453505</v>
      </c>
      <c r="N636">
        <f>_xlfn.PERCENTILE.INC($C$2:$C636,N$1)</f>
        <v>18.481691769843991</v>
      </c>
      <c r="O636">
        <f>_xlfn.PERCENTILE.INC($C$2:$C636,O$1)</f>
        <v>32.563788598776704</v>
      </c>
      <c r="P636">
        <f t="shared" si="117"/>
        <v>4</v>
      </c>
      <c r="Q636">
        <f t="shared" si="122"/>
        <v>5</v>
      </c>
      <c r="R636">
        <f t="shared" si="123"/>
        <v>5</v>
      </c>
      <c r="S636">
        <f t="shared" si="124"/>
        <v>4</v>
      </c>
      <c r="T636">
        <f t="shared" si="128"/>
        <v>8.3251703696189103E-2</v>
      </c>
      <c r="U636">
        <f t="shared" si="125"/>
        <v>0.13251478224540483</v>
      </c>
      <c r="V636">
        <f t="shared" si="126"/>
        <v>0.1181570864292454</v>
      </c>
      <c r="W636">
        <f t="shared" si="127"/>
        <v>8.5497462428792859E-2</v>
      </c>
    </row>
    <row r="637" spans="1:23" x14ac:dyDescent="0.4">
      <c r="A637">
        <v>1933.12</v>
      </c>
      <c r="B637">
        <v>9.9700000000000006</v>
      </c>
      <c r="C637">
        <v>12.281801622601112</v>
      </c>
      <c r="D637">
        <f t="shared" si="118"/>
        <v>1.6608187134502923E-2</v>
      </c>
      <c r="E637">
        <f t="shared" si="130"/>
        <v>0.46187683284457481</v>
      </c>
      <c r="F637">
        <f t="shared" si="129"/>
        <v>0.23312883435582982</v>
      </c>
      <c r="G637" t="str">
        <f t="shared" si="119"/>
        <v>10.7 to 13.7</v>
      </c>
      <c r="H637" t="str">
        <f t="shared" si="120"/>
        <v>Below 10.7</v>
      </c>
      <c r="I637" t="str">
        <f>IF(C637&gt;$AA$17,"Above 21.9",IF(C637&gt;$AA$16,"17.7 to 21.9",IF(C637&gt;$AA$15,"13.7 to 17.7",IF(C637&gt;$AA$14,"10.6 to 13.6","Below 10.6"))))</f>
        <v>10.6 to 13.6</v>
      </c>
      <c r="J637" t="str">
        <f t="shared" si="121"/>
        <v>Below 10.6</v>
      </c>
      <c r="K637">
        <f>_xlfn.PERCENTILE.INC($C$2:$C637,K$1)</f>
        <v>10.516917642992128</v>
      </c>
      <c r="L637">
        <f>_xlfn.PERCENTILE.INC($C$2:$C637,L$1)</f>
        <v>13.984761763426279</v>
      </c>
      <c r="M637">
        <f>_xlfn.PERCENTILE.INC($C$2:$C637,M$1)</f>
        <v>16.299118790903496</v>
      </c>
      <c r="N637">
        <f>_xlfn.PERCENTILE.INC($C$2:$C637,N$1)</f>
        <v>18.473952301404939</v>
      </c>
      <c r="O637">
        <f>_xlfn.PERCENTILE.INC($C$2:$C637,O$1)</f>
        <v>32.563788598776704</v>
      </c>
      <c r="P637">
        <f t="shared" si="117"/>
        <v>4</v>
      </c>
      <c r="Q637">
        <f t="shared" si="122"/>
        <v>5</v>
      </c>
      <c r="R637">
        <f t="shared" si="123"/>
        <v>5</v>
      </c>
      <c r="S637">
        <f t="shared" si="124"/>
        <v>4</v>
      </c>
      <c r="T637">
        <f t="shared" si="128"/>
        <v>8.1421279282006029E-2</v>
      </c>
      <c r="U637">
        <f t="shared" si="125"/>
        <v>0.12804524984013968</v>
      </c>
      <c r="V637">
        <f t="shared" si="126"/>
        <v>0.12110827638324599</v>
      </c>
      <c r="W637">
        <f t="shared" si="127"/>
        <v>8.3251703696189103E-2</v>
      </c>
    </row>
    <row r="638" spans="1:23" x14ac:dyDescent="0.4">
      <c r="A638">
        <v>1934.01</v>
      </c>
      <c r="B638">
        <v>10.54</v>
      </c>
      <c r="C638">
        <v>13.025119828332377</v>
      </c>
      <c r="D638">
        <f t="shared" si="118"/>
        <v>1.9365798414496024E-2</v>
      </c>
      <c r="E638">
        <f t="shared" si="130"/>
        <v>0.48660084626234124</v>
      </c>
      <c r="F638">
        <f t="shared" si="129"/>
        <v>0.68605817452356888</v>
      </c>
      <c r="G638" t="str">
        <f t="shared" si="119"/>
        <v>10.7 to 13.7</v>
      </c>
      <c r="H638" t="str">
        <f t="shared" si="120"/>
        <v>Below 10.7</v>
      </c>
      <c r="I638" t="str">
        <f>IF(C638&gt;$AA$17,"Above 21.9",IF(C638&gt;$AA$16,"17.7 to 21.9",IF(C638&gt;$AA$15,"13.7 to 17.7",IF(C638&gt;$AA$14,"10.6 to 13.6","Below 10.6"))))</f>
        <v>10.6 to 13.6</v>
      </c>
      <c r="J638" t="str">
        <f t="shared" si="121"/>
        <v>Below 10.6</v>
      </c>
      <c r="K638">
        <f>_xlfn.PERCENTILE.INC($C$2:$C638,K$1)</f>
        <v>10.528565807154923</v>
      </c>
      <c r="L638">
        <f>_xlfn.PERCENTILE.INC($C$2:$C638,L$1)</f>
        <v>13.981175326589522</v>
      </c>
      <c r="M638">
        <f>_xlfn.PERCENTILE.INC($C$2:$C638,M$1)</f>
        <v>16.295343160508882</v>
      </c>
      <c r="N638">
        <f>_xlfn.PERCENTILE.INC($C$2:$C638,N$1)</f>
        <v>18.471824379283955</v>
      </c>
      <c r="O638">
        <f>_xlfn.PERCENTILE.INC($C$2:$C638,O$1)</f>
        <v>32.563788598776704</v>
      </c>
      <c r="P638">
        <f t="shared" si="117"/>
        <v>4</v>
      </c>
      <c r="Q638">
        <f t="shared" si="122"/>
        <v>5</v>
      </c>
      <c r="R638">
        <f t="shared" si="123"/>
        <v>5</v>
      </c>
      <c r="S638">
        <f t="shared" si="124"/>
        <v>4</v>
      </c>
      <c r="T638">
        <f t="shared" si="128"/>
        <v>7.6774725544158873E-2</v>
      </c>
      <c r="U638">
        <f t="shared" si="125"/>
        <v>0.12388120643260034</v>
      </c>
      <c r="V638">
        <f t="shared" si="126"/>
        <v>0.11457317953479346</v>
      </c>
      <c r="W638">
        <f t="shared" si="127"/>
        <v>8.1421279282006029E-2</v>
      </c>
    </row>
    <row r="639" spans="1:23" x14ac:dyDescent="0.4">
      <c r="A639">
        <v>1934.02</v>
      </c>
      <c r="B639">
        <v>11.32</v>
      </c>
      <c r="C639">
        <v>13.926922904274294</v>
      </c>
      <c r="D639">
        <f t="shared" si="118"/>
        <v>2.7621195039458861E-2</v>
      </c>
      <c r="E639">
        <f t="shared" si="130"/>
        <v>0.81120000000000003</v>
      </c>
      <c r="F639">
        <f t="shared" si="129"/>
        <v>0.88804554079696529</v>
      </c>
      <c r="G639" t="str">
        <f t="shared" si="119"/>
        <v>13.7 to 17.8</v>
      </c>
      <c r="H639" t="str">
        <f t="shared" si="120"/>
        <v>Below 10.7</v>
      </c>
      <c r="I639" t="str">
        <f>IF(C639&gt;$AA$17,"Above 21.9",IF(C639&gt;$AA$16,"17.7 to 21.9",IF(C639&gt;$AA$15,"13.7 to 17.7",IF(C639&gt;$AA$14,"10.6 to 13.6","Below 10.6"))))</f>
        <v>13.7 to 17.7</v>
      </c>
      <c r="J639" t="str">
        <f t="shared" si="121"/>
        <v>Below 10.6</v>
      </c>
      <c r="K639">
        <f>_xlfn.PERCENTILE.INC($C$2:$C639,K$1)</f>
        <v>10.540213971317719</v>
      </c>
      <c r="L639">
        <f>_xlfn.PERCENTILE.INC($C$2:$C639,L$1)</f>
        <v>13.968879178874328</v>
      </c>
      <c r="M639">
        <f>_xlfn.PERCENTILE.INC($C$2:$C639,M$1)</f>
        <v>16.291567530114264</v>
      </c>
      <c r="N639">
        <f>_xlfn.PERCENTILE.INC($C$2:$C639,N$1)</f>
        <v>18.469696457162971</v>
      </c>
      <c r="O639">
        <f>_xlfn.PERCENTILE.INC($C$2:$C639,O$1)</f>
        <v>32.563788598776704</v>
      </c>
      <c r="P639">
        <f t="shared" si="117"/>
        <v>4</v>
      </c>
      <c r="Q639">
        <f t="shared" si="122"/>
        <v>5</v>
      </c>
      <c r="R639">
        <f t="shared" si="123"/>
        <v>5</v>
      </c>
      <c r="S639">
        <f t="shared" si="124"/>
        <v>4</v>
      </c>
      <c r="T639">
        <f t="shared" si="128"/>
        <v>7.1803370125147412E-2</v>
      </c>
      <c r="U639">
        <f t="shared" si="125"/>
        <v>0.1225179964168211</v>
      </c>
      <c r="V639">
        <f t="shared" si="126"/>
        <v>0.12777835258139805</v>
      </c>
      <c r="W639">
        <f t="shared" si="127"/>
        <v>7.6774725544158873E-2</v>
      </c>
    </row>
    <row r="640" spans="1:23" x14ac:dyDescent="0.4">
      <c r="A640">
        <v>1934.03</v>
      </c>
      <c r="B640">
        <v>10.74</v>
      </c>
      <c r="C640">
        <v>13.254537629740085</v>
      </c>
      <c r="D640">
        <f t="shared" si="118"/>
        <v>2.344827586206898E-2</v>
      </c>
      <c r="E640">
        <f t="shared" si="130"/>
        <v>0.72391653290529689</v>
      </c>
      <c r="F640">
        <f t="shared" si="129"/>
        <v>-0.61484098939929333</v>
      </c>
      <c r="G640" t="str">
        <f t="shared" si="119"/>
        <v>10.7 to 13.7</v>
      </c>
      <c r="H640" t="str">
        <f t="shared" si="120"/>
        <v>Below 10.7</v>
      </c>
      <c r="I640" t="str">
        <f>IF(C640&gt;$AA$17,"Above 21.9",IF(C640&gt;$AA$16,"17.7 to 21.9",IF(C640&gt;$AA$15,"13.7 to 17.7",IF(C640&gt;$AA$14,"10.6 to 13.6","Below 10.6"))))</f>
        <v>10.6 to 13.6</v>
      </c>
      <c r="J640" t="str">
        <f t="shared" si="121"/>
        <v>Below 10.6</v>
      </c>
      <c r="K640">
        <f>_xlfn.PERCENTILE.INC($C$2:$C640,K$1)</f>
        <v>10.551862135480514</v>
      </c>
      <c r="L640">
        <f>_xlfn.PERCENTILE.INC($C$2:$C640,L$1)</f>
        <v>13.939163609402259</v>
      </c>
      <c r="M640">
        <f>_xlfn.PERCENTILE.INC($C$2:$C640,M$1)</f>
        <v>16.284141654169836</v>
      </c>
      <c r="N640">
        <f>_xlfn.PERCENTILE.INC($C$2:$C640,N$1)</f>
        <v>18.467568535041988</v>
      </c>
      <c r="O640">
        <f>_xlfn.PERCENTILE.INC($C$2:$C640,O$1)</f>
        <v>32.563788598776704</v>
      </c>
      <c r="P640">
        <f t="shared" si="117"/>
        <v>4</v>
      </c>
      <c r="Q640">
        <f t="shared" si="122"/>
        <v>5</v>
      </c>
      <c r="R640">
        <f t="shared" si="123"/>
        <v>5</v>
      </c>
      <c r="S640">
        <f t="shared" si="124"/>
        <v>4</v>
      </c>
      <c r="T640">
        <f t="shared" si="128"/>
        <v>7.5445860725932359E-2</v>
      </c>
      <c r="U640">
        <f t="shared" si="125"/>
        <v>0.12409908648493106</v>
      </c>
      <c r="V640">
        <f t="shared" si="126"/>
        <v>0.12698926584958603</v>
      </c>
      <c r="W640">
        <f t="shared" si="127"/>
        <v>7.1803370125147412E-2</v>
      </c>
    </row>
    <row r="641" spans="1:23" x14ac:dyDescent="0.4">
      <c r="A641">
        <v>1934.04</v>
      </c>
      <c r="B641">
        <v>10.92</v>
      </c>
      <c r="C641">
        <v>13.518389284490091</v>
      </c>
      <c r="D641">
        <f t="shared" si="118"/>
        <v>2.8470588235294116E-2</v>
      </c>
      <c r="E641">
        <f t="shared" si="130"/>
        <v>0.58490566037735858</v>
      </c>
      <c r="F641">
        <f t="shared" si="129"/>
        <v>0.20111731843575387</v>
      </c>
      <c r="G641" t="str">
        <f t="shared" si="119"/>
        <v>10.7 to 13.7</v>
      </c>
      <c r="H641" t="str">
        <f t="shared" si="120"/>
        <v>Below 10.7</v>
      </c>
      <c r="I641" t="str">
        <f>IF(C641&gt;$AA$17,"Above 21.9",IF(C641&gt;$AA$16,"17.7 to 21.9",IF(C641&gt;$AA$15,"13.7 to 17.7",IF(C641&gt;$AA$14,"10.6 to 13.6","Below 10.6"))))</f>
        <v>10.6 to 13.6</v>
      </c>
      <c r="J641" t="str">
        <f t="shared" si="121"/>
        <v>Below 10.6</v>
      </c>
      <c r="K641">
        <f>_xlfn.PERCENTILE.INC($C$2:$C641,K$1)</f>
        <v>10.563510299643308</v>
      </c>
      <c r="L641">
        <f>_xlfn.PERCENTILE.INC($C$2:$C641,L$1)</f>
        <v>13.928324213456657</v>
      </c>
      <c r="M641">
        <f>_xlfn.PERCENTILE.INC($C$2:$C641,M$1)</f>
        <v>16.273065532675592</v>
      </c>
      <c r="N641">
        <f>_xlfn.PERCENTILE.INC($C$2:$C641,N$1)</f>
        <v>18.465440612921</v>
      </c>
      <c r="O641">
        <f>_xlfn.PERCENTILE.INC($C$2:$C641,O$1)</f>
        <v>32.563788598776704</v>
      </c>
      <c r="P641">
        <f t="shared" si="117"/>
        <v>4</v>
      </c>
      <c r="Q641">
        <f t="shared" si="122"/>
        <v>5</v>
      </c>
      <c r="R641">
        <f t="shared" si="123"/>
        <v>5</v>
      </c>
      <c r="S641">
        <f t="shared" si="124"/>
        <v>4</v>
      </c>
      <c r="T641">
        <f t="shared" si="128"/>
        <v>7.3973309908105647E-2</v>
      </c>
      <c r="U641">
        <f t="shared" si="125"/>
        <v>0.12620493613263756</v>
      </c>
      <c r="V641">
        <f t="shared" si="126"/>
        <v>0.11463812306380079</v>
      </c>
      <c r="W641">
        <f t="shared" si="127"/>
        <v>7.5445860725932359E-2</v>
      </c>
    </row>
    <row r="642" spans="1:23" x14ac:dyDescent="0.4">
      <c r="A642">
        <v>1934.05</v>
      </c>
      <c r="B642">
        <v>9.81</v>
      </c>
      <c r="C642">
        <v>12.181583235024023</v>
      </c>
      <c r="D642">
        <f t="shared" si="118"/>
        <v>1.5820543093270363E-2</v>
      </c>
      <c r="E642">
        <f t="shared" si="130"/>
        <v>0.10597519729425044</v>
      </c>
      <c r="F642">
        <f t="shared" si="129"/>
        <v>-1.219780219780219</v>
      </c>
      <c r="G642" t="str">
        <f t="shared" si="119"/>
        <v>10.7 to 13.7</v>
      </c>
      <c r="H642" t="str">
        <f t="shared" si="120"/>
        <v>Below 10.7</v>
      </c>
      <c r="I642" t="str">
        <f>IF(C642&gt;$AA$17,"Above 21.9",IF(C642&gt;$AA$16,"17.7 to 21.9",IF(C642&gt;$AA$15,"13.7 to 17.7",IF(C642&gt;$AA$14,"10.6 to 13.6","Below 10.6"))))</f>
        <v>10.6 to 13.6</v>
      </c>
      <c r="J642" t="str">
        <f t="shared" si="121"/>
        <v>Below 10.6</v>
      </c>
      <c r="K642">
        <f>_xlfn.PERCENTILE.INC($C$2:$C642,K$1)</f>
        <v>10.575158463806103</v>
      </c>
      <c r="L642">
        <f>_xlfn.PERCENTILE.INC($C$2:$C642,L$1)</f>
        <v>13.926922904274294</v>
      </c>
      <c r="M642">
        <f>_xlfn.PERCENTILE.INC($C$2:$C642,M$1)</f>
        <v>16.26198941118135</v>
      </c>
      <c r="N642">
        <f>_xlfn.PERCENTILE.INC($C$2:$C642,N$1)</f>
        <v>18.463312690800016</v>
      </c>
      <c r="O642">
        <f>_xlfn.PERCENTILE.INC($C$2:$C642,O$1)</f>
        <v>32.563788598776704</v>
      </c>
      <c r="P642">
        <f t="shared" si="117"/>
        <v>4</v>
      </c>
      <c r="Q642">
        <f t="shared" si="122"/>
        <v>5</v>
      </c>
      <c r="R642">
        <f t="shared" si="123"/>
        <v>4</v>
      </c>
      <c r="S642">
        <f t="shared" si="124"/>
        <v>4</v>
      </c>
      <c r="T642">
        <f t="shared" si="128"/>
        <v>8.2091135504031867E-2</v>
      </c>
      <c r="U642">
        <f t="shared" si="125"/>
        <v>0.12658711233543812</v>
      </c>
      <c r="V642">
        <f t="shared" si="126"/>
        <v>8.8891644514599688E-2</v>
      </c>
      <c r="W642">
        <f t="shared" si="127"/>
        <v>7.3973309908105647E-2</v>
      </c>
    </row>
    <row r="643" spans="1:23" x14ac:dyDescent="0.4">
      <c r="A643">
        <v>1934.06</v>
      </c>
      <c r="B643">
        <v>9.94</v>
      </c>
      <c r="C643">
        <v>12.287726483952429</v>
      </c>
      <c r="D643">
        <f t="shared" si="118"/>
        <v>1.517960602549245E-2</v>
      </c>
      <c r="E643">
        <f t="shared" si="130"/>
        <v>-4.3310875842156017E-2</v>
      </c>
      <c r="F643">
        <f t="shared" si="129"/>
        <v>0.15902140672782752</v>
      </c>
      <c r="G643" t="str">
        <f t="shared" si="119"/>
        <v>10.7 to 13.7</v>
      </c>
      <c r="H643" t="str">
        <f t="shared" si="120"/>
        <v>Below 10.7</v>
      </c>
      <c r="I643" t="str">
        <f>IF(C643&gt;$AA$17,"Above 21.9",IF(C643&gt;$AA$16,"17.7 to 21.9",IF(C643&gt;$AA$15,"13.7 to 17.7",IF(C643&gt;$AA$14,"10.6 to 13.6","Below 10.6"))))</f>
        <v>10.6 to 13.6</v>
      </c>
      <c r="J643" t="str">
        <f t="shared" si="121"/>
        <v>Below 10.6</v>
      </c>
      <c r="K643">
        <f>_xlfn.PERCENTILE.INC($C$2:$C643,K$1)</f>
        <v>10.578362282882839</v>
      </c>
      <c r="L643">
        <f>_xlfn.PERCENTILE.INC($C$2:$C643,L$1)</f>
        <v>13.926540162499244</v>
      </c>
      <c r="M643">
        <f>_xlfn.PERCENTILE.INC($C$2:$C643,M$1)</f>
        <v>16.24402216221527</v>
      </c>
      <c r="N643">
        <f>_xlfn.PERCENTILE.INC($C$2:$C643,N$1)</f>
        <v>18.462620559131182</v>
      </c>
      <c r="O643">
        <f>_xlfn.PERCENTILE.INC($C$2:$C643,O$1)</f>
        <v>32.563788598776704</v>
      </c>
      <c r="P643">
        <f t="shared" ref="P643:P706" si="131">IF(C643&gt;$N643,1,IF(C643&gt;$M643,2,IF(C643&gt;$L643,3,IF(C643&gt;$K643,4,5))))</f>
        <v>4</v>
      </c>
      <c r="Q643">
        <f t="shared" si="122"/>
        <v>5</v>
      </c>
      <c r="R643">
        <f t="shared" si="123"/>
        <v>4</v>
      </c>
      <c r="S643">
        <f t="shared" si="124"/>
        <v>4</v>
      </c>
      <c r="T643">
        <f t="shared" si="128"/>
        <v>8.1382019798860575E-2</v>
      </c>
      <c r="U643">
        <f t="shared" si="125"/>
        <v>0.12419773007007295</v>
      </c>
      <c r="V643">
        <f t="shared" si="126"/>
        <v>7.6342430972918457E-2</v>
      </c>
      <c r="W643">
        <f t="shared" si="127"/>
        <v>8.2091135504031867E-2</v>
      </c>
    </row>
    <row r="644" spans="1:23" x14ac:dyDescent="0.4">
      <c r="A644">
        <v>1934.07</v>
      </c>
      <c r="B644">
        <v>9.4700000000000006</v>
      </c>
      <c r="C644">
        <v>11.741524229318248</v>
      </c>
      <c r="D644">
        <f t="shared" si="118"/>
        <v>4.8726467331118642E-3</v>
      </c>
      <c r="E644">
        <f t="shared" si="130"/>
        <v>-0.15672306322350843</v>
      </c>
      <c r="F644">
        <f t="shared" si="129"/>
        <v>-0.56740442655935475</v>
      </c>
      <c r="G644" t="str">
        <f t="shared" si="119"/>
        <v>10.7 to 13.7</v>
      </c>
      <c r="H644" t="str">
        <f t="shared" si="120"/>
        <v>Below 10.7</v>
      </c>
      <c r="I644" t="str">
        <f>IF(C644&gt;$AA$17,"Above 21.9",IF(C644&gt;$AA$16,"17.7 to 21.9",IF(C644&gt;$AA$15,"13.7 to 17.7",IF(C644&gt;$AA$14,"10.6 to 13.6","Below 10.6"))))</f>
        <v>10.6 to 13.6</v>
      </c>
      <c r="J644" t="str">
        <f t="shared" si="121"/>
        <v>Below 10.6</v>
      </c>
      <c r="K644">
        <f>_xlfn.PERCENTILE.INC($C$2:$C644,K$1)</f>
        <v>10.581566101959575</v>
      </c>
      <c r="L644">
        <f>_xlfn.PERCENTILE.INC($C$2:$C644,L$1)</f>
        <v>13.924801332341865</v>
      </c>
      <c r="M644">
        <f>_xlfn.PERCENTILE.INC($C$2:$C644,M$1)</f>
        <v>16.226054913249193</v>
      </c>
      <c r="N644">
        <f>_xlfn.PERCENTILE.INC($C$2:$C644,N$1)</f>
        <v>18.461928427462347</v>
      </c>
      <c r="O644">
        <f>_xlfn.PERCENTILE.INC($C$2:$C644,O$1)</f>
        <v>32.563788598776704</v>
      </c>
      <c r="P644">
        <f t="shared" si="131"/>
        <v>4</v>
      </c>
      <c r="Q644">
        <f t="shared" si="122"/>
        <v>5</v>
      </c>
      <c r="R644">
        <f t="shared" si="123"/>
        <v>4</v>
      </c>
      <c r="S644">
        <f t="shared" si="124"/>
        <v>4</v>
      </c>
      <c r="T644">
        <f t="shared" si="128"/>
        <v>8.5167818118794897E-2</v>
      </c>
      <c r="U644">
        <f t="shared" si="125"/>
        <v>0.11936433041531577</v>
      </c>
      <c r="V644">
        <f t="shared" si="126"/>
        <v>7.2704512281616923E-2</v>
      </c>
      <c r="W644">
        <f t="shared" si="127"/>
        <v>8.1382019798860575E-2</v>
      </c>
    </row>
    <row r="645" spans="1:23" x14ac:dyDescent="0.4">
      <c r="A645">
        <v>1934.08</v>
      </c>
      <c r="B645">
        <v>9.1</v>
      </c>
      <c r="C645">
        <v>11.315025981829056</v>
      </c>
      <c r="D645">
        <f t="shared" si="118"/>
        <v>-2.5695931477516085E-3</v>
      </c>
      <c r="E645">
        <f t="shared" si="130"/>
        <v>-0.14714151827553892</v>
      </c>
      <c r="F645">
        <f t="shared" si="129"/>
        <v>-0.46884899683210257</v>
      </c>
      <c r="G645" t="str">
        <f t="shared" si="119"/>
        <v>10.7 to 13.7</v>
      </c>
      <c r="H645" t="str">
        <f t="shared" si="120"/>
        <v>Below 10.7</v>
      </c>
      <c r="I645" t="str">
        <f>IF(C645&gt;$AA$17,"Above 21.9",IF(C645&gt;$AA$16,"17.7 to 21.9",IF(C645&gt;$AA$15,"13.7 to 17.7",IF(C645&gt;$AA$14,"10.6 to 13.6","Below 10.6"))))</f>
        <v>10.6 to 13.6</v>
      </c>
      <c r="J645" t="str">
        <f t="shared" si="121"/>
        <v>Below 10.6</v>
      </c>
      <c r="K645">
        <f>_xlfn.PERCENTILE.INC($C$2:$C645,K$1)</f>
        <v>10.584769921036314</v>
      </c>
      <c r="L645">
        <f>_xlfn.PERCENTILE.INC($C$2:$C645,L$1)</f>
        <v>13.920350325419831</v>
      </c>
      <c r="M645">
        <f>_xlfn.PERCENTILE.INC($C$2:$C645,M$1)</f>
        <v>16.214204350302911</v>
      </c>
      <c r="N645">
        <f>_xlfn.PERCENTILE.INC($C$2:$C645,N$1)</f>
        <v>18.461236295793515</v>
      </c>
      <c r="O645">
        <f>_xlfn.PERCENTILE.INC($C$2:$C645,O$1)</f>
        <v>32.563788598776704</v>
      </c>
      <c r="P645">
        <f t="shared" si="131"/>
        <v>4</v>
      </c>
      <c r="Q645">
        <f t="shared" si="122"/>
        <v>5</v>
      </c>
      <c r="R645">
        <f t="shared" si="123"/>
        <v>4</v>
      </c>
      <c r="S645">
        <f t="shared" si="124"/>
        <v>4</v>
      </c>
      <c r="T645">
        <f t="shared" si="128"/>
        <v>8.837805601205978E-2</v>
      </c>
      <c r="U645">
        <f t="shared" si="125"/>
        <v>0.11471286160713394</v>
      </c>
      <c r="V645">
        <f t="shared" si="126"/>
        <v>7.6925875543426905E-2</v>
      </c>
      <c r="W645">
        <f t="shared" si="127"/>
        <v>8.5167818118794897E-2</v>
      </c>
    </row>
    <row r="646" spans="1:23" x14ac:dyDescent="0.4">
      <c r="A646">
        <v>1934.09</v>
      </c>
      <c r="B646">
        <v>8.8800000000000008</v>
      </c>
      <c r="C646">
        <v>10.909954083288852</v>
      </c>
      <c r="D646">
        <f t="shared" si="118"/>
        <v>-3.9999999999999914E-3</v>
      </c>
      <c r="E646">
        <f t="shared" si="130"/>
        <v>-0.16068052930056703</v>
      </c>
      <c r="F646">
        <f t="shared" si="129"/>
        <v>-0.29010989010988864</v>
      </c>
      <c r="G646" t="str">
        <f t="shared" si="119"/>
        <v>10.7 to 13.7</v>
      </c>
      <c r="H646" t="str">
        <f t="shared" si="120"/>
        <v>Below 10.7</v>
      </c>
      <c r="I646" t="str">
        <f>IF(C646&gt;$AA$17,"Above 21.9",IF(C646&gt;$AA$16,"17.7 to 21.9",IF(C646&gt;$AA$15,"13.7 to 17.7",IF(C646&gt;$AA$14,"10.6 to 13.6","Below 10.6"))))</f>
        <v>10.6 to 13.6</v>
      </c>
      <c r="J646" t="str">
        <f t="shared" si="121"/>
        <v>Below 10.6</v>
      </c>
      <c r="K646">
        <f>_xlfn.PERCENTILE.INC($C$2:$C646,K$1)</f>
        <v>10.58797374011305</v>
      </c>
      <c r="L646">
        <f>_xlfn.PERCENTILE.INC($C$2:$C646,L$1)</f>
        <v>13.913357074338879</v>
      </c>
      <c r="M646">
        <f>_xlfn.PERCENTILE.INC($C$2:$C646,M$1)</f>
        <v>16.208470473376423</v>
      </c>
      <c r="N646">
        <f>_xlfn.PERCENTILE.INC($C$2:$C646,N$1)</f>
        <v>18.460544164124681</v>
      </c>
      <c r="O646">
        <f>_xlfn.PERCENTILE.INC($C$2:$C646,O$1)</f>
        <v>32.563788598776704</v>
      </c>
      <c r="P646">
        <f t="shared" si="131"/>
        <v>4</v>
      </c>
      <c r="Q646">
        <f t="shared" si="122"/>
        <v>5</v>
      </c>
      <c r="R646">
        <f t="shared" si="123"/>
        <v>4</v>
      </c>
      <c r="S646">
        <f t="shared" si="124"/>
        <v>4</v>
      </c>
      <c r="T646">
        <f t="shared" si="128"/>
        <v>9.1659414179545817E-2</v>
      </c>
      <c r="U646">
        <f t="shared" si="125"/>
        <v>0.11652743070729277</v>
      </c>
      <c r="V646">
        <f t="shared" si="126"/>
        <v>7.738188833630176E-2</v>
      </c>
      <c r="W646">
        <f t="shared" si="127"/>
        <v>8.837805601205978E-2</v>
      </c>
    </row>
    <row r="647" spans="1:23" x14ac:dyDescent="0.4">
      <c r="A647">
        <v>1934.1</v>
      </c>
      <c r="B647">
        <v>8.9499999999999993</v>
      </c>
      <c r="C647">
        <v>11.108352605351733</v>
      </c>
      <c r="D647">
        <f t="shared" si="118"/>
        <v>-1.9715224534501805E-3</v>
      </c>
      <c r="E647">
        <f t="shared" si="130"/>
        <v>-6.2827225130890202E-2</v>
      </c>
      <c r="F647">
        <f t="shared" si="129"/>
        <v>9.4594594594592574E-2</v>
      </c>
      <c r="G647" t="str">
        <f t="shared" si="119"/>
        <v>10.7 to 13.7</v>
      </c>
      <c r="H647" t="str">
        <f t="shared" si="120"/>
        <v>Below 10.7</v>
      </c>
      <c r="I647" t="str">
        <f>IF(C647&gt;$AA$17,"Above 21.9",IF(C647&gt;$AA$16,"17.7 to 21.9",IF(C647&gt;$AA$15,"13.7 to 17.7",IF(C647&gt;$AA$14,"10.6 to 13.6","Below 10.6"))))</f>
        <v>10.6 to 13.6</v>
      </c>
      <c r="J647" t="str">
        <f t="shared" si="121"/>
        <v>Below 10.6</v>
      </c>
      <c r="K647">
        <f>_xlfn.PERCENTILE.INC($C$2:$C647,K$1)</f>
        <v>10.591177559189786</v>
      </c>
      <c r="L647">
        <f>_xlfn.PERCENTILE.INC($C$2:$C647,L$1)</f>
        <v>13.905092701178472</v>
      </c>
      <c r="M647">
        <f>_xlfn.PERCENTILE.INC($C$2:$C647,M$1)</f>
        <v>16.202736596449931</v>
      </c>
      <c r="N647">
        <f>_xlfn.PERCENTILE.INC($C$2:$C647,N$1)</f>
        <v>18.459852032455846</v>
      </c>
      <c r="O647">
        <f>_xlfn.PERCENTILE.INC($C$2:$C647,O$1)</f>
        <v>32.563788598776704</v>
      </c>
      <c r="P647">
        <f t="shared" si="131"/>
        <v>4</v>
      </c>
      <c r="Q647">
        <f t="shared" si="122"/>
        <v>5</v>
      </c>
      <c r="R647">
        <f t="shared" si="123"/>
        <v>4</v>
      </c>
      <c r="S647">
        <f t="shared" si="124"/>
        <v>4</v>
      </c>
      <c r="T647">
        <f t="shared" si="128"/>
        <v>9.0022349445247576E-2</v>
      </c>
      <c r="U647">
        <f t="shared" si="125"/>
        <v>0.11877202502376448</v>
      </c>
      <c r="V647">
        <f t="shared" si="126"/>
        <v>8.5497462428792859E-2</v>
      </c>
      <c r="W647">
        <f t="shared" si="127"/>
        <v>9.1659414179545817E-2</v>
      </c>
    </row>
    <row r="648" spans="1:23" x14ac:dyDescent="0.4">
      <c r="A648">
        <v>1934.11</v>
      </c>
      <c r="B648">
        <v>9.1999999999999993</v>
      </c>
      <c r="C648">
        <v>11.448808690205706</v>
      </c>
      <c r="D648">
        <f t="shared" si="118"/>
        <v>-4.5643153526971087E-3</v>
      </c>
      <c r="E648">
        <f t="shared" si="130"/>
        <v>-5.9304703476482631E-2</v>
      </c>
      <c r="F648">
        <f t="shared" si="129"/>
        <v>0.33519553072625702</v>
      </c>
      <c r="G648" t="str">
        <f t="shared" si="119"/>
        <v>10.7 to 13.7</v>
      </c>
      <c r="H648" t="str">
        <f t="shared" si="120"/>
        <v>Below 10.7</v>
      </c>
      <c r="I648" t="str">
        <f>IF(C648&gt;$AA$17,"Above 21.9",IF(C648&gt;$AA$16,"17.7 to 21.9",IF(C648&gt;$AA$15,"13.7 to 17.7",IF(C648&gt;$AA$14,"10.6 to 13.6","Below 10.6"))))</f>
        <v>10.6 to 13.6</v>
      </c>
      <c r="J648" t="str">
        <f t="shared" si="121"/>
        <v>Below 10.6</v>
      </c>
      <c r="K648">
        <f>_xlfn.PERCENTILE.INC($C$2:$C648,K$1)</f>
        <v>10.595493940577075</v>
      </c>
      <c r="L648">
        <f>_xlfn.PERCENTILE.INC($C$2:$C648,L$1)</f>
        <v>13.901911479864054</v>
      </c>
      <c r="M648">
        <f>_xlfn.PERCENTILE.INC($C$2:$C648,M$1)</f>
        <v>16.198730137009555</v>
      </c>
      <c r="N648">
        <f>_xlfn.PERCENTILE.INC($C$2:$C648,N$1)</f>
        <v>18.448521029354762</v>
      </c>
      <c r="O648">
        <f>_xlfn.PERCENTILE.INC($C$2:$C648,O$1)</f>
        <v>32.563788598776704</v>
      </c>
      <c r="P648">
        <f t="shared" si="131"/>
        <v>4</v>
      </c>
      <c r="Q648">
        <f t="shared" si="122"/>
        <v>5</v>
      </c>
      <c r="R648">
        <f t="shared" si="123"/>
        <v>4</v>
      </c>
      <c r="S648">
        <f t="shared" si="124"/>
        <v>4</v>
      </c>
      <c r="T648">
        <f t="shared" si="128"/>
        <v>8.7345332344970175E-2</v>
      </c>
      <c r="U648">
        <f t="shared" si="125"/>
        <v>0.11250710728314767</v>
      </c>
      <c r="V648">
        <f t="shared" si="126"/>
        <v>8.3251703696189103E-2</v>
      </c>
      <c r="W648">
        <f t="shared" si="127"/>
        <v>9.0022349445247576E-2</v>
      </c>
    </row>
    <row r="649" spans="1:23" x14ac:dyDescent="0.4">
      <c r="A649">
        <v>1934.12</v>
      </c>
      <c r="B649">
        <v>9.26</v>
      </c>
      <c r="C649">
        <v>11.639337566475893</v>
      </c>
      <c r="D649">
        <f t="shared" si="118"/>
        <v>-8.8582677165354364E-3</v>
      </c>
      <c r="E649">
        <f t="shared" si="130"/>
        <v>-7.1213640922768384E-2</v>
      </c>
      <c r="F649">
        <f t="shared" si="129"/>
        <v>7.826086956521805E-2</v>
      </c>
      <c r="G649" t="str">
        <f t="shared" si="119"/>
        <v>10.7 to 13.7</v>
      </c>
      <c r="H649" t="str">
        <f t="shared" si="120"/>
        <v>Below 10.7</v>
      </c>
      <c r="I649" t="str">
        <f>IF(C649&gt;$AA$17,"Above 21.9",IF(C649&gt;$AA$16,"17.7 to 21.9",IF(C649&gt;$AA$15,"13.7 to 17.7",IF(C649&gt;$AA$14,"10.6 to 13.6","Below 10.6"))))</f>
        <v>10.6 to 13.6</v>
      </c>
      <c r="J649" t="str">
        <f t="shared" si="121"/>
        <v>Below 10.6</v>
      </c>
      <c r="K649">
        <f>_xlfn.PERCENTILE.INC($C$2:$C649,K$1)</f>
        <v>10.599810321964364</v>
      </c>
      <c r="L649">
        <f>_xlfn.PERCENTILE.INC($C$2:$C649,L$1)</f>
        <v>13.896679111565277</v>
      </c>
      <c r="M649">
        <f>_xlfn.PERCENTILE.INC($C$2:$C649,M$1)</f>
        <v>16.194723677569183</v>
      </c>
      <c r="N649">
        <f>_xlfn.PERCENTILE.INC($C$2:$C649,N$1)</f>
        <v>18.437190026253674</v>
      </c>
      <c r="O649">
        <f>_xlfn.PERCENTILE.INC($C$2:$C649,O$1)</f>
        <v>32.563788598776704</v>
      </c>
      <c r="P649">
        <f t="shared" si="131"/>
        <v>4</v>
      </c>
      <c r="Q649">
        <f t="shared" si="122"/>
        <v>5</v>
      </c>
      <c r="R649">
        <f t="shared" si="123"/>
        <v>4</v>
      </c>
      <c r="S649">
        <f t="shared" si="124"/>
        <v>4</v>
      </c>
      <c r="T649">
        <f t="shared" si="128"/>
        <v>8.5915542382776308E-2</v>
      </c>
      <c r="U649">
        <f t="shared" si="125"/>
        <v>0.10740400598933714</v>
      </c>
      <c r="V649">
        <f t="shared" si="126"/>
        <v>8.1421279282006029E-2</v>
      </c>
      <c r="W649">
        <f t="shared" si="127"/>
        <v>8.7345332344970175E-2</v>
      </c>
    </row>
    <row r="650" spans="1:23" x14ac:dyDescent="0.4">
      <c r="A650">
        <v>1935.01</v>
      </c>
      <c r="B650">
        <v>9.26</v>
      </c>
      <c r="C650">
        <v>11.495907968201607</v>
      </c>
      <c r="D650">
        <f t="shared" si="118"/>
        <v>-1.2476370510396979E-2</v>
      </c>
      <c r="E650">
        <f t="shared" si="130"/>
        <v>-0.1214421252371916</v>
      </c>
      <c r="F650">
        <f t="shared" si="129"/>
        <v>0</v>
      </c>
      <c r="G650" t="str">
        <f t="shared" si="119"/>
        <v>10.7 to 13.7</v>
      </c>
      <c r="H650" t="str">
        <f t="shared" si="120"/>
        <v>Below 10.7</v>
      </c>
      <c r="I650" t="str">
        <f>IF(C650&gt;$AA$17,"Above 21.9",IF(C650&gt;$AA$16,"17.7 to 21.9",IF(C650&gt;$AA$15,"13.7 to 17.7",IF(C650&gt;$AA$14,"10.6 to 13.6","Below 10.6"))))</f>
        <v>10.6 to 13.6</v>
      </c>
      <c r="J650" t="str">
        <f t="shared" si="121"/>
        <v>Below 10.6</v>
      </c>
      <c r="K650">
        <f>_xlfn.PERCENTILE.INC($C$2:$C650,K$1)</f>
        <v>10.604126703351652</v>
      </c>
      <c r="L650">
        <f>_xlfn.PERCENTILE.INC($C$2:$C650,L$1)</f>
        <v>13.887344449297776</v>
      </c>
      <c r="M650">
        <f>_xlfn.PERCENTILE.INC($C$2:$C650,M$1)</f>
        <v>16.188116758402256</v>
      </c>
      <c r="N650">
        <f>_xlfn.PERCENTILE.INC($C$2:$C650,N$1)</f>
        <v>18.425859023152583</v>
      </c>
      <c r="O650">
        <f>_xlfn.PERCENTILE.INC($C$2:$C650,O$1)</f>
        <v>32.563788598776704</v>
      </c>
      <c r="P650">
        <f t="shared" si="131"/>
        <v>4</v>
      </c>
      <c r="Q650">
        <f t="shared" si="122"/>
        <v>5</v>
      </c>
      <c r="R650">
        <f t="shared" si="123"/>
        <v>4</v>
      </c>
      <c r="S650">
        <f t="shared" si="124"/>
        <v>4</v>
      </c>
      <c r="T650">
        <f t="shared" si="128"/>
        <v>8.6987474392284797E-2</v>
      </c>
      <c r="U650">
        <f t="shared" si="125"/>
        <v>0.10317129098369009</v>
      </c>
      <c r="V650">
        <f t="shared" si="126"/>
        <v>7.6774725544158873E-2</v>
      </c>
      <c r="W650">
        <f t="shared" si="127"/>
        <v>8.5915542382776308E-2</v>
      </c>
    </row>
    <row r="651" spans="1:23" x14ac:dyDescent="0.4">
      <c r="A651">
        <v>1935.02</v>
      </c>
      <c r="B651">
        <v>8.98</v>
      </c>
      <c r="C651">
        <v>11.087812159055574</v>
      </c>
      <c r="D651">
        <f t="shared" si="118"/>
        <v>-1.5838800374882844E-2</v>
      </c>
      <c r="E651">
        <f t="shared" si="130"/>
        <v>-0.20671378091872789</v>
      </c>
      <c r="F651">
        <f t="shared" si="129"/>
        <v>-0.36285097192224541</v>
      </c>
      <c r="G651" t="str">
        <f t="shared" si="119"/>
        <v>10.7 to 13.7</v>
      </c>
      <c r="H651" t="str">
        <f t="shared" si="120"/>
        <v>Below 10.7</v>
      </c>
      <c r="I651" t="str">
        <f>IF(C651&gt;$AA$17,"Above 21.9",IF(C651&gt;$AA$16,"17.7 to 21.9",IF(C651&gt;$AA$15,"13.7 to 17.7",IF(C651&gt;$AA$14,"10.6 to 13.6","Below 10.6"))))</f>
        <v>10.6 to 13.6</v>
      </c>
      <c r="J651" t="str">
        <f t="shared" si="121"/>
        <v>Below 10.6</v>
      </c>
      <c r="K651">
        <f>_xlfn.PERCENTILE.INC($C$2:$C651,K$1)</f>
        <v>10.608443084738941</v>
      </c>
      <c r="L651">
        <f>_xlfn.PERCENTILE.INC($C$2:$C651,L$1)</f>
        <v>13.874465073832896</v>
      </c>
      <c r="M651">
        <f>_xlfn.PERCENTILE.INC($C$2:$C651,M$1)</f>
        <v>16.178909379508777</v>
      </c>
      <c r="N651">
        <f>_xlfn.PERCENTILE.INC($C$2:$C651,N$1)</f>
        <v>18.414528020051502</v>
      </c>
      <c r="O651">
        <f>_xlfn.PERCENTILE.INC($C$2:$C651,O$1)</f>
        <v>32.563788598776704</v>
      </c>
      <c r="P651">
        <f t="shared" si="131"/>
        <v>4</v>
      </c>
      <c r="Q651">
        <f t="shared" si="122"/>
        <v>5</v>
      </c>
      <c r="R651">
        <f t="shared" si="123"/>
        <v>4</v>
      </c>
      <c r="S651">
        <f t="shared" si="124"/>
        <v>4</v>
      </c>
      <c r="T651">
        <f t="shared" si="128"/>
        <v>9.0189118074415237E-2</v>
      </c>
      <c r="U651">
        <f t="shared" si="125"/>
        <v>0.10172107250577045</v>
      </c>
      <c r="V651">
        <f t="shared" si="126"/>
        <v>7.1803370125147412E-2</v>
      </c>
      <c r="W651">
        <f t="shared" si="127"/>
        <v>8.6987474392284797E-2</v>
      </c>
    </row>
    <row r="652" spans="1:23" x14ac:dyDescent="0.4">
      <c r="A652">
        <v>1935.03</v>
      </c>
      <c r="B652">
        <v>8.41</v>
      </c>
      <c r="C652">
        <v>10.398272404790038</v>
      </c>
      <c r="D652">
        <f t="shared" si="118"/>
        <v>-1.9056785370548605E-2</v>
      </c>
      <c r="E652">
        <f t="shared" si="130"/>
        <v>-0.21694599627560521</v>
      </c>
      <c r="F652">
        <f t="shared" si="129"/>
        <v>-0.76169265033407596</v>
      </c>
      <c r="G652" t="str">
        <f t="shared" si="119"/>
        <v>Below 10.7</v>
      </c>
      <c r="H652" t="str">
        <f t="shared" si="120"/>
        <v>Below 10.7</v>
      </c>
      <c r="I652" t="str">
        <f>IF(C652&gt;$AA$17,"Above 21.9",IF(C652&gt;$AA$16,"17.7 to 21.9",IF(C652&gt;$AA$15,"13.7 to 17.7",IF(C652&gt;$AA$14,"10.6 to 13.6","Below 10.6"))))</f>
        <v>Below 10.6</v>
      </c>
      <c r="J652" t="str">
        <f t="shared" si="121"/>
        <v>Below 10.6</v>
      </c>
      <c r="K652">
        <f>_xlfn.PERCENTILE.INC($C$2:$C652,K$1)</f>
        <v>10.591177559189786</v>
      </c>
      <c r="L652">
        <f>_xlfn.PERCENTILE.INC($C$2:$C652,L$1)</f>
        <v>13.859813341769325</v>
      </c>
      <c r="M652">
        <f>_xlfn.PERCENTILE.INC($C$2:$C652,M$1)</f>
        <v>16.169702000615302</v>
      </c>
      <c r="N652">
        <f>_xlfn.PERCENTILE.INC($C$2:$C652,N$1)</f>
        <v>18.403197016950411</v>
      </c>
      <c r="O652">
        <f>_xlfn.PERCENTILE.INC($C$2:$C652,O$1)</f>
        <v>32.563788598776704</v>
      </c>
      <c r="P652">
        <f t="shared" si="131"/>
        <v>5</v>
      </c>
      <c r="Q652">
        <f t="shared" si="122"/>
        <v>5</v>
      </c>
      <c r="R652">
        <f t="shared" si="123"/>
        <v>4</v>
      </c>
      <c r="S652">
        <f t="shared" si="124"/>
        <v>4</v>
      </c>
      <c r="T652">
        <f t="shared" si="128"/>
        <v>9.6169821396421856E-2</v>
      </c>
      <c r="U652">
        <f t="shared" si="125"/>
        <v>0.1050581558272676</v>
      </c>
      <c r="V652">
        <f t="shared" si="126"/>
        <v>7.5445860725932359E-2</v>
      </c>
      <c r="W652">
        <f t="shared" si="127"/>
        <v>9.0189118074415237E-2</v>
      </c>
    </row>
    <row r="653" spans="1:23" x14ac:dyDescent="0.4">
      <c r="A653">
        <v>1935.04</v>
      </c>
      <c r="B653">
        <v>9.0399999999999991</v>
      </c>
      <c r="C653">
        <v>11.104210207149528</v>
      </c>
      <c r="D653">
        <f t="shared" si="118"/>
        <v>-1.2062256809338524E-2</v>
      </c>
      <c r="E653">
        <f t="shared" si="130"/>
        <v>-0.17216117216117224</v>
      </c>
      <c r="F653">
        <f t="shared" si="129"/>
        <v>0.89892984542211507</v>
      </c>
      <c r="G653" t="str">
        <f t="shared" si="119"/>
        <v>10.7 to 13.7</v>
      </c>
      <c r="H653" t="str">
        <f t="shared" si="120"/>
        <v>Below 10.7</v>
      </c>
      <c r="I653" t="str">
        <f>IF(C653&gt;$AA$17,"Above 21.9",IF(C653&gt;$AA$16,"17.7 to 21.9",IF(C653&gt;$AA$15,"13.7 to 17.7",IF(C653&gt;$AA$14,"10.6 to 13.6","Below 10.6"))))</f>
        <v>10.6 to 13.6</v>
      </c>
      <c r="J653" t="str">
        <f t="shared" si="121"/>
        <v>Below 10.6</v>
      </c>
      <c r="K653">
        <f>_xlfn.PERCENTILE.INC($C$2:$C653,K$1)</f>
        <v>10.595493940577075</v>
      </c>
      <c r="L653">
        <f>_xlfn.PERCENTILE.INC($C$2:$C653,L$1)</f>
        <v>13.825651323717203</v>
      </c>
      <c r="M653">
        <f>_xlfn.PERCENTILE.INC($C$2:$C653,M$1)</f>
        <v>16.167420604354398</v>
      </c>
      <c r="N653">
        <f>_xlfn.PERCENTILE.INC($C$2:$C653,N$1)</f>
        <v>18.394247233170375</v>
      </c>
      <c r="O653">
        <f>_xlfn.PERCENTILE.INC($C$2:$C653,O$1)</f>
        <v>32.563788598776704</v>
      </c>
      <c r="P653">
        <f t="shared" si="131"/>
        <v>4</v>
      </c>
      <c r="Q653">
        <f t="shared" si="122"/>
        <v>5</v>
      </c>
      <c r="R653">
        <f t="shared" si="123"/>
        <v>4</v>
      </c>
      <c r="S653">
        <f t="shared" si="124"/>
        <v>5</v>
      </c>
      <c r="T653">
        <f t="shared" si="128"/>
        <v>9.0055932060448804E-2</v>
      </c>
      <c r="U653">
        <f t="shared" si="125"/>
        <v>0.105523447719116</v>
      </c>
      <c r="V653">
        <f t="shared" si="126"/>
        <v>7.3973309908105647E-2</v>
      </c>
      <c r="W653">
        <f t="shared" si="127"/>
        <v>9.6169821396421856E-2</v>
      </c>
    </row>
    <row r="654" spans="1:23" x14ac:dyDescent="0.4">
      <c r="A654">
        <v>1935.05</v>
      </c>
      <c r="B654">
        <v>9.75</v>
      </c>
      <c r="C654">
        <v>11.985576683480101</v>
      </c>
      <c r="D654">
        <f t="shared" si="118"/>
        <v>-8.105560791705933E-3</v>
      </c>
      <c r="E654">
        <f t="shared" si="130"/>
        <v>-6.1162079510703867E-3</v>
      </c>
      <c r="F654">
        <f t="shared" si="129"/>
        <v>0.94247787610619604</v>
      </c>
      <c r="G654" t="str">
        <f t="shared" si="119"/>
        <v>10.7 to 13.7</v>
      </c>
      <c r="H654" t="str">
        <f t="shared" si="120"/>
        <v>Below 10.7</v>
      </c>
      <c r="I654" t="str">
        <f>IF(C654&gt;$AA$17,"Above 21.9",IF(C654&gt;$AA$16,"17.7 to 21.9",IF(C654&gt;$AA$15,"13.7 to 17.7",IF(C654&gt;$AA$14,"10.6 to 13.6","Below 10.6"))))</f>
        <v>10.6 to 13.6</v>
      </c>
      <c r="J654" t="str">
        <f t="shared" si="121"/>
        <v>Below 10.6</v>
      </c>
      <c r="K654">
        <f>_xlfn.PERCENTILE.INC($C$2:$C654,K$1)</f>
        <v>10.599810321964364</v>
      </c>
      <c r="L654">
        <f>_xlfn.PERCENTILE.INC($C$2:$C654,L$1)</f>
        <v>13.801291842381794</v>
      </c>
      <c r="M654">
        <f>_xlfn.PERCENTILE.INC($C$2:$C654,M$1)</f>
        <v>16.165139208093496</v>
      </c>
      <c r="N654">
        <f>_xlfn.PERCENTILE.INC($C$2:$C654,N$1)</f>
        <v>18.385297449390336</v>
      </c>
      <c r="O654">
        <f>_xlfn.PERCENTILE.INC($C$2:$C654,O$1)</f>
        <v>32.563788598776704</v>
      </c>
      <c r="P654">
        <f t="shared" si="131"/>
        <v>4</v>
      </c>
      <c r="Q654">
        <f t="shared" si="122"/>
        <v>5</v>
      </c>
      <c r="R654">
        <f t="shared" si="123"/>
        <v>4</v>
      </c>
      <c r="S654">
        <f t="shared" si="124"/>
        <v>4</v>
      </c>
      <c r="T654">
        <f t="shared" si="128"/>
        <v>8.3433615787408447E-2</v>
      </c>
      <c r="U654">
        <f t="shared" si="125"/>
        <v>0.10278540540311427</v>
      </c>
      <c r="V654">
        <f t="shared" si="126"/>
        <v>8.2091135504031867E-2</v>
      </c>
      <c r="W654">
        <f t="shared" si="127"/>
        <v>9.0055932060448804E-2</v>
      </c>
    </row>
    <row r="655" spans="1:23" x14ac:dyDescent="0.4">
      <c r="A655">
        <v>1935.06</v>
      </c>
      <c r="B655">
        <v>10.119999999999999</v>
      </c>
      <c r="C655">
        <v>12.539519324443894</v>
      </c>
      <c r="D655">
        <f t="shared" si="118"/>
        <v>-6.2962962962963094E-3</v>
      </c>
      <c r="E655">
        <f t="shared" si="130"/>
        <v>1.8108651911468786E-2</v>
      </c>
      <c r="F655">
        <f t="shared" si="129"/>
        <v>0.45538461538461439</v>
      </c>
      <c r="G655" t="str">
        <f t="shared" si="119"/>
        <v>10.7 to 13.7</v>
      </c>
      <c r="H655" t="str">
        <f t="shared" si="120"/>
        <v>Below 10.7</v>
      </c>
      <c r="I655" t="str">
        <f>IF(C655&gt;$AA$17,"Above 21.9",IF(C655&gt;$AA$16,"17.7 to 21.9",IF(C655&gt;$AA$15,"13.7 to 17.7",IF(C655&gt;$AA$14,"10.6 to 13.6","Below 10.6"))))</f>
        <v>10.6 to 13.6</v>
      </c>
      <c r="J655" t="str">
        <f t="shared" si="121"/>
        <v>Below 10.6</v>
      </c>
      <c r="K655">
        <f>_xlfn.PERCENTILE.INC($C$2:$C655,K$1)</f>
        <v>10.604126703351652</v>
      </c>
      <c r="L655">
        <f>_xlfn.PERCENTILE.INC($C$2:$C655,L$1)</f>
        <v>13.796537434479815</v>
      </c>
      <c r="M655">
        <f>_xlfn.PERCENTILE.INC($C$2:$C655,M$1)</f>
        <v>16.147420132862898</v>
      </c>
      <c r="N655">
        <f>_xlfn.PERCENTILE.INC($C$2:$C655,N$1)</f>
        <v>18.376347665610297</v>
      </c>
      <c r="O655">
        <f>_xlfn.PERCENTILE.INC($C$2:$C655,O$1)</f>
        <v>32.563788598776704</v>
      </c>
      <c r="P655">
        <f t="shared" si="131"/>
        <v>4</v>
      </c>
      <c r="Q655">
        <f t="shared" si="122"/>
        <v>5</v>
      </c>
      <c r="R655">
        <f t="shared" si="123"/>
        <v>4</v>
      </c>
      <c r="S655">
        <f t="shared" si="124"/>
        <v>4</v>
      </c>
      <c r="T655">
        <f t="shared" si="128"/>
        <v>7.9747873433286348E-2</v>
      </c>
      <c r="U655">
        <f t="shared" si="125"/>
        <v>0.10207845848253429</v>
      </c>
      <c r="V655">
        <f t="shared" si="126"/>
        <v>8.1382019798860575E-2</v>
      </c>
      <c r="W655">
        <f t="shared" si="127"/>
        <v>8.3433615787408447E-2</v>
      </c>
    </row>
    <row r="656" spans="1:23" x14ac:dyDescent="0.4">
      <c r="A656">
        <v>1935.07</v>
      </c>
      <c r="B656">
        <v>10.65</v>
      </c>
      <c r="C656">
        <v>13.202137936511015</v>
      </c>
      <c r="D656">
        <f t="shared" si="118"/>
        <v>-4.0540540540540482E-3</v>
      </c>
      <c r="E656">
        <f t="shared" si="130"/>
        <v>0.12460401267159447</v>
      </c>
      <c r="F656">
        <f t="shared" si="129"/>
        <v>0.62845849802371678</v>
      </c>
      <c r="G656" t="str">
        <f t="shared" si="119"/>
        <v>10.7 to 13.7</v>
      </c>
      <c r="H656" t="str">
        <f t="shared" si="120"/>
        <v>Below 10.7</v>
      </c>
      <c r="I656" t="str">
        <f>IF(C656&gt;$AA$17,"Above 21.9",IF(C656&gt;$AA$16,"17.7 to 21.9",IF(C656&gt;$AA$15,"13.7 to 17.7",IF(C656&gt;$AA$14,"10.6 to 13.6","Below 10.6"))))</f>
        <v>10.6 to 13.6</v>
      </c>
      <c r="J656" t="str">
        <f t="shared" si="121"/>
        <v>Below 10.6</v>
      </c>
      <c r="K656">
        <f>_xlfn.PERCENTILE.INC($C$2:$C656,K$1)</f>
        <v>10.608443084738941</v>
      </c>
      <c r="L656">
        <f>_xlfn.PERCENTILE.INC($C$2:$C656,L$1)</f>
        <v>13.793014440477192</v>
      </c>
      <c r="M656">
        <f>_xlfn.PERCENTILE.INC($C$2:$C656,M$1)</f>
        <v>16.114263378662603</v>
      </c>
      <c r="N656">
        <f>_xlfn.PERCENTILE.INC($C$2:$C656,N$1)</f>
        <v>18.367397881830261</v>
      </c>
      <c r="O656">
        <f>_xlfn.PERCENTILE.INC($C$2:$C656,O$1)</f>
        <v>32.563788598776704</v>
      </c>
      <c r="P656">
        <f t="shared" si="131"/>
        <v>4</v>
      </c>
      <c r="Q656">
        <f t="shared" si="122"/>
        <v>5</v>
      </c>
      <c r="R656">
        <f t="shared" si="123"/>
        <v>4</v>
      </c>
      <c r="S656">
        <f t="shared" si="124"/>
        <v>4</v>
      </c>
      <c r="T656">
        <f t="shared" si="128"/>
        <v>7.5745307677362012E-2</v>
      </c>
      <c r="U656">
        <f t="shared" si="125"/>
        <v>0.10036136220679419</v>
      </c>
      <c r="V656">
        <f t="shared" si="126"/>
        <v>8.5167818118794897E-2</v>
      </c>
      <c r="W656">
        <f t="shared" si="127"/>
        <v>7.9747873433286348E-2</v>
      </c>
    </row>
    <row r="657" spans="1:23" x14ac:dyDescent="0.4">
      <c r="A657">
        <v>1935.08</v>
      </c>
      <c r="B657">
        <v>11.37</v>
      </c>
      <c r="C657">
        <v>14.105056846668957</v>
      </c>
      <c r="D657">
        <f t="shared" si="118"/>
        <v>1.0666666666666598E-3</v>
      </c>
      <c r="E657">
        <f t="shared" si="130"/>
        <v>0.24945054945054942</v>
      </c>
      <c r="F657">
        <f t="shared" si="129"/>
        <v>0.81126760563380151</v>
      </c>
      <c r="G657" t="str">
        <f t="shared" si="119"/>
        <v>13.7 to 17.8</v>
      </c>
      <c r="H657" t="str">
        <f t="shared" si="120"/>
        <v>Below 10.7</v>
      </c>
      <c r="I657" t="str">
        <f>IF(C657&gt;$AA$17,"Above 21.9",IF(C657&gt;$AA$16,"17.7 to 21.9",IF(C657&gt;$AA$15,"13.7 to 17.7",IF(C657&gt;$AA$14,"10.6 to 13.6","Below 10.6"))))</f>
        <v>13.7 to 17.7</v>
      </c>
      <c r="J657" t="str">
        <f t="shared" si="121"/>
        <v>Below 10.6</v>
      </c>
      <c r="K657">
        <f>_xlfn.PERCENTILE.INC($C$2:$C657,K$1)</f>
        <v>10.61275946612623</v>
      </c>
      <c r="L657">
        <f>_xlfn.PERCENTILE.INC($C$2:$C657,L$1)</f>
        <v>13.794952631845822</v>
      </c>
      <c r="M657">
        <f>_xlfn.PERCENTILE.INC($C$2:$C657,M$1)</f>
        <v>16.081106624462315</v>
      </c>
      <c r="N657">
        <f>_xlfn.PERCENTILE.INC($C$2:$C657,N$1)</f>
        <v>18.358448098050221</v>
      </c>
      <c r="O657">
        <f>_xlfn.PERCENTILE.INC($C$2:$C657,O$1)</f>
        <v>32.563788598776704</v>
      </c>
      <c r="P657">
        <f t="shared" si="131"/>
        <v>3</v>
      </c>
      <c r="Q657">
        <f t="shared" si="122"/>
        <v>5</v>
      </c>
      <c r="R657">
        <f t="shared" si="123"/>
        <v>4</v>
      </c>
      <c r="S657">
        <f t="shared" si="124"/>
        <v>4</v>
      </c>
      <c r="T657">
        <f t="shared" si="128"/>
        <v>7.0896559359571773E-2</v>
      </c>
      <c r="U657">
        <f t="shared" si="125"/>
        <v>9.8902983354634655E-2</v>
      </c>
      <c r="V657">
        <f t="shared" si="126"/>
        <v>8.837805601205978E-2</v>
      </c>
      <c r="W657">
        <f t="shared" si="127"/>
        <v>7.5745307677362012E-2</v>
      </c>
    </row>
    <row r="658" spans="1:23" x14ac:dyDescent="0.4">
      <c r="A658">
        <v>1935.09</v>
      </c>
      <c r="B658">
        <v>11.61</v>
      </c>
      <c r="C658">
        <v>14.418891702707437</v>
      </c>
      <c r="D658">
        <f t="shared" si="118"/>
        <v>8.6880973066898041E-4</v>
      </c>
      <c r="E658">
        <f t="shared" si="130"/>
        <v>0.30743243243243223</v>
      </c>
      <c r="F658">
        <f t="shared" si="129"/>
        <v>0.25329815303430103</v>
      </c>
      <c r="G658" t="str">
        <f t="shared" si="119"/>
        <v>13.7 to 17.8</v>
      </c>
      <c r="H658" t="str">
        <f t="shared" si="120"/>
        <v>Below 10.7</v>
      </c>
      <c r="I658" t="str">
        <f>IF(C658&gt;$AA$17,"Above 21.9",IF(C658&gt;$AA$16,"17.7 to 21.9",IF(C658&gt;$AA$15,"13.7 to 17.7",IF(C658&gt;$AA$14,"10.6 to 13.6","Below 10.6"))))</f>
        <v>13.7 to 17.7</v>
      </c>
      <c r="J658" t="str">
        <f t="shared" si="121"/>
        <v>Below 10.6</v>
      </c>
      <c r="K658">
        <f>_xlfn.PERCENTILE.INC($C$2:$C658,K$1)</f>
        <v>10.629076609509015</v>
      </c>
      <c r="L658">
        <f>_xlfn.PERCENTILE.INC($C$2:$C658,L$1)</f>
        <v>13.798122237113809</v>
      </c>
      <c r="M658">
        <f>_xlfn.PERCENTILE.INC($C$2:$C658,M$1)</f>
        <v>16.074682118985105</v>
      </c>
      <c r="N658">
        <f>_xlfn.PERCENTILE.INC($C$2:$C658,N$1)</f>
        <v>18.340782306481181</v>
      </c>
      <c r="O658">
        <f>_xlfn.PERCENTILE.INC($C$2:$C658,O$1)</f>
        <v>32.563788598776704</v>
      </c>
      <c r="P658">
        <f t="shared" si="131"/>
        <v>3</v>
      </c>
      <c r="Q658">
        <f t="shared" si="122"/>
        <v>5</v>
      </c>
      <c r="R658">
        <f t="shared" si="123"/>
        <v>4</v>
      </c>
      <c r="S658">
        <f t="shared" si="124"/>
        <v>3</v>
      </c>
      <c r="T658">
        <f t="shared" si="128"/>
        <v>6.9353457992352485E-2</v>
      </c>
      <c r="U658">
        <f t="shared" si="125"/>
        <v>9.6532107110221532E-2</v>
      </c>
      <c r="V658">
        <f t="shared" si="126"/>
        <v>9.1659414179545817E-2</v>
      </c>
      <c r="W658">
        <f t="shared" si="127"/>
        <v>7.0896559359571773E-2</v>
      </c>
    </row>
    <row r="659" spans="1:23" x14ac:dyDescent="0.4">
      <c r="A659">
        <v>1935.1</v>
      </c>
      <c r="B659">
        <v>11.92</v>
      </c>
      <c r="C659">
        <v>14.826232627114095</v>
      </c>
      <c r="D659">
        <f t="shared" si="118"/>
        <v>2.5231286795626034E-4</v>
      </c>
      <c r="E659">
        <f t="shared" si="130"/>
        <v>0.33184357541899451</v>
      </c>
      <c r="F659">
        <f t="shared" si="129"/>
        <v>0.32041343669250699</v>
      </c>
      <c r="G659" t="str">
        <f t="shared" si="119"/>
        <v>13.7 to 17.8</v>
      </c>
      <c r="H659" t="str">
        <f t="shared" si="120"/>
        <v>10.7 to 13.7</v>
      </c>
      <c r="I659" t="str">
        <f>IF(C659&gt;$AA$17,"Above 21.9",IF(C659&gt;$AA$16,"17.7 to 21.9",IF(C659&gt;$AA$15,"13.7 to 17.7",IF(C659&gt;$AA$14,"10.6 to 13.6","Below 10.6"))))</f>
        <v>13.7 to 17.7</v>
      </c>
      <c r="J659" t="str">
        <f t="shared" si="121"/>
        <v>10.6 to 13.6</v>
      </c>
      <c r="K659">
        <f>_xlfn.PERCENTILE.INC($C$2:$C659,K$1)</f>
        <v>10.645393752891797</v>
      </c>
      <c r="L659">
        <f>_xlfn.PERCENTILE.INC($C$2:$C659,L$1)</f>
        <v>13.801291842381794</v>
      </c>
      <c r="M659">
        <f>_xlfn.PERCENTILE.INC($C$2:$C659,M$1)</f>
        <v>16.068257613507896</v>
      </c>
      <c r="N659">
        <f>_xlfn.PERCENTILE.INC($C$2:$C659,N$1)</f>
        <v>18.32311651491213</v>
      </c>
      <c r="O659">
        <f>_xlfn.PERCENTILE.INC($C$2:$C659,O$1)</f>
        <v>32.563788598776704</v>
      </c>
      <c r="P659">
        <f t="shared" si="131"/>
        <v>3</v>
      </c>
      <c r="Q659">
        <f t="shared" si="122"/>
        <v>4</v>
      </c>
      <c r="R659">
        <f t="shared" si="123"/>
        <v>4</v>
      </c>
      <c r="S659">
        <f t="shared" si="124"/>
        <v>3</v>
      </c>
      <c r="T659">
        <f t="shared" si="128"/>
        <v>6.7448017655625345E-2</v>
      </c>
      <c r="U659">
        <f t="shared" si="125"/>
        <v>9.3296671499224437E-2</v>
      </c>
      <c r="V659">
        <f t="shared" si="126"/>
        <v>9.0022349445247576E-2</v>
      </c>
      <c r="W659">
        <f t="shared" si="127"/>
        <v>6.9353457992352485E-2</v>
      </c>
    </row>
    <row r="660" spans="1:23" x14ac:dyDescent="0.4">
      <c r="A660">
        <v>1935.11</v>
      </c>
      <c r="B660">
        <v>13.04</v>
      </c>
      <c r="C660">
        <v>16.129605163251149</v>
      </c>
      <c r="D660">
        <f t="shared" si="118"/>
        <v>6.3621533442088044E-3</v>
      </c>
      <c r="E660">
        <f t="shared" si="130"/>
        <v>0.41739130434782612</v>
      </c>
      <c r="F660">
        <f t="shared" si="129"/>
        <v>1.1275167785234892</v>
      </c>
      <c r="G660" t="str">
        <f t="shared" si="119"/>
        <v>13.7 to 17.8</v>
      </c>
      <c r="H660" t="str">
        <f t="shared" si="120"/>
        <v>10.7 to 13.7</v>
      </c>
      <c r="I660" t="str">
        <f>IF(C660&gt;$AA$17,"Above 21.9",IF(C660&gt;$AA$16,"17.7 to 21.9",IF(C660&gt;$AA$15,"13.7 to 17.7",IF(C660&gt;$AA$14,"10.6 to 13.6","Below 10.6"))))</f>
        <v>13.7 to 17.7</v>
      </c>
      <c r="J660" t="str">
        <f t="shared" si="121"/>
        <v>10.6 to 13.6</v>
      </c>
      <c r="K660">
        <f>_xlfn.PERCENTILE.INC($C$2:$C660,K$1)</f>
        <v>10.661710896274581</v>
      </c>
      <c r="L660">
        <f>_xlfn.PERCENTILE.INC($C$2:$C660,L$1)</f>
        <v>13.814263984366493</v>
      </c>
      <c r="M660">
        <f>_xlfn.PERCENTILE.INC($C$2:$C660,M$1)</f>
        <v>16.077894371723712</v>
      </c>
      <c r="N660">
        <f>_xlfn.PERCENTILE.INC($C$2:$C660,N$1)</f>
        <v>18.305450723343082</v>
      </c>
      <c r="O660">
        <f>_xlfn.PERCENTILE.INC($C$2:$C660,O$1)</f>
        <v>32.563788598776704</v>
      </c>
      <c r="P660">
        <f t="shared" si="131"/>
        <v>2</v>
      </c>
      <c r="Q660">
        <f t="shared" si="122"/>
        <v>4</v>
      </c>
      <c r="R660">
        <f t="shared" si="123"/>
        <v>4</v>
      </c>
      <c r="S660">
        <f t="shared" si="124"/>
        <v>3</v>
      </c>
      <c r="T660">
        <f t="shared" si="128"/>
        <v>6.1997797830683904E-2</v>
      </c>
      <c r="U660">
        <f t="shared" si="125"/>
        <v>9.1858427377597543E-2</v>
      </c>
      <c r="V660">
        <f t="shared" si="126"/>
        <v>8.7345332344970175E-2</v>
      </c>
      <c r="W660">
        <f t="shared" si="127"/>
        <v>6.7448017655625345E-2</v>
      </c>
    </row>
    <row r="661" spans="1:23" x14ac:dyDescent="0.4">
      <c r="A661">
        <v>1935.12</v>
      </c>
      <c r="B661">
        <v>13.04</v>
      </c>
      <c r="C661">
        <v>16.159192714615333</v>
      </c>
      <c r="D661">
        <f t="shared" si="118"/>
        <v>4.6548956661316074E-3</v>
      </c>
      <c r="E661">
        <f t="shared" si="130"/>
        <v>0.40820734341252696</v>
      </c>
      <c r="F661">
        <f t="shared" si="129"/>
        <v>0</v>
      </c>
      <c r="G661" t="str">
        <f t="shared" si="119"/>
        <v>13.7 to 17.8</v>
      </c>
      <c r="H661" t="str">
        <f t="shared" si="120"/>
        <v>10.7 to 13.7</v>
      </c>
      <c r="I661" t="str">
        <f>IF(C661&gt;$AA$17,"Above 21.9",IF(C661&gt;$AA$16,"17.7 to 21.9",IF(C661&gt;$AA$15,"13.7 to 17.7",IF(C661&gt;$AA$14,"10.6 to 13.6","Below 10.6"))))</f>
        <v>13.7 to 17.7</v>
      </c>
      <c r="J661" t="str">
        <f t="shared" si="121"/>
        <v>10.6 to 13.6</v>
      </c>
      <c r="K661">
        <f>_xlfn.PERCENTILE.INC($C$2:$C661,K$1)</f>
        <v>10.678028039657367</v>
      </c>
      <c r="L661">
        <f>_xlfn.PERCENTILE.INC($C$2:$C661,L$1)</f>
        <v>13.837038663067911</v>
      </c>
      <c r="M661">
        <f>_xlfn.PERCENTILE.INC($C$2:$C661,M$1)</f>
        <v>16.100506039977848</v>
      </c>
      <c r="N661">
        <f>_xlfn.PERCENTILE.INC($C$2:$C661,N$1)</f>
        <v>18.287784931774041</v>
      </c>
      <c r="O661">
        <f>_xlfn.PERCENTILE.INC($C$2:$C661,O$1)</f>
        <v>32.563788598776704</v>
      </c>
      <c r="P661">
        <f t="shared" si="131"/>
        <v>2</v>
      </c>
      <c r="Q661">
        <f t="shared" si="122"/>
        <v>4</v>
      </c>
      <c r="R661">
        <f t="shared" si="123"/>
        <v>4</v>
      </c>
      <c r="S661">
        <f t="shared" si="124"/>
        <v>2</v>
      </c>
      <c r="T661">
        <f t="shared" si="128"/>
        <v>6.1884279596191749E-2</v>
      </c>
      <c r="U661">
        <f t="shared" si="125"/>
        <v>8.9707296616522658E-2</v>
      </c>
      <c r="V661">
        <f t="shared" si="126"/>
        <v>8.5915542382776308E-2</v>
      </c>
      <c r="W661">
        <f t="shared" si="127"/>
        <v>6.1997797830683904E-2</v>
      </c>
    </row>
    <row r="662" spans="1:23" x14ac:dyDescent="0.4">
      <c r="A662">
        <v>1936.01</v>
      </c>
      <c r="B662">
        <v>13.76</v>
      </c>
      <c r="C662">
        <v>17.087359845997245</v>
      </c>
      <c r="D662">
        <f t="shared" si="118"/>
        <v>8.7747035573122485E-3</v>
      </c>
      <c r="E662">
        <f t="shared" si="130"/>
        <v>0.48596112311015122</v>
      </c>
      <c r="F662">
        <f t="shared" si="129"/>
        <v>0.66257668711656503</v>
      </c>
      <c r="G662" t="str">
        <f t="shared" si="119"/>
        <v>13.7 to 17.8</v>
      </c>
      <c r="H662" t="str">
        <f t="shared" si="120"/>
        <v>10.7 to 13.7</v>
      </c>
      <c r="I662" t="str">
        <f>IF(C662&gt;$AA$17,"Above 21.9",IF(C662&gt;$AA$16,"17.7 to 21.9",IF(C662&gt;$AA$15,"13.7 to 17.7",IF(C662&gt;$AA$14,"10.6 to 13.6","Below 10.6"))))</f>
        <v>13.7 to 17.7</v>
      </c>
      <c r="J662" t="str">
        <f t="shared" si="121"/>
        <v>10.6 to 13.6</v>
      </c>
      <c r="K662">
        <f>_xlfn.PERCENTILE.INC($C$2:$C662,K$1)</f>
        <v>10.694345183040149</v>
      </c>
      <c r="L662">
        <f>_xlfn.PERCENTILE.INC($C$2:$C662,L$1)</f>
        <v>13.859813341769325</v>
      </c>
      <c r="M662">
        <f>_xlfn.PERCENTILE.INC($C$2:$C662,M$1)</f>
        <v>16.129605163251149</v>
      </c>
      <c r="N662">
        <f>_xlfn.PERCENTILE.INC($C$2:$C662,N$1)</f>
        <v>18.27011914020499</v>
      </c>
      <c r="O662">
        <f>_xlfn.PERCENTILE.INC($C$2:$C662,O$1)</f>
        <v>32.563788598776704</v>
      </c>
      <c r="P662">
        <f t="shared" si="131"/>
        <v>2</v>
      </c>
      <c r="Q662">
        <f t="shared" si="122"/>
        <v>4</v>
      </c>
      <c r="R662">
        <f t="shared" si="123"/>
        <v>4</v>
      </c>
      <c r="S662">
        <f t="shared" si="124"/>
        <v>2</v>
      </c>
      <c r="T662">
        <f t="shared" si="128"/>
        <v>5.8522791643218795E-2</v>
      </c>
      <c r="U662">
        <f t="shared" si="125"/>
        <v>8.8175908769878256E-2</v>
      </c>
      <c r="V662">
        <f t="shared" si="126"/>
        <v>8.6987474392284797E-2</v>
      </c>
      <c r="W662">
        <f t="shared" si="127"/>
        <v>6.1884279596191749E-2</v>
      </c>
    </row>
    <row r="663" spans="1:23" x14ac:dyDescent="0.4">
      <c r="A663">
        <v>1936.02</v>
      </c>
      <c r="B663">
        <v>14.55</v>
      </c>
      <c r="C663">
        <v>18.104536459517792</v>
      </c>
      <c r="D663">
        <f t="shared" si="118"/>
        <v>1.4838200473559595E-2</v>
      </c>
      <c r="E663">
        <f t="shared" si="130"/>
        <v>0.62026726057906456</v>
      </c>
      <c r="F663">
        <f t="shared" si="129"/>
        <v>0.6889534883720938</v>
      </c>
      <c r="G663" t="str">
        <f t="shared" si="119"/>
        <v>17.8 to 22.0</v>
      </c>
      <c r="H663" t="str">
        <f t="shared" si="120"/>
        <v>10.7 to 13.7</v>
      </c>
      <c r="I663" t="str">
        <f>IF(C663&gt;$AA$17,"Above 21.9",IF(C663&gt;$AA$16,"17.7 to 21.9",IF(C663&gt;$AA$15,"13.7 to 17.7",IF(C663&gt;$AA$14,"10.6 to 13.6","Below 10.6"))))</f>
        <v>17.7 to 21.9</v>
      </c>
      <c r="J663" t="str">
        <f t="shared" si="121"/>
        <v>10.6 to 13.6</v>
      </c>
      <c r="K663">
        <f>_xlfn.PERCENTILE.INC($C$2:$C663,K$1)</f>
        <v>10.696878784168684</v>
      </c>
      <c r="L663">
        <f>_xlfn.PERCENTILE.INC($C$2:$C663,L$1)</f>
        <v>13.869581163145039</v>
      </c>
      <c r="M663">
        <f>_xlfn.PERCENTILE.INC($C$2:$C663,M$1)</f>
        <v>16.147357694069658</v>
      </c>
      <c r="N663">
        <f>_xlfn.PERCENTILE.INC($C$2:$C663,N$1)</f>
        <v>18.259069343095721</v>
      </c>
      <c r="O663">
        <f>_xlfn.PERCENTILE.INC($C$2:$C663,O$1)</f>
        <v>32.563788598776704</v>
      </c>
      <c r="P663">
        <f t="shared" si="131"/>
        <v>2</v>
      </c>
      <c r="Q663">
        <f t="shared" si="122"/>
        <v>4</v>
      </c>
      <c r="R663">
        <f t="shared" si="123"/>
        <v>4</v>
      </c>
      <c r="S663">
        <f t="shared" si="124"/>
        <v>2</v>
      </c>
      <c r="T663">
        <f t="shared" si="128"/>
        <v>5.5234775120369728E-2</v>
      </c>
      <c r="U663">
        <f t="shared" si="125"/>
        <v>8.7800662713495292E-2</v>
      </c>
      <c r="V663">
        <f t="shared" si="126"/>
        <v>9.0189118074415237E-2</v>
      </c>
      <c r="W663">
        <f t="shared" si="127"/>
        <v>5.8522791643218795E-2</v>
      </c>
    </row>
    <row r="664" spans="1:23" x14ac:dyDescent="0.4">
      <c r="A664">
        <v>1936.03</v>
      </c>
      <c r="B664">
        <v>14.86</v>
      </c>
      <c r="C664">
        <v>18.660478203926026</v>
      </c>
      <c r="D664">
        <f t="shared" si="118"/>
        <v>2.5825571549534281E-2</v>
      </c>
      <c r="E664">
        <f t="shared" si="130"/>
        <v>0.76694411414982155</v>
      </c>
      <c r="F664">
        <f t="shared" si="129"/>
        <v>0.25567010309278243</v>
      </c>
      <c r="G664" t="str">
        <f t="shared" si="119"/>
        <v>17.8 to 22.0</v>
      </c>
      <c r="H664" t="str">
        <f t="shared" si="120"/>
        <v>10.7 to 13.7</v>
      </c>
      <c r="I664" t="str">
        <f>IF(C664&gt;$AA$17,"Above 21.9",IF(C664&gt;$AA$16,"17.7 to 21.9",IF(C664&gt;$AA$15,"13.7 to 17.7",IF(C664&gt;$AA$14,"10.6 to 13.6","Below 10.6"))))</f>
        <v>17.7 to 21.9</v>
      </c>
      <c r="J664" t="str">
        <f t="shared" si="121"/>
        <v>10.6 to 13.6</v>
      </c>
      <c r="K664">
        <f>_xlfn.PERCENTILE.INC($C$2:$C664,K$1)</f>
        <v>10.699412385297217</v>
      </c>
      <c r="L664">
        <f>_xlfn.PERCENTILE.INC($C$2:$C664,L$1)</f>
        <v>13.879348984520753</v>
      </c>
      <c r="M664">
        <f>_xlfn.PERCENTILE.INC($C$2:$C664,M$1)</f>
        <v>16.160153873684877</v>
      </c>
      <c r="N664">
        <f>_xlfn.PERCENTILE.INC($C$2:$C664,N$1)</f>
        <v>18.32311651491213</v>
      </c>
      <c r="O664">
        <f>_xlfn.PERCENTILE.INC($C$2:$C664,O$1)</f>
        <v>32.563788598776704</v>
      </c>
      <c r="P664">
        <f t="shared" si="131"/>
        <v>1</v>
      </c>
      <c r="Q664">
        <f t="shared" si="122"/>
        <v>4</v>
      </c>
      <c r="R664">
        <f t="shared" si="123"/>
        <v>5</v>
      </c>
      <c r="S664">
        <f t="shared" si="124"/>
        <v>2</v>
      </c>
      <c r="T664">
        <f t="shared" si="128"/>
        <v>5.3589194717936404E-2</v>
      </c>
      <c r="U664">
        <f t="shared" si="125"/>
        <v>9.335018062736461E-2</v>
      </c>
      <c r="V664">
        <f t="shared" si="126"/>
        <v>9.6169821396421856E-2</v>
      </c>
      <c r="W664">
        <f t="shared" si="127"/>
        <v>5.5234775120369728E-2</v>
      </c>
    </row>
    <row r="665" spans="1:23" x14ac:dyDescent="0.4">
      <c r="A665">
        <v>1936.04</v>
      </c>
      <c r="B665">
        <v>14.88</v>
      </c>
      <c r="C665">
        <v>18.7189996651515</v>
      </c>
      <c r="D665">
        <f t="shared" si="118"/>
        <v>2.9616724738675958E-2</v>
      </c>
      <c r="E665">
        <f t="shared" si="130"/>
        <v>0.64601769911504447</v>
      </c>
      <c r="F665">
        <f t="shared" si="129"/>
        <v>1.6150740242262193E-2</v>
      </c>
      <c r="G665" t="str">
        <f t="shared" si="119"/>
        <v>17.8 to 22.0</v>
      </c>
      <c r="H665" t="str">
        <f t="shared" si="120"/>
        <v>Below 10.7</v>
      </c>
      <c r="I665" t="str">
        <f>IF(C665&gt;$AA$17,"Above 21.9",IF(C665&gt;$AA$16,"17.7 to 21.9",IF(C665&gt;$AA$15,"13.7 to 17.7",IF(C665&gt;$AA$14,"10.6 to 13.6","Below 10.6"))))</f>
        <v>17.7 to 21.9</v>
      </c>
      <c r="J665" t="str">
        <f t="shared" si="121"/>
        <v>Below 10.6</v>
      </c>
      <c r="K665">
        <f>_xlfn.PERCENTILE.INC($C$2:$C665,K$1)</f>
        <v>10.70194598642575</v>
      </c>
      <c r="L665">
        <f>_xlfn.PERCENTILE.INC($C$2:$C665,L$1)</f>
        <v>13.887344449297776</v>
      </c>
      <c r="M665">
        <f>_xlfn.PERCENTILE.INC($C$2:$C665,M$1)</f>
        <v>16.1630373508935</v>
      </c>
      <c r="N665">
        <f>_xlfn.PERCENTILE.INC($C$2:$C665,N$1)</f>
        <v>18.376347665610297</v>
      </c>
      <c r="O665">
        <f>_xlfn.PERCENTILE.INC($C$2:$C665,O$1)</f>
        <v>32.563788598776704</v>
      </c>
      <c r="P665">
        <f t="shared" si="131"/>
        <v>1</v>
      </c>
      <c r="Q665">
        <f t="shared" si="122"/>
        <v>5</v>
      </c>
      <c r="R665">
        <f t="shared" si="123"/>
        <v>4</v>
      </c>
      <c r="S665">
        <f t="shared" si="124"/>
        <v>1</v>
      </c>
      <c r="T665">
        <f t="shared" si="128"/>
        <v>5.3421658095419738E-2</v>
      </c>
      <c r="U665">
        <f t="shared" si="125"/>
        <v>9.619465779227461E-2</v>
      </c>
      <c r="V665">
        <f t="shared" si="126"/>
        <v>9.0055932060448804E-2</v>
      </c>
      <c r="W665">
        <f t="shared" si="127"/>
        <v>5.3589194717936404E-2</v>
      </c>
    </row>
    <row r="666" spans="1:23" x14ac:dyDescent="0.4">
      <c r="A666">
        <v>1936.05</v>
      </c>
      <c r="B666">
        <v>14.09</v>
      </c>
      <c r="C666">
        <v>17.75019251932865</v>
      </c>
      <c r="D666">
        <f t="shared" si="118"/>
        <v>2.1885813148788923E-2</v>
      </c>
      <c r="E666">
        <f t="shared" si="130"/>
        <v>0.44512820512820511</v>
      </c>
      <c r="F666">
        <f t="shared" si="129"/>
        <v>-0.63709677419354904</v>
      </c>
      <c r="G666" t="str">
        <f t="shared" si="119"/>
        <v>13.7 to 17.8</v>
      </c>
      <c r="H666" t="str">
        <f t="shared" si="120"/>
        <v>Below 10.7</v>
      </c>
      <c r="I666" t="str">
        <f>IF(C666&gt;$AA$17,"Above 21.9",IF(C666&gt;$AA$16,"17.7 to 21.9",IF(C666&gt;$AA$15,"13.7 to 17.7",IF(C666&gt;$AA$14,"10.6 to 13.6","Below 10.6"))))</f>
        <v>17.7 to 21.9</v>
      </c>
      <c r="J666" t="str">
        <f t="shared" si="121"/>
        <v>Below 10.6</v>
      </c>
      <c r="K666">
        <f>_xlfn.PERCENTILE.INC($C$2:$C666,K$1)</f>
        <v>10.704479587554285</v>
      </c>
      <c r="L666">
        <f>_xlfn.PERCENTILE.INC($C$2:$C666,L$1)</f>
        <v>13.893567557476111</v>
      </c>
      <c r="M666">
        <f>_xlfn.PERCENTILE.INC($C$2:$C666,M$1)</f>
        <v>16.166279906223949</v>
      </c>
      <c r="N666">
        <f>_xlfn.PERCENTILE.INC($C$2:$C666,N$1)</f>
        <v>18.367397881830261</v>
      </c>
      <c r="O666">
        <f>_xlfn.PERCENTILE.INC($C$2:$C666,O$1)</f>
        <v>32.563788598776704</v>
      </c>
      <c r="P666">
        <f t="shared" si="131"/>
        <v>2</v>
      </c>
      <c r="Q666">
        <f t="shared" si="122"/>
        <v>4</v>
      </c>
      <c r="R666">
        <f t="shared" si="123"/>
        <v>4</v>
      </c>
      <c r="S666">
        <f t="shared" si="124"/>
        <v>1</v>
      </c>
      <c r="T666">
        <f t="shared" si="128"/>
        <v>5.633741712440999E-2</v>
      </c>
      <c r="U666">
        <f t="shared" si="125"/>
        <v>9.4561230777064895E-2</v>
      </c>
      <c r="V666">
        <f t="shared" si="126"/>
        <v>8.3433615787408447E-2</v>
      </c>
      <c r="W666">
        <f t="shared" si="127"/>
        <v>5.3421658095419738E-2</v>
      </c>
    </row>
    <row r="667" spans="1:23" x14ac:dyDescent="0.4">
      <c r="A667">
        <v>1936.06</v>
      </c>
      <c r="B667">
        <v>14.69</v>
      </c>
      <c r="C667">
        <v>18.393001065831346</v>
      </c>
      <c r="D667">
        <f t="shared" si="118"/>
        <v>2.1304706853839804E-2</v>
      </c>
      <c r="E667">
        <f t="shared" si="130"/>
        <v>0.45158102766798425</v>
      </c>
      <c r="F667">
        <f t="shared" si="129"/>
        <v>0.51100070972320766</v>
      </c>
      <c r="G667" t="str">
        <f t="shared" si="119"/>
        <v>17.8 to 22.0</v>
      </c>
      <c r="H667" t="str">
        <f t="shared" si="120"/>
        <v>10.7 to 13.7</v>
      </c>
      <c r="I667" t="str">
        <f>IF(C667&gt;$AA$17,"Above 21.9",IF(C667&gt;$AA$16,"17.7 to 21.9",IF(C667&gt;$AA$15,"13.7 to 17.7",IF(C667&gt;$AA$14,"10.6 to 13.6","Below 10.6"))))</f>
        <v>17.7 to 21.9</v>
      </c>
      <c r="J667" t="str">
        <f t="shared" si="121"/>
        <v>10.6 to 13.6</v>
      </c>
      <c r="K667">
        <f>_xlfn.PERCENTILE.INC($C$2:$C667,K$1)</f>
        <v>10.707013188682819</v>
      </c>
      <c r="L667">
        <f>_xlfn.PERCENTILE.INC($C$2:$C667,L$1)</f>
        <v>13.899790665654443</v>
      </c>
      <c r="M667">
        <f>_xlfn.PERCENTILE.INC($C$2:$C667,M$1)</f>
        <v>16.169702000615302</v>
      </c>
      <c r="N667">
        <f>_xlfn.PERCENTILE.INC($C$2:$C667,N$1)</f>
        <v>18.393001065831346</v>
      </c>
      <c r="O667">
        <f>_xlfn.PERCENTILE.INC($C$2:$C667,O$1)</f>
        <v>32.563788598776704</v>
      </c>
      <c r="P667">
        <f t="shared" si="131"/>
        <v>2</v>
      </c>
      <c r="Q667">
        <f t="shared" si="122"/>
        <v>4</v>
      </c>
      <c r="R667">
        <f t="shared" si="123"/>
        <v>4</v>
      </c>
      <c r="S667">
        <f t="shared" si="124"/>
        <v>2</v>
      </c>
      <c r="T667">
        <f t="shared" si="128"/>
        <v>5.4368506608619659E-2</v>
      </c>
      <c r="U667">
        <f t="shared" si="125"/>
        <v>8.9301822578530948E-2</v>
      </c>
      <c r="V667">
        <f t="shared" si="126"/>
        <v>7.9747873433286348E-2</v>
      </c>
      <c r="W667">
        <f t="shared" si="127"/>
        <v>5.633741712440999E-2</v>
      </c>
    </row>
    <row r="668" spans="1:23" x14ac:dyDescent="0.4">
      <c r="A668">
        <v>1936.07</v>
      </c>
      <c r="B668">
        <v>15.56</v>
      </c>
      <c r="C668">
        <v>19.360464512319137</v>
      </c>
      <c r="D668">
        <f t="shared" si="118"/>
        <v>2.3296354992076083E-2</v>
      </c>
      <c r="E668">
        <f t="shared" si="130"/>
        <v>0.46103286384976527</v>
      </c>
      <c r="F668">
        <f t="shared" si="129"/>
        <v>0.71068754254595046</v>
      </c>
      <c r="G668" t="str">
        <f t="shared" si="119"/>
        <v>17.8 to 22.0</v>
      </c>
      <c r="H668" t="str">
        <f t="shared" si="120"/>
        <v>10.7 to 13.7</v>
      </c>
      <c r="I668" t="str">
        <f>IF(C668&gt;$AA$17,"Above 21.9",IF(C668&gt;$AA$16,"17.7 to 21.9",IF(C668&gt;$AA$15,"13.7 to 17.7",IF(C668&gt;$AA$14,"10.6 to 13.6","Below 10.6"))))</f>
        <v>17.7 to 21.9</v>
      </c>
      <c r="J668" t="str">
        <f t="shared" si="121"/>
        <v>10.6 to 13.6</v>
      </c>
      <c r="K668">
        <f>_xlfn.PERCENTILE.INC($C$2:$C668,K$1)</f>
        <v>10.708080963492753</v>
      </c>
      <c r="L668">
        <f>_xlfn.PERCENTILE.INC($C$2:$C668,L$1)</f>
        <v>13.901911479864054</v>
      </c>
      <c r="M668">
        <f>_xlfn.PERCENTILE.INC($C$2:$C668,M$1)</f>
        <v>16.183513068955516</v>
      </c>
      <c r="N668">
        <f>_xlfn.PERCENTILE.INC($C$2:$C668,N$1)</f>
        <v>18.4011578267266</v>
      </c>
      <c r="O668">
        <f>_xlfn.PERCENTILE.INC($C$2:$C668,O$1)</f>
        <v>32.563788598776704</v>
      </c>
      <c r="P668">
        <f t="shared" si="131"/>
        <v>1</v>
      </c>
      <c r="Q668">
        <f t="shared" si="122"/>
        <v>4</v>
      </c>
      <c r="R668">
        <f t="shared" si="123"/>
        <v>4</v>
      </c>
      <c r="S668">
        <f t="shared" si="124"/>
        <v>2</v>
      </c>
      <c r="T668">
        <f t="shared" si="128"/>
        <v>5.1651653262952249E-2</v>
      </c>
      <c r="U668">
        <f t="shared" si="125"/>
        <v>8.4248169756782204E-2</v>
      </c>
      <c r="V668">
        <f t="shared" si="126"/>
        <v>7.5745307677362012E-2</v>
      </c>
      <c r="W668">
        <f t="shared" si="127"/>
        <v>5.4368506608619659E-2</v>
      </c>
    </row>
    <row r="669" spans="1:23" x14ac:dyDescent="0.4">
      <c r="A669">
        <v>1936.08</v>
      </c>
      <c r="B669">
        <v>15.87</v>
      </c>
      <c r="C669">
        <v>19.623060162983759</v>
      </c>
      <c r="D669">
        <f t="shared" si="118"/>
        <v>2.0960365853658538E-2</v>
      </c>
      <c r="E669">
        <f t="shared" si="130"/>
        <v>0.39577836411609502</v>
      </c>
      <c r="F669">
        <f t="shared" si="129"/>
        <v>0.23907455012853368</v>
      </c>
      <c r="G669" t="str">
        <f t="shared" si="119"/>
        <v>17.8 to 22.0</v>
      </c>
      <c r="H669" t="str">
        <f t="shared" si="120"/>
        <v>10.7 to 13.7</v>
      </c>
      <c r="I669" t="str">
        <f>IF(C669&gt;$AA$17,"Above 21.9",IF(C669&gt;$AA$16,"17.7 to 21.9",IF(C669&gt;$AA$15,"13.7 to 17.7",IF(C669&gt;$AA$14,"10.6 to 13.6","Below 10.6"))))</f>
        <v>17.7 to 21.9</v>
      </c>
      <c r="J669" t="str">
        <f t="shared" si="121"/>
        <v>10.6 to 13.6</v>
      </c>
      <c r="K669">
        <f>_xlfn.PERCENTILE.INC($C$2:$C669,K$1)</f>
        <v>10.709148738302687</v>
      </c>
      <c r="L669">
        <f>_xlfn.PERCENTILE.INC($C$2:$C669,L$1)</f>
        <v>13.904032294073666</v>
      </c>
      <c r="M669">
        <f>_xlfn.PERCENTILE.INC($C$2:$C669,M$1)</f>
        <v>16.194723677569183</v>
      </c>
      <c r="N669">
        <f>_xlfn.PERCENTILE.INC($C$2:$C669,N$1)</f>
        <v>18.437190026253674</v>
      </c>
      <c r="O669">
        <f>_xlfn.PERCENTILE.INC($C$2:$C669,O$1)</f>
        <v>32.563788598776704</v>
      </c>
      <c r="P669">
        <f t="shared" si="131"/>
        <v>1</v>
      </c>
      <c r="Q669">
        <f t="shared" si="122"/>
        <v>4</v>
      </c>
      <c r="R669">
        <f t="shared" si="123"/>
        <v>3</v>
      </c>
      <c r="S669">
        <f t="shared" si="124"/>
        <v>1</v>
      </c>
      <c r="T669">
        <f t="shared" si="128"/>
        <v>5.0960451208643003E-2</v>
      </c>
      <c r="U669">
        <f t="shared" si="125"/>
        <v>8.0071691583577201E-2</v>
      </c>
      <c r="V669">
        <f t="shared" si="126"/>
        <v>7.0896559359571773E-2</v>
      </c>
      <c r="W669">
        <f t="shared" si="127"/>
        <v>5.1651653262952249E-2</v>
      </c>
    </row>
    <row r="670" spans="1:23" x14ac:dyDescent="0.4">
      <c r="A670">
        <v>1936.09</v>
      </c>
      <c r="B670">
        <v>16.05</v>
      </c>
      <c r="C670">
        <v>19.862024243287642</v>
      </c>
      <c r="D670">
        <f t="shared" si="118"/>
        <v>2.0495495495495498E-2</v>
      </c>
      <c r="E670">
        <f t="shared" si="130"/>
        <v>0.38242894056847559</v>
      </c>
      <c r="F670">
        <f t="shared" si="129"/>
        <v>0.13610586011342268</v>
      </c>
      <c r="G670" t="str">
        <f t="shared" si="119"/>
        <v>17.8 to 22.0</v>
      </c>
      <c r="H670" t="str">
        <f t="shared" si="120"/>
        <v>10.7 to 13.7</v>
      </c>
      <c r="I670" t="str">
        <f>IF(C670&gt;$AA$17,"Above 21.9",IF(C670&gt;$AA$16,"17.7 to 21.9",IF(C670&gt;$AA$15,"13.7 to 17.7",IF(C670&gt;$AA$14,"10.6 to 13.6","Below 10.6"))))</f>
        <v>17.7 to 21.9</v>
      </c>
      <c r="J670" t="str">
        <f t="shared" si="121"/>
        <v>10.6 to 13.6</v>
      </c>
      <c r="K670">
        <f>_xlfn.PERCENTILE.INC($C$2:$C670,K$1)</f>
        <v>10.710216513112623</v>
      </c>
      <c r="L670">
        <f>_xlfn.PERCENTILE.INC($C$2:$C670,L$1)</f>
        <v>13.907847492231941</v>
      </c>
      <c r="M670">
        <f>_xlfn.PERCENTILE.INC($C$2:$C670,M$1)</f>
        <v>16.200733366729743</v>
      </c>
      <c r="N670">
        <f>_xlfn.PERCENTILE.INC($C$2:$C670,N$1)</f>
        <v>18.461236295793515</v>
      </c>
      <c r="O670">
        <f>_xlfn.PERCENTILE.INC($C$2:$C670,O$1)</f>
        <v>32.563788598776704</v>
      </c>
      <c r="P670">
        <f t="shared" si="131"/>
        <v>1</v>
      </c>
      <c r="Q670">
        <f t="shared" si="122"/>
        <v>4</v>
      </c>
      <c r="R670">
        <f t="shared" si="123"/>
        <v>3</v>
      </c>
      <c r="S670">
        <f t="shared" si="124"/>
        <v>1</v>
      </c>
      <c r="T670">
        <f t="shared" si="128"/>
        <v>5.0347335586298531E-2</v>
      </c>
      <c r="U670">
        <f t="shared" si="125"/>
        <v>7.8785972308933805E-2</v>
      </c>
      <c r="V670">
        <f t="shared" si="126"/>
        <v>6.9353457992352485E-2</v>
      </c>
      <c r="W670">
        <f t="shared" si="127"/>
        <v>5.0960451208643003E-2</v>
      </c>
    </row>
    <row r="671" spans="1:23" x14ac:dyDescent="0.4">
      <c r="A671">
        <v>1936.1</v>
      </c>
      <c r="B671">
        <v>16.89</v>
      </c>
      <c r="C671">
        <v>20.913091852533125</v>
      </c>
      <c r="D671">
        <f t="shared" si="118"/>
        <v>2.9723502304147477E-2</v>
      </c>
      <c r="E671">
        <f t="shared" si="130"/>
        <v>0.41694630872483229</v>
      </c>
      <c r="F671">
        <f t="shared" si="129"/>
        <v>0.62803738317756996</v>
      </c>
      <c r="G671" t="str">
        <f t="shared" si="119"/>
        <v>17.8 to 22.0</v>
      </c>
      <c r="H671" t="str">
        <f t="shared" si="120"/>
        <v>10.7 to 13.7</v>
      </c>
      <c r="I671" t="str">
        <f>IF(C671&gt;$AA$17,"Above 21.9",IF(C671&gt;$AA$16,"17.7 to 21.9",IF(C671&gt;$AA$15,"13.7 to 17.7",IF(C671&gt;$AA$14,"10.6 to 13.6","Below 10.6"))))</f>
        <v>17.7 to 21.9</v>
      </c>
      <c r="J671" t="str">
        <f t="shared" si="121"/>
        <v>10.6 to 13.6</v>
      </c>
      <c r="K671">
        <f>_xlfn.PERCENTILE.INC($C$2:$C671,K$1)</f>
        <v>10.711284287922558</v>
      </c>
      <c r="L671">
        <f>_xlfn.PERCENTILE.INC($C$2:$C671,L$1)</f>
        <v>13.913357074338879</v>
      </c>
      <c r="M671">
        <f>_xlfn.PERCENTILE.INC($C$2:$C671,M$1)</f>
        <v>16.208470473376423</v>
      </c>
      <c r="N671">
        <f>_xlfn.PERCENTILE.INC($C$2:$C671,N$1)</f>
        <v>18.465440612921</v>
      </c>
      <c r="O671">
        <f>_xlfn.PERCENTILE.INC($C$2:$C671,O$1)</f>
        <v>32.563788598776704</v>
      </c>
      <c r="P671">
        <f t="shared" si="131"/>
        <v>1</v>
      </c>
      <c r="Q671">
        <f t="shared" si="122"/>
        <v>4</v>
      </c>
      <c r="R671">
        <f t="shared" si="123"/>
        <v>3</v>
      </c>
      <c r="S671">
        <f t="shared" si="124"/>
        <v>1</v>
      </c>
      <c r="T671">
        <f t="shared" si="128"/>
        <v>4.7816937210978384E-2</v>
      </c>
      <c r="U671">
        <f t="shared" si="125"/>
        <v>8.0473068843553416E-2</v>
      </c>
      <c r="V671">
        <f t="shared" si="126"/>
        <v>6.7448017655625345E-2</v>
      </c>
      <c r="W671">
        <f t="shared" si="127"/>
        <v>5.0347335586298531E-2</v>
      </c>
    </row>
    <row r="672" spans="1:23" x14ac:dyDescent="0.4">
      <c r="A672">
        <v>1936.11</v>
      </c>
      <c r="B672">
        <v>17.36</v>
      </c>
      <c r="C672">
        <v>21.499765341024162</v>
      </c>
      <c r="D672">
        <f t="shared" si="118"/>
        <v>3.1614859742228961E-2</v>
      </c>
      <c r="E672">
        <f t="shared" si="130"/>
        <v>0.33128834355828224</v>
      </c>
      <c r="F672">
        <f t="shared" si="129"/>
        <v>0.33392539964475942</v>
      </c>
      <c r="G672" t="str">
        <f t="shared" si="119"/>
        <v>17.8 to 22.0</v>
      </c>
      <c r="H672" t="str">
        <f t="shared" si="120"/>
        <v>10.7 to 13.7</v>
      </c>
      <c r="I672" t="str">
        <f>IF(C672&gt;$AA$17,"Above 21.9",IF(C672&gt;$AA$16,"17.7 to 21.9",IF(C672&gt;$AA$15,"13.7 to 17.7",IF(C672&gt;$AA$14,"10.6 to 13.6","Below 10.6"))))</f>
        <v>17.7 to 21.9</v>
      </c>
      <c r="J672" t="str">
        <f t="shared" si="121"/>
        <v>10.6 to 13.6</v>
      </c>
      <c r="K672">
        <f>_xlfn.PERCENTILE.INC($C$2:$C672,K$1)</f>
        <v>10.712352062732492</v>
      </c>
      <c r="L672">
        <f>_xlfn.PERCENTILE.INC($C$2:$C672,L$1)</f>
        <v>13.918866656445818</v>
      </c>
      <c r="M672">
        <f>_xlfn.PERCENTILE.INC($C$2:$C672,M$1)</f>
        <v>16.217071288766157</v>
      </c>
      <c r="N672">
        <f>_xlfn.PERCENTILE.INC($C$2:$C672,N$1)</f>
        <v>18.473952301404939</v>
      </c>
      <c r="O672">
        <f>_xlfn.PERCENTILE.INC($C$2:$C672,O$1)</f>
        <v>32.563788598776704</v>
      </c>
      <c r="P672">
        <f t="shared" si="131"/>
        <v>1</v>
      </c>
      <c r="Q672">
        <f t="shared" si="122"/>
        <v>4</v>
      </c>
      <c r="R672">
        <f t="shared" si="123"/>
        <v>2</v>
      </c>
      <c r="S672">
        <f t="shared" si="124"/>
        <v>1</v>
      </c>
      <c r="T672">
        <f t="shared" si="128"/>
        <v>4.6512135557678788E-2</v>
      </c>
      <c r="U672">
        <f t="shared" si="125"/>
        <v>7.9269130924754252E-2</v>
      </c>
      <c r="V672">
        <f t="shared" si="126"/>
        <v>6.1997797830683904E-2</v>
      </c>
      <c r="W672">
        <f t="shared" si="127"/>
        <v>4.7816937210978384E-2</v>
      </c>
    </row>
    <row r="673" spans="1:23" x14ac:dyDescent="0.4">
      <c r="A673">
        <v>1936.12</v>
      </c>
      <c r="B673">
        <v>17.059999999999999</v>
      </c>
      <c r="C673">
        <v>21.125663548155444</v>
      </c>
      <c r="D673">
        <f t="shared" si="118"/>
        <v>2.6464047442550025E-2</v>
      </c>
      <c r="E673">
        <f t="shared" si="130"/>
        <v>0.30828220858895705</v>
      </c>
      <c r="F673">
        <f t="shared" si="129"/>
        <v>-0.20737327188940144</v>
      </c>
      <c r="G673" t="str">
        <f t="shared" si="119"/>
        <v>17.8 to 22.0</v>
      </c>
      <c r="H673" t="str">
        <f t="shared" si="120"/>
        <v>10.7 to 13.7</v>
      </c>
      <c r="I673" t="str">
        <f>IF(C673&gt;$AA$17,"Above 21.9",IF(C673&gt;$AA$16,"17.7 to 21.9",IF(C673&gt;$AA$15,"13.7 to 17.7",IF(C673&gt;$AA$14,"10.6 to 13.6","Below 10.6"))))</f>
        <v>17.7 to 21.9</v>
      </c>
      <c r="J673" t="str">
        <f t="shared" si="121"/>
        <v>10.6 to 13.6</v>
      </c>
      <c r="K673">
        <f>_xlfn.PERCENTILE.INC($C$2:$C673,K$1)</f>
        <v>10.71358084959058</v>
      </c>
      <c r="L673">
        <f>_xlfn.PERCENTILE.INC($C$2:$C673,L$1)</f>
        <v>13.921833994393841</v>
      </c>
      <c r="M673">
        <f>_xlfn.PERCENTILE.INC($C$2:$C673,M$1)</f>
        <v>16.24402216221527</v>
      </c>
      <c r="N673">
        <f>_xlfn.PERCENTILE.INC($C$2:$C673,N$1)</f>
        <v>18.504910175161147</v>
      </c>
      <c r="O673">
        <f>_xlfn.PERCENTILE.INC($C$2:$C673,O$1)</f>
        <v>32.563788598776704</v>
      </c>
      <c r="P673">
        <f t="shared" si="131"/>
        <v>1</v>
      </c>
      <c r="Q673">
        <f t="shared" si="122"/>
        <v>4</v>
      </c>
      <c r="R673">
        <f t="shared" si="123"/>
        <v>2</v>
      </c>
      <c r="S673">
        <f t="shared" si="124"/>
        <v>1</v>
      </c>
      <c r="T673">
        <f t="shared" si="128"/>
        <v>4.733579126262822E-2</v>
      </c>
      <c r="U673">
        <f t="shared" si="125"/>
        <v>7.6869547755103698E-2</v>
      </c>
      <c r="V673">
        <f t="shared" si="126"/>
        <v>6.1884279596191749E-2</v>
      </c>
      <c r="W673">
        <f t="shared" si="127"/>
        <v>4.6512135557678788E-2</v>
      </c>
    </row>
    <row r="674" spans="1:23" x14ac:dyDescent="0.4">
      <c r="A674">
        <v>1937.01</v>
      </c>
      <c r="B674">
        <v>17.59</v>
      </c>
      <c r="C674">
        <v>21.618741582953508</v>
      </c>
      <c r="D674">
        <f t="shared" si="118"/>
        <v>3.126865671641791E-2</v>
      </c>
      <c r="E674">
        <f t="shared" si="130"/>
        <v>0.27834302325581395</v>
      </c>
      <c r="F674">
        <f t="shared" si="129"/>
        <v>0.3728018757327089</v>
      </c>
      <c r="G674" t="str">
        <f t="shared" si="119"/>
        <v>17.8 to 22.0</v>
      </c>
      <c r="H674" t="str">
        <f t="shared" si="120"/>
        <v>10.7 to 13.7</v>
      </c>
      <c r="I674" t="str">
        <f>IF(C674&gt;$AA$17,"Above 21.9",IF(C674&gt;$AA$16,"17.7 to 21.9",IF(C674&gt;$AA$15,"13.7 to 17.7",IF(C674&gt;$AA$14,"10.6 to 13.6","Below 10.6"))))</f>
        <v>17.7 to 21.9</v>
      </c>
      <c r="J674" t="str">
        <f t="shared" si="121"/>
        <v>10.6 to 13.6</v>
      </c>
      <c r="K674">
        <f>_xlfn.PERCENTILE.INC($C$2:$C674,K$1)</f>
        <v>10.714809636448665</v>
      </c>
      <c r="L674">
        <f>_xlfn.PERCENTILE.INC($C$2:$C674,L$1)</f>
        <v>13.924801332341865</v>
      </c>
      <c r="M674">
        <f>_xlfn.PERCENTILE.INC($C$2:$C674,M$1)</f>
        <v>16.267527471928471</v>
      </c>
      <c r="N674">
        <f>_xlfn.PERCENTILE.INC($C$2:$C674,N$1)</f>
        <v>18.542488663160018</v>
      </c>
      <c r="O674">
        <f>_xlfn.PERCENTILE.INC($C$2:$C674,O$1)</f>
        <v>32.563788598776704</v>
      </c>
      <c r="P674">
        <f t="shared" si="131"/>
        <v>1</v>
      </c>
      <c r="Q674">
        <f t="shared" si="122"/>
        <v>4</v>
      </c>
      <c r="R674">
        <f t="shared" si="123"/>
        <v>2</v>
      </c>
      <c r="S674">
        <f t="shared" si="124"/>
        <v>1</v>
      </c>
      <c r="T674">
        <f t="shared" si="128"/>
        <v>4.6256161403423465E-2</v>
      </c>
      <c r="U674">
        <f t="shared" si="125"/>
        <v>7.5838408995199891E-2</v>
      </c>
      <c r="V674">
        <f t="shared" si="126"/>
        <v>5.8522791643218795E-2</v>
      </c>
      <c r="W674">
        <f t="shared" si="127"/>
        <v>4.733579126262822E-2</v>
      </c>
    </row>
    <row r="675" spans="1:23" x14ac:dyDescent="0.4">
      <c r="A675">
        <v>1937.02</v>
      </c>
      <c r="B675">
        <v>18.11</v>
      </c>
      <c r="C675">
        <v>22.244221552805154</v>
      </c>
      <c r="D675">
        <f t="shared" si="118"/>
        <v>3.257686676427525E-2</v>
      </c>
      <c r="E675">
        <f t="shared" si="130"/>
        <v>0.24467353951890025</v>
      </c>
      <c r="F675">
        <f t="shared" si="129"/>
        <v>0.35474701534963016</v>
      </c>
      <c r="G675" t="str">
        <f t="shared" si="119"/>
        <v>Above 22.0</v>
      </c>
      <c r="H675" t="str">
        <f t="shared" si="120"/>
        <v>10.7 to 13.7</v>
      </c>
      <c r="I675" t="str">
        <f>IF(C675&gt;$AA$17,"Above 21.9",IF(C675&gt;$AA$16,"17.7 to 21.9",IF(C675&gt;$AA$15,"13.7 to 17.7",IF(C675&gt;$AA$14,"10.6 to 13.6","Below 10.6"))))</f>
        <v>Above 21.9</v>
      </c>
      <c r="J675" t="str">
        <f t="shared" si="121"/>
        <v>10.6 to 13.6</v>
      </c>
      <c r="K675">
        <f>_xlfn.PERCENTILE.INC($C$2:$C675,K$1)</f>
        <v>10.716038423306752</v>
      </c>
      <c r="L675">
        <f>_xlfn.PERCENTILE.INC($C$2:$C675,L$1)</f>
        <v>13.926412581907561</v>
      </c>
      <c r="M675">
        <f>_xlfn.PERCENTILE.INC($C$2:$C675,M$1)</f>
        <v>16.284141654169836</v>
      </c>
      <c r="N675">
        <f>_xlfn.PERCENTILE.INC($C$2:$C675,N$1)</f>
        <v>18.569253218836455</v>
      </c>
      <c r="O675">
        <f>_xlfn.PERCENTILE.INC($C$2:$C675,O$1)</f>
        <v>32.563788598776704</v>
      </c>
      <c r="P675">
        <f t="shared" si="131"/>
        <v>1</v>
      </c>
      <c r="Q675">
        <f t="shared" si="122"/>
        <v>4</v>
      </c>
      <c r="R675">
        <f t="shared" si="123"/>
        <v>2</v>
      </c>
      <c r="S675">
        <f t="shared" si="124"/>
        <v>1</v>
      </c>
      <c r="T675">
        <f t="shared" si="128"/>
        <v>4.4955495413769288E-2</v>
      </c>
      <c r="U675">
        <f t="shared" si="125"/>
        <v>7.334622884510926E-2</v>
      </c>
      <c r="V675">
        <f t="shared" si="126"/>
        <v>5.5234775120369728E-2</v>
      </c>
      <c r="W675">
        <f t="shared" si="127"/>
        <v>4.6256161403423465E-2</v>
      </c>
    </row>
    <row r="676" spans="1:23" x14ac:dyDescent="0.4">
      <c r="A676">
        <v>1937.03</v>
      </c>
      <c r="B676">
        <v>18.09</v>
      </c>
      <c r="C676">
        <v>22.042197016050583</v>
      </c>
      <c r="D676">
        <f t="shared" si="118"/>
        <v>3.0425378514780103E-2</v>
      </c>
      <c r="E676">
        <f t="shared" si="130"/>
        <v>0.21736204576043072</v>
      </c>
      <c r="F676">
        <f t="shared" si="129"/>
        <v>-1.3252346769740193E-2</v>
      </c>
      <c r="G676" t="str">
        <f t="shared" si="119"/>
        <v>Above 22.0</v>
      </c>
      <c r="H676" t="str">
        <f t="shared" si="120"/>
        <v>13.7 to 17.8</v>
      </c>
      <c r="I676" t="str">
        <f>IF(C676&gt;$AA$17,"Above 21.9",IF(C676&gt;$AA$16,"17.7 to 21.9",IF(C676&gt;$AA$15,"13.7 to 17.7",IF(C676&gt;$AA$14,"10.6 to 13.6","Below 10.6"))))</f>
        <v>Above 21.9</v>
      </c>
      <c r="J676" t="str">
        <f t="shared" si="121"/>
        <v>13.7 to 17.7</v>
      </c>
      <c r="K676">
        <f>_xlfn.PERCENTILE.INC($C$2:$C676,K$1)</f>
        <v>10.717267210164838</v>
      </c>
      <c r="L676">
        <f>_xlfn.PERCENTILE.INC($C$2:$C676,L$1)</f>
        <v>13.926667743090928</v>
      </c>
      <c r="M676">
        <f>_xlfn.PERCENTILE.INC($C$2:$C676,M$1)</f>
        <v>16.293455345311571</v>
      </c>
      <c r="N676">
        <f>_xlfn.PERCENTILE.INC($C$2:$C676,N$1)</f>
        <v>18.589546328202058</v>
      </c>
      <c r="O676">
        <f>_xlfn.PERCENTILE.INC($C$2:$C676,O$1)</f>
        <v>32.563788598776704</v>
      </c>
      <c r="P676">
        <f t="shared" si="131"/>
        <v>1</v>
      </c>
      <c r="Q676">
        <f t="shared" si="122"/>
        <v>3</v>
      </c>
      <c r="R676">
        <f t="shared" si="123"/>
        <v>1</v>
      </c>
      <c r="S676">
        <f t="shared" si="124"/>
        <v>1</v>
      </c>
      <c r="T676">
        <f t="shared" si="128"/>
        <v>4.5367528439738777E-2</v>
      </c>
      <c r="U676">
        <f t="shared" si="125"/>
        <v>7.1259292395803933E-2</v>
      </c>
      <c r="V676">
        <f t="shared" si="126"/>
        <v>5.3589194717936404E-2</v>
      </c>
      <c r="W676">
        <f t="shared" si="127"/>
        <v>4.4955495413769288E-2</v>
      </c>
    </row>
    <row r="677" spans="1:23" x14ac:dyDescent="0.4">
      <c r="A677">
        <v>1937.04</v>
      </c>
      <c r="B677">
        <v>17.010000000000002</v>
      </c>
      <c r="C677">
        <v>20.556579457432861</v>
      </c>
      <c r="D677">
        <f t="shared" si="118"/>
        <v>1.970443349753695E-2</v>
      </c>
      <c r="E677">
        <f t="shared" si="130"/>
        <v>0.14314516129032262</v>
      </c>
      <c r="F677">
        <f t="shared" si="129"/>
        <v>-0.71641791044776015</v>
      </c>
      <c r="G677" t="str">
        <f t="shared" si="119"/>
        <v>17.8 to 22.0</v>
      </c>
      <c r="H677" t="str">
        <f t="shared" si="120"/>
        <v>13.7 to 17.8</v>
      </c>
      <c r="I677" t="str">
        <f>IF(C677&gt;$AA$17,"Above 21.9",IF(C677&gt;$AA$16,"17.7 to 21.9",IF(C677&gt;$AA$15,"13.7 to 17.7",IF(C677&gt;$AA$14,"10.6 to 13.6","Below 10.6"))))</f>
        <v>17.7 to 21.9</v>
      </c>
      <c r="J677" t="str">
        <f t="shared" si="121"/>
        <v>13.7 to 17.7</v>
      </c>
      <c r="K677">
        <f>_xlfn.PERCENTILE.INC($C$2:$C677,K$1)</f>
        <v>10.718495997022925</v>
      </c>
      <c r="L677">
        <f>_xlfn.PERCENTILE.INC($C$2:$C677,L$1)</f>
        <v>13.926922904274294</v>
      </c>
      <c r="M677">
        <f>_xlfn.PERCENTILE.INC($C$2:$C677,M$1)</f>
        <v>16.299118790903496</v>
      </c>
      <c r="N677">
        <f>_xlfn.PERCENTILE.INC($C$2:$C677,N$1)</f>
        <v>18.629487509845127</v>
      </c>
      <c r="O677">
        <f>_xlfn.PERCENTILE.INC($C$2:$C677,O$1)</f>
        <v>32.563788598776704</v>
      </c>
      <c r="P677">
        <f t="shared" si="131"/>
        <v>1</v>
      </c>
      <c r="Q677">
        <f t="shared" si="122"/>
        <v>3</v>
      </c>
      <c r="R677">
        <f t="shared" si="123"/>
        <v>1</v>
      </c>
      <c r="S677">
        <f t="shared" si="124"/>
        <v>1</v>
      </c>
      <c r="T677">
        <f t="shared" si="128"/>
        <v>4.8646225509975077E-2</v>
      </c>
      <c r="U677">
        <f t="shared" si="125"/>
        <v>6.9021580809822541E-2</v>
      </c>
      <c r="V677">
        <f t="shared" si="126"/>
        <v>5.3421658095419738E-2</v>
      </c>
      <c r="W677">
        <f t="shared" si="127"/>
        <v>4.5367528439738777E-2</v>
      </c>
    </row>
    <row r="678" spans="1:23" x14ac:dyDescent="0.4">
      <c r="A678">
        <v>1937.05</v>
      </c>
      <c r="B678">
        <v>16.25</v>
      </c>
      <c r="C678">
        <v>19.474174686572105</v>
      </c>
      <c r="D678">
        <f t="shared" si="118"/>
        <v>1.0544217687074834E-2</v>
      </c>
      <c r="E678">
        <f t="shared" si="130"/>
        <v>0.15330021291696239</v>
      </c>
      <c r="F678">
        <f t="shared" si="129"/>
        <v>-0.53615520282187057</v>
      </c>
      <c r="G678" t="str">
        <f t="shared" si="119"/>
        <v>17.8 to 22.0</v>
      </c>
      <c r="H678" t="str">
        <f t="shared" si="120"/>
        <v>13.7 to 17.8</v>
      </c>
      <c r="I678" t="str">
        <f>IF(C678&gt;$AA$17,"Above 21.9",IF(C678&gt;$AA$16,"17.7 to 21.9",IF(C678&gt;$AA$15,"13.7 to 17.7",IF(C678&gt;$AA$14,"10.6 to 13.6","Below 10.6"))))</f>
        <v>17.7 to 21.9</v>
      </c>
      <c r="J678" t="str">
        <f t="shared" si="121"/>
        <v>13.7 to 17.7</v>
      </c>
      <c r="K678">
        <f>_xlfn.PERCENTILE.INC($C$2:$C678,K$1)</f>
        <v>10.741164828228463</v>
      </c>
      <c r="L678">
        <f>_xlfn.PERCENTILE.INC($C$2:$C678,L$1)</f>
        <v>13.92785711039587</v>
      </c>
      <c r="M678">
        <f>_xlfn.PERCENTILE.INC($C$2:$C678,M$1)</f>
        <v>16.302333087728513</v>
      </c>
      <c r="N678">
        <f>_xlfn.PERCENTILE.INC($C$2:$C678,N$1)</f>
        <v>18.643196719091051</v>
      </c>
      <c r="O678">
        <f>_xlfn.PERCENTILE.INC($C$2:$C678,O$1)</f>
        <v>32.563788598776704</v>
      </c>
      <c r="P678">
        <f t="shared" si="131"/>
        <v>1</v>
      </c>
      <c r="Q678">
        <f t="shared" si="122"/>
        <v>3</v>
      </c>
      <c r="R678">
        <f t="shared" si="123"/>
        <v>2</v>
      </c>
      <c r="S678">
        <f t="shared" si="124"/>
        <v>1</v>
      </c>
      <c r="T678">
        <f t="shared" si="128"/>
        <v>5.1350058017581773E-2</v>
      </c>
      <c r="U678">
        <f t="shared" si="125"/>
        <v>6.6656236939778388E-2</v>
      </c>
      <c r="V678">
        <f t="shared" si="126"/>
        <v>5.633741712440999E-2</v>
      </c>
      <c r="W678">
        <f t="shared" si="127"/>
        <v>4.8646225509975077E-2</v>
      </c>
    </row>
    <row r="679" spans="1:23" x14ac:dyDescent="0.4">
      <c r="A679">
        <v>1937.06</v>
      </c>
      <c r="B679">
        <v>15.64</v>
      </c>
      <c r="C679">
        <v>18.711659960364965</v>
      </c>
      <c r="D679">
        <f t="shared" ref="D679:D742" si="132">(B679-B559)/B559/10</f>
        <v>5.0369375419744792E-3</v>
      </c>
      <c r="E679">
        <f t="shared" si="130"/>
        <v>6.4669843430905455E-2</v>
      </c>
      <c r="F679">
        <f t="shared" si="129"/>
        <v>-0.45046153846153808</v>
      </c>
      <c r="G679" t="str">
        <f t="shared" ref="G679:G742" si="133">IF(C679&gt;22,"Above 22.0",IF(C679&gt;17.8,"17.8 to 22.0",IF(C679&gt;13.7,"13.7 to 17.8",IF(C679&gt;10.7,"10.7 to 13.7","Below 10.7"))))</f>
        <v>17.8 to 22.0</v>
      </c>
      <c r="H679" t="str">
        <f t="shared" ref="H679:H742" si="134">G559</f>
        <v>13.7 to 17.8</v>
      </c>
      <c r="I679" t="str">
        <f>IF(C679&gt;$AA$17,"Above 21.9",IF(C679&gt;$AA$16,"17.7 to 21.9",IF(C679&gt;$AA$15,"13.7 to 17.7",IF(C679&gt;$AA$14,"10.6 to 13.6","Below 10.6"))))</f>
        <v>17.7 to 21.9</v>
      </c>
      <c r="J679" t="str">
        <f t="shared" ref="J679:J742" si="135">I559</f>
        <v>13.7 to 17.7</v>
      </c>
      <c r="K679">
        <f>_xlfn.PERCENTILE.INC($C$2:$C679,K$1)</f>
        <v>10.763833659433999</v>
      </c>
      <c r="L679">
        <f>_xlfn.PERCENTILE.INC($C$2:$C679,L$1)</f>
        <v>13.928791316517446</v>
      </c>
      <c r="M679">
        <f>_xlfn.PERCENTILE.INC($C$2:$C679,M$1)</f>
        <v>16.304511157593026</v>
      </c>
      <c r="N679">
        <f>_xlfn.PERCENTILE.INC($C$2:$C679,N$1)</f>
        <v>18.649835062053182</v>
      </c>
      <c r="O679">
        <f>_xlfn.PERCENTILE.INC($C$2:$C679,O$1)</f>
        <v>32.563788598776704</v>
      </c>
      <c r="P679">
        <f t="shared" si="131"/>
        <v>1</v>
      </c>
      <c r="Q679">
        <f t="shared" ref="Q679:Q742" si="136">P559</f>
        <v>3</v>
      </c>
      <c r="R679">
        <f t="shared" ref="R679:R742" si="137">P667</f>
        <v>2</v>
      </c>
      <c r="S679">
        <f t="shared" ref="S679:S742" si="138">P678</f>
        <v>1</v>
      </c>
      <c r="T679">
        <f t="shared" si="128"/>
        <v>5.3442612901164289E-2</v>
      </c>
      <c r="U679">
        <f t="shared" ref="U679:U742" si="139">T559</f>
        <v>6.6136107461329932E-2</v>
      </c>
      <c r="V679">
        <f t="shared" ref="V679:V742" si="140">T667</f>
        <v>5.4368506608619659E-2</v>
      </c>
      <c r="W679">
        <f t="shared" ref="W679:W742" si="141">T678</f>
        <v>5.1350058017581773E-2</v>
      </c>
    </row>
    <row r="680" spans="1:23" x14ac:dyDescent="0.4">
      <c r="A680">
        <v>1937.07</v>
      </c>
      <c r="B680">
        <v>16.57</v>
      </c>
      <c r="C680">
        <v>19.646723279607635</v>
      </c>
      <c r="D680">
        <f t="shared" si="132"/>
        <v>8.8699080157687224E-3</v>
      </c>
      <c r="E680">
        <f t="shared" si="130"/>
        <v>6.4910025706940863E-2</v>
      </c>
      <c r="F680">
        <f t="shared" si="129"/>
        <v>0.71355498721227595</v>
      </c>
      <c r="G680" t="str">
        <f t="shared" si="133"/>
        <v>17.8 to 22.0</v>
      </c>
      <c r="H680" t="str">
        <f t="shared" si="134"/>
        <v>13.7 to 17.8</v>
      </c>
      <c r="I680" t="str">
        <f>IF(C680&gt;$AA$17,"Above 21.9",IF(C680&gt;$AA$16,"17.7 to 21.9",IF(C680&gt;$AA$15,"13.7 to 17.7",IF(C680&gt;$AA$14,"10.6 to 13.6","Below 10.6"))))</f>
        <v>17.7 to 21.9</v>
      </c>
      <c r="J680" t="str">
        <f t="shared" si="135"/>
        <v>13.7 to 17.7</v>
      </c>
      <c r="K680">
        <f>_xlfn.PERCENTILE.INC($C$2:$C680,K$1)</f>
        <v>10.786502490639533</v>
      </c>
      <c r="L680">
        <f>_xlfn.PERCENTILE.INC($C$2:$C680,L$1)</f>
        <v>13.939163609402256</v>
      </c>
      <c r="M680">
        <f>_xlfn.PERCENTILE.INC($C$2:$C680,M$1)</f>
        <v>16.304616773536534</v>
      </c>
      <c r="N680">
        <f>_xlfn.PERCENTILE.INC($C$2:$C680,N$1)</f>
        <v>18.655376735062582</v>
      </c>
      <c r="O680">
        <f>_xlfn.PERCENTILE.INC($C$2:$C680,O$1)</f>
        <v>32.563788598776704</v>
      </c>
      <c r="P680">
        <f t="shared" si="131"/>
        <v>1</v>
      </c>
      <c r="Q680">
        <f t="shared" si="136"/>
        <v>3</v>
      </c>
      <c r="R680">
        <f t="shared" si="137"/>
        <v>1</v>
      </c>
      <c r="S680">
        <f t="shared" si="138"/>
        <v>1</v>
      </c>
      <c r="T680">
        <f t="shared" si="128"/>
        <v>5.089907287684723E-2</v>
      </c>
      <c r="U680">
        <f t="shared" si="139"/>
        <v>6.3207918437023516E-2</v>
      </c>
      <c r="V680">
        <f t="shared" si="140"/>
        <v>5.1651653262952249E-2</v>
      </c>
      <c r="W680">
        <f t="shared" si="141"/>
        <v>5.3442612901164289E-2</v>
      </c>
    </row>
    <row r="681" spans="1:23" x14ac:dyDescent="0.4">
      <c r="A681">
        <v>1937.08</v>
      </c>
      <c r="B681">
        <v>16.739999999999998</v>
      </c>
      <c r="C681">
        <v>19.806982577380964</v>
      </c>
      <c r="D681">
        <f t="shared" si="132"/>
        <v>4.4291952588895647E-3</v>
      </c>
      <c r="E681">
        <f t="shared" si="130"/>
        <v>5.4820415879016968E-2</v>
      </c>
      <c r="F681">
        <f t="shared" si="129"/>
        <v>0.12311406155702945</v>
      </c>
      <c r="G681" t="str">
        <f t="shared" si="133"/>
        <v>17.8 to 22.0</v>
      </c>
      <c r="H681" t="str">
        <f t="shared" si="134"/>
        <v>13.7 to 17.8</v>
      </c>
      <c r="I681" t="str">
        <f>IF(C681&gt;$AA$17,"Above 21.9",IF(C681&gt;$AA$16,"17.7 to 21.9",IF(C681&gt;$AA$15,"13.7 to 17.7",IF(C681&gt;$AA$14,"10.6 to 13.6","Below 10.6"))))</f>
        <v>17.7 to 21.9</v>
      </c>
      <c r="J681" t="str">
        <f t="shared" si="135"/>
        <v>13.7 to 17.7</v>
      </c>
      <c r="K681">
        <f>_xlfn.PERCENTILE.INC($C$2:$C681,K$1)</f>
        <v>10.809171321845072</v>
      </c>
      <c r="L681">
        <f>_xlfn.PERCENTILE.INC($C$2:$C681,L$1)</f>
        <v>13.958973989050305</v>
      </c>
      <c r="M681">
        <f>_xlfn.PERCENTILE.INC($C$2:$C681,M$1)</f>
        <v>16.315286264595187</v>
      </c>
      <c r="N681">
        <f>_xlfn.PERCENTILE.INC($C$2:$C681,N$1)</f>
        <v>18.663237635629777</v>
      </c>
      <c r="O681">
        <f>_xlfn.PERCENTILE.INC($C$2:$C681,O$1)</f>
        <v>32.563788598776704</v>
      </c>
      <c r="P681">
        <f t="shared" si="131"/>
        <v>1</v>
      </c>
      <c r="Q681">
        <f t="shared" si="136"/>
        <v>2</v>
      </c>
      <c r="R681">
        <f t="shared" si="137"/>
        <v>1</v>
      </c>
      <c r="S681">
        <f t="shared" si="138"/>
        <v>1</v>
      </c>
      <c r="T681">
        <f t="shared" si="128"/>
        <v>5.0487245903975943E-2</v>
      </c>
      <c r="U681">
        <f t="shared" si="139"/>
        <v>5.9301914985213519E-2</v>
      </c>
      <c r="V681">
        <f t="shared" si="140"/>
        <v>5.0960451208643003E-2</v>
      </c>
      <c r="W681">
        <f t="shared" si="141"/>
        <v>5.089907287684723E-2</v>
      </c>
    </row>
    <row r="682" spans="1:23" x14ac:dyDescent="0.4">
      <c r="A682">
        <v>1937.09</v>
      </c>
      <c r="B682">
        <v>14.37</v>
      </c>
      <c r="C682">
        <v>16.847882862705809</v>
      </c>
      <c r="D682">
        <f t="shared" si="132"/>
        <v>-1.5171192443919729E-2</v>
      </c>
      <c r="E682">
        <f t="shared" si="130"/>
        <v>-0.10467289719626177</v>
      </c>
      <c r="F682">
        <f t="shared" si="129"/>
        <v>-1.6989247311827955</v>
      </c>
      <c r="G682" t="str">
        <f t="shared" si="133"/>
        <v>13.7 to 17.8</v>
      </c>
      <c r="H682" t="str">
        <f t="shared" si="134"/>
        <v>17.8 to 22.0</v>
      </c>
      <c r="I682" t="str">
        <f>IF(C682&gt;$AA$17,"Above 21.9",IF(C682&gt;$AA$16,"17.7 to 21.9",IF(C682&gt;$AA$15,"13.7 to 17.7",IF(C682&gt;$AA$14,"10.6 to 13.6","Below 10.6"))))</f>
        <v>13.7 to 17.7</v>
      </c>
      <c r="J682" t="str">
        <f t="shared" si="135"/>
        <v>17.7 to 21.9</v>
      </c>
      <c r="K682">
        <f>_xlfn.PERCENTILE.INC($C$2:$C682,K$1)</f>
        <v>10.831840153050607</v>
      </c>
      <c r="L682">
        <f>_xlfn.PERCENTILE.INC($C$2:$C682,L$1)</f>
        <v>13.978784368698351</v>
      </c>
      <c r="M682">
        <f>_xlfn.PERCENTILE.INC($C$2:$C682,M$1)</f>
        <v>16.33123769321141</v>
      </c>
      <c r="N682">
        <f>_xlfn.PERCENTILE.INC($C$2:$C682,N$1)</f>
        <v>18.660478203926026</v>
      </c>
      <c r="O682">
        <f>_xlfn.PERCENTILE.INC($C$2:$C682,O$1)</f>
        <v>32.563788598776704</v>
      </c>
      <c r="P682">
        <f t="shared" si="131"/>
        <v>2</v>
      </c>
      <c r="Q682">
        <f t="shared" si="136"/>
        <v>2</v>
      </c>
      <c r="R682">
        <f t="shared" si="137"/>
        <v>1</v>
      </c>
      <c r="S682">
        <f t="shared" si="138"/>
        <v>1</v>
      </c>
      <c r="T682">
        <f t="shared" si="128"/>
        <v>5.935463868956397E-2</v>
      </c>
      <c r="U682">
        <f t="shared" si="139"/>
        <v>5.6120742207897187E-2</v>
      </c>
      <c r="V682">
        <f t="shared" si="140"/>
        <v>5.0347335586298531E-2</v>
      </c>
      <c r="W682">
        <f t="shared" si="141"/>
        <v>5.0487245903975943E-2</v>
      </c>
    </row>
    <row r="683" spans="1:23" x14ac:dyDescent="0.4">
      <c r="A683">
        <v>1937.1</v>
      </c>
      <c r="B683">
        <v>12.28</v>
      </c>
      <c r="C683">
        <v>14.361659574753361</v>
      </c>
      <c r="D683">
        <f t="shared" si="132"/>
        <v>-2.6378896882494007E-2</v>
      </c>
      <c r="E683">
        <f t="shared" si="130"/>
        <v>-0.27294256956779167</v>
      </c>
      <c r="F683">
        <f t="shared" si="129"/>
        <v>-1.7453027139874737</v>
      </c>
      <c r="G683" t="str">
        <f t="shared" si="133"/>
        <v>13.7 to 17.8</v>
      </c>
      <c r="H683" t="str">
        <f t="shared" si="134"/>
        <v>13.7 to 17.8</v>
      </c>
      <c r="I683" t="str">
        <f>IF(C683&gt;$AA$17,"Above 21.9",IF(C683&gt;$AA$16,"17.7 to 21.9",IF(C683&gt;$AA$15,"13.7 to 17.7",IF(C683&gt;$AA$14,"10.6 to 13.6","Below 10.6"))))</f>
        <v>13.7 to 17.7</v>
      </c>
      <c r="J683" t="str">
        <f t="shared" si="135"/>
        <v>13.7 to 17.7</v>
      </c>
      <c r="K683">
        <f>_xlfn.PERCENTILE.INC($C$2:$C683,K$1)</f>
        <v>10.842735610502073</v>
      </c>
      <c r="L683">
        <f>_xlfn.PERCENTILE.INC($C$2:$C683,L$1)</f>
        <v>13.981175326589522</v>
      </c>
      <c r="M683">
        <f>_xlfn.PERCENTILE.INC($C$2:$C683,M$1)</f>
        <v>16.32060340746726</v>
      </c>
      <c r="N683">
        <f>_xlfn.PERCENTILE.INC($C$2:$C683,N$1)</f>
        <v>18.658777714304879</v>
      </c>
      <c r="O683">
        <f>_xlfn.PERCENTILE.INC($C$2:$C683,O$1)</f>
        <v>32.563788598776704</v>
      </c>
      <c r="P683">
        <f t="shared" si="131"/>
        <v>3</v>
      </c>
      <c r="Q683">
        <f t="shared" si="136"/>
        <v>2</v>
      </c>
      <c r="R683">
        <f t="shared" si="137"/>
        <v>1</v>
      </c>
      <c r="S683">
        <f t="shared" si="138"/>
        <v>2</v>
      </c>
      <c r="T683">
        <f t="shared" si="128"/>
        <v>6.9629835938871537E-2</v>
      </c>
      <c r="U683">
        <f t="shared" si="139"/>
        <v>5.7021522341448382E-2</v>
      </c>
      <c r="V683">
        <f t="shared" si="140"/>
        <v>4.7816937210978384E-2</v>
      </c>
      <c r="W683">
        <f t="shared" si="141"/>
        <v>5.935463868956397E-2</v>
      </c>
    </row>
    <row r="684" spans="1:23" x14ac:dyDescent="0.4">
      <c r="A684">
        <v>1937.11</v>
      </c>
      <c r="B684">
        <v>11.2</v>
      </c>
      <c r="C684">
        <v>13.158119166486065</v>
      </c>
      <c r="D684">
        <f t="shared" si="132"/>
        <v>-3.4349355216881594E-2</v>
      </c>
      <c r="E684">
        <f t="shared" si="130"/>
        <v>-0.35483870967741937</v>
      </c>
      <c r="F684">
        <f t="shared" si="129"/>
        <v>-1.0553745928338762</v>
      </c>
      <c r="G684" t="str">
        <f t="shared" si="133"/>
        <v>10.7 to 13.7</v>
      </c>
      <c r="H684" t="str">
        <f t="shared" si="134"/>
        <v>17.8 to 22.0</v>
      </c>
      <c r="I684" t="str">
        <f>IF(C684&gt;$AA$17,"Above 21.9",IF(C684&gt;$AA$16,"17.7 to 21.9",IF(C684&gt;$AA$15,"13.7 to 17.7",IF(C684&gt;$AA$14,"10.6 to 13.6","Below 10.6"))))</f>
        <v>10.6 to 13.6</v>
      </c>
      <c r="J684" t="str">
        <f t="shared" si="135"/>
        <v>17.7 to 21.9</v>
      </c>
      <c r="K684">
        <f>_xlfn.PERCENTILE.INC($C$2:$C684,K$1)</f>
        <v>10.853631067953538</v>
      </c>
      <c r="L684">
        <f>_xlfn.PERCENTILE.INC($C$2:$C684,L$1)</f>
        <v>13.968879178874328</v>
      </c>
      <c r="M684">
        <f>_xlfn.PERCENTILE.INC($C$2:$C684,M$1)</f>
        <v>16.30996912172311</v>
      </c>
      <c r="N684">
        <f>_xlfn.PERCENTILE.INC($C$2:$C684,N$1)</f>
        <v>18.657077224683729</v>
      </c>
      <c r="O684">
        <f>_xlfn.PERCENTILE.INC($C$2:$C684,O$1)</f>
        <v>32.563788598776704</v>
      </c>
      <c r="P684">
        <f t="shared" si="131"/>
        <v>4</v>
      </c>
      <c r="Q684">
        <f t="shared" si="136"/>
        <v>1</v>
      </c>
      <c r="R684">
        <f t="shared" si="137"/>
        <v>1</v>
      </c>
      <c r="S684">
        <f t="shared" si="138"/>
        <v>3</v>
      </c>
      <c r="T684">
        <f t="shared" si="128"/>
        <v>7.5998703716486746E-2</v>
      </c>
      <c r="U684">
        <f t="shared" si="139"/>
        <v>5.5153238921518348E-2</v>
      </c>
      <c r="V684">
        <f t="shared" si="140"/>
        <v>4.6512135557678788E-2</v>
      </c>
      <c r="W684">
        <f t="shared" si="141"/>
        <v>6.9629835938871537E-2</v>
      </c>
    </row>
    <row r="685" spans="1:23" x14ac:dyDescent="0.4">
      <c r="A685">
        <v>1937.12</v>
      </c>
      <c r="B685">
        <v>11.02</v>
      </c>
      <c r="C685">
        <v>13.008483033706137</v>
      </c>
      <c r="D685">
        <f t="shared" si="132"/>
        <v>-3.6884306987399779E-2</v>
      </c>
      <c r="E685">
        <f t="shared" si="130"/>
        <v>-0.35404454865181711</v>
      </c>
      <c r="F685">
        <f t="shared" si="129"/>
        <v>-0.19285714285714256</v>
      </c>
      <c r="G685" t="str">
        <f t="shared" si="133"/>
        <v>10.7 to 13.7</v>
      </c>
      <c r="H685" t="str">
        <f t="shared" si="134"/>
        <v>17.8 to 22.0</v>
      </c>
      <c r="I685" t="str">
        <f>IF(C685&gt;$AA$17,"Above 21.9",IF(C685&gt;$AA$16,"17.7 to 21.9",IF(C685&gt;$AA$15,"13.7 to 17.7",IF(C685&gt;$AA$14,"10.6 to 13.6","Below 10.6"))))</f>
        <v>10.6 to 13.6</v>
      </c>
      <c r="J685" t="str">
        <f t="shared" si="135"/>
        <v>17.7 to 21.9</v>
      </c>
      <c r="K685">
        <f>_xlfn.PERCENTILE.INC($C$2:$C685,K$1)</f>
        <v>10.864526525405003</v>
      </c>
      <c r="L685">
        <f>_xlfn.PERCENTILE.INC($C$2:$C685,L$1)</f>
        <v>13.939163609402256</v>
      </c>
      <c r="M685">
        <f>_xlfn.PERCENTILE.INC($C$2:$C685,M$1)</f>
        <v>16.304616773536534</v>
      </c>
      <c r="N685">
        <f>_xlfn.PERCENTILE.INC($C$2:$C685,N$1)</f>
        <v>18.655376735062582</v>
      </c>
      <c r="O685">
        <f>_xlfn.PERCENTILE.INC($C$2:$C685,O$1)</f>
        <v>32.563788598776704</v>
      </c>
      <c r="P685">
        <f t="shared" si="131"/>
        <v>4</v>
      </c>
      <c r="Q685">
        <f t="shared" si="136"/>
        <v>1</v>
      </c>
      <c r="R685">
        <f t="shared" si="137"/>
        <v>1</v>
      </c>
      <c r="S685">
        <f t="shared" si="138"/>
        <v>4</v>
      </c>
      <c r="T685">
        <f t="shared" si="128"/>
        <v>7.6872914190602479E-2</v>
      </c>
      <c r="U685">
        <f t="shared" si="139"/>
        <v>5.3629010744905004E-2</v>
      </c>
      <c r="V685">
        <f t="shared" si="140"/>
        <v>4.733579126262822E-2</v>
      </c>
      <c r="W685">
        <f t="shared" si="141"/>
        <v>7.5998703716486746E-2</v>
      </c>
    </row>
    <row r="686" spans="1:23" x14ac:dyDescent="0.4">
      <c r="A686">
        <v>1938.01</v>
      </c>
      <c r="B686">
        <v>11.31</v>
      </c>
      <c r="C686">
        <v>13.51146191856242</v>
      </c>
      <c r="D686">
        <f t="shared" si="132"/>
        <v>-3.5482030804335422E-2</v>
      </c>
      <c r="E686">
        <f t="shared" si="130"/>
        <v>-0.35702103467879476</v>
      </c>
      <c r="F686">
        <f t="shared" si="129"/>
        <v>0.31578947368421156</v>
      </c>
      <c r="G686" t="str">
        <f t="shared" si="133"/>
        <v>10.7 to 13.7</v>
      </c>
      <c r="H686" t="str">
        <f t="shared" si="134"/>
        <v>17.8 to 22.0</v>
      </c>
      <c r="I686" t="str">
        <f>IF(C686&gt;$AA$17,"Above 21.9",IF(C686&gt;$AA$16,"17.7 to 21.9",IF(C686&gt;$AA$15,"13.7 to 17.7",IF(C686&gt;$AA$14,"10.6 to 13.6","Below 10.6"))))</f>
        <v>10.6 to 13.6</v>
      </c>
      <c r="J686" t="str">
        <f t="shared" si="135"/>
        <v>17.7 to 21.9</v>
      </c>
      <c r="K686">
        <f>_xlfn.PERCENTILE.INC($C$2:$C686,K$1)</f>
        <v>10.875421982856469</v>
      </c>
      <c r="L686">
        <f>_xlfn.PERCENTILE.INC($C$2:$C686,L$1)</f>
        <v>13.928324213456657</v>
      </c>
      <c r="M686">
        <f>_xlfn.PERCENTILE.INC($C$2:$C686,M$1)</f>
        <v>16.30454636290753</v>
      </c>
      <c r="N686">
        <f>_xlfn.PERCENTILE.INC($C$2:$C686,N$1)</f>
        <v>18.653676245441435</v>
      </c>
      <c r="O686">
        <f>_xlfn.PERCENTILE.INC($C$2:$C686,O$1)</f>
        <v>32.563788598776704</v>
      </c>
      <c r="P686">
        <f t="shared" si="131"/>
        <v>4</v>
      </c>
      <c r="Q686">
        <f t="shared" si="136"/>
        <v>1</v>
      </c>
      <c r="R686">
        <f t="shared" si="137"/>
        <v>1</v>
      </c>
      <c r="S686">
        <f t="shared" si="138"/>
        <v>4</v>
      </c>
      <c r="T686">
        <f t="shared" si="128"/>
        <v>7.4011236239815939E-2</v>
      </c>
      <c r="U686">
        <f t="shared" si="139"/>
        <v>5.3174155232820625E-2</v>
      </c>
      <c r="V686">
        <f t="shared" si="140"/>
        <v>4.6256161403423465E-2</v>
      </c>
      <c r="W686">
        <f t="shared" si="141"/>
        <v>7.6872914190602479E-2</v>
      </c>
    </row>
    <row r="687" spans="1:23" x14ac:dyDescent="0.4">
      <c r="A687">
        <v>1938.02</v>
      </c>
      <c r="B687">
        <v>11.04</v>
      </c>
      <c r="C687">
        <v>13.26307623646087</v>
      </c>
      <c r="D687">
        <f t="shared" si="132"/>
        <v>-3.6258660508083143E-2</v>
      </c>
      <c r="E687">
        <f t="shared" si="130"/>
        <v>-0.39039204859193816</v>
      </c>
      <c r="F687">
        <f t="shared" si="129"/>
        <v>-0.28647214854111547</v>
      </c>
      <c r="G687" t="str">
        <f t="shared" si="133"/>
        <v>10.7 to 13.7</v>
      </c>
      <c r="H687" t="str">
        <f t="shared" si="134"/>
        <v>17.8 to 22.0</v>
      </c>
      <c r="I687" t="str">
        <f>IF(C687&gt;$AA$17,"Above 21.9",IF(C687&gt;$AA$16,"17.7 to 21.9",IF(C687&gt;$AA$15,"13.7 to 17.7",IF(C687&gt;$AA$14,"10.6 to 13.6","Below 10.6"))))</f>
        <v>10.6 to 13.6</v>
      </c>
      <c r="J687" t="str">
        <f t="shared" si="135"/>
        <v>17.7 to 21.9</v>
      </c>
      <c r="K687">
        <f>_xlfn.PERCENTILE.INC($C$2:$C687,K$1)</f>
        <v>10.886317440307934</v>
      </c>
      <c r="L687">
        <f>_xlfn.PERCENTILE.INC($C$2:$C687,L$1)</f>
        <v>13.926922904274294</v>
      </c>
      <c r="M687">
        <f>_xlfn.PERCENTILE.INC($C$2:$C687,M$1)</f>
        <v>16.304475952278523</v>
      </c>
      <c r="N687">
        <f>_xlfn.PERCENTILE.INC($C$2:$C687,N$1)</f>
        <v>18.651975755820285</v>
      </c>
      <c r="O687">
        <f>_xlfn.PERCENTILE.INC($C$2:$C687,O$1)</f>
        <v>32.563788598776704</v>
      </c>
      <c r="P687">
        <f t="shared" si="131"/>
        <v>4</v>
      </c>
      <c r="Q687">
        <f t="shared" si="136"/>
        <v>1</v>
      </c>
      <c r="R687">
        <f t="shared" si="137"/>
        <v>1</v>
      </c>
      <c r="S687">
        <f t="shared" si="138"/>
        <v>4</v>
      </c>
      <c r="T687">
        <f t="shared" ref="T687:T750" si="142">1/C687</f>
        <v>7.5397289600956166E-2</v>
      </c>
      <c r="U687">
        <f t="shared" si="139"/>
        <v>5.2997399018138228E-2</v>
      </c>
      <c r="V687">
        <f t="shared" si="140"/>
        <v>4.4955495413769288E-2</v>
      </c>
      <c r="W687">
        <f t="shared" si="141"/>
        <v>7.4011236239815939E-2</v>
      </c>
    </row>
    <row r="688" spans="1:23" x14ac:dyDescent="0.4">
      <c r="A688">
        <v>1938.03</v>
      </c>
      <c r="B688">
        <v>10.31</v>
      </c>
      <c r="C688">
        <v>12.377286234697687</v>
      </c>
      <c r="D688">
        <f t="shared" si="132"/>
        <v>-4.3506849315068492E-2</v>
      </c>
      <c r="E688">
        <f t="shared" si="130"/>
        <v>-0.43007186290768379</v>
      </c>
      <c r="F688">
        <f t="shared" ref="F688:F751" si="143">(B688-B687)/B687*12</f>
        <v>-0.79347826086956375</v>
      </c>
      <c r="G688" t="str">
        <f t="shared" si="133"/>
        <v>10.7 to 13.7</v>
      </c>
      <c r="H688" t="str">
        <f t="shared" si="134"/>
        <v>17.8 to 22.0</v>
      </c>
      <c r="I688" t="str">
        <f>IF(C688&gt;$AA$17,"Above 21.9",IF(C688&gt;$AA$16,"17.7 to 21.9",IF(C688&gt;$AA$15,"13.7 to 17.7",IF(C688&gt;$AA$14,"10.6 to 13.6","Below 10.6"))))</f>
        <v>10.6 to 13.6</v>
      </c>
      <c r="J688" t="str">
        <f t="shared" si="135"/>
        <v>17.7 to 21.9</v>
      </c>
      <c r="K688">
        <f>_xlfn.PERCENTILE.INC($C$2:$C688,K$1)</f>
        <v>10.891044768904118</v>
      </c>
      <c r="L688">
        <f>_xlfn.PERCENTILE.INC($C$2:$C688,L$1)</f>
        <v>13.926540162499244</v>
      </c>
      <c r="M688">
        <f>_xlfn.PERCENTILE.INC($C$2:$C688,M$1)</f>
        <v>16.302333087728513</v>
      </c>
      <c r="N688">
        <f>_xlfn.PERCENTILE.INC($C$2:$C688,N$1)</f>
        <v>18.650905408936733</v>
      </c>
      <c r="O688">
        <f>_xlfn.PERCENTILE.INC($C$2:$C688,O$1)</f>
        <v>32.563788598776704</v>
      </c>
      <c r="P688">
        <f t="shared" si="131"/>
        <v>4</v>
      </c>
      <c r="Q688">
        <f t="shared" si="136"/>
        <v>1</v>
      </c>
      <c r="R688">
        <f t="shared" si="137"/>
        <v>1</v>
      </c>
      <c r="S688">
        <f t="shared" si="138"/>
        <v>4</v>
      </c>
      <c r="T688">
        <f t="shared" si="142"/>
        <v>8.0793154576700707E-2</v>
      </c>
      <c r="U688">
        <f t="shared" si="139"/>
        <v>5.0141856830924217E-2</v>
      </c>
      <c r="V688">
        <f t="shared" si="140"/>
        <v>4.5367528439738777E-2</v>
      </c>
      <c r="W688">
        <f t="shared" si="141"/>
        <v>7.5397289600956166E-2</v>
      </c>
    </row>
    <row r="689" spans="1:23" x14ac:dyDescent="0.4">
      <c r="A689">
        <v>1938.04</v>
      </c>
      <c r="B689">
        <v>9.89</v>
      </c>
      <c r="C689">
        <v>11.789517720684184</v>
      </c>
      <c r="D689">
        <f t="shared" si="132"/>
        <v>-4.9020618556701021E-2</v>
      </c>
      <c r="E689">
        <f t="shared" si="130"/>
        <v>-0.41857730746619637</v>
      </c>
      <c r="F689">
        <f t="shared" si="143"/>
        <v>-0.48884578079534424</v>
      </c>
      <c r="G689" t="str">
        <f t="shared" si="133"/>
        <v>10.7 to 13.7</v>
      </c>
      <c r="H689" t="str">
        <f t="shared" si="134"/>
        <v>17.8 to 22.0</v>
      </c>
      <c r="I689" t="str">
        <f>IF(C689&gt;$AA$17,"Above 21.9",IF(C689&gt;$AA$16,"17.7 to 21.9",IF(C689&gt;$AA$15,"13.7 to 17.7",IF(C689&gt;$AA$14,"10.6 to 13.6","Below 10.6"))))</f>
        <v>10.6 to 13.6</v>
      </c>
      <c r="J689" t="str">
        <f t="shared" si="135"/>
        <v>17.7 to 21.9</v>
      </c>
      <c r="K689">
        <f>_xlfn.PERCENTILE.INC($C$2:$C689,K$1)</f>
        <v>10.895772097500302</v>
      </c>
      <c r="L689">
        <f>_xlfn.PERCENTILE.INC($C$2:$C689,L$1)</f>
        <v>13.924801332341865</v>
      </c>
      <c r="M689">
        <f>_xlfn.PERCENTILE.INC($C$2:$C689,M$1)</f>
        <v>16.3001902231785</v>
      </c>
      <c r="N689">
        <f>_xlfn.PERCENTILE.INC($C$2:$C689,N$1)</f>
        <v>18.649835062053182</v>
      </c>
      <c r="O689">
        <f>_xlfn.PERCENTILE.INC($C$2:$C689,O$1)</f>
        <v>32.563788598776704</v>
      </c>
      <c r="P689">
        <f t="shared" si="131"/>
        <v>4</v>
      </c>
      <c r="Q689">
        <f t="shared" si="136"/>
        <v>1</v>
      </c>
      <c r="R689">
        <f t="shared" si="137"/>
        <v>1</v>
      </c>
      <c r="S689">
        <f t="shared" si="138"/>
        <v>4</v>
      </c>
      <c r="T689">
        <f t="shared" si="142"/>
        <v>8.4821111744507113E-2</v>
      </c>
      <c r="U689">
        <f t="shared" si="139"/>
        <v>4.704131475319516E-2</v>
      </c>
      <c r="V689">
        <f t="shared" si="140"/>
        <v>4.8646225509975077E-2</v>
      </c>
      <c r="W689">
        <f t="shared" si="141"/>
        <v>8.0793154576700707E-2</v>
      </c>
    </row>
    <row r="690" spans="1:23" x14ac:dyDescent="0.4">
      <c r="A690">
        <v>1938.05</v>
      </c>
      <c r="B690">
        <v>9.98</v>
      </c>
      <c r="C690">
        <v>11.992275930545691</v>
      </c>
      <c r="D690">
        <f t="shared" si="132"/>
        <v>-5.0099999999999999E-2</v>
      </c>
      <c r="E690">
        <f t="shared" si="130"/>
        <v>-0.38584615384615384</v>
      </c>
      <c r="F690">
        <f t="shared" si="143"/>
        <v>0.10920121334681478</v>
      </c>
      <c r="G690" t="str">
        <f t="shared" si="133"/>
        <v>10.7 to 13.7</v>
      </c>
      <c r="H690" t="str">
        <f t="shared" si="134"/>
        <v>17.8 to 22.0</v>
      </c>
      <c r="I690" t="str">
        <f>IF(C690&gt;$AA$17,"Above 21.9",IF(C690&gt;$AA$16,"17.7 to 21.9",IF(C690&gt;$AA$15,"13.7 to 17.7",IF(C690&gt;$AA$14,"10.6 to 13.6","Below 10.6"))))</f>
        <v>10.6 to 13.6</v>
      </c>
      <c r="J690" t="str">
        <f t="shared" si="135"/>
        <v>17.7 to 21.9</v>
      </c>
      <c r="K690">
        <f>_xlfn.PERCENTILE.INC($C$2:$C690,K$1)</f>
        <v>10.900499426096484</v>
      </c>
      <c r="L690">
        <f>_xlfn.PERCENTILE.INC($C$2:$C690,L$1)</f>
        <v>13.920350325419831</v>
      </c>
      <c r="M690">
        <f>_xlfn.PERCENTILE.INC($C$2:$C690,M$1)</f>
        <v>16.297230975706189</v>
      </c>
      <c r="N690">
        <f>_xlfn.PERCENTILE.INC($C$2:$C690,N$1)</f>
        <v>18.648764715169634</v>
      </c>
      <c r="O690">
        <f>_xlfn.PERCENTILE.INC($C$2:$C690,O$1)</f>
        <v>32.563788598776704</v>
      </c>
      <c r="P690">
        <f t="shared" si="131"/>
        <v>4</v>
      </c>
      <c r="Q690">
        <f t="shared" si="136"/>
        <v>1</v>
      </c>
      <c r="R690">
        <f t="shared" si="137"/>
        <v>1</v>
      </c>
      <c r="S690">
        <f t="shared" si="138"/>
        <v>4</v>
      </c>
      <c r="T690">
        <f t="shared" si="142"/>
        <v>8.338700725296741E-2</v>
      </c>
      <c r="U690">
        <f t="shared" si="139"/>
        <v>4.5802787842273179E-2</v>
      </c>
      <c r="V690">
        <f t="shared" si="140"/>
        <v>5.1350058017581773E-2</v>
      </c>
      <c r="W690">
        <f t="shared" si="141"/>
        <v>8.4821111744507113E-2</v>
      </c>
    </row>
    <row r="691" spans="1:23" x14ac:dyDescent="0.4">
      <c r="A691">
        <v>1938.06</v>
      </c>
      <c r="B691">
        <v>10.210000000000001</v>
      </c>
      <c r="C691">
        <v>12.288966307788131</v>
      </c>
      <c r="D691">
        <f t="shared" si="132"/>
        <v>-4.6319663512092532E-2</v>
      </c>
      <c r="E691">
        <f t="shared" ref="E691:E754" si="144">(B691-B679)/B679</f>
        <v>-0.34718670076726338</v>
      </c>
      <c r="F691">
        <f t="shared" si="143"/>
        <v>0.27655310621242535</v>
      </c>
      <c r="G691" t="str">
        <f t="shared" si="133"/>
        <v>10.7 to 13.7</v>
      </c>
      <c r="H691" t="str">
        <f t="shared" si="134"/>
        <v>17.8 to 22.0</v>
      </c>
      <c r="I691" t="str">
        <f>IF(C691&gt;$AA$17,"Above 21.9",IF(C691&gt;$AA$16,"17.7 to 21.9",IF(C691&gt;$AA$15,"13.7 to 17.7",IF(C691&gt;$AA$14,"10.6 to 13.6","Below 10.6"))))</f>
        <v>10.6 to 13.6</v>
      </c>
      <c r="J691" t="str">
        <f t="shared" si="135"/>
        <v>17.7 to 21.9</v>
      </c>
      <c r="K691">
        <f>_xlfn.PERCENTILE.INC($C$2:$C691,K$1)</f>
        <v>10.905226754692668</v>
      </c>
      <c r="L691">
        <f>_xlfn.PERCENTILE.INC($C$2:$C691,L$1)</f>
        <v>13.913357074338879</v>
      </c>
      <c r="M691">
        <f>_xlfn.PERCENTILE.INC($C$2:$C691,M$1)</f>
        <v>16.293455345311571</v>
      </c>
      <c r="N691">
        <f>_xlfn.PERCENTILE.INC($C$2:$C691,N$1)</f>
        <v>18.647694368286082</v>
      </c>
      <c r="O691">
        <f>_xlfn.PERCENTILE.INC($C$2:$C691,O$1)</f>
        <v>32.563788598776704</v>
      </c>
      <c r="P691">
        <f t="shared" si="131"/>
        <v>4</v>
      </c>
      <c r="Q691">
        <f t="shared" si="136"/>
        <v>1</v>
      </c>
      <c r="R691">
        <f t="shared" si="137"/>
        <v>1</v>
      </c>
      <c r="S691">
        <f t="shared" si="138"/>
        <v>4</v>
      </c>
      <c r="T691">
        <f t="shared" si="142"/>
        <v>8.1373809232941754E-2</v>
      </c>
      <c r="U691">
        <f t="shared" si="139"/>
        <v>4.7816183321534818E-2</v>
      </c>
      <c r="V691">
        <f t="shared" si="140"/>
        <v>5.3442612901164289E-2</v>
      </c>
      <c r="W691">
        <f t="shared" si="141"/>
        <v>8.338700725296741E-2</v>
      </c>
    </row>
    <row r="692" spans="1:23" x14ac:dyDescent="0.4">
      <c r="A692">
        <v>1938.07</v>
      </c>
      <c r="B692">
        <v>12.24</v>
      </c>
      <c r="C692">
        <v>14.770328017492064</v>
      </c>
      <c r="D692">
        <f t="shared" si="132"/>
        <v>-3.6116910229645097E-2</v>
      </c>
      <c r="E692">
        <f t="shared" si="144"/>
        <v>-0.26131563065781532</v>
      </c>
      <c r="F692">
        <f t="shared" si="143"/>
        <v>2.3858961802154739</v>
      </c>
      <c r="G692" t="str">
        <f t="shared" si="133"/>
        <v>13.7 to 17.8</v>
      </c>
      <c r="H692" t="str">
        <f t="shared" si="134"/>
        <v>17.8 to 22.0</v>
      </c>
      <c r="I692" t="str">
        <f>IF(C692&gt;$AA$17,"Above 21.9",IF(C692&gt;$AA$16,"17.7 to 21.9",IF(C692&gt;$AA$15,"13.7 to 17.7",IF(C692&gt;$AA$14,"10.6 to 13.6","Below 10.6"))))</f>
        <v>13.7 to 17.7</v>
      </c>
      <c r="J692" t="str">
        <f t="shared" si="135"/>
        <v>17.7 to 21.9</v>
      </c>
      <c r="K692">
        <f>_xlfn.PERCENTILE.INC($C$2:$C692,K$1)</f>
        <v>10.909954083288852</v>
      </c>
      <c r="L692">
        <f>_xlfn.PERCENTILE.INC($C$2:$C692,L$1)</f>
        <v>13.918866656445818</v>
      </c>
      <c r="M692">
        <f>_xlfn.PERCENTILE.INC($C$2:$C692,M$1)</f>
        <v>16.289679714916957</v>
      </c>
      <c r="N692">
        <f>_xlfn.PERCENTILE.INC($C$2:$C692,N$1)</f>
        <v>18.646624021402531</v>
      </c>
      <c r="O692">
        <f>_xlfn.PERCENTILE.INC($C$2:$C692,O$1)</f>
        <v>32.563788598776704</v>
      </c>
      <c r="P692">
        <f t="shared" si="131"/>
        <v>3</v>
      </c>
      <c r="Q692">
        <f t="shared" si="136"/>
        <v>1</v>
      </c>
      <c r="R692">
        <f t="shared" si="137"/>
        <v>1</v>
      </c>
      <c r="S692">
        <f t="shared" si="138"/>
        <v>4</v>
      </c>
      <c r="T692">
        <f t="shared" si="142"/>
        <v>6.7703303461895334E-2</v>
      </c>
      <c r="U692">
        <f t="shared" si="139"/>
        <v>4.7434042575949076E-2</v>
      </c>
      <c r="V692">
        <f t="shared" si="140"/>
        <v>5.089907287684723E-2</v>
      </c>
      <c r="W692">
        <f t="shared" si="141"/>
        <v>8.1373809232941754E-2</v>
      </c>
    </row>
    <row r="693" spans="1:23" x14ac:dyDescent="0.4">
      <c r="A693">
        <v>1938.08</v>
      </c>
      <c r="B693">
        <v>12.31</v>
      </c>
      <c r="C693">
        <v>14.903588512604367</v>
      </c>
      <c r="D693">
        <f t="shared" si="132"/>
        <v>-3.776541961577351E-2</v>
      </c>
      <c r="E693">
        <f t="shared" si="144"/>
        <v>-0.26463560334528069</v>
      </c>
      <c r="F693">
        <f t="shared" si="143"/>
        <v>6.862745098039244E-2</v>
      </c>
      <c r="G693" t="str">
        <f t="shared" si="133"/>
        <v>13.7 to 17.8</v>
      </c>
      <c r="H693" t="str">
        <f t="shared" si="134"/>
        <v>17.8 to 22.0</v>
      </c>
      <c r="I693" t="str">
        <f>IF(C693&gt;$AA$17,"Above 21.9",IF(C693&gt;$AA$16,"17.7 to 21.9",IF(C693&gt;$AA$15,"13.7 to 17.7",IF(C693&gt;$AA$14,"10.6 to 13.6","Below 10.6"))))</f>
        <v>13.7 to 17.7</v>
      </c>
      <c r="J693" t="str">
        <f t="shared" si="135"/>
        <v>17.7 to 21.9</v>
      </c>
      <c r="K693">
        <f>_xlfn.PERCENTILE.INC($C$2:$C693,K$1)</f>
        <v>10.926435552107769</v>
      </c>
      <c r="L693">
        <f>_xlfn.PERCENTILE.INC($C$2:$C693,L$1)</f>
        <v>13.921833994393841</v>
      </c>
      <c r="M693">
        <f>_xlfn.PERCENTILE.INC($C$2:$C693,M$1)</f>
        <v>16.278603593422712</v>
      </c>
      <c r="N693">
        <f>_xlfn.PERCENTILE.INC($C$2:$C693,N$1)</f>
        <v>18.643196719091051</v>
      </c>
      <c r="O693">
        <f>_xlfn.PERCENTILE.INC($C$2:$C693,O$1)</f>
        <v>32.563788598776704</v>
      </c>
      <c r="P693">
        <f t="shared" si="131"/>
        <v>3</v>
      </c>
      <c r="Q693">
        <f t="shared" si="136"/>
        <v>1</v>
      </c>
      <c r="R693">
        <f t="shared" si="137"/>
        <v>1</v>
      </c>
      <c r="S693">
        <f t="shared" si="138"/>
        <v>3</v>
      </c>
      <c r="T693">
        <f t="shared" si="142"/>
        <v>6.7097934108572108E-2</v>
      </c>
      <c r="U693">
        <f t="shared" si="139"/>
        <v>4.5951381181640251E-2</v>
      </c>
      <c r="V693">
        <f t="shared" si="140"/>
        <v>5.0487245903975943E-2</v>
      </c>
      <c r="W693">
        <f t="shared" si="141"/>
        <v>6.7703303461895334E-2</v>
      </c>
    </row>
    <row r="694" spans="1:23" x14ac:dyDescent="0.4">
      <c r="A694">
        <v>1938.09</v>
      </c>
      <c r="B694">
        <v>11.75</v>
      </c>
      <c r="C694">
        <v>14.282330508639966</v>
      </c>
      <c r="D694">
        <f t="shared" si="132"/>
        <v>-4.4496929617383094E-2</v>
      </c>
      <c r="E694">
        <f t="shared" si="144"/>
        <v>-0.18232428670842027</v>
      </c>
      <c r="F694">
        <f t="shared" si="143"/>
        <v>-0.54589764419171449</v>
      </c>
      <c r="G694" t="str">
        <f t="shared" si="133"/>
        <v>13.7 to 17.8</v>
      </c>
      <c r="H694" t="str">
        <f t="shared" si="134"/>
        <v>Above 22.0</v>
      </c>
      <c r="I694" t="str">
        <f>IF(C694&gt;$AA$17,"Above 21.9",IF(C694&gt;$AA$16,"17.7 to 21.9",IF(C694&gt;$AA$15,"13.7 to 17.7",IF(C694&gt;$AA$14,"10.6 to 13.6","Below 10.6"))))</f>
        <v>13.7 to 17.7</v>
      </c>
      <c r="J694" t="str">
        <f t="shared" si="135"/>
        <v>Above 21.9</v>
      </c>
      <c r="K694">
        <f>_xlfn.PERCENTILE.INC($C$2:$C694,K$1)</f>
        <v>10.942917020926682</v>
      </c>
      <c r="L694">
        <f>_xlfn.PERCENTILE.INC($C$2:$C694,L$1)</f>
        <v>13.924801332341865</v>
      </c>
      <c r="M694">
        <f>_xlfn.PERCENTILE.INC($C$2:$C694,M$1)</f>
        <v>16.267527471928471</v>
      </c>
      <c r="N694">
        <f>_xlfn.PERCENTILE.INC($C$2:$C694,N$1)</f>
        <v>18.639769416779568</v>
      </c>
      <c r="O694">
        <f>_xlfn.PERCENTILE.INC($C$2:$C694,O$1)</f>
        <v>32.563788598776704</v>
      </c>
      <c r="P694">
        <f t="shared" si="131"/>
        <v>3</v>
      </c>
      <c r="Q694">
        <f t="shared" si="136"/>
        <v>1</v>
      </c>
      <c r="R694">
        <f t="shared" si="137"/>
        <v>2</v>
      </c>
      <c r="S694">
        <f t="shared" si="138"/>
        <v>3</v>
      </c>
      <c r="T694">
        <f t="shared" si="142"/>
        <v>7.0016584435926552E-2</v>
      </c>
      <c r="U694">
        <f t="shared" si="139"/>
        <v>4.3469473522751559E-2</v>
      </c>
      <c r="V694">
        <f t="shared" si="140"/>
        <v>5.935463868956397E-2</v>
      </c>
      <c r="W694">
        <f t="shared" si="141"/>
        <v>6.7097934108572108E-2</v>
      </c>
    </row>
    <row r="695" spans="1:23" x14ac:dyDescent="0.4">
      <c r="A695">
        <v>1938.1</v>
      </c>
      <c r="B695">
        <v>13.06</v>
      </c>
      <c r="C695">
        <v>16.061147643333442</v>
      </c>
      <c r="D695">
        <f t="shared" si="132"/>
        <v>-3.9537037037037037E-2</v>
      </c>
      <c r="E695">
        <f t="shared" si="144"/>
        <v>6.3517915309446352E-2</v>
      </c>
      <c r="F695">
        <f t="shared" si="143"/>
        <v>1.3378723404255324</v>
      </c>
      <c r="G695" t="str">
        <f t="shared" si="133"/>
        <v>13.7 to 17.8</v>
      </c>
      <c r="H695" t="str">
        <f t="shared" si="134"/>
        <v>Above 22.0</v>
      </c>
      <c r="I695" t="str">
        <f>IF(C695&gt;$AA$17,"Above 21.9",IF(C695&gt;$AA$16,"17.7 to 21.9",IF(C695&gt;$AA$15,"13.7 to 17.7",IF(C695&gt;$AA$14,"10.6 to 13.6","Below 10.6"))))</f>
        <v>13.7 to 17.7</v>
      </c>
      <c r="J695" t="str">
        <f t="shared" si="135"/>
        <v>Above 21.9</v>
      </c>
      <c r="K695">
        <f>_xlfn.PERCENTILE.INC($C$2:$C695,K$1)</f>
        <v>10.959398489745595</v>
      </c>
      <c r="L695">
        <f>_xlfn.PERCENTILE.INC($C$2:$C695,L$1)</f>
        <v>13.926412581907561</v>
      </c>
      <c r="M695">
        <f>_xlfn.PERCENTILE.INC($C$2:$C695,M$1)</f>
        <v>16.253005786698314</v>
      </c>
      <c r="N695">
        <f>_xlfn.PERCENTILE.INC($C$2:$C695,N$1)</f>
        <v>18.636342114468089</v>
      </c>
      <c r="O695">
        <f>_xlfn.PERCENTILE.INC($C$2:$C695,O$1)</f>
        <v>32.563788598776704</v>
      </c>
      <c r="P695">
        <f t="shared" si="131"/>
        <v>3</v>
      </c>
      <c r="Q695">
        <f t="shared" si="136"/>
        <v>1</v>
      </c>
      <c r="R695">
        <f t="shared" si="137"/>
        <v>3</v>
      </c>
      <c r="S695">
        <f t="shared" si="138"/>
        <v>3</v>
      </c>
      <c r="T695">
        <f t="shared" si="142"/>
        <v>6.2262051393013225E-2</v>
      </c>
      <c r="U695">
        <f t="shared" si="139"/>
        <v>4.2411799142415066E-2</v>
      </c>
      <c r="V695">
        <f t="shared" si="140"/>
        <v>6.9629835938871537E-2</v>
      </c>
      <c r="W695">
        <f t="shared" si="141"/>
        <v>7.0016584435926552E-2</v>
      </c>
    </row>
    <row r="696" spans="1:23" x14ac:dyDescent="0.4">
      <c r="A696">
        <v>1938.11</v>
      </c>
      <c r="B696">
        <v>13.07</v>
      </c>
      <c r="C696">
        <v>16.14957180071551</v>
      </c>
      <c r="D696">
        <f t="shared" si="132"/>
        <v>-4.3321769297484818E-2</v>
      </c>
      <c r="E696">
        <f t="shared" si="144"/>
        <v>0.16696428571428581</v>
      </c>
      <c r="F696">
        <f t="shared" si="143"/>
        <v>9.1883614088818857E-3</v>
      </c>
      <c r="G696" t="str">
        <f t="shared" si="133"/>
        <v>13.7 to 17.8</v>
      </c>
      <c r="H696" t="str">
        <f t="shared" si="134"/>
        <v>Above 22.0</v>
      </c>
      <c r="I696" t="str">
        <f>IF(C696&gt;$AA$17,"Above 21.9",IF(C696&gt;$AA$16,"17.7 to 21.9",IF(C696&gt;$AA$15,"13.7 to 17.7",IF(C696&gt;$AA$14,"10.6 to 13.6","Below 10.6"))))</f>
        <v>13.7 to 17.7</v>
      </c>
      <c r="J696" t="str">
        <f t="shared" si="135"/>
        <v>Above 21.9</v>
      </c>
      <c r="K696">
        <f>_xlfn.PERCENTILE.INC($C$2:$C696,K$1)</f>
        <v>10.975879958564512</v>
      </c>
      <c r="L696">
        <f>_xlfn.PERCENTILE.INC($C$2:$C696,L$1)</f>
        <v>13.926667743090928</v>
      </c>
      <c r="M696">
        <f>_xlfn.PERCENTILE.INC($C$2:$C696,M$1)</f>
        <v>16.235038537732233</v>
      </c>
      <c r="N696">
        <f>_xlfn.PERCENTILE.INC($C$2:$C696,N$1)</f>
        <v>18.63291481215661</v>
      </c>
      <c r="O696">
        <f>_xlfn.PERCENTILE.INC($C$2:$C696,O$1)</f>
        <v>32.563788598776704</v>
      </c>
      <c r="P696">
        <f t="shared" si="131"/>
        <v>3</v>
      </c>
      <c r="Q696">
        <f t="shared" si="136"/>
        <v>1</v>
      </c>
      <c r="R696">
        <f t="shared" si="137"/>
        <v>4</v>
      </c>
      <c r="S696">
        <f t="shared" si="138"/>
        <v>3</v>
      </c>
      <c r="T696">
        <f t="shared" si="142"/>
        <v>6.1921146414277983E-2</v>
      </c>
      <c r="U696">
        <f t="shared" si="139"/>
        <v>3.9805772397058348E-2</v>
      </c>
      <c r="V696">
        <f t="shared" si="140"/>
        <v>7.5998703716486746E-2</v>
      </c>
      <c r="W696">
        <f t="shared" si="141"/>
        <v>6.2262051393013225E-2</v>
      </c>
    </row>
    <row r="697" spans="1:23" x14ac:dyDescent="0.4">
      <c r="A697">
        <v>1938.12</v>
      </c>
      <c r="B697">
        <v>12.69</v>
      </c>
      <c r="C697">
        <v>15.756484438994001</v>
      </c>
      <c r="D697">
        <f t="shared" si="132"/>
        <v>-4.5183585313174943E-2</v>
      </c>
      <c r="E697">
        <f t="shared" si="144"/>
        <v>0.15154264972776768</v>
      </c>
      <c r="F697">
        <f t="shared" si="143"/>
        <v>-0.34889058913542537</v>
      </c>
      <c r="G697" t="str">
        <f t="shared" si="133"/>
        <v>13.7 to 17.8</v>
      </c>
      <c r="H697" t="str">
        <f t="shared" si="134"/>
        <v>Above 22.0</v>
      </c>
      <c r="I697" t="str">
        <f>IF(C697&gt;$AA$17,"Above 21.9",IF(C697&gt;$AA$16,"17.7 to 21.9",IF(C697&gt;$AA$15,"13.7 to 17.7",IF(C697&gt;$AA$14,"10.6 to 13.6","Below 10.6"))))</f>
        <v>13.7 to 17.7</v>
      </c>
      <c r="J697" t="str">
        <f t="shared" si="135"/>
        <v>Above 21.9</v>
      </c>
      <c r="K697">
        <f>_xlfn.PERCENTILE.INC($C$2:$C697,K$1)</f>
        <v>10.992361427383425</v>
      </c>
      <c r="L697">
        <f>_xlfn.PERCENTILE.INC($C$2:$C697,L$1)</f>
        <v>13.926922904274294</v>
      </c>
      <c r="M697">
        <f>_xlfn.PERCENTILE.INC($C$2:$C697,M$1)</f>
        <v>16.217071288766157</v>
      </c>
      <c r="N697">
        <f>_xlfn.PERCENTILE.INC($C$2:$C697,N$1)</f>
        <v>18.629487509845127</v>
      </c>
      <c r="O697">
        <f>_xlfn.PERCENTILE.INC($C$2:$C697,O$1)</f>
        <v>32.563788598776704</v>
      </c>
      <c r="P697">
        <f t="shared" si="131"/>
        <v>3</v>
      </c>
      <c r="Q697">
        <f t="shared" si="136"/>
        <v>1</v>
      </c>
      <c r="R697">
        <f t="shared" si="137"/>
        <v>4</v>
      </c>
      <c r="S697">
        <f t="shared" si="138"/>
        <v>3</v>
      </c>
      <c r="T697">
        <f t="shared" si="142"/>
        <v>6.346593390624683E-2</v>
      </c>
      <c r="U697">
        <f t="shared" si="139"/>
        <v>3.9523206225095905E-2</v>
      </c>
      <c r="V697">
        <f t="shared" si="140"/>
        <v>7.6872914190602479E-2</v>
      </c>
      <c r="W697">
        <f t="shared" si="141"/>
        <v>6.1921146414277983E-2</v>
      </c>
    </row>
    <row r="698" spans="1:23" x14ac:dyDescent="0.4">
      <c r="A698">
        <v>1939.01</v>
      </c>
      <c r="B698">
        <v>12.5</v>
      </c>
      <c r="C698">
        <v>15.599634410919283</v>
      </c>
      <c r="D698">
        <f t="shared" si="132"/>
        <v>-4.97184231697506E-2</v>
      </c>
      <c r="E698">
        <f t="shared" si="144"/>
        <v>0.10521662245800172</v>
      </c>
      <c r="F698">
        <f t="shared" si="143"/>
        <v>-0.17966903073286006</v>
      </c>
      <c r="G698" t="str">
        <f t="shared" si="133"/>
        <v>13.7 to 17.8</v>
      </c>
      <c r="H698" t="str">
        <f t="shared" si="134"/>
        <v>Above 22.0</v>
      </c>
      <c r="I698" t="str">
        <f>IF(C698&gt;$AA$17,"Above 21.9",IF(C698&gt;$AA$16,"17.7 to 21.9",IF(C698&gt;$AA$15,"13.7 to 17.7",IF(C698&gt;$AA$14,"10.6 to 13.6","Below 10.6"))))</f>
        <v>13.7 to 17.7</v>
      </c>
      <c r="J698" t="str">
        <f t="shared" si="135"/>
        <v>Above 21.9</v>
      </c>
      <c r="K698">
        <f>_xlfn.PERCENTILE.INC($C$2:$C698,K$1)</f>
        <v>10.999275117201005</v>
      </c>
      <c r="L698">
        <f>_xlfn.PERCENTILE.INC($C$2:$C698,L$1)</f>
        <v>13.92785711039587</v>
      </c>
      <c r="M698">
        <f>_xlfn.PERCENTILE.INC($C$2:$C698,M$1)</f>
        <v>16.211337411839665</v>
      </c>
      <c r="N698">
        <f>_xlfn.PERCENTILE.INC($C$2:$C698,N$1)</f>
        <v>18.619502214434362</v>
      </c>
      <c r="O698">
        <f>_xlfn.PERCENTILE.INC($C$2:$C698,O$1)</f>
        <v>32.563788598776704</v>
      </c>
      <c r="P698">
        <f t="shared" si="131"/>
        <v>3</v>
      </c>
      <c r="Q698">
        <f t="shared" si="136"/>
        <v>1</v>
      </c>
      <c r="R698">
        <f t="shared" si="137"/>
        <v>4</v>
      </c>
      <c r="S698">
        <f t="shared" si="138"/>
        <v>3</v>
      </c>
      <c r="T698">
        <f t="shared" si="142"/>
        <v>6.4104066394019443E-2</v>
      </c>
      <c r="U698">
        <f t="shared" si="139"/>
        <v>3.6923259216048693E-2</v>
      </c>
      <c r="V698">
        <f t="shared" si="140"/>
        <v>7.4011236239815939E-2</v>
      </c>
      <c r="W698">
        <f t="shared" si="141"/>
        <v>6.346593390624683E-2</v>
      </c>
    </row>
    <row r="699" spans="1:23" x14ac:dyDescent="0.4">
      <c r="A699">
        <v>1939.02</v>
      </c>
      <c r="B699">
        <v>12.4</v>
      </c>
      <c r="C699">
        <v>15.664696928954758</v>
      </c>
      <c r="D699">
        <f t="shared" si="132"/>
        <v>-5.0380152060824322E-2</v>
      </c>
      <c r="E699">
        <f t="shared" si="144"/>
        <v>0.12318840579710157</v>
      </c>
      <c r="F699">
        <f t="shared" si="143"/>
        <v>-9.5999999999999669E-2</v>
      </c>
      <c r="G699" t="str">
        <f t="shared" si="133"/>
        <v>13.7 to 17.8</v>
      </c>
      <c r="H699" t="str">
        <f t="shared" si="134"/>
        <v>Above 22.0</v>
      </c>
      <c r="I699" t="str">
        <f>IF(C699&gt;$AA$17,"Above 21.9",IF(C699&gt;$AA$16,"17.7 to 21.9",IF(C699&gt;$AA$15,"13.7 to 17.7",IF(C699&gt;$AA$14,"10.6 to 13.6","Below 10.6"))))</f>
        <v>13.7 to 17.7</v>
      </c>
      <c r="J699" t="str">
        <f t="shared" si="135"/>
        <v>Above 21.9</v>
      </c>
      <c r="K699">
        <f>_xlfn.PERCENTILE.INC($C$2:$C699,K$1)</f>
        <v>11.006188807018583</v>
      </c>
      <c r="L699">
        <f>_xlfn.PERCENTILE.INC($C$2:$C699,L$1)</f>
        <v>13.928791316517446</v>
      </c>
      <c r="M699">
        <f>_xlfn.PERCENTILE.INC($C$2:$C699,M$1)</f>
        <v>16.205603534913177</v>
      </c>
      <c r="N699">
        <f>_xlfn.PERCENTILE.INC($C$2:$C699,N$1)</f>
        <v>18.609516919023591</v>
      </c>
      <c r="O699">
        <f>_xlfn.PERCENTILE.INC($C$2:$C699,O$1)</f>
        <v>32.563788598776704</v>
      </c>
      <c r="P699">
        <f t="shared" si="131"/>
        <v>3</v>
      </c>
      <c r="Q699">
        <f t="shared" si="136"/>
        <v>1</v>
      </c>
      <c r="R699">
        <f t="shared" si="137"/>
        <v>4</v>
      </c>
      <c r="S699">
        <f t="shared" si="138"/>
        <v>3</v>
      </c>
      <c r="T699">
        <f t="shared" si="142"/>
        <v>6.3837813430759172E-2</v>
      </c>
      <c r="U699">
        <f t="shared" si="139"/>
        <v>3.685729248749442E-2</v>
      </c>
      <c r="V699">
        <f t="shared" si="140"/>
        <v>7.5397289600956166E-2</v>
      </c>
      <c r="W699">
        <f t="shared" si="141"/>
        <v>6.4104066394019443E-2</v>
      </c>
    </row>
    <row r="700" spans="1:23" x14ac:dyDescent="0.4">
      <c r="A700">
        <v>1939.03</v>
      </c>
      <c r="B700">
        <v>12.39</v>
      </c>
      <c r="C700">
        <v>15.72922374321422</v>
      </c>
      <c r="D700">
        <f t="shared" si="132"/>
        <v>-5.1278018088871412E-2</v>
      </c>
      <c r="E700">
        <f t="shared" si="144"/>
        <v>0.20174587778855479</v>
      </c>
      <c r="F700">
        <f t="shared" si="143"/>
        <v>-9.6774193548385019E-3</v>
      </c>
      <c r="G700" t="str">
        <f t="shared" si="133"/>
        <v>13.7 to 17.8</v>
      </c>
      <c r="H700" t="str">
        <f t="shared" si="134"/>
        <v>Above 22.0</v>
      </c>
      <c r="I700" t="str">
        <f>IF(C700&gt;$AA$17,"Above 21.9",IF(C700&gt;$AA$16,"17.7 to 21.9",IF(C700&gt;$AA$15,"13.7 to 17.7",IF(C700&gt;$AA$14,"10.6 to 13.6","Below 10.6"))))</f>
        <v>13.7 to 17.7</v>
      </c>
      <c r="J700" t="str">
        <f t="shared" si="135"/>
        <v>Above 21.9</v>
      </c>
      <c r="K700">
        <f>_xlfn.PERCENTILE.INC($C$2:$C700,K$1)</f>
        <v>11.013102496836163</v>
      </c>
      <c r="L700">
        <f>_xlfn.PERCENTILE.INC($C$2:$C700,L$1)</f>
        <v>13.939163609402256</v>
      </c>
      <c r="M700">
        <f>_xlfn.PERCENTILE.INC($C$2:$C700,M$1)</f>
        <v>16.200733366729743</v>
      </c>
      <c r="N700">
        <f>_xlfn.PERCENTILE.INC($C$2:$C700,N$1)</f>
        <v>18.599531623612823</v>
      </c>
      <c r="O700">
        <f>_xlfn.PERCENTILE.INC($C$2:$C700,O$1)</f>
        <v>32.563788598776704</v>
      </c>
      <c r="P700">
        <f t="shared" si="131"/>
        <v>3</v>
      </c>
      <c r="Q700">
        <f t="shared" si="136"/>
        <v>1</v>
      </c>
      <c r="R700">
        <f t="shared" si="137"/>
        <v>4</v>
      </c>
      <c r="S700">
        <f t="shared" si="138"/>
        <v>3</v>
      </c>
      <c r="T700">
        <f t="shared" si="142"/>
        <v>6.3575928241939611E-2</v>
      </c>
      <c r="U700">
        <f t="shared" si="139"/>
        <v>3.6132717503384558E-2</v>
      </c>
      <c r="V700">
        <f t="shared" si="140"/>
        <v>8.0793154576700707E-2</v>
      </c>
      <c r="W700">
        <f t="shared" si="141"/>
        <v>6.3837813430759172E-2</v>
      </c>
    </row>
    <row r="701" spans="1:23" x14ac:dyDescent="0.4">
      <c r="A701">
        <v>1939.04</v>
      </c>
      <c r="B701">
        <v>10.83</v>
      </c>
      <c r="C701">
        <v>13.916994579812396</v>
      </c>
      <c r="D701">
        <f t="shared" si="132"/>
        <v>-5.7159810126582278E-2</v>
      </c>
      <c r="E701">
        <f t="shared" si="144"/>
        <v>9.5045500505561112E-2</v>
      </c>
      <c r="F701">
        <f t="shared" si="143"/>
        <v>-1.5108958837772402</v>
      </c>
      <c r="G701" t="str">
        <f t="shared" si="133"/>
        <v>13.7 to 17.8</v>
      </c>
      <c r="H701" t="str">
        <f t="shared" si="134"/>
        <v>Above 22.0</v>
      </c>
      <c r="I701" t="str">
        <f>IF(C701&gt;$AA$17,"Above 21.9",IF(C701&gt;$AA$16,"17.7 to 21.9",IF(C701&gt;$AA$15,"13.7 to 17.7",IF(C701&gt;$AA$14,"10.6 to 13.6","Below 10.6"))))</f>
        <v>13.7 to 17.7</v>
      </c>
      <c r="J701" t="str">
        <f t="shared" si="135"/>
        <v>Above 21.9</v>
      </c>
      <c r="K701">
        <f>_xlfn.PERCENTILE.INC($C$2:$C701,K$1)</f>
        <v>11.020016186653743</v>
      </c>
      <c r="L701">
        <f>_xlfn.PERCENTILE.INC($C$2:$C701,L$1)</f>
        <v>13.928324213456657</v>
      </c>
      <c r="M701">
        <f>_xlfn.PERCENTILE.INC($C$2:$C701,M$1)</f>
        <v>16.196726907289371</v>
      </c>
      <c r="N701">
        <f>_xlfn.PERCENTILE.INC($C$2:$C701,N$1)</f>
        <v>18.589546328202058</v>
      </c>
      <c r="O701">
        <f>_xlfn.PERCENTILE.INC($C$2:$C701,O$1)</f>
        <v>32.563788598776704</v>
      </c>
      <c r="P701">
        <f t="shared" si="131"/>
        <v>4</v>
      </c>
      <c r="Q701">
        <f t="shared" si="136"/>
        <v>1</v>
      </c>
      <c r="R701">
        <f t="shared" si="137"/>
        <v>4</v>
      </c>
      <c r="S701">
        <f t="shared" si="138"/>
        <v>3</v>
      </c>
      <c r="T701">
        <f t="shared" si="142"/>
        <v>7.1854594342558128E-2</v>
      </c>
      <c r="U701">
        <f t="shared" si="139"/>
        <v>3.6273342815901034E-2</v>
      </c>
      <c r="V701">
        <f t="shared" si="140"/>
        <v>8.4821111744507113E-2</v>
      </c>
      <c r="W701">
        <f t="shared" si="141"/>
        <v>6.3575928241939611E-2</v>
      </c>
    </row>
    <row r="702" spans="1:23" x14ac:dyDescent="0.4">
      <c r="A702">
        <v>1939.05</v>
      </c>
      <c r="B702">
        <v>11.23</v>
      </c>
      <c r="C702">
        <v>14.502929499657766</v>
      </c>
      <c r="D702">
        <f t="shared" si="132"/>
        <v>-5.6235385814497274E-2</v>
      </c>
      <c r="E702">
        <f t="shared" si="144"/>
        <v>0.12525050100200399</v>
      </c>
      <c r="F702">
        <f t="shared" si="143"/>
        <v>0.4432132963988924</v>
      </c>
      <c r="G702" t="str">
        <f t="shared" si="133"/>
        <v>13.7 to 17.8</v>
      </c>
      <c r="H702" t="str">
        <f t="shared" si="134"/>
        <v>Above 22.0</v>
      </c>
      <c r="I702" t="str">
        <f>IF(C702&gt;$AA$17,"Above 21.9",IF(C702&gt;$AA$16,"17.7 to 21.9",IF(C702&gt;$AA$15,"13.7 to 17.7",IF(C702&gt;$AA$14,"10.6 to 13.6","Below 10.6"))))</f>
        <v>13.7 to 17.7</v>
      </c>
      <c r="J702" t="str">
        <f t="shared" si="135"/>
        <v>Above 21.9</v>
      </c>
      <c r="K702">
        <f>_xlfn.PERCENTILE.INC($C$2:$C702,K$1)</f>
        <v>11.026929876471321</v>
      </c>
      <c r="L702">
        <f>_xlfn.PERCENTILE.INC($C$2:$C702,L$1)</f>
        <v>13.929258419578233</v>
      </c>
      <c r="M702">
        <f>_xlfn.PERCENTILE.INC($C$2:$C702,M$1)</f>
        <v>16.192720447848995</v>
      </c>
      <c r="N702">
        <f>_xlfn.PERCENTILE.INC($C$2:$C702,N$1)</f>
        <v>18.579561032791286</v>
      </c>
      <c r="O702">
        <f>_xlfn.PERCENTILE.INC($C$2:$C702,O$1)</f>
        <v>32.563788598776704</v>
      </c>
      <c r="P702">
        <f t="shared" si="131"/>
        <v>3</v>
      </c>
      <c r="Q702">
        <f t="shared" si="136"/>
        <v>1</v>
      </c>
      <c r="R702">
        <f t="shared" si="137"/>
        <v>4</v>
      </c>
      <c r="S702">
        <f t="shared" si="138"/>
        <v>4</v>
      </c>
      <c r="T702">
        <f t="shared" si="142"/>
        <v>6.8951586644863547E-2</v>
      </c>
      <c r="U702">
        <f t="shared" si="139"/>
        <v>3.6102924835572738E-2</v>
      </c>
      <c r="V702">
        <f t="shared" si="140"/>
        <v>8.338700725296741E-2</v>
      </c>
      <c r="W702">
        <f t="shared" si="141"/>
        <v>7.1854594342558128E-2</v>
      </c>
    </row>
    <row r="703" spans="1:23" x14ac:dyDescent="0.4">
      <c r="A703">
        <v>1939.06</v>
      </c>
      <c r="B703">
        <v>11.43</v>
      </c>
      <c r="C703">
        <v>14.833828921489784</v>
      </c>
      <c r="D703">
        <f t="shared" si="132"/>
        <v>-5.6290630975143405E-2</v>
      </c>
      <c r="E703">
        <f t="shared" si="144"/>
        <v>0.11949069539666982</v>
      </c>
      <c r="F703">
        <f t="shared" si="143"/>
        <v>0.21371326803205623</v>
      </c>
      <c r="G703" t="str">
        <f t="shared" si="133"/>
        <v>13.7 to 17.8</v>
      </c>
      <c r="H703" t="str">
        <f t="shared" si="134"/>
        <v>Above 22.0</v>
      </c>
      <c r="I703" t="str">
        <f>IF(C703&gt;$AA$17,"Above 21.9",IF(C703&gt;$AA$16,"17.7 to 21.9",IF(C703&gt;$AA$15,"13.7 to 17.7",IF(C703&gt;$AA$14,"10.6 to 13.6","Below 10.6"))))</f>
        <v>13.7 to 17.7</v>
      </c>
      <c r="J703" t="str">
        <f t="shared" si="135"/>
        <v>Above 21.9</v>
      </c>
      <c r="K703">
        <f>_xlfn.PERCENTILE.INC($C$2:$C703,K$1)</f>
        <v>11.03605147018466</v>
      </c>
      <c r="L703">
        <f>_xlfn.PERCENTILE.INC($C$2:$C703,L$1)</f>
        <v>13.949068799226282</v>
      </c>
      <c r="M703">
        <f>_xlfn.PERCENTILE.INC($C$2:$C703,M$1)</f>
        <v>16.183513068955516</v>
      </c>
      <c r="N703">
        <f>_xlfn.PERCENTILE.INC($C$2:$C703,N$1)</f>
        <v>18.576125094806343</v>
      </c>
      <c r="O703">
        <f>_xlfn.PERCENTILE.INC($C$2:$C703,O$1)</f>
        <v>32.563788598776704</v>
      </c>
      <c r="P703">
        <f t="shared" si="131"/>
        <v>3</v>
      </c>
      <c r="Q703">
        <f t="shared" si="136"/>
        <v>1</v>
      </c>
      <c r="R703">
        <f t="shared" si="137"/>
        <v>4</v>
      </c>
      <c r="S703">
        <f t="shared" si="138"/>
        <v>3</v>
      </c>
      <c r="T703">
        <f t="shared" si="142"/>
        <v>6.7413478023283582E-2</v>
      </c>
      <c r="U703">
        <f t="shared" si="139"/>
        <v>3.5796787298323411E-2</v>
      </c>
      <c r="V703">
        <f t="shared" si="140"/>
        <v>8.1373809232941754E-2</v>
      </c>
      <c r="W703">
        <f t="shared" si="141"/>
        <v>6.8951586644863547E-2</v>
      </c>
    </row>
    <row r="704" spans="1:23" x14ac:dyDescent="0.4">
      <c r="A704">
        <v>1939.07</v>
      </c>
      <c r="B704">
        <v>11.71</v>
      </c>
      <c r="C704">
        <v>15.270952598570252</v>
      </c>
      <c r="D704">
        <f t="shared" si="132"/>
        <v>-5.8883426966292132E-2</v>
      </c>
      <c r="E704">
        <f t="shared" si="144"/>
        <v>-4.3300653594771192E-2</v>
      </c>
      <c r="F704">
        <f t="shared" si="143"/>
        <v>0.29396325459317707</v>
      </c>
      <c r="G704" t="str">
        <f t="shared" si="133"/>
        <v>13.7 to 17.8</v>
      </c>
      <c r="H704" t="str">
        <f t="shared" si="134"/>
        <v>Above 22.0</v>
      </c>
      <c r="I704" t="str">
        <f>IF(C704&gt;$AA$17,"Above 21.9",IF(C704&gt;$AA$16,"17.7 to 21.9",IF(C704&gt;$AA$15,"13.7 to 17.7",IF(C704&gt;$AA$14,"10.6 to 13.6","Below 10.6"))))</f>
        <v>13.7 to 17.7</v>
      </c>
      <c r="J704" t="str">
        <f t="shared" si="135"/>
        <v>Above 21.9</v>
      </c>
      <c r="K704">
        <f>_xlfn.PERCENTILE.INC($C$2:$C704,K$1)</f>
        <v>11.045173063897998</v>
      </c>
      <c r="L704">
        <f>_xlfn.PERCENTILE.INC($C$2:$C704,L$1)</f>
        <v>13.968879178874328</v>
      </c>
      <c r="M704">
        <f>_xlfn.PERCENTILE.INC($C$2:$C704,M$1)</f>
        <v>16.174305690062042</v>
      </c>
      <c r="N704">
        <f>_xlfn.PERCENTILE.INC($C$2:$C704,N$1)</f>
        <v>18.572689156821397</v>
      </c>
      <c r="O704">
        <f>_xlfn.PERCENTILE.INC($C$2:$C704,O$1)</f>
        <v>32.563788598776704</v>
      </c>
      <c r="P704">
        <f t="shared" si="131"/>
        <v>3</v>
      </c>
      <c r="Q704">
        <f t="shared" si="136"/>
        <v>1</v>
      </c>
      <c r="R704">
        <f t="shared" si="137"/>
        <v>3</v>
      </c>
      <c r="S704">
        <f t="shared" si="138"/>
        <v>3</v>
      </c>
      <c r="T704">
        <f t="shared" si="142"/>
        <v>6.5483799621879862E-2</v>
      </c>
      <c r="U704">
        <f t="shared" si="139"/>
        <v>3.3407621408003962E-2</v>
      </c>
      <c r="V704">
        <f t="shared" si="140"/>
        <v>6.7703303461895334E-2</v>
      </c>
      <c r="W704">
        <f t="shared" si="141"/>
        <v>6.7413478023283582E-2</v>
      </c>
    </row>
    <row r="705" spans="1:23" x14ac:dyDescent="0.4">
      <c r="A705">
        <v>1939.08</v>
      </c>
      <c r="B705">
        <v>11.54</v>
      </c>
      <c r="C705">
        <v>15.120082343333978</v>
      </c>
      <c r="D705">
        <f t="shared" si="132"/>
        <v>-6.1661129568106321E-2</v>
      </c>
      <c r="E705">
        <f t="shared" si="144"/>
        <v>-6.2550771730300672E-2</v>
      </c>
      <c r="F705">
        <f t="shared" si="143"/>
        <v>-0.1742100768573886</v>
      </c>
      <c r="G705" t="str">
        <f t="shared" si="133"/>
        <v>13.7 to 17.8</v>
      </c>
      <c r="H705" t="str">
        <f t="shared" si="134"/>
        <v>Above 22.0</v>
      </c>
      <c r="I705" t="str">
        <f>IF(C705&gt;$AA$17,"Above 21.9",IF(C705&gt;$AA$16,"17.7 to 21.9",IF(C705&gt;$AA$15,"13.7 to 17.7",IF(C705&gt;$AA$14,"10.6 to 13.6","Below 10.6"))))</f>
        <v>13.7 to 17.7</v>
      </c>
      <c r="J705" t="str">
        <f t="shared" si="135"/>
        <v>Above 21.9</v>
      </c>
      <c r="K705">
        <f>_xlfn.PERCENTILE.INC($C$2:$C705,K$1)</f>
        <v>11.054294657611337</v>
      </c>
      <c r="L705">
        <f>_xlfn.PERCENTILE.INC($C$2:$C705,L$1)</f>
        <v>13.979979847643937</v>
      </c>
      <c r="M705">
        <f>_xlfn.PERCENTILE.INC($C$2:$C705,M$1)</f>
        <v>16.16856130248485</v>
      </c>
      <c r="N705">
        <f>_xlfn.PERCENTILE.INC($C$2:$C705,N$1)</f>
        <v>18.569253218836455</v>
      </c>
      <c r="O705">
        <f>_xlfn.PERCENTILE.INC($C$2:$C705,O$1)</f>
        <v>32.563788598776704</v>
      </c>
      <c r="P705">
        <f t="shared" si="131"/>
        <v>3</v>
      </c>
      <c r="Q705">
        <f t="shared" si="136"/>
        <v>1</v>
      </c>
      <c r="R705">
        <f t="shared" si="137"/>
        <v>3</v>
      </c>
      <c r="S705">
        <f t="shared" si="138"/>
        <v>3</v>
      </c>
      <c r="T705">
        <f t="shared" si="142"/>
        <v>6.6137205955156195E-2</v>
      </c>
      <c r="U705">
        <f t="shared" si="139"/>
        <v>3.1765884670471062E-2</v>
      </c>
      <c r="V705">
        <f t="shared" si="140"/>
        <v>6.7097934108572108E-2</v>
      </c>
      <c r="W705">
        <f t="shared" si="141"/>
        <v>6.5483799621879862E-2</v>
      </c>
    </row>
    <row r="706" spans="1:23" x14ac:dyDescent="0.4">
      <c r="A706">
        <v>1939.09</v>
      </c>
      <c r="B706">
        <v>12.77</v>
      </c>
      <c r="C706">
        <v>16.452835577060956</v>
      </c>
      <c r="D706">
        <f t="shared" si="132"/>
        <v>-5.9201277955271567E-2</v>
      </c>
      <c r="E706">
        <f t="shared" si="144"/>
        <v>8.6808510638297837E-2</v>
      </c>
      <c r="F706">
        <f t="shared" si="143"/>
        <v>1.2790294627383021</v>
      </c>
      <c r="G706" t="str">
        <f t="shared" si="133"/>
        <v>13.7 to 17.8</v>
      </c>
      <c r="H706" t="str">
        <f t="shared" si="134"/>
        <v>Above 22.0</v>
      </c>
      <c r="I706" t="str">
        <f>IF(C706&gt;$AA$17,"Above 21.9",IF(C706&gt;$AA$16,"17.7 to 21.9",IF(C706&gt;$AA$15,"13.7 to 17.7",IF(C706&gt;$AA$14,"10.6 to 13.6","Below 10.6"))))</f>
        <v>13.7 to 17.7</v>
      </c>
      <c r="J706" t="str">
        <f t="shared" si="135"/>
        <v>Above 21.9</v>
      </c>
      <c r="K706">
        <f>_xlfn.PERCENTILE.INC($C$2:$C706,K$1)</f>
        <v>11.063416251324675</v>
      </c>
      <c r="L706">
        <f>_xlfn.PERCENTILE.INC($C$2:$C706,L$1)</f>
        <v>13.982370805535108</v>
      </c>
      <c r="M706">
        <f>_xlfn.PERCENTILE.INC($C$2:$C706,M$1)</f>
        <v>16.178909379508777</v>
      </c>
      <c r="N706">
        <f>_xlfn.PERCENTILE.INC($C$2:$C706,N$1)</f>
        <v>18.565817280851512</v>
      </c>
      <c r="O706">
        <f>_xlfn.PERCENTILE.INC($C$2:$C706,O$1)</f>
        <v>32.563788598776704</v>
      </c>
      <c r="P706">
        <f t="shared" si="131"/>
        <v>2</v>
      </c>
      <c r="Q706">
        <f t="shared" si="136"/>
        <v>1</v>
      </c>
      <c r="R706">
        <f t="shared" si="137"/>
        <v>3</v>
      </c>
      <c r="S706">
        <f t="shared" si="138"/>
        <v>3</v>
      </c>
      <c r="T706">
        <f t="shared" si="142"/>
        <v>6.0779796608083192E-2</v>
      </c>
      <c r="U706">
        <f t="shared" si="139"/>
        <v>3.0708957496351212E-2</v>
      </c>
      <c r="V706">
        <f t="shared" si="140"/>
        <v>7.0016584435926552E-2</v>
      </c>
      <c r="W706">
        <f t="shared" si="141"/>
        <v>6.6137205955156195E-2</v>
      </c>
    </row>
    <row r="707" spans="1:23" x14ac:dyDescent="0.4">
      <c r="A707">
        <v>1939.1</v>
      </c>
      <c r="B707">
        <v>12.9</v>
      </c>
      <c r="C707">
        <v>16.82120480626563</v>
      </c>
      <c r="D707">
        <f t="shared" si="132"/>
        <v>-5.3912111468381561E-2</v>
      </c>
      <c r="E707">
        <f t="shared" si="144"/>
        <v>-1.2251148545176121E-2</v>
      </c>
      <c r="F707">
        <f t="shared" si="143"/>
        <v>0.12216131558339932</v>
      </c>
      <c r="G707" t="str">
        <f t="shared" si="133"/>
        <v>13.7 to 17.8</v>
      </c>
      <c r="H707" t="str">
        <f t="shared" si="134"/>
        <v>Above 22.0</v>
      </c>
      <c r="I707" t="str">
        <f>IF(C707&gt;$AA$17,"Above 21.9",IF(C707&gt;$AA$16,"17.7 to 21.9",IF(C707&gt;$AA$15,"13.7 to 17.7",IF(C707&gt;$AA$14,"10.6 to 13.6","Below 10.6"))))</f>
        <v>13.7 to 17.7</v>
      </c>
      <c r="J707" t="str">
        <f t="shared" si="135"/>
        <v>Above 21.9</v>
      </c>
      <c r="K707">
        <f>_xlfn.PERCENTILE.INC($C$2:$C707,K$1)</f>
        <v>11.072537845038013</v>
      </c>
      <c r="L707">
        <f>_xlfn.PERCENTILE.INC($C$2:$C707,L$1)</f>
        <v>13.984761763426279</v>
      </c>
      <c r="M707">
        <f>_xlfn.PERCENTILE.INC($C$2:$C707,M$1)</f>
        <v>16.192720447848995</v>
      </c>
      <c r="N707">
        <f>_xlfn.PERCENTILE.INC($C$2:$C707,N$1)</f>
        <v>18.562381342866566</v>
      </c>
      <c r="O707">
        <f>_xlfn.PERCENTILE.INC($C$2:$C707,O$1)</f>
        <v>32.563788598776704</v>
      </c>
      <c r="P707">
        <f t="shared" ref="P707:P770" si="145">IF(C707&gt;$N707,1,IF(C707&gt;$M707,2,IF(C707&gt;$L707,3,IF(C707&gt;$K707,4,5))))</f>
        <v>2</v>
      </c>
      <c r="Q707">
        <f t="shared" si="136"/>
        <v>1</v>
      </c>
      <c r="R707">
        <f t="shared" si="137"/>
        <v>3</v>
      </c>
      <c r="S707">
        <f t="shared" si="138"/>
        <v>2</v>
      </c>
      <c r="T707">
        <f t="shared" si="142"/>
        <v>5.9448773825494114E-2</v>
      </c>
      <c r="U707">
        <f t="shared" si="139"/>
        <v>3.4529114356352086E-2</v>
      </c>
      <c r="V707">
        <f t="shared" si="140"/>
        <v>6.2262051393013225E-2</v>
      </c>
      <c r="W707">
        <f t="shared" si="141"/>
        <v>6.0779796608083192E-2</v>
      </c>
    </row>
    <row r="708" spans="1:23" x14ac:dyDescent="0.4">
      <c r="A708">
        <v>1939.11</v>
      </c>
      <c r="B708">
        <v>12.67</v>
      </c>
      <c r="C708">
        <v>16.599238509946634</v>
      </c>
      <c r="D708">
        <f t="shared" si="132"/>
        <v>-3.8435374149659855E-2</v>
      </c>
      <c r="E708">
        <f t="shared" si="144"/>
        <v>-3.0604437643458327E-2</v>
      </c>
      <c r="F708">
        <f t="shared" si="143"/>
        <v>-0.21395348837209338</v>
      </c>
      <c r="G708" t="str">
        <f t="shared" si="133"/>
        <v>13.7 to 17.8</v>
      </c>
      <c r="H708" t="str">
        <f t="shared" si="134"/>
        <v>17.8 to 22.0</v>
      </c>
      <c r="I708" t="str">
        <f>IF(C708&gt;$AA$17,"Above 21.9",IF(C708&gt;$AA$16,"17.7 to 21.9",IF(C708&gt;$AA$15,"13.7 to 17.7",IF(C708&gt;$AA$14,"10.6 to 13.6","Below 10.6"))))</f>
        <v>13.7 to 17.7</v>
      </c>
      <c r="J708" t="str">
        <f t="shared" si="135"/>
        <v>17.7 to 21.9</v>
      </c>
      <c r="K708">
        <f>_xlfn.PERCENTILE.INC($C$2:$C708,K$1)</f>
        <v>11.075592707841526</v>
      </c>
      <c r="L708">
        <f>_xlfn.PERCENTILE.INC($C$2:$C708,L$1)</f>
        <v>13.991672219268848</v>
      </c>
      <c r="M708">
        <f>_xlfn.PERCENTILE.INC($C$2:$C708,M$1)</f>
        <v>16.198730137009555</v>
      </c>
      <c r="N708">
        <f>_xlfn.PERCENTILE.INC($C$2:$C708,N$1)</f>
        <v>18.552435003013294</v>
      </c>
      <c r="O708">
        <f>_xlfn.PERCENTILE.INC($C$2:$C708,O$1)</f>
        <v>32.563788598776704</v>
      </c>
      <c r="P708">
        <f t="shared" si="145"/>
        <v>2</v>
      </c>
      <c r="Q708">
        <f t="shared" si="136"/>
        <v>1</v>
      </c>
      <c r="R708">
        <f t="shared" si="137"/>
        <v>3</v>
      </c>
      <c r="S708">
        <f t="shared" si="138"/>
        <v>2</v>
      </c>
      <c r="T708">
        <f t="shared" si="142"/>
        <v>6.0243727409590365E-2</v>
      </c>
      <c r="U708">
        <f t="shared" si="139"/>
        <v>4.723434412918745E-2</v>
      </c>
      <c r="V708">
        <f t="shared" si="140"/>
        <v>6.1921146414277983E-2</v>
      </c>
      <c r="W708">
        <f t="shared" si="141"/>
        <v>5.9448773825494114E-2</v>
      </c>
    </row>
    <row r="709" spans="1:23" x14ac:dyDescent="0.4">
      <c r="A709">
        <v>1939.12</v>
      </c>
      <c r="B709">
        <v>12.37</v>
      </c>
      <c r="C709">
        <v>16.280412901283825</v>
      </c>
      <c r="D709">
        <f t="shared" si="132"/>
        <v>-4.219626168224299E-2</v>
      </c>
      <c r="E709">
        <f t="shared" si="144"/>
        <v>-2.521670606776992E-2</v>
      </c>
      <c r="F709">
        <f t="shared" si="143"/>
        <v>-0.28413575374901406</v>
      </c>
      <c r="G709" t="str">
        <f t="shared" si="133"/>
        <v>13.7 to 17.8</v>
      </c>
      <c r="H709" t="str">
        <f t="shared" si="134"/>
        <v>Above 22.0</v>
      </c>
      <c r="I709" t="str">
        <f>IF(C709&gt;$AA$17,"Above 21.9",IF(C709&gt;$AA$16,"17.7 to 21.9",IF(C709&gt;$AA$15,"13.7 to 17.7",IF(C709&gt;$AA$14,"10.6 to 13.6","Below 10.6"))))</f>
        <v>13.7 to 17.7</v>
      </c>
      <c r="J709" t="str">
        <f t="shared" si="135"/>
        <v>Above 21.9</v>
      </c>
      <c r="K709">
        <f>_xlfn.PERCENTILE.INC($C$2:$C709,K$1)</f>
        <v>11.078647570645037</v>
      </c>
      <c r="L709">
        <f>_xlfn.PERCENTILE.INC($C$2:$C709,L$1)</f>
        <v>13.998582675111415</v>
      </c>
      <c r="M709">
        <f>_xlfn.PERCENTILE.INC($C$2:$C709,M$1)</f>
        <v>16.205603534913177</v>
      </c>
      <c r="N709">
        <f>_xlfn.PERCENTILE.INC($C$2:$C709,N$1)</f>
        <v>18.542488663160018</v>
      </c>
      <c r="O709">
        <f>_xlfn.PERCENTILE.INC($C$2:$C709,O$1)</f>
        <v>32.563788598776704</v>
      </c>
      <c r="P709">
        <f t="shared" si="145"/>
        <v>2</v>
      </c>
      <c r="Q709">
        <f t="shared" si="136"/>
        <v>1</v>
      </c>
      <c r="R709">
        <f t="shared" si="137"/>
        <v>3</v>
      </c>
      <c r="S709">
        <f t="shared" si="138"/>
        <v>2</v>
      </c>
      <c r="T709">
        <f t="shared" si="142"/>
        <v>6.1423503572267689E-2</v>
      </c>
      <c r="U709">
        <f t="shared" si="139"/>
        <v>4.5439316722794283E-2</v>
      </c>
      <c r="V709">
        <f t="shared" si="140"/>
        <v>6.346593390624683E-2</v>
      </c>
      <c r="W709">
        <f t="shared" si="141"/>
        <v>6.0243727409590365E-2</v>
      </c>
    </row>
    <row r="710" spans="1:23" x14ac:dyDescent="0.4">
      <c r="A710">
        <v>1940.01</v>
      </c>
      <c r="B710">
        <v>12.3</v>
      </c>
      <c r="C710">
        <v>16.37848034261366</v>
      </c>
      <c r="D710">
        <f t="shared" si="132"/>
        <v>-4.3344081068631968E-2</v>
      </c>
      <c r="E710">
        <f t="shared" si="144"/>
        <v>-1.5999999999999945E-2</v>
      </c>
      <c r="F710">
        <f t="shared" si="143"/>
        <v>-6.7906224737266138E-2</v>
      </c>
      <c r="G710" t="str">
        <f t="shared" si="133"/>
        <v>13.7 to 17.8</v>
      </c>
      <c r="H710" t="str">
        <f t="shared" si="134"/>
        <v>Above 22.0</v>
      </c>
      <c r="I710" t="str">
        <f>IF(C710&gt;$AA$17,"Above 21.9",IF(C710&gt;$AA$16,"17.7 to 21.9",IF(C710&gt;$AA$15,"13.7 to 17.7",IF(C710&gt;$AA$14,"10.6 to 13.6","Below 10.6"))))</f>
        <v>13.7 to 17.7</v>
      </c>
      <c r="J710" t="str">
        <f t="shared" si="135"/>
        <v>Above 21.9</v>
      </c>
      <c r="K710">
        <f>_xlfn.PERCENTILE.INC($C$2:$C710,K$1)</f>
        <v>11.08170243344855</v>
      </c>
      <c r="L710">
        <f>_xlfn.PERCENTILE.INC($C$2:$C710,L$1)</f>
        <v>14.008281823947058</v>
      </c>
      <c r="M710">
        <f>_xlfn.PERCENTILE.INC($C$2:$C710,M$1)</f>
        <v>16.214204350302911</v>
      </c>
      <c r="N710">
        <f>_xlfn.PERCENTILE.INC($C$2:$C710,N$1)</f>
        <v>18.532542323306743</v>
      </c>
      <c r="O710">
        <f>_xlfn.PERCENTILE.INC($C$2:$C710,O$1)</f>
        <v>32.563788598776704</v>
      </c>
      <c r="P710">
        <f t="shared" si="145"/>
        <v>2</v>
      </c>
      <c r="Q710">
        <f t="shared" si="136"/>
        <v>1</v>
      </c>
      <c r="R710">
        <f t="shared" si="137"/>
        <v>3</v>
      </c>
      <c r="S710">
        <f t="shared" si="138"/>
        <v>2</v>
      </c>
      <c r="T710">
        <f t="shared" si="142"/>
        <v>6.1055725505753548E-2</v>
      </c>
      <c r="U710">
        <f t="shared" si="139"/>
        <v>4.4821494219881998E-2</v>
      </c>
      <c r="V710">
        <f t="shared" si="140"/>
        <v>6.4104066394019443E-2</v>
      </c>
      <c r="W710">
        <f t="shared" si="141"/>
        <v>6.1423503572267689E-2</v>
      </c>
    </row>
    <row r="711" spans="1:23" x14ac:dyDescent="0.4">
      <c r="A711">
        <v>1940.02</v>
      </c>
      <c r="B711">
        <v>12.22</v>
      </c>
      <c r="C711">
        <v>16.216119847731047</v>
      </c>
      <c r="D711">
        <f t="shared" si="132"/>
        <v>-4.7030775899436494E-2</v>
      </c>
      <c r="E711">
        <f t="shared" si="144"/>
        <v>-1.4516129032258041E-2</v>
      </c>
      <c r="F711">
        <f t="shared" si="143"/>
        <v>-7.8048780487804947E-2</v>
      </c>
      <c r="G711" t="str">
        <f t="shared" si="133"/>
        <v>13.7 to 17.8</v>
      </c>
      <c r="H711" t="str">
        <f t="shared" si="134"/>
        <v>Above 22.0</v>
      </c>
      <c r="I711" t="str">
        <f>IF(C711&gt;$AA$17,"Above 21.9",IF(C711&gt;$AA$16,"17.7 to 21.9",IF(C711&gt;$AA$15,"13.7 to 17.7",IF(C711&gt;$AA$14,"10.6 to 13.6","Below 10.6"))))</f>
        <v>13.7 to 17.7</v>
      </c>
      <c r="J711" t="str">
        <f t="shared" si="135"/>
        <v>Above 21.9</v>
      </c>
      <c r="K711">
        <f>_xlfn.PERCENTILE.INC($C$2:$C711,K$1)</f>
        <v>11.084757296252061</v>
      </c>
      <c r="L711">
        <f>_xlfn.PERCENTILE.INC($C$2:$C711,L$1)</f>
        <v>14.020769665775781</v>
      </c>
      <c r="M711">
        <f>_xlfn.PERCENTILE.INC($C$2:$C711,M$1)</f>
        <v>16.216500424145092</v>
      </c>
      <c r="N711">
        <f>_xlfn.PERCENTILE.INC($C$2:$C711,N$1)</f>
        <v>18.522595983453471</v>
      </c>
      <c r="O711">
        <f>_xlfn.PERCENTILE.INC($C$2:$C711,O$1)</f>
        <v>32.563788598776704</v>
      </c>
      <c r="P711">
        <f t="shared" si="145"/>
        <v>3</v>
      </c>
      <c r="Q711">
        <f t="shared" si="136"/>
        <v>1</v>
      </c>
      <c r="R711">
        <f t="shared" si="137"/>
        <v>3</v>
      </c>
      <c r="S711">
        <f t="shared" si="138"/>
        <v>2</v>
      </c>
      <c r="T711">
        <f t="shared" si="142"/>
        <v>6.1667033136778376E-2</v>
      </c>
      <c r="U711">
        <f t="shared" si="139"/>
        <v>4.219922484151159E-2</v>
      </c>
      <c r="V711">
        <f t="shared" si="140"/>
        <v>6.3837813430759172E-2</v>
      </c>
      <c r="W711">
        <f t="shared" si="141"/>
        <v>6.1055725505753548E-2</v>
      </c>
    </row>
    <row r="712" spans="1:23" x14ac:dyDescent="0.4">
      <c r="A712">
        <v>1940.03</v>
      </c>
      <c r="B712">
        <v>12.15</v>
      </c>
      <c r="C712">
        <v>16.172906305307894</v>
      </c>
      <c r="D712">
        <f t="shared" si="132"/>
        <v>-4.9248120300751881E-2</v>
      </c>
      <c r="E712">
        <f t="shared" si="144"/>
        <v>-1.9370460048426165E-2</v>
      </c>
      <c r="F712">
        <f t="shared" si="143"/>
        <v>-6.8739770867430716E-2</v>
      </c>
      <c r="G712" t="str">
        <f t="shared" si="133"/>
        <v>13.7 to 17.8</v>
      </c>
      <c r="H712" t="str">
        <f t="shared" si="134"/>
        <v>Above 22.0</v>
      </c>
      <c r="I712" t="str">
        <f>IF(C712&gt;$AA$17,"Above 21.9",IF(C712&gt;$AA$16,"17.7 to 21.9",IF(C712&gt;$AA$15,"13.7 to 17.7",IF(C712&gt;$AA$14,"10.6 to 13.6","Below 10.6"))))</f>
        <v>13.7 to 17.7</v>
      </c>
      <c r="J712" t="str">
        <f t="shared" si="135"/>
        <v>Above 21.9</v>
      </c>
      <c r="K712">
        <f>_xlfn.PERCENTILE.INC($C$2:$C712,K$1)</f>
        <v>11.087812159055574</v>
      </c>
      <c r="L712">
        <f>_xlfn.PERCENTILE.INC($C$2:$C712,L$1)</f>
        <v>14.033257507604501</v>
      </c>
      <c r="M712">
        <f>_xlfn.PERCENTILE.INC($C$2:$C712,M$1)</f>
        <v>16.216119847731047</v>
      </c>
      <c r="N712">
        <f>_xlfn.PERCENTILE.INC($C$2:$C712,N$1)</f>
        <v>18.512649643600195</v>
      </c>
      <c r="O712">
        <f>_xlfn.PERCENTILE.INC($C$2:$C712,O$1)</f>
        <v>32.563788598776704</v>
      </c>
      <c r="P712">
        <f t="shared" si="145"/>
        <v>3</v>
      </c>
      <c r="Q712">
        <f t="shared" si="136"/>
        <v>1</v>
      </c>
      <c r="R712">
        <f t="shared" si="137"/>
        <v>3</v>
      </c>
      <c r="S712">
        <f t="shared" si="138"/>
        <v>3</v>
      </c>
      <c r="T712">
        <f t="shared" si="142"/>
        <v>6.1831805683051744E-2</v>
      </c>
      <c r="U712">
        <f t="shared" si="139"/>
        <v>4.0672548585501761E-2</v>
      </c>
      <c r="V712">
        <f t="shared" si="140"/>
        <v>6.3575928241939611E-2</v>
      </c>
      <c r="W712">
        <f t="shared" si="141"/>
        <v>6.1667033136778376E-2</v>
      </c>
    </row>
    <row r="713" spans="1:23" x14ac:dyDescent="0.4">
      <c r="A713">
        <v>1940.04</v>
      </c>
      <c r="B713">
        <v>12.27</v>
      </c>
      <c r="C713">
        <v>16.370988707128774</v>
      </c>
      <c r="D713">
        <f t="shared" si="132"/>
        <v>-5.1806755695208172E-2</v>
      </c>
      <c r="E713">
        <f t="shared" si="144"/>
        <v>0.13296398891966754</v>
      </c>
      <c r="F713">
        <f t="shared" si="143"/>
        <v>0.11851851851851775</v>
      </c>
      <c r="G713" t="str">
        <f t="shared" si="133"/>
        <v>13.7 to 17.8</v>
      </c>
      <c r="H713" t="str">
        <f t="shared" si="134"/>
        <v>Above 22.0</v>
      </c>
      <c r="I713" t="str">
        <f>IF(C713&gt;$AA$17,"Above 21.9",IF(C713&gt;$AA$16,"17.7 to 21.9",IF(C713&gt;$AA$15,"13.7 to 17.7",IF(C713&gt;$AA$14,"10.6 to 13.6","Below 10.6"))))</f>
        <v>13.7 to 17.7</v>
      </c>
      <c r="J713" t="str">
        <f t="shared" si="135"/>
        <v>Above 21.9</v>
      </c>
      <c r="K713">
        <f>_xlfn.PERCENTILE.INC($C$2:$C713,K$1)</f>
        <v>11.091091768674366</v>
      </c>
      <c r="L713">
        <f>_xlfn.PERCENTILE.INC($C$2:$C713,L$1)</f>
        <v>14.039640577123183</v>
      </c>
      <c r="M713">
        <f>_xlfn.PERCENTILE.INC($C$2:$C713,M$1)</f>
        <v>16.216690712352111</v>
      </c>
      <c r="N713">
        <f>_xlfn.PERCENTILE.INC($C$2:$C713,N$1)</f>
        <v>18.504910175161147</v>
      </c>
      <c r="O713">
        <f>_xlfn.PERCENTILE.INC($C$2:$C713,O$1)</f>
        <v>32.563788598776704</v>
      </c>
      <c r="P713">
        <f t="shared" si="145"/>
        <v>2</v>
      </c>
      <c r="Q713">
        <f t="shared" si="136"/>
        <v>1</v>
      </c>
      <c r="R713">
        <f t="shared" si="137"/>
        <v>4</v>
      </c>
      <c r="S713">
        <f t="shared" si="138"/>
        <v>3</v>
      </c>
      <c r="T713">
        <f t="shared" si="142"/>
        <v>6.1083665616637334E-2</v>
      </c>
      <c r="U713">
        <f t="shared" si="139"/>
        <v>3.8694543815481597E-2</v>
      </c>
      <c r="V713">
        <f t="shared" si="140"/>
        <v>7.1854594342558128E-2</v>
      </c>
      <c r="W713">
        <f t="shared" si="141"/>
        <v>6.1831805683051744E-2</v>
      </c>
    </row>
    <row r="714" spans="1:23" x14ac:dyDescent="0.4">
      <c r="A714">
        <v>1940.05</v>
      </c>
      <c r="B714">
        <v>10.58</v>
      </c>
      <c r="C714">
        <v>14.138747694800722</v>
      </c>
      <c r="D714">
        <f t="shared" si="132"/>
        <v>-5.5806182121971595E-2</v>
      </c>
      <c r="E714">
        <f t="shared" si="144"/>
        <v>-5.788067675868213E-2</v>
      </c>
      <c r="F714">
        <f t="shared" si="143"/>
        <v>-1.6528117359413199</v>
      </c>
      <c r="G714" t="str">
        <f t="shared" si="133"/>
        <v>13.7 to 17.8</v>
      </c>
      <c r="H714" t="str">
        <f t="shared" si="134"/>
        <v>Above 22.0</v>
      </c>
      <c r="I714" t="str">
        <f>IF(C714&gt;$AA$17,"Above 21.9",IF(C714&gt;$AA$16,"17.7 to 21.9",IF(C714&gt;$AA$15,"13.7 to 17.7",IF(C714&gt;$AA$14,"10.6 to 13.6","Below 10.6"))))</f>
        <v>13.7 to 17.7</v>
      </c>
      <c r="J714" t="str">
        <f t="shared" si="135"/>
        <v>Above 21.9</v>
      </c>
      <c r="K714">
        <f>_xlfn.PERCENTILE.INC($C$2:$C714,K$1)</f>
        <v>11.094371378293156</v>
      </c>
      <c r="L714">
        <f>_xlfn.PERCENTILE.INC($C$2:$C714,L$1)</f>
        <v>14.046023646641865</v>
      </c>
      <c r="M714">
        <f>_xlfn.PERCENTILE.INC($C$2:$C714,M$1)</f>
        <v>16.21631013593807</v>
      </c>
      <c r="N714">
        <f>_xlfn.PERCENTILE.INC($C$2:$C714,N$1)</f>
        <v>18.497170706722095</v>
      </c>
      <c r="O714">
        <f>_xlfn.PERCENTILE.INC($C$2:$C714,O$1)</f>
        <v>32.563788598776704</v>
      </c>
      <c r="P714">
        <f t="shared" si="145"/>
        <v>3</v>
      </c>
      <c r="Q714">
        <f t="shared" si="136"/>
        <v>1</v>
      </c>
      <c r="R714">
        <f t="shared" si="137"/>
        <v>3</v>
      </c>
      <c r="S714">
        <f t="shared" si="138"/>
        <v>2</v>
      </c>
      <c r="T714">
        <f t="shared" si="142"/>
        <v>7.0727621822386191E-2</v>
      </c>
      <c r="U714">
        <f t="shared" si="139"/>
        <v>4.1135740292117973E-2</v>
      </c>
      <c r="V714">
        <f t="shared" si="140"/>
        <v>6.8951586644863547E-2</v>
      </c>
      <c r="W714">
        <f t="shared" si="141"/>
        <v>6.1083665616637334E-2</v>
      </c>
    </row>
    <row r="715" spans="1:23" x14ac:dyDescent="0.4">
      <c r="A715">
        <v>1940.06</v>
      </c>
      <c r="B715">
        <v>9.67</v>
      </c>
      <c r="C715">
        <v>12.843765598268803</v>
      </c>
      <c r="D715">
        <f t="shared" si="132"/>
        <v>-5.5065055762081781E-2</v>
      </c>
      <c r="E715">
        <f t="shared" si="144"/>
        <v>-0.15398075240594924</v>
      </c>
      <c r="F715">
        <f t="shared" si="143"/>
        <v>-1.0321361058601135</v>
      </c>
      <c r="G715" t="str">
        <f t="shared" si="133"/>
        <v>10.7 to 13.7</v>
      </c>
      <c r="H715" t="str">
        <f t="shared" si="134"/>
        <v>17.8 to 22.0</v>
      </c>
      <c r="I715" t="str">
        <f>IF(C715&gt;$AA$17,"Above 21.9",IF(C715&gt;$AA$16,"17.7 to 21.9",IF(C715&gt;$AA$15,"13.7 to 17.7",IF(C715&gt;$AA$14,"10.6 to 13.6","Below 10.6"))))</f>
        <v>10.6 to 13.6</v>
      </c>
      <c r="J715" t="str">
        <f t="shared" si="135"/>
        <v>Above 21.9</v>
      </c>
      <c r="K715">
        <f>_xlfn.PERCENTILE.INC($C$2:$C715,K$1)</f>
        <v>11.097650987911946</v>
      </c>
      <c r="L715">
        <f>_xlfn.PERCENTILE.INC($C$2:$C715,L$1)</f>
        <v>14.036449042363841</v>
      </c>
      <c r="M715">
        <f>_xlfn.PERCENTILE.INC($C$2:$C715,M$1)</f>
        <v>16.213443197474824</v>
      </c>
      <c r="N715">
        <f>_xlfn.PERCENTILE.INC($C$2:$C715,N$1)</f>
        <v>18.489431238283039</v>
      </c>
      <c r="O715">
        <f>_xlfn.PERCENTILE.INC($C$2:$C715,O$1)</f>
        <v>32.563788598776704</v>
      </c>
      <c r="P715">
        <f t="shared" si="145"/>
        <v>4</v>
      </c>
      <c r="Q715">
        <f t="shared" si="136"/>
        <v>1</v>
      </c>
      <c r="R715">
        <f t="shared" si="137"/>
        <v>3</v>
      </c>
      <c r="S715">
        <f t="shared" si="138"/>
        <v>3</v>
      </c>
      <c r="T715">
        <f t="shared" si="142"/>
        <v>7.7858786221915235E-2</v>
      </c>
      <c r="U715">
        <f t="shared" si="139"/>
        <v>4.5731220725613274E-2</v>
      </c>
      <c r="V715">
        <f t="shared" si="140"/>
        <v>6.7413478023283582E-2</v>
      </c>
      <c r="W715">
        <f t="shared" si="141"/>
        <v>7.0727621822386191E-2</v>
      </c>
    </row>
    <row r="716" spans="1:23" x14ac:dyDescent="0.4">
      <c r="A716">
        <v>1940.07</v>
      </c>
      <c r="B716">
        <v>9.99</v>
      </c>
      <c r="C716">
        <v>13.369884763210052</v>
      </c>
      <c r="D716">
        <f t="shared" si="132"/>
        <v>-5.2564102564102558E-2</v>
      </c>
      <c r="E716">
        <f t="shared" si="144"/>
        <v>-0.1468830059777968</v>
      </c>
      <c r="F716">
        <f t="shared" si="143"/>
        <v>0.39710444674250295</v>
      </c>
      <c r="G716" t="str">
        <f t="shared" si="133"/>
        <v>10.7 to 13.7</v>
      </c>
      <c r="H716" t="str">
        <f t="shared" si="134"/>
        <v>17.8 to 22.0</v>
      </c>
      <c r="I716" t="str">
        <f>IF(C716&gt;$AA$17,"Above 21.9",IF(C716&gt;$AA$16,"17.7 to 21.9",IF(C716&gt;$AA$15,"13.7 to 17.7",IF(C716&gt;$AA$14,"10.6 to 13.6","Below 10.6"))))</f>
        <v>10.6 to 13.6</v>
      </c>
      <c r="J716" t="str">
        <f t="shared" si="135"/>
        <v>17.7 to 21.9</v>
      </c>
      <c r="K716">
        <f>_xlfn.PERCENTILE.INC($C$2:$C716,K$1)</f>
        <v>11.100930597530738</v>
      </c>
      <c r="L716">
        <f>_xlfn.PERCENTILE.INC($C$2:$C716,L$1)</f>
        <v>14.020769665775781</v>
      </c>
      <c r="M716">
        <f>_xlfn.PERCENTILE.INC($C$2:$C716,M$1)</f>
        <v>16.208089896962377</v>
      </c>
      <c r="N716">
        <f>_xlfn.PERCENTILE.INC($C$2:$C716,N$1)</f>
        <v>18.481691769843991</v>
      </c>
      <c r="O716">
        <f>_xlfn.PERCENTILE.INC($C$2:$C716,O$1)</f>
        <v>32.563788598776704</v>
      </c>
      <c r="P716">
        <f t="shared" si="145"/>
        <v>4</v>
      </c>
      <c r="Q716">
        <f t="shared" si="136"/>
        <v>1</v>
      </c>
      <c r="R716">
        <f t="shared" si="137"/>
        <v>3</v>
      </c>
      <c r="S716">
        <f t="shared" si="138"/>
        <v>4</v>
      </c>
      <c r="T716">
        <f t="shared" si="142"/>
        <v>7.4794960294026075E-2</v>
      </c>
      <c r="U716">
        <f t="shared" si="139"/>
        <v>4.640630159085455E-2</v>
      </c>
      <c r="V716">
        <f t="shared" si="140"/>
        <v>6.5483799621879862E-2</v>
      </c>
      <c r="W716">
        <f t="shared" si="141"/>
        <v>7.7858786221915235E-2</v>
      </c>
    </row>
    <row r="717" spans="1:23" x14ac:dyDescent="0.4">
      <c r="A717">
        <v>1940.08</v>
      </c>
      <c r="B717">
        <v>10.199999999999999</v>
      </c>
      <c r="C717">
        <v>13.649399392391629</v>
      </c>
      <c r="D717">
        <f t="shared" si="132"/>
        <v>-5.0937950937950935E-2</v>
      </c>
      <c r="E717">
        <f t="shared" si="144"/>
        <v>-0.11611785095320623</v>
      </c>
      <c r="F717">
        <f t="shared" si="143"/>
        <v>0.25225225225225112</v>
      </c>
      <c r="G717" t="str">
        <f t="shared" si="133"/>
        <v>10.7 to 13.7</v>
      </c>
      <c r="H717" t="str">
        <f t="shared" si="134"/>
        <v>17.8 to 22.0</v>
      </c>
      <c r="I717" t="str">
        <f>IF(C717&gt;$AA$17,"Above 21.9",IF(C717&gt;$AA$16,"17.7 to 21.9",IF(C717&gt;$AA$15,"13.7 to 17.7",IF(C717&gt;$AA$14,"10.6 to 13.6","Below 10.6"))))</f>
        <v>10.6 to 13.6</v>
      </c>
      <c r="J717" t="str">
        <f t="shared" si="135"/>
        <v>17.7 to 21.9</v>
      </c>
      <c r="K717">
        <f>_xlfn.PERCENTILE.INC($C$2:$C717,K$1)</f>
        <v>11.104210207149528</v>
      </c>
      <c r="L717">
        <f>_xlfn.PERCENTILE.INC($C$2:$C717,L$1)</f>
        <v>14.002037903032697</v>
      </c>
      <c r="M717">
        <f>_xlfn.PERCENTILE.INC($C$2:$C717,M$1)</f>
        <v>16.202736596449931</v>
      </c>
      <c r="N717">
        <f>_xlfn.PERCENTILE.INC($C$2:$C717,N$1)</f>
        <v>18.473952301404939</v>
      </c>
      <c r="O717">
        <f>_xlfn.PERCENTILE.INC($C$2:$C717,O$1)</f>
        <v>32.563788598776704</v>
      </c>
      <c r="P717">
        <f t="shared" si="145"/>
        <v>4</v>
      </c>
      <c r="Q717">
        <f t="shared" si="136"/>
        <v>1</v>
      </c>
      <c r="R717">
        <f t="shared" si="137"/>
        <v>3</v>
      </c>
      <c r="S717">
        <f t="shared" si="138"/>
        <v>4</v>
      </c>
      <c r="T717">
        <f t="shared" si="142"/>
        <v>7.3263296885972454E-2</v>
      </c>
      <c r="U717">
        <f t="shared" si="139"/>
        <v>4.6947029416361988E-2</v>
      </c>
      <c r="V717">
        <f t="shared" si="140"/>
        <v>6.6137205955156195E-2</v>
      </c>
      <c r="W717">
        <f t="shared" si="141"/>
        <v>7.4794960294026075E-2</v>
      </c>
    </row>
    <row r="718" spans="1:23" x14ac:dyDescent="0.4">
      <c r="A718">
        <v>1940.09</v>
      </c>
      <c r="B718">
        <v>10.63</v>
      </c>
      <c r="C718">
        <v>14.214842598620637</v>
      </c>
      <c r="D718">
        <f t="shared" si="132"/>
        <v>-4.8845043310875844E-2</v>
      </c>
      <c r="E718">
        <f t="shared" si="144"/>
        <v>-0.16758026624902106</v>
      </c>
      <c r="F718">
        <f t="shared" si="143"/>
        <v>0.50588235294117823</v>
      </c>
      <c r="G718" t="str">
        <f t="shared" si="133"/>
        <v>13.7 to 17.8</v>
      </c>
      <c r="H718" t="str">
        <f t="shared" si="134"/>
        <v>17.8 to 22.0</v>
      </c>
      <c r="I718" t="str">
        <f>IF(C718&gt;$AA$17,"Above 21.9",IF(C718&gt;$AA$16,"17.7 to 21.9",IF(C718&gt;$AA$15,"13.7 to 17.7",IF(C718&gt;$AA$14,"10.6 to 13.6","Below 10.6"))))</f>
        <v>13.7 to 17.7</v>
      </c>
      <c r="J718" t="str">
        <f t="shared" si="135"/>
        <v>17.7 to 21.9</v>
      </c>
      <c r="K718">
        <f>_xlfn.PERCENTILE.INC($C$2:$C718,K$1)</f>
        <v>11.105038686789969</v>
      </c>
      <c r="L718">
        <f>_xlfn.PERCENTILE.INC($C$2:$C718,L$1)</f>
        <v>14.01452574486142</v>
      </c>
      <c r="M718">
        <f>_xlfn.PERCENTILE.INC($C$2:$C718,M$1)</f>
        <v>16.198730137009555</v>
      </c>
      <c r="N718">
        <f>_xlfn.PERCENTILE.INC($C$2:$C718,N$1)</f>
        <v>18.471824379283955</v>
      </c>
      <c r="O718">
        <f>_xlfn.PERCENTILE.INC($C$2:$C718,O$1)</f>
        <v>32.563788598776704</v>
      </c>
      <c r="P718">
        <f t="shared" si="145"/>
        <v>3</v>
      </c>
      <c r="Q718">
        <f t="shared" si="136"/>
        <v>1</v>
      </c>
      <c r="R718">
        <f t="shared" si="137"/>
        <v>2</v>
      </c>
      <c r="S718">
        <f t="shared" si="138"/>
        <v>4</v>
      </c>
      <c r="T718">
        <f t="shared" si="142"/>
        <v>7.0349002675347022E-2</v>
      </c>
      <c r="U718">
        <f t="shared" si="139"/>
        <v>4.745502995500215E-2</v>
      </c>
      <c r="V718">
        <f t="shared" si="140"/>
        <v>6.0779796608083192E-2</v>
      </c>
      <c r="W718">
        <f t="shared" si="141"/>
        <v>7.3263296885972454E-2</v>
      </c>
    </row>
    <row r="719" spans="1:23" x14ac:dyDescent="0.4">
      <c r="A719">
        <v>1940.1</v>
      </c>
      <c r="B719">
        <v>10.73</v>
      </c>
      <c r="C719">
        <v>14.32829032310495</v>
      </c>
      <c r="D719">
        <f t="shared" si="132"/>
        <v>-4.012276785714286E-2</v>
      </c>
      <c r="E719">
        <f t="shared" si="144"/>
        <v>-0.16821705426356587</v>
      </c>
      <c r="F719">
        <f t="shared" si="143"/>
        <v>0.11288805268109084</v>
      </c>
      <c r="G719" t="str">
        <f t="shared" si="133"/>
        <v>13.7 to 17.8</v>
      </c>
      <c r="H719" t="str">
        <f t="shared" si="134"/>
        <v>17.8 to 22.0</v>
      </c>
      <c r="I719" t="str">
        <f>IF(C719&gt;$AA$17,"Above 21.9",IF(C719&gt;$AA$16,"17.7 to 21.9",IF(C719&gt;$AA$15,"13.7 to 17.7",IF(C719&gt;$AA$14,"10.6 to 13.6","Below 10.6"))))</f>
        <v>13.7 to 17.7</v>
      </c>
      <c r="J719" t="str">
        <f t="shared" si="135"/>
        <v>17.7 to 21.9</v>
      </c>
      <c r="K719">
        <f>_xlfn.PERCENTILE.INC($C$2:$C719,K$1)</f>
        <v>11.105867166430411</v>
      </c>
      <c r="L719">
        <f>_xlfn.PERCENTILE.INC($C$2:$C719,L$1)</f>
        <v>14.02701358669014</v>
      </c>
      <c r="M719">
        <f>_xlfn.PERCENTILE.INC($C$2:$C719,M$1)</f>
        <v>16.194723677569183</v>
      </c>
      <c r="N719">
        <f>_xlfn.PERCENTILE.INC($C$2:$C719,N$1)</f>
        <v>18.469696457162971</v>
      </c>
      <c r="O719">
        <f>_xlfn.PERCENTILE.INC($C$2:$C719,O$1)</f>
        <v>32.563788598776704</v>
      </c>
      <c r="P719">
        <f t="shared" si="145"/>
        <v>3</v>
      </c>
      <c r="Q719">
        <f t="shared" si="136"/>
        <v>2</v>
      </c>
      <c r="R719">
        <f t="shared" si="137"/>
        <v>2</v>
      </c>
      <c r="S719">
        <f t="shared" si="138"/>
        <v>3</v>
      </c>
      <c r="T719">
        <f t="shared" si="142"/>
        <v>6.9791997331842132E-2</v>
      </c>
      <c r="U719">
        <f t="shared" si="139"/>
        <v>5.4900199205880171E-2</v>
      </c>
      <c r="V719">
        <f t="shared" si="140"/>
        <v>5.9448773825494114E-2</v>
      </c>
      <c r="W719">
        <f t="shared" si="141"/>
        <v>7.0349002675347022E-2</v>
      </c>
    </row>
    <row r="720" spans="1:23" x14ac:dyDescent="0.4">
      <c r="A720">
        <v>1940.11</v>
      </c>
      <c r="B720">
        <v>10.98</v>
      </c>
      <c r="C720">
        <v>14.636689248763602</v>
      </c>
      <c r="D720">
        <f t="shared" si="132"/>
        <v>-3.3935018050541513E-2</v>
      </c>
      <c r="E720">
        <f t="shared" si="144"/>
        <v>-0.13338595106550905</v>
      </c>
      <c r="F720">
        <f t="shared" si="143"/>
        <v>0.27958993476234856</v>
      </c>
      <c r="G720" t="str">
        <f t="shared" si="133"/>
        <v>13.7 to 17.8</v>
      </c>
      <c r="H720" t="str">
        <f t="shared" si="134"/>
        <v>13.7 to 17.8</v>
      </c>
      <c r="I720" t="str">
        <f>IF(C720&gt;$AA$17,"Above 21.9",IF(C720&gt;$AA$16,"17.7 to 21.9",IF(C720&gt;$AA$15,"13.7 to 17.7",IF(C720&gt;$AA$14,"10.6 to 13.6","Below 10.6"))))</f>
        <v>13.7 to 17.7</v>
      </c>
      <c r="J720" t="str">
        <f t="shared" si="135"/>
        <v>13.7 to 17.7</v>
      </c>
      <c r="K720">
        <f>_xlfn.PERCENTILE.INC($C$2:$C720,K$1)</f>
        <v>11.10669564607085</v>
      </c>
      <c r="L720">
        <f>_xlfn.PERCENTILE.INC($C$2:$C720,L$1)</f>
        <v>14.036449042363841</v>
      </c>
      <c r="M720">
        <f>_xlfn.PERCENTILE.INC($C$2:$C720,M$1)</f>
        <v>16.188757619340773</v>
      </c>
      <c r="N720">
        <f>_xlfn.PERCENTILE.INC($C$2:$C720,N$1)</f>
        <v>18.467568535041984</v>
      </c>
      <c r="O720">
        <f>_xlfn.PERCENTILE.INC($C$2:$C720,O$1)</f>
        <v>32.563788598776704</v>
      </c>
      <c r="P720">
        <f t="shared" si="145"/>
        <v>3</v>
      </c>
      <c r="Q720">
        <f t="shared" si="136"/>
        <v>2</v>
      </c>
      <c r="R720">
        <f t="shared" si="137"/>
        <v>2</v>
      </c>
      <c r="S720">
        <f t="shared" si="138"/>
        <v>3</v>
      </c>
      <c r="T720">
        <f t="shared" si="142"/>
        <v>6.8321461431892633E-2</v>
      </c>
      <c r="U720">
        <f t="shared" si="139"/>
        <v>5.9032883010745746E-2</v>
      </c>
      <c r="V720">
        <f t="shared" si="140"/>
        <v>6.0243727409590365E-2</v>
      </c>
      <c r="W720">
        <f t="shared" si="141"/>
        <v>6.9791997331842132E-2</v>
      </c>
    </row>
    <row r="721" spans="1:23" x14ac:dyDescent="0.4">
      <c r="A721">
        <v>1940.12</v>
      </c>
      <c r="B721">
        <v>10.53</v>
      </c>
      <c r="C721">
        <v>13.908426122353832</v>
      </c>
      <c r="D721">
        <f t="shared" si="132"/>
        <v>-3.2108317214700192E-2</v>
      </c>
      <c r="E721">
        <f t="shared" si="144"/>
        <v>-0.14874696847210994</v>
      </c>
      <c r="F721">
        <f t="shared" si="143"/>
        <v>-0.49180327868852569</v>
      </c>
      <c r="G721" t="str">
        <f t="shared" si="133"/>
        <v>13.7 to 17.8</v>
      </c>
      <c r="H721" t="str">
        <f t="shared" si="134"/>
        <v>13.7 to 17.8</v>
      </c>
      <c r="I721" t="str">
        <f>IF(C721&gt;$AA$17,"Above 21.9",IF(C721&gt;$AA$16,"17.7 to 21.9",IF(C721&gt;$AA$15,"13.7 to 17.7",IF(C721&gt;$AA$14,"10.6 to 13.6","Below 10.6"))))</f>
        <v>13.7 to 17.7</v>
      </c>
      <c r="J721" t="str">
        <f t="shared" si="135"/>
        <v>13.7 to 17.7</v>
      </c>
      <c r="K721">
        <f t="shared" ref="K721:O721" si="146">_xlfn.PERCENTILE.INC($C2:$C721,K$1)</f>
        <v>11.107524125711292</v>
      </c>
      <c r="L721">
        <f t="shared" si="146"/>
        <v>14.020769665775781</v>
      </c>
      <c r="M721">
        <f t="shared" si="146"/>
        <v>16.180831962324334</v>
      </c>
      <c r="N721">
        <f t="shared" si="146"/>
        <v>18.465440612921</v>
      </c>
      <c r="O721">
        <f t="shared" si="146"/>
        <v>32.563788598776704</v>
      </c>
      <c r="P721">
        <f t="shared" si="145"/>
        <v>4</v>
      </c>
      <c r="Q721">
        <f t="shared" si="136"/>
        <v>3</v>
      </c>
      <c r="R721">
        <f t="shared" si="137"/>
        <v>2</v>
      </c>
      <c r="S721">
        <f t="shared" si="138"/>
        <v>3</v>
      </c>
      <c r="T721">
        <f t="shared" si="142"/>
        <v>7.1898861251654123E-2</v>
      </c>
      <c r="U721">
        <f t="shared" si="139"/>
        <v>6.2285885042933892E-2</v>
      </c>
      <c r="V721">
        <f t="shared" si="140"/>
        <v>6.1423503572267689E-2</v>
      </c>
      <c r="W721">
        <f t="shared" si="141"/>
        <v>6.8321461431892633E-2</v>
      </c>
    </row>
    <row r="722" spans="1:23" x14ac:dyDescent="0.4">
      <c r="A722">
        <v>1941.01</v>
      </c>
      <c r="B722">
        <v>10.55</v>
      </c>
      <c r="C722">
        <v>13.904158267950828</v>
      </c>
      <c r="D722">
        <f t="shared" si="132"/>
        <v>-3.3979974968710885E-2</v>
      </c>
      <c r="E722">
        <f t="shared" si="144"/>
        <v>-0.14227642276422764</v>
      </c>
      <c r="F722">
        <f t="shared" si="143"/>
        <v>2.279202279202433E-2</v>
      </c>
      <c r="G722" t="str">
        <f t="shared" si="133"/>
        <v>13.7 to 17.8</v>
      </c>
      <c r="H722" t="str">
        <f t="shared" si="134"/>
        <v>13.7 to 17.8</v>
      </c>
      <c r="I722" t="str">
        <f>IF(C722&gt;$AA$17,"Above 21.9",IF(C722&gt;$AA$16,"17.7 to 21.9",IF(C722&gt;$AA$15,"13.7 to 17.7",IF(C722&gt;$AA$14,"10.6 to 13.6","Below 10.6"))))</f>
        <v>13.7 to 17.7</v>
      </c>
      <c r="J722" t="str">
        <f t="shared" si="135"/>
        <v>13.7 to 17.7</v>
      </c>
      <c r="K722">
        <f t="shared" ref="K722:O722" si="147">_xlfn.PERCENTILE.INC($C3:$C722,K$1)</f>
        <v>11.107524125711292</v>
      </c>
      <c r="L722">
        <f t="shared" si="147"/>
        <v>13.99512744719013</v>
      </c>
      <c r="M722">
        <f t="shared" si="147"/>
        <v>16.170983722492338</v>
      </c>
      <c r="N722">
        <f t="shared" si="147"/>
        <v>18.460544164124681</v>
      </c>
      <c r="O722">
        <f t="shared" si="147"/>
        <v>32.563788598776704</v>
      </c>
      <c r="P722">
        <f t="shared" si="145"/>
        <v>4</v>
      </c>
      <c r="Q722">
        <f t="shared" si="136"/>
        <v>2</v>
      </c>
      <c r="R722">
        <f t="shared" si="137"/>
        <v>2</v>
      </c>
      <c r="S722">
        <f t="shared" si="138"/>
        <v>4</v>
      </c>
      <c r="T722">
        <f t="shared" si="142"/>
        <v>7.1920930467614594E-2</v>
      </c>
      <c r="U722">
        <f t="shared" si="139"/>
        <v>5.9860601187773269E-2</v>
      </c>
      <c r="V722">
        <f t="shared" si="140"/>
        <v>6.1055725505753548E-2</v>
      </c>
      <c r="W722">
        <f t="shared" si="141"/>
        <v>7.1898861251654123E-2</v>
      </c>
    </row>
    <row r="723" spans="1:23" x14ac:dyDescent="0.4">
      <c r="A723">
        <v>1941.02</v>
      </c>
      <c r="B723">
        <v>9.89</v>
      </c>
      <c r="C723">
        <v>13.002943303402445</v>
      </c>
      <c r="D723">
        <f t="shared" si="132"/>
        <v>-4.2499999999999996E-2</v>
      </c>
      <c r="E723">
        <f t="shared" si="144"/>
        <v>-0.190671031096563</v>
      </c>
      <c r="F723">
        <f t="shared" si="143"/>
        <v>-0.75071090047393374</v>
      </c>
      <c r="G723" t="str">
        <f t="shared" si="133"/>
        <v>10.7 to 13.7</v>
      </c>
      <c r="H723" t="str">
        <f t="shared" si="134"/>
        <v>17.8 to 22.0</v>
      </c>
      <c r="I723" t="str">
        <f>IF(C723&gt;$AA$17,"Above 21.9",IF(C723&gt;$AA$16,"17.7 to 21.9",IF(C723&gt;$AA$15,"13.7 to 17.7",IF(C723&gt;$AA$14,"10.6 to 13.6","Below 10.6"))))</f>
        <v>10.6 to 13.6</v>
      </c>
      <c r="J723" t="str">
        <f t="shared" si="135"/>
        <v>17.7 to 21.9</v>
      </c>
      <c r="K723">
        <f t="shared" ref="K723:O723" si="148">_xlfn.PERCENTILE.INC($C4:$C723,K$1)</f>
        <v>11.107524125711292</v>
      </c>
      <c r="L723">
        <f t="shared" si="148"/>
        <v>13.982370805535108</v>
      </c>
      <c r="M723">
        <f t="shared" si="148"/>
        <v>16.166279906223949</v>
      </c>
      <c r="N723">
        <f t="shared" si="148"/>
        <v>18.460544164124681</v>
      </c>
      <c r="O723">
        <f t="shared" si="148"/>
        <v>32.563788598776704</v>
      </c>
      <c r="P723">
        <f t="shared" si="145"/>
        <v>4</v>
      </c>
      <c r="Q723">
        <f t="shared" si="136"/>
        <v>2</v>
      </c>
      <c r="R723">
        <f t="shared" si="137"/>
        <v>3</v>
      </c>
      <c r="S723">
        <f t="shared" si="138"/>
        <v>4</v>
      </c>
      <c r="T723">
        <f t="shared" si="142"/>
        <v>7.6905664868840332E-2</v>
      </c>
      <c r="U723">
        <f t="shared" si="139"/>
        <v>5.5061554190559747E-2</v>
      </c>
      <c r="V723">
        <f t="shared" si="140"/>
        <v>6.1667033136778376E-2</v>
      </c>
      <c r="W723">
        <f t="shared" si="141"/>
        <v>7.1920930467614594E-2</v>
      </c>
    </row>
    <row r="724" spans="1:23" x14ac:dyDescent="0.4">
      <c r="A724">
        <v>1941.03</v>
      </c>
      <c r="B724">
        <v>9.9499999999999993</v>
      </c>
      <c r="C724">
        <v>12.955719822063324</v>
      </c>
      <c r="D724">
        <f t="shared" si="132"/>
        <v>-4.324015972618369E-2</v>
      </c>
      <c r="E724">
        <f t="shared" si="144"/>
        <v>-0.18106995884773672</v>
      </c>
      <c r="F724">
        <f t="shared" si="143"/>
        <v>7.2800808897875088E-2</v>
      </c>
      <c r="G724" t="str">
        <f t="shared" si="133"/>
        <v>10.7 to 13.7</v>
      </c>
      <c r="H724" t="str">
        <f t="shared" si="134"/>
        <v>17.8 to 22.0</v>
      </c>
      <c r="I724" t="str">
        <f>IF(C724&gt;$AA$17,"Above 21.9",IF(C724&gt;$AA$16,"17.7 to 21.9",IF(C724&gt;$AA$15,"13.7 to 17.7",IF(C724&gt;$AA$14,"10.6 to 13.6","Below 10.6"))))</f>
        <v>10.6 to 13.6</v>
      </c>
      <c r="J724" t="str">
        <f t="shared" si="135"/>
        <v>17.7 to 21.9</v>
      </c>
      <c r="K724">
        <f t="shared" ref="K724:O724" si="149">_xlfn.PERCENTILE.INC($C5:$C724,K$1)</f>
        <v>11.107524125711292</v>
      </c>
      <c r="L724">
        <f t="shared" si="149"/>
        <v>13.958973989050305</v>
      </c>
      <c r="M724">
        <f t="shared" si="149"/>
        <v>16.161115032754417</v>
      </c>
      <c r="N724">
        <f t="shared" si="149"/>
        <v>18.460544164124681</v>
      </c>
      <c r="O724">
        <f t="shared" si="149"/>
        <v>32.563788598776704</v>
      </c>
      <c r="P724">
        <f t="shared" si="145"/>
        <v>4</v>
      </c>
      <c r="Q724">
        <f t="shared" si="136"/>
        <v>2</v>
      </c>
      <c r="R724">
        <f t="shared" si="137"/>
        <v>3</v>
      </c>
      <c r="S724">
        <f t="shared" si="138"/>
        <v>4</v>
      </c>
      <c r="T724">
        <f t="shared" si="142"/>
        <v>7.7185985320323197E-2</v>
      </c>
      <c r="U724">
        <f t="shared" si="139"/>
        <v>5.3822584841218164E-2</v>
      </c>
      <c r="V724">
        <f t="shared" si="140"/>
        <v>6.1831805683051744E-2</v>
      </c>
      <c r="W724">
        <f t="shared" si="141"/>
        <v>7.6905664868840332E-2</v>
      </c>
    </row>
    <row r="725" spans="1:23" x14ac:dyDescent="0.4">
      <c r="A725">
        <v>1941.04</v>
      </c>
      <c r="B725">
        <v>9.64</v>
      </c>
      <c r="C725">
        <v>12.429370389220777</v>
      </c>
      <c r="D725">
        <f t="shared" si="132"/>
        <v>-3.9218158890290032E-2</v>
      </c>
      <c r="E725">
        <f t="shared" si="144"/>
        <v>-0.21434392828035853</v>
      </c>
      <c r="F725">
        <f t="shared" si="143"/>
        <v>-0.37386934673366679</v>
      </c>
      <c r="G725" t="str">
        <f t="shared" si="133"/>
        <v>10.7 to 13.7</v>
      </c>
      <c r="H725" t="str">
        <f t="shared" si="134"/>
        <v>13.7 to 17.8</v>
      </c>
      <c r="I725" t="str">
        <f>IF(C725&gt;$AA$17,"Above 21.9",IF(C725&gt;$AA$16,"17.7 to 21.9",IF(C725&gt;$AA$15,"13.7 to 17.7",IF(C725&gt;$AA$14,"10.6 to 13.6","Below 10.6"))))</f>
        <v>10.6 to 13.6</v>
      </c>
      <c r="J725" t="str">
        <f t="shared" si="135"/>
        <v>13.7 to 17.7</v>
      </c>
      <c r="K725">
        <f t="shared" ref="K725:O725" si="150">_xlfn.PERCENTILE.INC($C6:$C725,K$1)</f>
        <v>11.107524125711292</v>
      </c>
      <c r="L725">
        <f t="shared" si="150"/>
        <v>13.928324213456657</v>
      </c>
      <c r="M725">
        <f t="shared" si="150"/>
        <v>16.153420166275438</v>
      </c>
      <c r="N725">
        <f t="shared" si="150"/>
        <v>18.460544164124681</v>
      </c>
      <c r="O725">
        <f t="shared" si="150"/>
        <v>32.563788598776704</v>
      </c>
      <c r="P725">
        <f t="shared" si="145"/>
        <v>4</v>
      </c>
      <c r="Q725">
        <f t="shared" si="136"/>
        <v>2</v>
      </c>
      <c r="R725">
        <f t="shared" si="137"/>
        <v>2</v>
      </c>
      <c r="S725">
        <f t="shared" si="138"/>
        <v>4</v>
      </c>
      <c r="T725">
        <f t="shared" si="142"/>
        <v>8.0454598156253998E-2</v>
      </c>
      <c r="U725">
        <f t="shared" si="139"/>
        <v>5.9268688401439285E-2</v>
      </c>
      <c r="V725">
        <f t="shared" si="140"/>
        <v>6.1083665616637334E-2</v>
      </c>
      <c r="W725">
        <f t="shared" si="141"/>
        <v>7.7185985320323197E-2</v>
      </c>
    </row>
    <row r="726" spans="1:23" x14ac:dyDescent="0.4">
      <c r="A726">
        <v>1941.05</v>
      </c>
      <c r="B726">
        <v>9.43</v>
      </c>
      <c r="C726">
        <v>12.037206512481573</v>
      </c>
      <c r="D726">
        <f t="shared" si="132"/>
        <v>-3.4193998604326592E-2</v>
      </c>
      <c r="E726">
        <f t="shared" si="144"/>
        <v>-0.10869565217391308</v>
      </c>
      <c r="F726">
        <f t="shared" si="143"/>
        <v>-0.26141078838174375</v>
      </c>
      <c r="G726" t="str">
        <f t="shared" si="133"/>
        <v>10.7 to 13.7</v>
      </c>
      <c r="H726" t="str">
        <f t="shared" si="134"/>
        <v>13.7 to 17.8</v>
      </c>
      <c r="I726" t="str">
        <f>IF(C726&gt;$AA$17,"Above 21.9",IF(C726&gt;$AA$16,"17.7 to 21.9",IF(C726&gt;$AA$15,"13.7 to 17.7",IF(C726&gt;$AA$14,"10.6 to 13.6","Below 10.6"))))</f>
        <v>10.6 to 13.6</v>
      </c>
      <c r="J726" t="str">
        <f t="shared" si="135"/>
        <v>13.7 to 17.7</v>
      </c>
      <c r="K726">
        <f t="shared" ref="K726:O726" si="151">_xlfn.PERCENTILE.INC($C7:$C726,K$1)</f>
        <v>11.107524125711292</v>
      </c>
      <c r="L726">
        <f t="shared" si="151"/>
        <v>13.926667743090928</v>
      </c>
      <c r="M726">
        <f t="shared" si="151"/>
        <v>16.137591818236892</v>
      </c>
      <c r="N726">
        <f t="shared" si="151"/>
        <v>18.414528020051502</v>
      </c>
      <c r="O726">
        <f t="shared" si="151"/>
        <v>32.563788598776704</v>
      </c>
      <c r="P726">
        <f t="shared" si="145"/>
        <v>4</v>
      </c>
      <c r="Q726">
        <f t="shared" si="136"/>
        <v>3</v>
      </c>
      <c r="R726">
        <f t="shared" si="137"/>
        <v>3</v>
      </c>
      <c r="S726">
        <f t="shared" si="138"/>
        <v>4</v>
      </c>
      <c r="T726">
        <f t="shared" si="142"/>
        <v>8.3075753411980091E-2</v>
      </c>
      <c r="U726">
        <f t="shared" si="139"/>
        <v>6.4928572081608668E-2</v>
      </c>
      <c r="V726">
        <f t="shared" si="140"/>
        <v>7.0727621822386191E-2</v>
      </c>
      <c r="W726">
        <f t="shared" si="141"/>
        <v>8.0454598156253998E-2</v>
      </c>
    </row>
    <row r="727" spans="1:23" x14ac:dyDescent="0.4">
      <c r="A727">
        <v>1941.06</v>
      </c>
      <c r="B727">
        <v>9.76</v>
      </c>
      <c r="C727">
        <v>12.164306590628438</v>
      </c>
      <c r="D727">
        <f t="shared" si="132"/>
        <v>-2.9632299927901944E-2</v>
      </c>
      <c r="E727">
        <f t="shared" si="144"/>
        <v>9.307135470527389E-3</v>
      </c>
      <c r="F727">
        <f t="shared" si="143"/>
        <v>0.41993637327677635</v>
      </c>
      <c r="G727" t="str">
        <f t="shared" si="133"/>
        <v>10.7 to 13.7</v>
      </c>
      <c r="H727" t="str">
        <f t="shared" si="134"/>
        <v>13.7 to 17.8</v>
      </c>
      <c r="I727" t="str">
        <f>IF(C727&gt;$AA$17,"Above 21.9",IF(C727&gt;$AA$16,"17.7 to 21.9",IF(C727&gt;$AA$15,"13.7 to 17.7",IF(C727&gt;$AA$14,"10.6 to 13.6","Below 10.6"))))</f>
        <v>10.6 to 13.6</v>
      </c>
      <c r="J727" t="str">
        <f t="shared" si="135"/>
        <v>13.7 to 17.7</v>
      </c>
      <c r="K727">
        <f t="shared" ref="K727:O727" si="152">_xlfn.PERCENTILE.INC($C8:$C727,K$1)</f>
        <v>11.107524125711292</v>
      </c>
      <c r="L727">
        <f t="shared" si="152"/>
        <v>13.923317663367854</v>
      </c>
      <c r="M727">
        <f t="shared" si="152"/>
        <v>16.100506039977848</v>
      </c>
      <c r="N727">
        <f t="shared" si="152"/>
        <v>18.395040256055161</v>
      </c>
      <c r="O727">
        <f t="shared" si="152"/>
        <v>32.563788598776704</v>
      </c>
      <c r="P727">
        <f t="shared" si="145"/>
        <v>4</v>
      </c>
      <c r="Q727">
        <f t="shared" si="136"/>
        <v>3</v>
      </c>
      <c r="R727">
        <f t="shared" si="137"/>
        <v>4</v>
      </c>
      <c r="S727">
        <f t="shared" si="138"/>
        <v>4</v>
      </c>
      <c r="T727">
        <f t="shared" si="142"/>
        <v>8.2207727382538578E-2</v>
      </c>
      <c r="U727">
        <f t="shared" si="139"/>
        <v>6.639014694824566E-2</v>
      </c>
      <c r="V727">
        <f t="shared" si="140"/>
        <v>7.7858786221915235E-2</v>
      </c>
      <c r="W727">
        <f t="shared" si="141"/>
        <v>8.3075753411980091E-2</v>
      </c>
    </row>
    <row r="728" spans="1:23" x14ac:dyDescent="0.4">
      <c r="A728">
        <v>1941.07</v>
      </c>
      <c r="B728">
        <v>10.26</v>
      </c>
      <c r="C728">
        <v>12.744996277919578</v>
      </c>
      <c r="D728">
        <f t="shared" si="132"/>
        <v>-2.8401953942777391E-2</v>
      </c>
      <c r="E728">
        <f t="shared" si="144"/>
        <v>2.7027027027026983E-2</v>
      </c>
      <c r="F728">
        <f t="shared" si="143"/>
        <v>0.61475409836065575</v>
      </c>
      <c r="G728" t="str">
        <f t="shared" si="133"/>
        <v>10.7 to 13.7</v>
      </c>
      <c r="H728" t="str">
        <f t="shared" si="134"/>
        <v>13.7 to 17.8</v>
      </c>
      <c r="I728" t="str">
        <f>IF(C728&gt;$AA$17,"Above 21.9",IF(C728&gt;$AA$16,"17.7 to 21.9",IF(C728&gt;$AA$15,"13.7 to 17.7",IF(C728&gt;$AA$14,"10.6 to 13.6","Below 10.6"))))</f>
        <v>10.6 to 13.6</v>
      </c>
      <c r="J728" t="str">
        <f t="shared" si="135"/>
        <v>13.7 to 17.7</v>
      </c>
      <c r="K728">
        <f t="shared" ref="K728:O728" si="153">_xlfn.PERCENTILE.INC($C9:$C728,K$1)</f>
        <v>11.107524125711292</v>
      </c>
      <c r="L728">
        <f t="shared" si="153"/>
        <v>13.91811782579245</v>
      </c>
      <c r="M728">
        <f t="shared" si="153"/>
        <v>16.071469866246503</v>
      </c>
      <c r="N728">
        <f t="shared" si="153"/>
        <v>18.395040256055161</v>
      </c>
      <c r="O728">
        <f t="shared" si="153"/>
        <v>32.563788598776704</v>
      </c>
      <c r="P728">
        <f t="shared" si="145"/>
        <v>4</v>
      </c>
      <c r="Q728">
        <f t="shared" si="136"/>
        <v>3</v>
      </c>
      <c r="R728">
        <f t="shared" si="137"/>
        <v>4</v>
      </c>
      <c r="S728">
        <f t="shared" si="138"/>
        <v>4</v>
      </c>
      <c r="T728">
        <f t="shared" si="142"/>
        <v>7.8462164930756223E-2</v>
      </c>
      <c r="U728">
        <f t="shared" si="139"/>
        <v>6.4446484853098021E-2</v>
      </c>
      <c r="V728">
        <f t="shared" si="140"/>
        <v>7.4794960294026075E-2</v>
      </c>
      <c r="W728">
        <f t="shared" si="141"/>
        <v>8.2207727382538578E-2</v>
      </c>
    </row>
    <row r="729" spans="1:23" x14ac:dyDescent="0.4">
      <c r="A729">
        <v>1941.08</v>
      </c>
      <c r="B729">
        <v>10.210000000000001</v>
      </c>
      <c r="C729">
        <v>12.463173720387804</v>
      </c>
      <c r="D729">
        <f t="shared" si="132"/>
        <v>-2.6546762589928052E-2</v>
      </c>
      <c r="E729">
        <f t="shared" si="144"/>
        <v>9.8039215686289839E-4</v>
      </c>
      <c r="F729">
        <f t="shared" si="143"/>
        <v>-5.8479532163741452E-2</v>
      </c>
      <c r="G729" t="str">
        <f t="shared" si="133"/>
        <v>10.7 to 13.7</v>
      </c>
      <c r="H729" t="str">
        <f t="shared" si="134"/>
        <v>13.7 to 17.8</v>
      </c>
      <c r="I729" t="str">
        <f>IF(C729&gt;$AA$17,"Above 21.9",IF(C729&gt;$AA$16,"17.7 to 21.9",IF(C729&gt;$AA$15,"13.7 to 17.7",IF(C729&gt;$AA$14,"10.6 to 13.6","Below 10.6"))))</f>
        <v>10.6 to 13.6</v>
      </c>
      <c r="J729" t="str">
        <f t="shared" si="135"/>
        <v>13.7 to 17.7</v>
      </c>
      <c r="K729">
        <f t="shared" ref="K729:O729" si="154">_xlfn.PERCENTILE.INC($C10:$C729,K$1)</f>
        <v>11.107524125711292</v>
      </c>
      <c r="L729">
        <f t="shared" si="154"/>
        <v>13.913567196828971</v>
      </c>
      <c r="M729">
        <f t="shared" si="154"/>
        <v>16.062706730307781</v>
      </c>
      <c r="N729">
        <f t="shared" si="154"/>
        <v>18.395040256055161</v>
      </c>
      <c r="O729">
        <f t="shared" si="154"/>
        <v>32.563788598776704</v>
      </c>
      <c r="P729">
        <f t="shared" si="145"/>
        <v>4</v>
      </c>
      <c r="Q729">
        <f t="shared" si="136"/>
        <v>3</v>
      </c>
      <c r="R729">
        <f t="shared" si="137"/>
        <v>4</v>
      </c>
      <c r="S729">
        <f t="shared" si="138"/>
        <v>4</v>
      </c>
      <c r="T729">
        <f t="shared" si="142"/>
        <v>8.0236384602756228E-2</v>
      </c>
      <c r="U729">
        <f t="shared" si="139"/>
        <v>6.6638782321768203E-2</v>
      </c>
      <c r="V729">
        <f t="shared" si="140"/>
        <v>7.3263296885972454E-2</v>
      </c>
      <c r="W729">
        <f t="shared" si="141"/>
        <v>7.8462164930756223E-2</v>
      </c>
    </row>
    <row r="730" spans="1:23" x14ac:dyDescent="0.4">
      <c r="A730">
        <v>1941.09</v>
      </c>
      <c r="B730">
        <v>10.24</v>
      </c>
      <c r="C730">
        <v>12.279729272093075</v>
      </c>
      <c r="D730">
        <f t="shared" si="132"/>
        <v>-1.3440405748098055E-2</v>
      </c>
      <c r="E730">
        <f t="shared" si="144"/>
        <v>-3.6688617121354711E-2</v>
      </c>
      <c r="F730">
        <f t="shared" si="143"/>
        <v>3.5259549461311684E-2</v>
      </c>
      <c r="G730" t="str">
        <f t="shared" si="133"/>
        <v>10.7 to 13.7</v>
      </c>
      <c r="H730" t="str">
        <f t="shared" si="134"/>
        <v>10.7 to 13.7</v>
      </c>
      <c r="I730" t="str">
        <f>IF(C730&gt;$AA$17,"Above 21.9",IF(C730&gt;$AA$16,"17.7 to 21.9",IF(C730&gt;$AA$15,"13.7 to 17.7",IF(C730&gt;$AA$14,"10.6 to 13.6","Below 10.6"))))</f>
        <v>10.6 to 13.6</v>
      </c>
      <c r="J730" t="str">
        <f t="shared" si="135"/>
        <v>10.6 to 13.6</v>
      </c>
      <c r="K730">
        <f t="shared" ref="K730:O730" si="155">_xlfn.PERCENTILE.INC($C11:$C730,K$1)</f>
        <v>11.107524125711292</v>
      </c>
      <c r="L730">
        <f t="shared" si="155"/>
        <v>13.907092753883688</v>
      </c>
      <c r="M730">
        <f t="shared" si="155"/>
        <v>16.057460171252167</v>
      </c>
      <c r="N730">
        <f t="shared" si="155"/>
        <v>18.395040256055161</v>
      </c>
      <c r="O730">
        <f t="shared" si="155"/>
        <v>32.563788598776704</v>
      </c>
      <c r="P730">
        <f t="shared" si="145"/>
        <v>4</v>
      </c>
      <c r="Q730">
        <f t="shared" si="136"/>
        <v>4</v>
      </c>
      <c r="R730">
        <f t="shared" si="137"/>
        <v>3</v>
      </c>
      <c r="S730">
        <f t="shared" si="138"/>
        <v>4</v>
      </c>
      <c r="T730">
        <f t="shared" si="142"/>
        <v>8.1435020092226376E-2</v>
      </c>
      <c r="U730">
        <f t="shared" si="139"/>
        <v>7.801684146698698E-2</v>
      </c>
      <c r="V730">
        <f t="shared" si="140"/>
        <v>7.0349002675347022E-2</v>
      </c>
      <c r="W730">
        <f t="shared" si="141"/>
        <v>8.0236384602756228E-2</v>
      </c>
    </row>
    <row r="731" spans="1:23" x14ac:dyDescent="0.4">
      <c r="A731">
        <v>1941.1</v>
      </c>
      <c r="B731">
        <v>9.83</v>
      </c>
      <c r="C731">
        <v>11.577814956574073</v>
      </c>
      <c r="D731">
        <f t="shared" si="132"/>
        <v>-4.0975609756097554E-3</v>
      </c>
      <c r="E731">
        <f t="shared" si="144"/>
        <v>-8.3876980428704589E-2</v>
      </c>
      <c r="F731">
        <f t="shared" si="143"/>
        <v>-0.48046875000000017</v>
      </c>
      <c r="G731" t="str">
        <f t="shared" si="133"/>
        <v>10.7 to 13.7</v>
      </c>
      <c r="H731" t="str">
        <f t="shared" si="134"/>
        <v>10.7 to 13.7</v>
      </c>
      <c r="I731" t="str">
        <f>IF(C731&gt;$AA$17,"Above 21.9",IF(C731&gt;$AA$16,"17.7 to 21.9",IF(C731&gt;$AA$15,"13.7 to 17.7",IF(C731&gt;$AA$14,"10.6 to 13.6","Below 10.6"))))</f>
        <v>10.6 to 13.6</v>
      </c>
      <c r="J731" t="str">
        <f t="shared" si="135"/>
        <v>10.6 to 13.6</v>
      </c>
      <c r="K731">
        <f t="shared" ref="K731:O731" si="156">_xlfn.PERCENTILE.INC($C12:$C731,K$1)</f>
        <v>11.107524125711292</v>
      </c>
      <c r="L731">
        <f t="shared" si="156"/>
        <v>13.904718927887414</v>
      </c>
      <c r="M731">
        <f t="shared" si="156"/>
        <v>16.052063462993019</v>
      </c>
      <c r="N731">
        <f t="shared" si="156"/>
        <v>18.395040256055161</v>
      </c>
      <c r="O731">
        <f t="shared" si="156"/>
        <v>32.563788598776704</v>
      </c>
      <c r="P731">
        <f t="shared" si="145"/>
        <v>4</v>
      </c>
      <c r="Q731">
        <f t="shared" si="136"/>
        <v>4</v>
      </c>
      <c r="R731">
        <f t="shared" si="137"/>
        <v>3</v>
      </c>
      <c r="S731">
        <f t="shared" si="138"/>
        <v>4</v>
      </c>
      <c r="T731">
        <f t="shared" si="142"/>
        <v>8.6372083484732465E-2</v>
      </c>
      <c r="U731">
        <f t="shared" si="139"/>
        <v>8.9718876962319546E-2</v>
      </c>
      <c r="V731">
        <f t="shared" si="140"/>
        <v>6.9791997331842132E-2</v>
      </c>
      <c r="W731">
        <f t="shared" si="141"/>
        <v>8.1435020092226376E-2</v>
      </c>
    </row>
    <row r="732" spans="1:23" x14ac:dyDescent="0.4">
      <c r="A732">
        <v>1941.11</v>
      </c>
      <c r="B732">
        <v>9.3699999999999992</v>
      </c>
      <c r="C732">
        <v>10.911668685916961</v>
      </c>
      <c r="D732">
        <f t="shared" si="132"/>
        <v>-9.8171318575553546E-3</v>
      </c>
      <c r="E732">
        <f t="shared" si="144"/>
        <v>-0.14663023679417134</v>
      </c>
      <c r="F732">
        <f t="shared" si="143"/>
        <v>-0.56154628687690844</v>
      </c>
      <c r="G732" t="str">
        <f t="shared" si="133"/>
        <v>10.7 to 13.7</v>
      </c>
      <c r="H732" t="str">
        <f t="shared" si="134"/>
        <v>10.7 to 13.7</v>
      </c>
      <c r="I732" t="str">
        <f>IF(C732&gt;$AA$17,"Above 21.9",IF(C732&gt;$AA$16,"17.7 to 21.9",IF(C732&gt;$AA$15,"13.7 to 17.7",IF(C732&gt;$AA$14,"10.6 to 13.6","Below 10.6"))))</f>
        <v>10.6 to 13.6</v>
      </c>
      <c r="J732" t="str">
        <f t="shared" si="135"/>
        <v>10.6 to 13.6</v>
      </c>
      <c r="K732">
        <f t="shared" ref="K732:O732" si="157">_xlfn.PERCENTILE.INC($C13:$C732,K$1)</f>
        <v>11.100930597530738</v>
      </c>
      <c r="L732">
        <f t="shared" si="157"/>
        <v>13.902411227032275</v>
      </c>
      <c r="M732">
        <f t="shared" si="157"/>
        <v>16.04577829761708</v>
      </c>
      <c r="N732">
        <f t="shared" si="157"/>
        <v>18.395040256055161</v>
      </c>
      <c r="O732">
        <f t="shared" si="157"/>
        <v>32.563788598776704</v>
      </c>
      <c r="P732">
        <f t="shared" si="145"/>
        <v>5</v>
      </c>
      <c r="Q732">
        <f t="shared" si="136"/>
        <v>4</v>
      </c>
      <c r="R732">
        <f t="shared" si="137"/>
        <v>3</v>
      </c>
      <c r="S732">
        <f t="shared" si="138"/>
        <v>4</v>
      </c>
      <c r="T732">
        <f t="shared" si="142"/>
        <v>9.1645011297918189E-2</v>
      </c>
      <c r="U732">
        <f t="shared" si="139"/>
        <v>8.7599423079093228E-2</v>
      </c>
      <c r="V732">
        <f t="shared" si="140"/>
        <v>6.8321461431892633E-2</v>
      </c>
      <c r="W732">
        <f t="shared" si="141"/>
        <v>8.6372083484732465E-2</v>
      </c>
    </row>
    <row r="733" spans="1:23" x14ac:dyDescent="0.4">
      <c r="A733">
        <v>1941.12</v>
      </c>
      <c r="B733">
        <v>8.76</v>
      </c>
      <c r="C733">
        <v>10.0865933099179</v>
      </c>
      <c r="D733">
        <f t="shared" si="132"/>
        <v>3.7914691943127998E-3</v>
      </c>
      <c r="E733">
        <f t="shared" si="144"/>
        <v>-0.16809116809116806</v>
      </c>
      <c r="F733">
        <f t="shared" si="143"/>
        <v>-0.78121664887940168</v>
      </c>
      <c r="G733" t="str">
        <f t="shared" si="133"/>
        <v>Below 10.7</v>
      </c>
      <c r="H733" t="str">
        <f t="shared" si="134"/>
        <v>Below 10.7</v>
      </c>
      <c r="I733" t="str">
        <f>IF(C733&gt;$AA$17,"Above 21.9",IF(C733&gt;$AA$16,"17.7 to 21.9",IF(C733&gt;$AA$15,"13.7 to 17.7",IF(C733&gt;$AA$14,"10.6 to 13.6","Below 10.6"))))</f>
        <v>Below 10.6</v>
      </c>
      <c r="J733" t="str">
        <f t="shared" si="135"/>
        <v>Below 10.6</v>
      </c>
      <c r="K733">
        <f t="shared" ref="K733:O733" si="158">_xlfn.PERCENTILE.INC($C14:$C733,K$1)</f>
        <v>11.084757296252061</v>
      </c>
      <c r="L733">
        <f t="shared" si="158"/>
        <v>13.893567557476111</v>
      </c>
      <c r="M733">
        <f t="shared" si="158"/>
        <v>16.04577829761708</v>
      </c>
      <c r="N733">
        <f t="shared" si="158"/>
        <v>18.395040256055161</v>
      </c>
      <c r="O733">
        <f t="shared" si="158"/>
        <v>32.563788598776704</v>
      </c>
      <c r="P733">
        <f t="shared" si="145"/>
        <v>5</v>
      </c>
      <c r="Q733">
        <f t="shared" si="136"/>
        <v>5</v>
      </c>
      <c r="R733">
        <f t="shared" si="137"/>
        <v>4</v>
      </c>
      <c r="S733">
        <f t="shared" si="138"/>
        <v>5</v>
      </c>
      <c r="T733">
        <f t="shared" si="142"/>
        <v>9.9141500928437806E-2</v>
      </c>
      <c r="U733">
        <f t="shared" si="139"/>
        <v>0.10745717473683482</v>
      </c>
      <c r="V733">
        <f t="shared" si="140"/>
        <v>7.1898861251654123E-2</v>
      </c>
      <c r="W733">
        <f t="shared" si="141"/>
        <v>9.1645011297918189E-2</v>
      </c>
    </row>
    <row r="734" spans="1:23" x14ac:dyDescent="0.4">
      <c r="A734">
        <v>1942.01</v>
      </c>
      <c r="B734">
        <v>8.93</v>
      </c>
      <c r="C734">
        <v>10.101686431929251</v>
      </c>
      <c r="D734">
        <f t="shared" si="132"/>
        <v>7.5903614457831199E-3</v>
      </c>
      <c r="E734">
        <f t="shared" si="144"/>
        <v>-0.15355450236966833</v>
      </c>
      <c r="F734">
        <f t="shared" si="143"/>
        <v>0.23287671232876703</v>
      </c>
      <c r="G734" t="str">
        <f t="shared" si="133"/>
        <v>Below 10.7</v>
      </c>
      <c r="H734" t="str">
        <f t="shared" si="134"/>
        <v>Below 10.7</v>
      </c>
      <c r="I734" t="str">
        <f>IF(C734&gt;$AA$17,"Above 21.9",IF(C734&gt;$AA$16,"17.7 to 21.9",IF(C734&gt;$AA$15,"13.7 to 17.7",IF(C734&gt;$AA$14,"10.6 to 13.6","Below 10.6"))))</f>
        <v>Below 10.6</v>
      </c>
      <c r="J734" t="str">
        <f t="shared" si="135"/>
        <v>Below 10.6</v>
      </c>
      <c r="K734">
        <f t="shared" ref="K734:O734" si="159">_xlfn.PERCENTILE.INC($C15:$C734,K$1)</f>
        <v>11.063416251324675</v>
      </c>
      <c r="L734">
        <f t="shared" si="159"/>
        <v>13.874465073832896</v>
      </c>
      <c r="M734">
        <f t="shared" si="159"/>
        <v>16.04577829761708</v>
      </c>
      <c r="N734">
        <f t="shared" si="159"/>
        <v>18.395040256055161</v>
      </c>
      <c r="O734">
        <f t="shared" si="159"/>
        <v>32.563788598776704</v>
      </c>
      <c r="P734">
        <f t="shared" si="145"/>
        <v>5</v>
      </c>
      <c r="Q734">
        <f t="shared" si="136"/>
        <v>5</v>
      </c>
      <c r="R734">
        <f t="shared" si="137"/>
        <v>4</v>
      </c>
      <c r="S734">
        <f t="shared" si="138"/>
        <v>5</v>
      </c>
      <c r="T734">
        <f t="shared" si="142"/>
        <v>9.8993371724469273E-2</v>
      </c>
      <c r="U734">
        <f t="shared" si="139"/>
        <v>0.10738362901288355</v>
      </c>
      <c r="V734">
        <f t="shared" si="140"/>
        <v>7.1920930467614594E-2</v>
      </c>
      <c r="W734">
        <f t="shared" si="141"/>
        <v>9.9141500928437806E-2</v>
      </c>
    </row>
    <row r="735" spans="1:23" x14ac:dyDescent="0.4">
      <c r="A735">
        <v>1942.02</v>
      </c>
      <c r="B735">
        <v>8.65</v>
      </c>
      <c r="C735">
        <v>9.6802555917493596</v>
      </c>
      <c r="D735">
        <f t="shared" si="132"/>
        <v>5.1032806804374225E-3</v>
      </c>
      <c r="E735">
        <f t="shared" si="144"/>
        <v>-0.12537917087967645</v>
      </c>
      <c r="F735">
        <f t="shared" si="143"/>
        <v>-0.37625979843224999</v>
      </c>
      <c r="G735" t="str">
        <f t="shared" si="133"/>
        <v>Below 10.7</v>
      </c>
      <c r="H735" t="str">
        <f t="shared" si="134"/>
        <v>Below 10.7</v>
      </c>
      <c r="I735" t="str">
        <f>IF(C735&gt;$AA$17,"Above 21.9",IF(C735&gt;$AA$16,"17.7 to 21.9",IF(C735&gt;$AA$15,"13.7 to 17.7",IF(C735&gt;$AA$14,"10.6 to 13.6","Below 10.6"))))</f>
        <v>Below 10.6</v>
      </c>
      <c r="J735" t="str">
        <f t="shared" si="135"/>
        <v>Below 10.6</v>
      </c>
      <c r="K735">
        <f t="shared" ref="K735:O735" si="160">_xlfn.PERCENTILE.INC($C16:$C735,K$1)</f>
        <v>11.020016186653743</v>
      </c>
      <c r="L735">
        <f t="shared" si="160"/>
        <v>13.837038663067911</v>
      </c>
      <c r="M735">
        <f t="shared" si="160"/>
        <v>16.04577829761708</v>
      </c>
      <c r="N735">
        <f t="shared" si="160"/>
        <v>18.395040256055161</v>
      </c>
      <c r="O735">
        <f t="shared" si="160"/>
        <v>32.563788598776704</v>
      </c>
      <c r="P735">
        <f t="shared" si="145"/>
        <v>5</v>
      </c>
      <c r="Q735">
        <f t="shared" si="136"/>
        <v>5</v>
      </c>
      <c r="R735">
        <f t="shared" si="137"/>
        <v>4</v>
      </c>
      <c r="S735">
        <f t="shared" si="138"/>
        <v>5</v>
      </c>
      <c r="T735">
        <f t="shared" si="142"/>
        <v>0.10330305749905161</v>
      </c>
      <c r="U735">
        <f t="shared" si="139"/>
        <v>0.10710155896140273</v>
      </c>
      <c r="V735">
        <f t="shared" si="140"/>
        <v>7.6905664868840332E-2</v>
      </c>
      <c r="W735">
        <f t="shared" si="141"/>
        <v>9.8993371724469273E-2</v>
      </c>
    </row>
    <row r="736" spans="1:23" x14ac:dyDescent="0.4">
      <c r="A736">
        <v>1942.03</v>
      </c>
      <c r="B736">
        <v>8.18</v>
      </c>
      <c r="C736">
        <v>9.003426617760967</v>
      </c>
      <c r="D736">
        <f t="shared" si="132"/>
        <v>-9.6852300242130838E-4</v>
      </c>
      <c r="E736">
        <f t="shared" si="144"/>
        <v>-0.17788944723618089</v>
      </c>
      <c r="F736">
        <f t="shared" si="143"/>
        <v>-0.65202312138728402</v>
      </c>
      <c r="G736" t="str">
        <f t="shared" si="133"/>
        <v>Below 10.7</v>
      </c>
      <c r="H736" t="str">
        <f t="shared" si="134"/>
        <v>Below 10.7</v>
      </c>
      <c r="I736" t="str">
        <f>IF(C736&gt;$AA$17,"Above 21.9",IF(C736&gt;$AA$16,"17.7 to 21.9",IF(C736&gt;$AA$15,"13.7 to 17.7",IF(C736&gt;$AA$14,"10.6 to 13.6","Below 10.6"))))</f>
        <v>Below 10.6</v>
      </c>
      <c r="J736" t="str">
        <f t="shared" si="135"/>
        <v>Below 10.6</v>
      </c>
      <c r="K736">
        <f t="shared" ref="K736:O751" si="161">_xlfn.PERCENTILE.INC($C17:$C736,K$1)</f>
        <v>10.976222879090134</v>
      </c>
      <c r="L736">
        <f t="shared" si="161"/>
        <v>13.799707039747801</v>
      </c>
      <c r="M736">
        <f t="shared" si="161"/>
        <v>16.04577829761708</v>
      </c>
      <c r="N736">
        <f t="shared" si="161"/>
        <v>18.395040256055161</v>
      </c>
      <c r="O736">
        <f t="shared" si="161"/>
        <v>32.563788598776704</v>
      </c>
      <c r="P736">
        <f t="shared" si="145"/>
        <v>5</v>
      </c>
      <c r="Q736">
        <f t="shared" si="136"/>
        <v>5</v>
      </c>
      <c r="R736">
        <f t="shared" si="137"/>
        <v>4</v>
      </c>
      <c r="S736">
        <f t="shared" si="138"/>
        <v>5</v>
      </c>
      <c r="T736">
        <f t="shared" si="142"/>
        <v>0.11106882328860329</v>
      </c>
      <c r="U736">
        <f t="shared" si="139"/>
        <v>0.10623532261002266</v>
      </c>
      <c r="V736">
        <f t="shared" si="140"/>
        <v>7.7185985320323197E-2</v>
      </c>
      <c r="W736">
        <f t="shared" si="141"/>
        <v>0.10330305749905161</v>
      </c>
    </row>
    <row r="737" spans="1:23" x14ac:dyDescent="0.4">
      <c r="A737">
        <v>1942.04</v>
      </c>
      <c r="B737">
        <v>7.84</v>
      </c>
      <c r="C737">
        <v>8.5442557075882579</v>
      </c>
      <c r="D737">
        <f t="shared" si="132"/>
        <v>2.4840764331210182E-2</v>
      </c>
      <c r="E737">
        <f t="shared" si="144"/>
        <v>-0.18672199170124487</v>
      </c>
      <c r="F737">
        <f t="shared" si="143"/>
        <v>-0.49877750611246924</v>
      </c>
      <c r="G737" t="str">
        <f t="shared" si="133"/>
        <v>Below 10.7</v>
      </c>
      <c r="H737" t="str">
        <f t="shared" si="134"/>
        <v>Below 10.7</v>
      </c>
      <c r="I737" t="str">
        <f>IF(C737&gt;$AA$17,"Above 21.9",IF(C737&gt;$AA$16,"17.7 to 21.9",IF(C737&gt;$AA$15,"13.7 to 17.7",IF(C737&gt;$AA$14,"10.6 to 13.6","Below 10.6"))))</f>
        <v>Below 10.6</v>
      </c>
      <c r="J737" t="str">
        <f t="shared" si="135"/>
        <v>Below 10.6</v>
      </c>
      <c r="K737">
        <f t="shared" ref="K737:O752" si="162">_xlfn.PERCENTILE.INC($C18:$C737,K$1)</f>
        <v>10.911325765391339</v>
      </c>
      <c r="L737">
        <f t="shared" si="161"/>
        <v>13.793014440477192</v>
      </c>
      <c r="M737">
        <f t="shared" si="161"/>
        <v>16.04577829761708</v>
      </c>
      <c r="N737">
        <f t="shared" si="161"/>
        <v>18.395040256055161</v>
      </c>
      <c r="O737">
        <f t="shared" si="161"/>
        <v>32.563788598776704</v>
      </c>
      <c r="P737">
        <f t="shared" si="145"/>
        <v>5</v>
      </c>
      <c r="Q737">
        <f t="shared" si="136"/>
        <v>5</v>
      </c>
      <c r="R737">
        <f t="shared" si="137"/>
        <v>4</v>
      </c>
      <c r="S737">
        <f t="shared" si="138"/>
        <v>5</v>
      </c>
      <c r="T737">
        <f t="shared" si="142"/>
        <v>0.11703769575995809</v>
      </c>
      <c r="U737">
        <f t="shared" si="139"/>
        <v>0.1390388732862691</v>
      </c>
      <c r="V737">
        <f t="shared" si="140"/>
        <v>8.0454598156253998E-2</v>
      </c>
      <c r="W737">
        <f t="shared" si="141"/>
        <v>0.11106882328860329</v>
      </c>
    </row>
    <row r="738" spans="1:23" x14ac:dyDescent="0.4">
      <c r="A738">
        <v>1942.05</v>
      </c>
      <c r="B738">
        <v>7.93</v>
      </c>
      <c r="C738">
        <v>8.5061162596960482</v>
      </c>
      <c r="D738">
        <f t="shared" si="132"/>
        <v>4.3920145190562615E-2</v>
      </c>
      <c r="E738">
        <f t="shared" si="144"/>
        <v>-0.15906680805938495</v>
      </c>
      <c r="F738">
        <f t="shared" si="143"/>
        <v>0.13775510204081609</v>
      </c>
      <c r="G738" t="str">
        <f t="shared" si="133"/>
        <v>Below 10.7</v>
      </c>
      <c r="H738" t="str">
        <f t="shared" si="134"/>
        <v>Below 10.7</v>
      </c>
      <c r="I738" t="str">
        <f>IF(C738&gt;$AA$17,"Above 21.9",IF(C738&gt;$AA$16,"17.7 to 21.9",IF(C738&gt;$AA$15,"13.7 to 17.7",IF(C738&gt;$AA$14,"10.6 to 13.6","Below 10.6"))))</f>
        <v>Below 10.6</v>
      </c>
      <c r="J738" t="str">
        <f t="shared" si="135"/>
        <v>Below 10.6</v>
      </c>
      <c r="K738">
        <f t="shared" si="162"/>
        <v>10.905226754692668</v>
      </c>
      <c r="L738">
        <f t="shared" si="161"/>
        <v>13.788231253855558</v>
      </c>
      <c r="M738">
        <f t="shared" si="161"/>
        <v>16.04577829761708</v>
      </c>
      <c r="N738">
        <f t="shared" si="161"/>
        <v>18.395040256055161</v>
      </c>
      <c r="O738">
        <f t="shared" si="161"/>
        <v>32.563788598776704</v>
      </c>
      <c r="P738">
        <f t="shared" si="145"/>
        <v>5</v>
      </c>
      <c r="Q738">
        <f t="shared" si="136"/>
        <v>5</v>
      </c>
      <c r="R738">
        <f t="shared" si="137"/>
        <v>4</v>
      </c>
      <c r="S738">
        <f t="shared" si="138"/>
        <v>5</v>
      </c>
      <c r="T738">
        <f t="shared" si="142"/>
        <v>0.11756246558000058</v>
      </c>
      <c r="U738">
        <f t="shared" si="139"/>
        <v>0.15647353001971828</v>
      </c>
      <c r="V738">
        <f t="shared" si="140"/>
        <v>8.3075753411980091E-2</v>
      </c>
      <c r="W738">
        <f t="shared" si="141"/>
        <v>0.11703769575995809</v>
      </c>
    </row>
    <row r="739" spans="1:23" x14ac:dyDescent="0.4">
      <c r="A739">
        <v>1942.06</v>
      </c>
      <c r="B739">
        <v>8.33</v>
      </c>
      <c r="C739">
        <v>8.9054569285180492</v>
      </c>
      <c r="D739">
        <f t="shared" si="132"/>
        <v>7.4633123689727479E-2</v>
      </c>
      <c r="E739">
        <f t="shared" si="144"/>
        <v>-0.14651639344262293</v>
      </c>
      <c r="F739">
        <f t="shared" si="143"/>
        <v>0.60529634300126167</v>
      </c>
      <c r="G739" t="str">
        <f t="shared" si="133"/>
        <v>Below 10.7</v>
      </c>
      <c r="H739" t="str">
        <f t="shared" si="134"/>
        <v>Below 10.7</v>
      </c>
      <c r="I739" t="str">
        <f>IF(C739&gt;$AA$17,"Above 21.9",IF(C739&gt;$AA$16,"17.7 to 21.9",IF(C739&gt;$AA$15,"13.7 to 17.7",IF(C739&gt;$AA$14,"10.6 to 13.6","Below 10.6"))))</f>
        <v>Below 10.6</v>
      </c>
      <c r="J739" t="str">
        <f t="shared" si="135"/>
        <v>Below 10.6</v>
      </c>
      <c r="K739">
        <f t="shared" si="162"/>
        <v>10.875421982856469</v>
      </c>
      <c r="L739">
        <f t="shared" si="161"/>
        <v>13.772972240251331</v>
      </c>
      <c r="M739">
        <f t="shared" si="161"/>
        <v>16.04577829761708</v>
      </c>
      <c r="N739">
        <f t="shared" si="161"/>
        <v>18.395040256055161</v>
      </c>
      <c r="O739">
        <f t="shared" si="161"/>
        <v>32.563788598776704</v>
      </c>
      <c r="P739">
        <f t="shared" si="145"/>
        <v>5</v>
      </c>
      <c r="Q739">
        <f t="shared" si="136"/>
        <v>5</v>
      </c>
      <c r="R739">
        <f t="shared" si="137"/>
        <v>4</v>
      </c>
      <c r="S739">
        <f t="shared" si="138"/>
        <v>5</v>
      </c>
      <c r="T739">
        <f t="shared" si="142"/>
        <v>0.11229070086203979</v>
      </c>
      <c r="U739">
        <f t="shared" si="139"/>
        <v>0.17969260222380265</v>
      </c>
      <c r="V739">
        <f t="shared" si="140"/>
        <v>8.2207727382538578E-2</v>
      </c>
      <c r="W739">
        <f t="shared" si="141"/>
        <v>0.11756246558000058</v>
      </c>
    </row>
    <row r="740" spans="1:23" x14ac:dyDescent="0.4">
      <c r="A740">
        <v>1942.07</v>
      </c>
      <c r="B740">
        <v>8.64</v>
      </c>
      <c r="C740">
        <v>9.1504889009947394</v>
      </c>
      <c r="D740">
        <f t="shared" si="132"/>
        <v>7.2455089820359295E-2</v>
      </c>
      <c r="E740">
        <f t="shared" si="144"/>
        <v>-0.1578947368421052</v>
      </c>
      <c r="F740">
        <f t="shared" si="143"/>
        <v>0.44657863145258175</v>
      </c>
      <c r="G740" t="str">
        <f t="shared" si="133"/>
        <v>Below 10.7</v>
      </c>
      <c r="H740" t="str">
        <f t="shared" si="134"/>
        <v>Below 10.7</v>
      </c>
      <c r="I740" t="str">
        <f>IF(C740&gt;$AA$17,"Above 21.9",IF(C740&gt;$AA$16,"17.7 to 21.9",IF(C740&gt;$AA$15,"13.7 to 17.7",IF(C740&gt;$AA$14,"10.6 to 13.6","Below 10.6"))))</f>
        <v>Below 10.6</v>
      </c>
      <c r="J740" t="str">
        <f t="shared" si="135"/>
        <v>Below 10.6</v>
      </c>
      <c r="K740">
        <f t="shared" si="162"/>
        <v>10.809171321845072</v>
      </c>
      <c r="L740">
        <f t="shared" si="161"/>
        <v>13.752399103767337</v>
      </c>
      <c r="M740">
        <f t="shared" si="161"/>
        <v>16.04577829761708</v>
      </c>
      <c r="N740">
        <f t="shared" si="161"/>
        <v>18.395040256055161</v>
      </c>
      <c r="O740">
        <f t="shared" si="161"/>
        <v>32.563788598776704</v>
      </c>
      <c r="P740">
        <f t="shared" si="145"/>
        <v>5</v>
      </c>
      <c r="Q740">
        <f t="shared" si="136"/>
        <v>5</v>
      </c>
      <c r="R740">
        <f t="shared" si="137"/>
        <v>4</v>
      </c>
      <c r="S740">
        <f t="shared" si="138"/>
        <v>5</v>
      </c>
      <c r="T740">
        <f t="shared" si="142"/>
        <v>0.10928377825706025</v>
      </c>
      <c r="U740">
        <f t="shared" si="139"/>
        <v>0.17126913439244343</v>
      </c>
      <c r="V740">
        <f t="shared" si="140"/>
        <v>7.8462164930756223E-2</v>
      </c>
      <c r="W740">
        <f t="shared" si="141"/>
        <v>0.11229070086203979</v>
      </c>
    </row>
    <row r="741" spans="1:23" x14ac:dyDescent="0.4">
      <c r="A741">
        <v>1942.08</v>
      </c>
      <c r="B741">
        <v>8.59</v>
      </c>
      <c r="C741">
        <v>9.0128230475642912</v>
      </c>
      <c r="D741">
        <f t="shared" si="132"/>
        <v>1.4077025232403711E-2</v>
      </c>
      <c r="E741">
        <f t="shared" si="144"/>
        <v>-0.15866797257590606</v>
      </c>
      <c r="F741">
        <f t="shared" si="143"/>
        <v>-6.9444444444445433E-2</v>
      </c>
      <c r="G741" t="str">
        <f t="shared" si="133"/>
        <v>Below 10.7</v>
      </c>
      <c r="H741" t="str">
        <f t="shared" si="134"/>
        <v>Below 10.7</v>
      </c>
      <c r="I741" t="str">
        <f>IF(C741&gt;$AA$17,"Above 21.9",IF(C741&gt;$AA$16,"17.7 to 21.9",IF(C741&gt;$AA$15,"13.7 to 17.7",IF(C741&gt;$AA$14,"10.6 to 13.6","Below 10.6"))))</f>
        <v>Below 10.6</v>
      </c>
      <c r="J741" t="str">
        <f t="shared" si="135"/>
        <v>Below 10.6</v>
      </c>
      <c r="K741">
        <f t="shared" si="162"/>
        <v>10.717267210164838</v>
      </c>
      <c r="L741">
        <f t="shared" si="161"/>
        <v>13.746315978276543</v>
      </c>
      <c r="M741">
        <f t="shared" si="161"/>
        <v>16.04577829761708</v>
      </c>
      <c r="N741">
        <f t="shared" si="161"/>
        <v>18.395040256055161</v>
      </c>
      <c r="O741">
        <f t="shared" si="161"/>
        <v>32.563788598776704</v>
      </c>
      <c r="P741">
        <f t="shared" si="145"/>
        <v>5</v>
      </c>
      <c r="Q741">
        <f t="shared" si="136"/>
        <v>5</v>
      </c>
      <c r="R741">
        <f t="shared" si="137"/>
        <v>4</v>
      </c>
      <c r="S741">
        <f t="shared" si="138"/>
        <v>5</v>
      </c>
      <c r="T741">
        <f t="shared" si="142"/>
        <v>0.11095302711731916</v>
      </c>
      <c r="U741">
        <f t="shared" si="139"/>
        <v>0.11319063428698421</v>
      </c>
      <c r="V741">
        <f t="shared" si="140"/>
        <v>8.0236384602756228E-2</v>
      </c>
      <c r="W741">
        <f t="shared" si="141"/>
        <v>0.10928377825706025</v>
      </c>
    </row>
    <row r="742" spans="1:23" x14ac:dyDescent="0.4">
      <c r="A742">
        <v>1942.09</v>
      </c>
      <c r="B742">
        <v>8.68</v>
      </c>
      <c r="C742">
        <v>9.0778298393714998</v>
      </c>
      <c r="D742">
        <f t="shared" si="132"/>
        <v>5.0847457627118632E-3</v>
      </c>
      <c r="E742">
        <f t="shared" si="144"/>
        <v>-0.15234375000000006</v>
      </c>
      <c r="F742">
        <f t="shared" si="143"/>
        <v>0.12572759022118724</v>
      </c>
      <c r="G742" t="str">
        <f t="shared" si="133"/>
        <v>Below 10.7</v>
      </c>
      <c r="H742" t="str">
        <f t="shared" si="134"/>
        <v>Below 10.7</v>
      </c>
      <c r="I742" t="str">
        <f>IF(C742&gt;$AA$17,"Above 21.9",IF(C742&gt;$AA$16,"17.7 to 21.9",IF(C742&gt;$AA$15,"13.7 to 17.7",IF(C742&gt;$AA$14,"10.6 to 13.6","Below 10.6"))))</f>
        <v>Below 10.6</v>
      </c>
      <c r="J742" t="str">
        <f t="shared" si="135"/>
        <v>Below 10.6</v>
      </c>
      <c r="K742">
        <f t="shared" si="162"/>
        <v>10.711284287922558</v>
      </c>
      <c r="L742">
        <f t="shared" si="161"/>
        <v>13.738564688049932</v>
      </c>
      <c r="M742">
        <f t="shared" si="161"/>
        <v>16.038998633794527</v>
      </c>
      <c r="N742">
        <f t="shared" si="161"/>
        <v>18.395040256055161</v>
      </c>
      <c r="O742">
        <f t="shared" si="161"/>
        <v>32.563788598776704</v>
      </c>
      <c r="P742">
        <f t="shared" si="145"/>
        <v>5</v>
      </c>
      <c r="Q742">
        <f t="shared" si="136"/>
        <v>5</v>
      </c>
      <c r="R742">
        <f t="shared" si="137"/>
        <v>4</v>
      </c>
      <c r="S742">
        <f t="shared" si="138"/>
        <v>5</v>
      </c>
      <c r="T742">
        <f t="shared" si="142"/>
        <v>0.11015848696159683</v>
      </c>
      <c r="U742">
        <f t="shared" si="139"/>
        <v>0.10244675045173952</v>
      </c>
      <c r="V742">
        <f t="shared" si="140"/>
        <v>8.1435020092226376E-2</v>
      </c>
      <c r="W742">
        <f t="shared" si="141"/>
        <v>0.11095302711731916</v>
      </c>
    </row>
    <row r="743" spans="1:23" x14ac:dyDescent="0.4">
      <c r="A743">
        <v>1942.1</v>
      </c>
      <c r="B743">
        <v>9.32</v>
      </c>
      <c r="C743">
        <v>9.5991767493529849</v>
      </c>
      <c r="D743">
        <f t="shared" ref="D743:D806" si="163">(B743-B623)/B623/10</f>
        <v>3.0898876404494385E-2</v>
      </c>
      <c r="E743">
        <f t="shared" si="144"/>
        <v>-5.1881993896235989E-2</v>
      </c>
      <c r="F743">
        <f t="shared" si="143"/>
        <v>0.88479262672811143</v>
      </c>
      <c r="G743" t="str">
        <f t="shared" ref="G743:G806" si="164">IF(C743&gt;22,"Above 22.0",IF(C743&gt;17.8,"17.8 to 22.0",IF(C743&gt;13.7,"13.7 to 17.8",IF(C743&gt;10.7,"10.7 to 13.7","Below 10.7"))))</f>
        <v>Below 10.7</v>
      </c>
      <c r="H743" t="str">
        <f t="shared" ref="H743:H806" si="165">G623</f>
        <v>Below 10.7</v>
      </c>
      <c r="I743" t="str">
        <f>IF(C743&gt;$AA$17,"Above 21.9",IF(C743&gt;$AA$16,"17.7 to 21.9",IF(C743&gt;$AA$15,"13.7 to 17.7",IF(C743&gt;$AA$14,"10.6 to 13.6","Below 10.6"))))</f>
        <v>Below 10.6</v>
      </c>
      <c r="J743" t="str">
        <f t="shared" ref="J743:J806" si="166">I623</f>
        <v>Below 10.6</v>
      </c>
      <c r="K743">
        <f t="shared" si="162"/>
        <v>10.704479587554285</v>
      </c>
      <c r="L743">
        <f t="shared" si="161"/>
        <v>13.731715490636741</v>
      </c>
      <c r="M743">
        <f t="shared" si="161"/>
        <v>16.038998633794527</v>
      </c>
      <c r="N743">
        <f t="shared" si="161"/>
        <v>18.395040256055161</v>
      </c>
      <c r="O743">
        <f t="shared" si="161"/>
        <v>32.563788598776704</v>
      </c>
      <c r="P743">
        <f t="shared" si="145"/>
        <v>5</v>
      </c>
      <c r="Q743">
        <f t="shared" ref="Q743:Q806" si="167">P623</f>
        <v>5</v>
      </c>
      <c r="R743">
        <f t="shared" ref="R743:R806" si="168">P731</f>
        <v>4</v>
      </c>
      <c r="S743">
        <f t="shared" ref="S743:S806" si="169">P742</f>
        <v>5</v>
      </c>
      <c r="T743">
        <f t="shared" si="142"/>
        <v>0.10417560027399257</v>
      </c>
      <c r="U743">
        <f t="shared" ref="U743:U806" si="170">T623</f>
        <v>0.11794390827062541</v>
      </c>
      <c r="V743">
        <f t="shared" ref="V743:V806" si="171">T731</f>
        <v>8.6372083484732465E-2</v>
      </c>
      <c r="W743">
        <f t="shared" ref="W743:W806" si="172">T742</f>
        <v>0.11015848696159683</v>
      </c>
    </row>
    <row r="744" spans="1:23" x14ac:dyDescent="0.4">
      <c r="A744">
        <v>1942.11</v>
      </c>
      <c r="B744">
        <v>9.4700000000000006</v>
      </c>
      <c r="C744">
        <v>9.6613341521716531</v>
      </c>
      <c r="D744">
        <f t="shared" si="163"/>
        <v>3.4326241134751787E-2</v>
      </c>
      <c r="E744">
        <f t="shared" si="144"/>
        <v>1.0672358591248819E-2</v>
      </c>
      <c r="F744">
        <f t="shared" si="143"/>
        <v>0.19313304721030089</v>
      </c>
      <c r="G744" t="str">
        <f t="shared" si="164"/>
        <v>Below 10.7</v>
      </c>
      <c r="H744" t="str">
        <f t="shared" si="165"/>
        <v>Below 10.7</v>
      </c>
      <c r="I744" t="str">
        <f>IF(C744&gt;$AA$17,"Above 21.9",IF(C744&gt;$AA$16,"17.7 to 21.9",IF(C744&gt;$AA$15,"13.7 to 17.7",IF(C744&gt;$AA$14,"10.6 to 13.6","Below 10.6"))))</f>
        <v>Below 10.6</v>
      </c>
      <c r="J744" t="str">
        <f t="shared" si="166"/>
        <v>Below 10.6</v>
      </c>
      <c r="K744">
        <f t="shared" si="162"/>
        <v>10.678028039657367</v>
      </c>
      <c r="L744">
        <f t="shared" si="161"/>
        <v>13.72134730087263</v>
      </c>
      <c r="M744">
        <f t="shared" si="161"/>
        <v>16.038998633794527</v>
      </c>
      <c r="N744">
        <f t="shared" si="161"/>
        <v>18.395040256055161</v>
      </c>
      <c r="O744">
        <f t="shared" si="161"/>
        <v>32.563788598776704</v>
      </c>
      <c r="P744">
        <f t="shared" si="145"/>
        <v>5</v>
      </c>
      <c r="Q744">
        <f t="shared" si="167"/>
        <v>5</v>
      </c>
      <c r="R744">
        <f t="shared" si="168"/>
        <v>5</v>
      </c>
      <c r="S744">
        <f t="shared" si="169"/>
        <v>5</v>
      </c>
      <c r="T744">
        <f t="shared" si="142"/>
        <v>0.10350537350736619</v>
      </c>
      <c r="U744">
        <f t="shared" si="170"/>
        <v>0.1181570864292454</v>
      </c>
      <c r="V744">
        <f t="shared" si="171"/>
        <v>9.1645011297918189E-2</v>
      </c>
      <c r="W744">
        <f t="shared" si="172"/>
        <v>0.10417560027399257</v>
      </c>
    </row>
    <row r="745" spans="1:23" x14ac:dyDescent="0.4">
      <c r="A745">
        <v>1942.12</v>
      </c>
      <c r="B745">
        <v>9.52</v>
      </c>
      <c r="C745">
        <v>9.6175141032831739</v>
      </c>
      <c r="D745">
        <f t="shared" si="163"/>
        <v>3.9589442815249253E-2</v>
      </c>
      <c r="E745">
        <f t="shared" si="144"/>
        <v>8.675799086757989E-2</v>
      </c>
      <c r="F745">
        <f t="shared" si="143"/>
        <v>6.3357972544877211E-2</v>
      </c>
      <c r="G745" t="str">
        <f t="shared" si="164"/>
        <v>Below 10.7</v>
      </c>
      <c r="H745" t="str">
        <f t="shared" si="165"/>
        <v>Below 10.7</v>
      </c>
      <c r="I745" t="str">
        <f>IF(C745&gt;$AA$17,"Above 21.9",IF(C745&gt;$AA$16,"17.7 to 21.9",IF(C745&gt;$AA$15,"13.7 to 17.7",IF(C745&gt;$AA$14,"10.6 to 13.6","Below 10.6"))))</f>
        <v>Below 10.6</v>
      </c>
      <c r="J745" t="str">
        <f t="shared" si="166"/>
        <v>Below 10.6</v>
      </c>
      <c r="K745">
        <f t="shared" si="162"/>
        <v>10.608443084738941</v>
      </c>
      <c r="L745">
        <f t="shared" si="161"/>
        <v>13.707400031067206</v>
      </c>
      <c r="M745">
        <f t="shared" si="161"/>
        <v>16.038998633794527</v>
      </c>
      <c r="N745">
        <f t="shared" si="161"/>
        <v>18.395040256055161</v>
      </c>
      <c r="O745">
        <f t="shared" si="161"/>
        <v>32.563788598776704</v>
      </c>
      <c r="P745">
        <f t="shared" si="145"/>
        <v>5</v>
      </c>
      <c r="Q745">
        <f t="shared" si="167"/>
        <v>5</v>
      </c>
      <c r="R745">
        <f t="shared" si="168"/>
        <v>5</v>
      </c>
      <c r="S745">
        <f t="shared" si="169"/>
        <v>5</v>
      </c>
      <c r="T745">
        <f t="shared" si="142"/>
        <v>0.10397697255870159</v>
      </c>
      <c r="U745">
        <f t="shared" si="170"/>
        <v>0.12110827638324599</v>
      </c>
      <c r="V745">
        <f t="shared" si="171"/>
        <v>9.9141500928437806E-2</v>
      </c>
      <c r="W745">
        <f t="shared" si="172"/>
        <v>0.10350537350736619</v>
      </c>
    </row>
    <row r="746" spans="1:23" x14ac:dyDescent="0.4">
      <c r="A746">
        <v>1943.01</v>
      </c>
      <c r="B746">
        <v>10.09</v>
      </c>
      <c r="C746">
        <v>10.150534220432078</v>
      </c>
      <c r="D746">
        <f t="shared" si="163"/>
        <v>4.2313117066290554E-2</v>
      </c>
      <c r="E746">
        <f t="shared" si="144"/>
        <v>0.12989921612541996</v>
      </c>
      <c r="F746">
        <f t="shared" si="143"/>
        <v>0.71848739495798353</v>
      </c>
      <c r="G746" t="str">
        <f t="shared" si="164"/>
        <v>Below 10.7</v>
      </c>
      <c r="H746" t="str">
        <f t="shared" si="165"/>
        <v>Below 10.7</v>
      </c>
      <c r="I746" t="str">
        <f>IF(C746&gt;$AA$17,"Above 21.9",IF(C746&gt;$AA$16,"17.7 to 21.9",IF(C746&gt;$AA$15,"13.7 to 17.7",IF(C746&gt;$AA$14,"10.6 to 13.6","Below 10.6"))))</f>
        <v>Below 10.6</v>
      </c>
      <c r="J746" t="str">
        <f t="shared" si="166"/>
        <v>Below 10.6</v>
      </c>
      <c r="K746">
        <f t="shared" si="162"/>
        <v>10.58797374011305</v>
      </c>
      <c r="L746">
        <f t="shared" si="161"/>
        <v>13.697189504966543</v>
      </c>
      <c r="M746">
        <f t="shared" si="161"/>
        <v>16.038998633794527</v>
      </c>
      <c r="N746">
        <f t="shared" si="161"/>
        <v>18.395040256055161</v>
      </c>
      <c r="O746">
        <f t="shared" si="161"/>
        <v>32.563788598776704</v>
      </c>
      <c r="P746">
        <f t="shared" si="145"/>
        <v>5</v>
      </c>
      <c r="Q746">
        <f t="shared" si="167"/>
        <v>5</v>
      </c>
      <c r="R746">
        <f t="shared" si="168"/>
        <v>5</v>
      </c>
      <c r="S746">
        <f t="shared" si="169"/>
        <v>5</v>
      </c>
      <c r="T746">
        <f t="shared" si="142"/>
        <v>9.8516982287207441E-2</v>
      </c>
      <c r="U746">
        <f t="shared" si="170"/>
        <v>0.11457317953479346</v>
      </c>
      <c r="V746">
        <f t="shared" si="171"/>
        <v>9.8993371724469273E-2</v>
      </c>
      <c r="W746">
        <f t="shared" si="172"/>
        <v>0.10397697255870159</v>
      </c>
    </row>
    <row r="747" spans="1:23" x14ac:dyDescent="0.4">
      <c r="A747">
        <v>1943.02</v>
      </c>
      <c r="B747">
        <v>10.69</v>
      </c>
      <c r="C747">
        <v>10.708982995221264</v>
      </c>
      <c r="D747">
        <f t="shared" si="163"/>
        <v>7.1039999999999992E-2</v>
      </c>
      <c r="E747">
        <f t="shared" si="144"/>
        <v>0.23583815028901722</v>
      </c>
      <c r="F747">
        <f t="shared" si="143"/>
        <v>0.71357779980178349</v>
      </c>
      <c r="G747" t="str">
        <f t="shared" si="164"/>
        <v>10.7 to 13.7</v>
      </c>
      <c r="H747" t="str">
        <f t="shared" si="165"/>
        <v>Below 10.7</v>
      </c>
      <c r="I747" t="str">
        <f>IF(C747&gt;$AA$17,"Above 21.9",IF(C747&gt;$AA$16,"17.7 to 21.9",IF(C747&gt;$AA$15,"13.7 to 17.7",IF(C747&gt;$AA$14,"10.6 to 13.6","Below 10.6"))))</f>
        <v>10.6 to 13.6</v>
      </c>
      <c r="J747" t="str">
        <f t="shared" si="166"/>
        <v>Below 10.6</v>
      </c>
      <c r="K747">
        <f t="shared" si="162"/>
        <v>10.58797374011305</v>
      </c>
      <c r="L747">
        <f t="shared" si="161"/>
        <v>13.676243291728518</v>
      </c>
      <c r="M747">
        <f t="shared" si="161"/>
        <v>16.038998633794527</v>
      </c>
      <c r="N747">
        <f t="shared" si="161"/>
        <v>18.395040256055161</v>
      </c>
      <c r="O747">
        <f t="shared" si="161"/>
        <v>32.563788598776704</v>
      </c>
      <c r="P747">
        <f t="shared" si="145"/>
        <v>4</v>
      </c>
      <c r="Q747">
        <f t="shared" si="167"/>
        <v>5</v>
      </c>
      <c r="R747">
        <f t="shared" si="168"/>
        <v>5</v>
      </c>
      <c r="S747">
        <f t="shared" si="169"/>
        <v>5</v>
      </c>
      <c r="T747">
        <f t="shared" si="142"/>
        <v>9.3379548781264865E-2</v>
      </c>
      <c r="U747">
        <f t="shared" si="170"/>
        <v>0.12777835258139805</v>
      </c>
      <c r="V747">
        <f t="shared" si="171"/>
        <v>0.10330305749905161</v>
      </c>
      <c r="W747">
        <f t="shared" si="172"/>
        <v>9.8516982287207441E-2</v>
      </c>
    </row>
    <row r="748" spans="1:23" x14ac:dyDescent="0.4">
      <c r="A748">
        <v>1943.03</v>
      </c>
      <c r="B748">
        <v>11.07</v>
      </c>
      <c r="C748">
        <v>10.850541744036802</v>
      </c>
      <c r="D748">
        <f t="shared" si="163"/>
        <v>7.7688603531300152E-2</v>
      </c>
      <c r="E748">
        <f t="shared" si="144"/>
        <v>0.35330073349633262</v>
      </c>
      <c r="F748">
        <f t="shared" si="143"/>
        <v>0.42656688493919637</v>
      </c>
      <c r="G748" t="str">
        <f t="shared" si="164"/>
        <v>10.7 to 13.7</v>
      </c>
      <c r="H748" t="str">
        <f t="shared" si="165"/>
        <v>Below 10.7</v>
      </c>
      <c r="I748" t="str">
        <f>IF(C748&gt;$AA$17,"Above 21.9",IF(C748&gt;$AA$16,"17.7 to 21.9",IF(C748&gt;$AA$15,"13.7 to 17.7",IF(C748&gt;$AA$14,"10.6 to 13.6","Below 10.6"))))</f>
        <v>10.6 to 13.6</v>
      </c>
      <c r="J748" t="str">
        <f t="shared" si="166"/>
        <v>Below 10.6</v>
      </c>
      <c r="K748">
        <f t="shared" si="162"/>
        <v>10.58797374011305</v>
      </c>
      <c r="L748">
        <f t="shared" si="161"/>
        <v>13.652395371288597</v>
      </c>
      <c r="M748">
        <f t="shared" si="161"/>
        <v>16.038998633794527</v>
      </c>
      <c r="N748">
        <f t="shared" si="161"/>
        <v>18.395040256055161</v>
      </c>
      <c r="O748">
        <f t="shared" si="161"/>
        <v>32.563788598776704</v>
      </c>
      <c r="P748">
        <f t="shared" si="145"/>
        <v>4</v>
      </c>
      <c r="Q748">
        <f t="shared" si="167"/>
        <v>5</v>
      </c>
      <c r="R748">
        <f t="shared" si="168"/>
        <v>5</v>
      </c>
      <c r="S748">
        <f t="shared" si="169"/>
        <v>4</v>
      </c>
      <c r="T748">
        <f t="shared" si="142"/>
        <v>9.2161296973911566E-2</v>
      </c>
      <c r="U748">
        <f t="shared" si="170"/>
        <v>0.12698926584958603</v>
      </c>
      <c r="V748">
        <f t="shared" si="171"/>
        <v>0.11106882328860329</v>
      </c>
      <c r="W748">
        <f t="shared" si="172"/>
        <v>9.3379548781264865E-2</v>
      </c>
    </row>
    <row r="749" spans="1:23" x14ac:dyDescent="0.4">
      <c r="A749">
        <v>1943.04</v>
      </c>
      <c r="B749">
        <v>11.44</v>
      </c>
      <c r="C749">
        <v>11.039227142939687</v>
      </c>
      <c r="D749">
        <f t="shared" si="163"/>
        <v>6.6037735849056603E-2</v>
      </c>
      <c r="E749">
        <f t="shared" si="144"/>
        <v>0.45918367346938771</v>
      </c>
      <c r="F749">
        <f t="shared" si="143"/>
        <v>0.40108401084010753</v>
      </c>
      <c r="G749" t="str">
        <f t="shared" si="164"/>
        <v>10.7 to 13.7</v>
      </c>
      <c r="H749" t="str">
        <f t="shared" si="165"/>
        <v>Below 10.7</v>
      </c>
      <c r="I749" t="str">
        <f>IF(C749&gt;$AA$17,"Above 21.9",IF(C749&gt;$AA$16,"17.7 to 21.9",IF(C749&gt;$AA$15,"13.7 to 17.7",IF(C749&gt;$AA$14,"10.6 to 13.6","Below 10.6"))))</f>
        <v>10.6 to 13.6</v>
      </c>
      <c r="J749" t="str">
        <f t="shared" si="166"/>
        <v>Below 10.6</v>
      </c>
      <c r="K749">
        <f t="shared" si="162"/>
        <v>10.58797374011305</v>
      </c>
      <c r="L749">
        <f t="shared" si="161"/>
        <v>13.647839909679925</v>
      </c>
      <c r="M749">
        <f t="shared" si="161"/>
        <v>16.038998633794527</v>
      </c>
      <c r="N749">
        <f t="shared" si="161"/>
        <v>18.395040256055161</v>
      </c>
      <c r="O749">
        <f t="shared" si="161"/>
        <v>32.563788598776704</v>
      </c>
      <c r="P749">
        <f t="shared" si="145"/>
        <v>4</v>
      </c>
      <c r="Q749">
        <f t="shared" si="167"/>
        <v>5</v>
      </c>
      <c r="R749">
        <f t="shared" si="168"/>
        <v>5</v>
      </c>
      <c r="S749">
        <f t="shared" si="169"/>
        <v>4</v>
      </c>
      <c r="T749">
        <f t="shared" si="142"/>
        <v>9.058605163673672E-2</v>
      </c>
      <c r="U749">
        <f t="shared" si="170"/>
        <v>0.11463812306380079</v>
      </c>
      <c r="V749">
        <f t="shared" si="171"/>
        <v>0.11703769575995809</v>
      </c>
      <c r="W749">
        <f t="shared" si="172"/>
        <v>9.2161296973911566E-2</v>
      </c>
    </row>
    <row r="750" spans="1:23" x14ac:dyDescent="0.4">
      <c r="A750">
        <v>1943.05</v>
      </c>
      <c r="B750">
        <v>11.89</v>
      </c>
      <c r="C750">
        <v>11.36221580061369</v>
      </c>
      <c r="D750">
        <f t="shared" si="163"/>
        <v>3.4047350620067661E-2</v>
      </c>
      <c r="E750">
        <f t="shared" si="144"/>
        <v>0.4993694829760405</v>
      </c>
      <c r="F750">
        <f t="shared" si="143"/>
        <v>0.4720279720279732</v>
      </c>
      <c r="G750" t="str">
        <f t="shared" si="164"/>
        <v>10.7 to 13.7</v>
      </c>
      <c r="H750" t="str">
        <f t="shared" si="165"/>
        <v>10.7 to 13.7</v>
      </c>
      <c r="I750" t="str">
        <f>IF(C750&gt;$AA$17,"Above 21.9",IF(C750&gt;$AA$16,"17.7 to 21.9",IF(C750&gt;$AA$15,"13.7 to 17.7",IF(C750&gt;$AA$14,"10.6 to 13.6","Below 10.6"))))</f>
        <v>10.6 to 13.6</v>
      </c>
      <c r="J750" t="str">
        <f t="shared" si="166"/>
        <v>10.6 to 13.6</v>
      </c>
      <c r="K750">
        <f t="shared" si="162"/>
        <v>10.58797374011305</v>
      </c>
      <c r="L750">
        <f t="shared" si="161"/>
        <v>13.64320808094509</v>
      </c>
      <c r="M750">
        <f t="shared" si="161"/>
        <v>16.038998633794527</v>
      </c>
      <c r="N750">
        <f t="shared" si="161"/>
        <v>18.395040256055161</v>
      </c>
      <c r="O750">
        <f t="shared" si="161"/>
        <v>32.563788598776704</v>
      </c>
      <c r="P750">
        <f t="shared" si="145"/>
        <v>4</v>
      </c>
      <c r="Q750">
        <f t="shared" si="167"/>
        <v>4</v>
      </c>
      <c r="R750">
        <f t="shared" si="168"/>
        <v>5</v>
      </c>
      <c r="S750">
        <f t="shared" si="169"/>
        <v>4</v>
      </c>
      <c r="T750">
        <f t="shared" si="142"/>
        <v>8.801100221542954E-2</v>
      </c>
      <c r="U750">
        <f t="shared" si="170"/>
        <v>8.8891644514599688E-2</v>
      </c>
      <c r="V750">
        <f t="shared" si="171"/>
        <v>0.11756246558000058</v>
      </c>
      <c r="W750">
        <f t="shared" si="172"/>
        <v>9.058605163673672E-2</v>
      </c>
    </row>
    <row r="751" spans="1:23" x14ac:dyDescent="0.4">
      <c r="A751">
        <v>1943.06</v>
      </c>
      <c r="B751">
        <v>12.1</v>
      </c>
      <c r="C751">
        <v>11.516744786451227</v>
      </c>
      <c r="D751">
        <f t="shared" si="163"/>
        <v>1.645813282001924E-2</v>
      </c>
      <c r="E751">
        <f t="shared" si="144"/>
        <v>0.45258103241296516</v>
      </c>
      <c r="F751">
        <f t="shared" si="143"/>
        <v>0.21194280908326232</v>
      </c>
      <c r="G751" t="str">
        <f t="shared" si="164"/>
        <v>10.7 to 13.7</v>
      </c>
      <c r="H751" t="str">
        <f t="shared" si="165"/>
        <v>10.7 to 13.7</v>
      </c>
      <c r="I751" t="str">
        <f>IF(C751&gt;$AA$17,"Above 21.9",IF(C751&gt;$AA$16,"17.7 to 21.9",IF(C751&gt;$AA$15,"13.7 to 17.7",IF(C751&gt;$AA$14,"10.6 to 13.6","Below 10.6"))))</f>
        <v>10.6 to 13.6</v>
      </c>
      <c r="J751" t="str">
        <f t="shared" si="166"/>
        <v>10.6 to 13.6</v>
      </c>
      <c r="K751">
        <f t="shared" si="162"/>
        <v>10.58797374011305</v>
      </c>
      <c r="L751">
        <f t="shared" si="161"/>
        <v>13.63744795725299</v>
      </c>
      <c r="M751">
        <f t="shared" si="161"/>
        <v>16.038998633794527</v>
      </c>
      <c r="N751">
        <f t="shared" si="161"/>
        <v>18.395040256055161</v>
      </c>
      <c r="O751">
        <f t="shared" si="161"/>
        <v>32.563788598776704</v>
      </c>
      <c r="P751">
        <f t="shared" si="145"/>
        <v>4</v>
      </c>
      <c r="Q751">
        <f t="shared" si="167"/>
        <v>4</v>
      </c>
      <c r="R751">
        <f t="shared" si="168"/>
        <v>5</v>
      </c>
      <c r="S751">
        <f t="shared" si="169"/>
        <v>4</v>
      </c>
      <c r="T751">
        <f t="shared" ref="T751:T814" si="173">1/C751</f>
        <v>8.6830091188305328E-2</v>
      </c>
      <c r="U751">
        <f t="shared" si="170"/>
        <v>7.6342430972918457E-2</v>
      </c>
      <c r="V751">
        <f t="shared" si="171"/>
        <v>0.11229070086203979</v>
      </c>
      <c r="W751">
        <f t="shared" si="172"/>
        <v>8.801100221542954E-2</v>
      </c>
    </row>
    <row r="752" spans="1:23" x14ac:dyDescent="0.4">
      <c r="A752">
        <v>1943.07</v>
      </c>
      <c r="B752">
        <v>12.35</v>
      </c>
      <c r="C752">
        <v>11.77421334178165</v>
      </c>
      <c r="D752">
        <f t="shared" si="163"/>
        <v>9.9732858414959859E-3</v>
      </c>
      <c r="E752">
        <f t="shared" si="144"/>
        <v>0.42939814814814803</v>
      </c>
      <c r="F752">
        <f t="shared" ref="F752:F815" si="174">(B752-B751)/B751*12</f>
        <v>0.24793388429752067</v>
      </c>
      <c r="G752" t="str">
        <f t="shared" si="164"/>
        <v>10.7 to 13.7</v>
      </c>
      <c r="H752" t="str">
        <f t="shared" si="165"/>
        <v>13.7 to 17.8</v>
      </c>
      <c r="I752" t="str">
        <f>IF(C752&gt;$AA$17,"Above 21.9",IF(C752&gt;$AA$16,"17.7 to 21.9",IF(C752&gt;$AA$15,"13.7 to 17.7",IF(C752&gt;$AA$14,"10.6 to 13.6","Below 10.6"))))</f>
        <v>10.6 to 13.6</v>
      </c>
      <c r="J752" t="str">
        <f t="shared" si="166"/>
        <v>13.7 to 17.7</v>
      </c>
      <c r="K752">
        <f t="shared" si="162"/>
        <v>10.58797374011305</v>
      </c>
      <c r="L752">
        <f t="shared" si="162"/>
        <v>13.614382622514469</v>
      </c>
      <c r="M752">
        <f t="shared" si="162"/>
        <v>16.038998633794527</v>
      </c>
      <c r="N752">
        <f t="shared" si="162"/>
        <v>18.395040256055161</v>
      </c>
      <c r="O752">
        <f t="shared" si="162"/>
        <v>32.563788598776704</v>
      </c>
      <c r="P752">
        <f t="shared" si="145"/>
        <v>4</v>
      </c>
      <c r="Q752">
        <f t="shared" si="167"/>
        <v>4</v>
      </c>
      <c r="R752">
        <f t="shared" si="168"/>
        <v>5</v>
      </c>
      <c r="S752">
        <f t="shared" si="169"/>
        <v>4</v>
      </c>
      <c r="T752">
        <f t="shared" si="173"/>
        <v>8.4931364072657625E-2</v>
      </c>
      <c r="U752">
        <f t="shared" si="170"/>
        <v>7.2704512281616923E-2</v>
      </c>
      <c r="V752">
        <f t="shared" si="171"/>
        <v>0.10928377825706025</v>
      </c>
      <c r="W752">
        <f t="shared" si="172"/>
        <v>8.6830091188305328E-2</v>
      </c>
    </row>
    <row r="753" spans="1:23" x14ac:dyDescent="0.4">
      <c r="A753">
        <v>1943.08</v>
      </c>
      <c r="B753">
        <v>11.74</v>
      </c>
      <c r="C753">
        <v>11.210545904158964</v>
      </c>
      <c r="D753">
        <f t="shared" si="163"/>
        <v>1.0028116213683226E-2</v>
      </c>
      <c r="E753">
        <f t="shared" si="144"/>
        <v>0.36670547147846339</v>
      </c>
      <c r="F753">
        <f t="shared" si="174"/>
        <v>-0.592712550607287</v>
      </c>
      <c r="G753" t="str">
        <f t="shared" si="164"/>
        <v>10.7 to 13.7</v>
      </c>
      <c r="H753" t="str">
        <f t="shared" si="165"/>
        <v>10.7 to 13.7</v>
      </c>
      <c r="I753" t="str">
        <f>IF(C753&gt;$AA$17,"Above 21.9",IF(C753&gt;$AA$16,"17.7 to 21.9",IF(C753&gt;$AA$15,"13.7 to 17.7",IF(C753&gt;$AA$14,"10.6 to 13.6","Below 10.6"))))</f>
        <v>10.6 to 13.6</v>
      </c>
      <c r="J753" t="str">
        <f t="shared" si="166"/>
        <v>10.6 to 13.6</v>
      </c>
      <c r="K753">
        <f t="shared" ref="K753:O768" si="175">_xlfn.PERCENTILE.INC($C34:$C753,K$1)</f>
        <v>10.58797374011305</v>
      </c>
      <c r="L753">
        <f t="shared" si="175"/>
        <v>13.578666312511395</v>
      </c>
      <c r="M753">
        <f t="shared" si="175"/>
        <v>16.038998633794527</v>
      </c>
      <c r="N753">
        <f t="shared" si="175"/>
        <v>18.395040256055161</v>
      </c>
      <c r="O753">
        <f t="shared" si="175"/>
        <v>32.563788598776704</v>
      </c>
      <c r="P753">
        <f t="shared" si="145"/>
        <v>4</v>
      </c>
      <c r="Q753">
        <f t="shared" si="167"/>
        <v>4</v>
      </c>
      <c r="R753">
        <f t="shared" si="168"/>
        <v>5</v>
      </c>
      <c r="S753">
        <f t="shared" si="169"/>
        <v>4</v>
      </c>
      <c r="T753">
        <f t="shared" si="173"/>
        <v>8.9201722070377784E-2</v>
      </c>
      <c r="U753">
        <f t="shared" si="170"/>
        <v>7.6925875543426905E-2</v>
      </c>
      <c r="V753">
        <f t="shared" si="171"/>
        <v>0.11095302711731916</v>
      </c>
      <c r="W753">
        <f t="shared" si="172"/>
        <v>8.4931364072657625E-2</v>
      </c>
    </row>
    <row r="754" spans="1:23" x14ac:dyDescent="0.4">
      <c r="A754">
        <v>1943.09</v>
      </c>
      <c r="B754">
        <v>11.99</v>
      </c>
      <c r="C754">
        <v>11.336281939610284</v>
      </c>
      <c r="D754">
        <f t="shared" si="163"/>
        <v>1.3327032136105862E-2</v>
      </c>
      <c r="E754">
        <f t="shared" si="144"/>
        <v>0.38133640552995401</v>
      </c>
      <c r="F754">
        <f t="shared" si="174"/>
        <v>0.25553662691652468</v>
      </c>
      <c r="G754" t="str">
        <f t="shared" si="164"/>
        <v>10.7 to 13.7</v>
      </c>
      <c r="H754" t="str">
        <f t="shared" si="165"/>
        <v>10.7 to 13.7</v>
      </c>
      <c r="I754" t="str">
        <f>IF(C754&gt;$AA$17,"Above 21.9",IF(C754&gt;$AA$16,"17.7 to 21.9",IF(C754&gt;$AA$15,"13.7 to 17.7",IF(C754&gt;$AA$14,"10.6 to 13.6","Below 10.6"))))</f>
        <v>10.6 to 13.6</v>
      </c>
      <c r="J754" t="str">
        <f t="shared" si="166"/>
        <v>10.6 to 13.6</v>
      </c>
      <c r="K754">
        <f t="shared" ref="K754:O769" si="176">_xlfn.PERCENTILE.INC($C35:$C754,K$1)</f>
        <v>10.58797374011305</v>
      </c>
      <c r="L754">
        <f t="shared" si="175"/>
        <v>13.569009761502013</v>
      </c>
      <c r="M754">
        <f t="shared" si="175"/>
        <v>16.038998633794527</v>
      </c>
      <c r="N754">
        <f t="shared" si="175"/>
        <v>18.395040256055161</v>
      </c>
      <c r="O754">
        <f t="shared" si="175"/>
        <v>32.563788598776704</v>
      </c>
      <c r="P754">
        <f t="shared" si="145"/>
        <v>4</v>
      </c>
      <c r="Q754">
        <f t="shared" si="167"/>
        <v>4</v>
      </c>
      <c r="R754">
        <f t="shared" si="168"/>
        <v>5</v>
      </c>
      <c r="S754">
        <f t="shared" si="169"/>
        <v>4</v>
      </c>
      <c r="T754">
        <f t="shared" si="173"/>
        <v>8.8212343811411742E-2</v>
      </c>
      <c r="U754">
        <f t="shared" si="170"/>
        <v>7.738188833630176E-2</v>
      </c>
      <c r="V754">
        <f t="shared" si="171"/>
        <v>0.11015848696159683</v>
      </c>
      <c r="W754">
        <f t="shared" si="172"/>
        <v>8.9201722070377784E-2</v>
      </c>
    </row>
    <row r="755" spans="1:23" x14ac:dyDescent="0.4">
      <c r="A755">
        <v>1943.1</v>
      </c>
      <c r="B755">
        <v>11.88</v>
      </c>
      <c r="C755">
        <v>11.187335503326029</v>
      </c>
      <c r="D755">
        <f t="shared" si="163"/>
        <v>2.4397905759162303E-2</v>
      </c>
      <c r="E755">
        <f t="shared" ref="E755:E818" si="177">(B755-B743)/B743</f>
        <v>0.27467811158798289</v>
      </c>
      <c r="F755">
        <f t="shared" si="174"/>
        <v>-0.11009174311926548</v>
      </c>
      <c r="G755" t="str">
        <f t="shared" si="164"/>
        <v>10.7 to 13.7</v>
      </c>
      <c r="H755" t="str">
        <f t="shared" si="165"/>
        <v>10.7 to 13.7</v>
      </c>
      <c r="I755" t="str">
        <f>IF(C755&gt;$AA$17,"Above 21.9",IF(C755&gt;$AA$16,"17.7 to 21.9",IF(C755&gt;$AA$15,"13.7 to 17.7",IF(C755&gt;$AA$14,"10.6 to 13.6","Below 10.6"))))</f>
        <v>10.6 to 13.6</v>
      </c>
      <c r="J755" t="str">
        <f t="shared" si="166"/>
        <v>10.6 to 13.6</v>
      </c>
      <c r="K755">
        <f t="shared" si="176"/>
        <v>10.58797374011305</v>
      </c>
      <c r="L755">
        <f t="shared" si="175"/>
        <v>13.565228820678902</v>
      </c>
      <c r="M755">
        <f t="shared" si="175"/>
        <v>16.038998633794527</v>
      </c>
      <c r="N755">
        <f t="shared" si="175"/>
        <v>18.395040256055161</v>
      </c>
      <c r="O755">
        <f t="shared" si="175"/>
        <v>32.563788598776704</v>
      </c>
      <c r="P755">
        <f t="shared" si="145"/>
        <v>4</v>
      </c>
      <c r="Q755">
        <f t="shared" si="167"/>
        <v>4</v>
      </c>
      <c r="R755">
        <f t="shared" si="168"/>
        <v>5</v>
      </c>
      <c r="S755">
        <f t="shared" si="169"/>
        <v>4</v>
      </c>
      <c r="T755">
        <f t="shared" si="173"/>
        <v>8.9386789169118686E-2</v>
      </c>
      <c r="U755">
        <f t="shared" si="170"/>
        <v>8.5497462428792859E-2</v>
      </c>
      <c r="V755">
        <f t="shared" si="171"/>
        <v>0.10417560027399257</v>
      </c>
      <c r="W755">
        <f t="shared" si="172"/>
        <v>8.8212343811411742E-2</v>
      </c>
    </row>
    <row r="756" spans="1:23" x14ac:dyDescent="0.4">
      <c r="A756">
        <v>1943.11</v>
      </c>
      <c r="B756">
        <v>11.33</v>
      </c>
      <c r="C756">
        <v>10.631033673001415</v>
      </c>
      <c r="D756">
        <f t="shared" si="163"/>
        <v>1.5848670756646224E-2</v>
      </c>
      <c r="E756">
        <f t="shared" si="177"/>
        <v>0.19640971488912348</v>
      </c>
      <c r="F756">
        <f t="shared" si="174"/>
        <v>-0.55555555555555625</v>
      </c>
      <c r="G756" t="str">
        <f t="shared" si="164"/>
        <v>Below 10.7</v>
      </c>
      <c r="H756" t="str">
        <f t="shared" si="165"/>
        <v>10.7 to 13.7</v>
      </c>
      <c r="I756" t="str">
        <f>IF(C756&gt;$AA$17,"Above 21.9",IF(C756&gt;$AA$16,"17.7 to 21.9",IF(C756&gt;$AA$15,"13.7 to 17.7",IF(C756&gt;$AA$14,"10.6 to 13.6","Below 10.6"))))</f>
        <v>10.6 to 13.6</v>
      </c>
      <c r="J756" t="str">
        <f t="shared" si="166"/>
        <v>10.6 to 13.6</v>
      </c>
      <c r="K756">
        <f t="shared" si="176"/>
        <v>10.58797374011305</v>
      </c>
      <c r="L756">
        <f t="shared" si="175"/>
        <v>13.55534958890407</v>
      </c>
      <c r="M756">
        <f t="shared" si="175"/>
        <v>16.038998633794527</v>
      </c>
      <c r="N756">
        <f t="shared" si="175"/>
        <v>18.395040256055161</v>
      </c>
      <c r="O756">
        <f t="shared" si="175"/>
        <v>32.563788598776704</v>
      </c>
      <c r="P756">
        <f t="shared" si="145"/>
        <v>4</v>
      </c>
      <c r="Q756">
        <f t="shared" si="167"/>
        <v>4</v>
      </c>
      <c r="R756">
        <f t="shared" si="168"/>
        <v>5</v>
      </c>
      <c r="S756">
        <f t="shared" si="169"/>
        <v>4</v>
      </c>
      <c r="T756">
        <f t="shared" si="173"/>
        <v>9.4064230324055989E-2</v>
      </c>
      <c r="U756">
        <f t="shared" si="170"/>
        <v>8.3251703696189103E-2</v>
      </c>
      <c r="V756">
        <f t="shared" si="171"/>
        <v>0.10350537350736619</v>
      </c>
      <c r="W756">
        <f t="shared" si="172"/>
        <v>8.9386789169118686E-2</v>
      </c>
    </row>
    <row r="757" spans="1:23" x14ac:dyDescent="0.4">
      <c r="A757">
        <v>1943.12</v>
      </c>
      <c r="B757">
        <v>11.48</v>
      </c>
      <c r="C757">
        <v>10.73736031604107</v>
      </c>
      <c r="D757">
        <f t="shared" si="163"/>
        <v>1.5145436308926776E-2</v>
      </c>
      <c r="E757">
        <f t="shared" si="177"/>
        <v>0.20588235294117657</v>
      </c>
      <c r="F757">
        <f t="shared" si="174"/>
        <v>0.15887025595763499</v>
      </c>
      <c r="G757" t="str">
        <f t="shared" si="164"/>
        <v>10.7 to 13.7</v>
      </c>
      <c r="H757" t="str">
        <f t="shared" si="165"/>
        <v>10.7 to 13.7</v>
      </c>
      <c r="I757" t="str">
        <f>IF(C757&gt;$AA$17,"Above 21.9",IF(C757&gt;$AA$16,"17.7 to 21.9",IF(C757&gt;$AA$15,"13.7 to 17.7",IF(C757&gt;$AA$14,"10.6 to 13.6","Below 10.6"))))</f>
        <v>10.6 to 13.6</v>
      </c>
      <c r="J757" t="str">
        <f t="shared" si="166"/>
        <v>10.6 to 13.6</v>
      </c>
      <c r="K757">
        <f t="shared" si="176"/>
        <v>10.58797374011305</v>
      </c>
      <c r="L757">
        <f t="shared" si="175"/>
        <v>13.541782872492673</v>
      </c>
      <c r="M757">
        <f t="shared" si="175"/>
        <v>16.038998633794527</v>
      </c>
      <c r="N757">
        <f t="shared" si="175"/>
        <v>18.395040256055161</v>
      </c>
      <c r="O757">
        <f t="shared" si="175"/>
        <v>32.563788598776704</v>
      </c>
      <c r="P757">
        <f t="shared" si="145"/>
        <v>4</v>
      </c>
      <c r="Q757">
        <f t="shared" si="167"/>
        <v>4</v>
      </c>
      <c r="R757">
        <f t="shared" si="168"/>
        <v>5</v>
      </c>
      <c r="S757">
        <f t="shared" si="169"/>
        <v>4</v>
      </c>
      <c r="T757">
        <f t="shared" si="173"/>
        <v>9.3132759874515053E-2</v>
      </c>
      <c r="U757">
        <f t="shared" si="170"/>
        <v>8.1421279282006029E-2</v>
      </c>
      <c r="V757">
        <f t="shared" si="171"/>
        <v>0.10397697255870159</v>
      </c>
      <c r="W757">
        <f t="shared" si="172"/>
        <v>9.4064230324055989E-2</v>
      </c>
    </row>
    <row r="758" spans="1:23" x14ac:dyDescent="0.4">
      <c r="A758">
        <v>1944.01</v>
      </c>
      <c r="B758">
        <v>11.85</v>
      </c>
      <c r="C758">
        <v>11.052412763977468</v>
      </c>
      <c r="D758">
        <f t="shared" si="163"/>
        <v>1.2428842504743838E-2</v>
      </c>
      <c r="E758">
        <f t="shared" si="177"/>
        <v>0.17443012884043604</v>
      </c>
      <c r="F758">
        <f t="shared" si="174"/>
        <v>0.38675958188153226</v>
      </c>
      <c r="G758" t="str">
        <f t="shared" si="164"/>
        <v>10.7 to 13.7</v>
      </c>
      <c r="H758" t="str">
        <f t="shared" si="165"/>
        <v>10.7 to 13.7</v>
      </c>
      <c r="I758" t="str">
        <f>IF(C758&gt;$AA$17,"Above 21.9",IF(C758&gt;$AA$16,"17.7 to 21.9",IF(C758&gt;$AA$15,"13.7 to 17.7",IF(C758&gt;$AA$14,"10.6 to 13.6","Below 10.6"))))</f>
        <v>10.6 to 13.6</v>
      </c>
      <c r="J758" t="str">
        <f t="shared" si="166"/>
        <v>10.6 to 13.6</v>
      </c>
      <c r="K758">
        <f t="shared" si="176"/>
        <v>10.58797374011305</v>
      </c>
      <c r="L758">
        <f t="shared" si="175"/>
        <v>13.526336335607997</v>
      </c>
      <c r="M758">
        <f t="shared" si="175"/>
        <v>16.038998633794527</v>
      </c>
      <c r="N758">
        <f t="shared" si="175"/>
        <v>18.395040256055161</v>
      </c>
      <c r="O758">
        <f t="shared" si="175"/>
        <v>32.563788598776704</v>
      </c>
      <c r="P758">
        <f t="shared" si="145"/>
        <v>4</v>
      </c>
      <c r="Q758">
        <f t="shared" si="167"/>
        <v>4</v>
      </c>
      <c r="R758">
        <f t="shared" si="168"/>
        <v>5</v>
      </c>
      <c r="S758">
        <f t="shared" si="169"/>
        <v>4</v>
      </c>
      <c r="T758">
        <f t="shared" si="173"/>
        <v>9.047798171809561E-2</v>
      </c>
      <c r="U758">
        <f t="shared" si="170"/>
        <v>7.6774725544158873E-2</v>
      </c>
      <c r="V758">
        <f t="shared" si="171"/>
        <v>9.8516982287207441E-2</v>
      </c>
      <c r="W758">
        <f t="shared" si="172"/>
        <v>9.3132759874515053E-2</v>
      </c>
    </row>
    <row r="759" spans="1:23" x14ac:dyDescent="0.4">
      <c r="A759">
        <v>1944.02</v>
      </c>
      <c r="B759">
        <v>11.77</v>
      </c>
      <c r="C759">
        <v>10.94791888772472</v>
      </c>
      <c r="D759">
        <f t="shared" si="163"/>
        <v>3.9752650176678381E-3</v>
      </c>
      <c r="E759">
        <f t="shared" si="177"/>
        <v>0.10102899906454632</v>
      </c>
      <c r="F759">
        <f t="shared" si="174"/>
        <v>-8.1012658227848172E-2</v>
      </c>
      <c r="G759" t="str">
        <f t="shared" si="164"/>
        <v>10.7 to 13.7</v>
      </c>
      <c r="H759" t="str">
        <f t="shared" si="165"/>
        <v>13.7 to 17.8</v>
      </c>
      <c r="I759" t="str">
        <f>IF(C759&gt;$AA$17,"Above 21.9",IF(C759&gt;$AA$16,"17.7 to 21.9",IF(C759&gt;$AA$15,"13.7 to 17.7",IF(C759&gt;$AA$14,"10.6 to 13.6","Below 10.6"))))</f>
        <v>10.6 to 13.6</v>
      </c>
      <c r="J759" t="str">
        <f t="shared" si="166"/>
        <v>13.7 to 17.7</v>
      </c>
      <c r="K759">
        <f t="shared" si="176"/>
        <v>10.58797374011305</v>
      </c>
      <c r="L759">
        <f t="shared" si="175"/>
        <v>13.515618338119022</v>
      </c>
      <c r="M759">
        <f t="shared" si="175"/>
        <v>16.038998633794527</v>
      </c>
      <c r="N759">
        <f t="shared" si="175"/>
        <v>18.395040256055161</v>
      </c>
      <c r="O759">
        <f t="shared" si="175"/>
        <v>32.563788598776704</v>
      </c>
      <c r="P759">
        <f t="shared" si="145"/>
        <v>4</v>
      </c>
      <c r="Q759">
        <f t="shared" si="167"/>
        <v>4</v>
      </c>
      <c r="R759">
        <f t="shared" si="168"/>
        <v>4</v>
      </c>
      <c r="S759">
        <f t="shared" si="169"/>
        <v>4</v>
      </c>
      <c r="T759">
        <f t="shared" si="173"/>
        <v>9.1341560917229961E-2</v>
      </c>
      <c r="U759">
        <f t="shared" si="170"/>
        <v>7.1803370125147412E-2</v>
      </c>
      <c r="V759">
        <f t="shared" si="171"/>
        <v>9.3379548781264865E-2</v>
      </c>
      <c r="W759">
        <f t="shared" si="172"/>
        <v>9.047798171809561E-2</v>
      </c>
    </row>
    <row r="760" spans="1:23" x14ac:dyDescent="0.4">
      <c r="A760">
        <v>1944.03</v>
      </c>
      <c r="B760">
        <v>12.1</v>
      </c>
      <c r="C760">
        <v>11.224693196180681</v>
      </c>
      <c r="D760">
        <f t="shared" si="163"/>
        <v>1.2662942271880815E-2</v>
      </c>
      <c r="E760">
        <f t="shared" si="177"/>
        <v>9.3044263775971039E-2</v>
      </c>
      <c r="F760">
        <f t="shared" si="174"/>
        <v>0.33644859813084121</v>
      </c>
      <c r="G760" t="str">
        <f t="shared" si="164"/>
        <v>10.7 to 13.7</v>
      </c>
      <c r="H760" t="str">
        <f t="shared" si="165"/>
        <v>10.7 to 13.7</v>
      </c>
      <c r="I760" t="str">
        <f>IF(C760&gt;$AA$17,"Above 21.9",IF(C760&gt;$AA$16,"17.7 to 21.9",IF(C760&gt;$AA$15,"13.7 to 17.7",IF(C760&gt;$AA$14,"10.6 to 13.6","Below 10.6"))))</f>
        <v>10.6 to 13.6</v>
      </c>
      <c r="J760" t="str">
        <f t="shared" si="166"/>
        <v>10.6 to 13.6</v>
      </c>
      <c r="K760">
        <f t="shared" si="176"/>
        <v>10.58797374011305</v>
      </c>
      <c r="L760">
        <f t="shared" si="175"/>
        <v>13.492897276659416</v>
      </c>
      <c r="M760">
        <f t="shared" si="175"/>
        <v>16.038998633794527</v>
      </c>
      <c r="N760">
        <f t="shared" si="175"/>
        <v>18.395040256055161</v>
      </c>
      <c r="O760">
        <f t="shared" si="175"/>
        <v>32.563788598776704</v>
      </c>
      <c r="P760">
        <f t="shared" si="145"/>
        <v>4</v>
      </c>
      <c r="Q760">
        <f t="shared" si="167"/>
        <v>4</v>
      </c>
      <c r="R760">
        <f t="shared" si="168"/>
        <v>4</v>
      </c>
      <c r="S760">
        <f t="shared" si="169"/>
        <v>4</v>
      </c>
      <c r="T760">
        <f t="shared" si="173"/>
        <v>8.9089294693618926E-2</v>
      </c>
      <c r="U760">
        <f t="shared" si="170"/>
        <v>7.5445860725932359E-2</v>
      </c>
      <c r="V760">
        <f t="shared" si="171"/>
        <v>9.2161296973911566E-2</v>
      </c>
      <c r="W760">
        <f t="shared" si="172"/>
        <v>9.1341560917229961E-2</v>
      </c>
    </row>
    <row r="761" spans="1:23" x14ac:dyDescent="0.4">
      <c r="A761">
        <v>1944.04</v>
      </c>
      <c r="B761">
        <v>11.89</v>
      </c>
      <c r="C761">
        <v>10.938275188239398</v>
      </c>
      <c r="D761">
        <f t="shared" si="163"/>
        <v>8.8827838827838894E-3</v>
      </c>
      <c r="E761">
        <f t="shared" si="177"/>
        <v>3.9335664335664433E-2</v>
      </c>
      <c r="F761">
        <f t="shared" si="174"/>
        <v>-0.20826446280991645</v>
      </c>
      <c r="G761" t="str">
        <f t="shared" si="164"/>
        <v>10.7 to 13.7</v>
      </c>
      <c r="H761" t="str">
        <f t="shared" si="165"/>
        <v>10.7 to 13.7</v>
      </c>
      <c r="I761" t="str">
        <f>IF(C761&gt;$AA$17,"Above 21.9",IF(C761&gt;$AA$16,"17.7 to 21.9",IF(C761&gt;$AA$15,"13.7 to 17.7",IF(C761&gt;$AA$14,"10.6 to 13.6","Below 10.6"))))</f>
        <v>10.6 to 13.6</v>
      </c>
      <c r="J761" t="str">
        <f t="shared" si="166"/>
        <v>10.6 to 13.6</v>
      </c>
      <c r="K761">
        <f t="shared" si="176"/>
        <v>10.58797374011305</v>
      </c>
      <c r="L761">
        <f t="shared" si="175"/>
        <v>13.451947287060849</v>
      </c>
      <c r="M761">
        <f t="shared" si="175"/>
        <v>16.038998633794527</v>
      </c>
      <c r="N761">
        <f t="shared" si="175"/>
        <v>18.395040256055161</v>
      </c>
      <c r="O761">
        <f t="shared" si="175"/>
        <v>32.563788598776704</v>
      </c>
      <c r="P761">
        <f t="shared" si="145"/>
        <v>4</v>
      </c>
      <c r="Q761">
        <f t="shared" si="167"/>
        <v>4</v>
      </c>
      <c r="R761">
        <f t="shared" si="168"/>
        <v>4</v>
      </c>
      <c r="S761">
        <f t="shared" si="169"/>
        <v>4</v>
      </c>
      <c r="T761">
        <f t="shared" si="173"/>
        <v>9.1422091946925854E-2</v>
      </c>
      <c r="U761">
        <f t="shared" si="170"/>
        <v>7.3973309908105647E-2</v>
      </c>
      <c r="V761">
        <f t="shared" si="171"/>
        <v>9.058605163673672E-2</v>
      </c>
      <c r="W761">
        <f t="shared" si="172"/>
        <v>8.9089294693618926E-2</v>
      </c>
    </row>
    <row r="762" spans="1:23" x14ac:dyDescent="0.4">
      <c r="A762">
        <v>1944.05</v>
      </c>
      <c r="B762">
        <v>12.1</v>
      </c>
      <c r="C762">
        <v>11.103736936792622</v>
      </c>
      <c r="D762">
        <f t="shared" si="163"/>
        <v>2.3343527013251774E-2</v>
      </c>
      <c r="E762">
        <f t="shared" si="177"/>
        <v>1.7661900756938527E-2</v>
      </c>
      <c r="F762">
        <f t="shared" si="174"/>
        <v>0.21194280908326232</v>
      </c>
      <c r="G762" t="str">
        <f t="shared" si="164"/>
        <v>10.7 to 13.7</v>
      </c>
      <c r="H762" t="str">
        <f t="shared" si="165"/>
        <v>10.7 to 13.7</v>
      </c>
      <c r="I762" t="str">
        <f>IF(C762&gt;$AA$17,"Above 21.9",IF(C762&gt;$AA$16,"17.7 to 21.9",IF(C762&gt;$AA$15,"13.7 to 17.7",IF(C762&gt;$AA$14,"10.6 to 13.6","Below 10.6"))))</f>
        <v>10.6 to 13.6</v>
      </c>
      <c r="J762" t="str">
        <f t="shared" si="166"/>
        <v>10.6 to 13.6</v>
      </c>
      <c r="K762">
        <f t="shared" si="176"/>
        <v>10.58797374011305</v>
      </c>
      <c r="L762">
        <f t="shared" si="175"/>
        <v>13.414975429198712</v>
      </c>
      <c r="M762">
        <f t="shared" si="175"/>
        <v>16.038998633794527</v>
      </c>
      <c r="N762">
        <f t="shared" si="175"/>
        <v>18.395040256055161</v>
      </c>
      <c r="O762">
        <f t="shared" si="175"/>
        <v>32.563788598776704</v>
      </c>
      <c r="P762">
        <f t="shared" si="145"/>
        <v>4</v>
      </c>
      <c r="Q762">
        <f t="shared" si="167"/>
        <v>4</v>
      </c>
      <c r="R762">
        <f t="shared" si="168"/>
        <v>4</v>
      </c>
      <c r="S762">
        <f t="shared" si="169"/>
        <v>4</v>
      </c>
      <c r="T762">
        <f t="shared" si="173"/>
        <v>9.0059770480194368E-2</v>
      </c>
      <c r="U762">
        <f t="shared" si="170"/>
        <v>8.2091135504031867E-2</v>
      </c>
      <c r="V762">
        <f t="shared" si="171"/>
        <v>8.801100221542954E-2</v>
      </c>
      <c r="W762">
        <f t="shared" si="172"/>
        <v>9.1422091946925854E-2</v>
      </c>
    </row>
    <row r="763" spans="1:23" x14ac:dyDescent="0.4">
      <c r="A763">
        <v>1944.06</v>
      </c>
      <c r="B763">
        <v>12.67</v>
      </c>
      <c r="C763">
        <v>11.532785272532506</v>
      </c>
      <c r="D763">
        <f t="shared" si="163"/>
        <v>2.7464788732394375E-2</v>
      </c>
      <c r="E763">
        <f t="shared" si="177"/>
        <v>4.7107438016528953E-2</v>
      </c>
      <c r="F763">
        <f t="shared" si="174"/>
        <v>0.56528925619834747</v>
      </c>
      <c r="G763" t="str">
        <f t="shared" si="164"/>
        <v>10.7 to 13.7</v>
      </c>
      <c r="H763" t="str">
        <f t="shared" si="165"/>
        <v>10.7 to 13.7</v>
      </c>
      <c r="I763" t="str">
        <f>IF(C763&gt;$AA$17,"Above 21.9",IF(C763&gt;$AA$16,"17.7 to 21.9",IF(C763&gt;$AA$15,"13.7 to 17.7",IF(C763&gt;$AA$14,"10.6 to 13.6","Below 10.6"))))</f>
        <v>10.6 to 13.6</v>
      </c>
      <c r="J763" t="str">
        <f t="shared" si="166"/>
        <v>10.6 to 13.6</v>
      </c>
      <c r="K763">
        <f t="shared" si="176"/>
        <v>10.58797374011305</v>
      </c>
      <c r="L763">
        <f t="shared" si="175"/>
        <v>13.414975429198712</v>
      </c>
      <c r="M763">
        <f t="shared" si="175"/>
        <v>16.038998633794527</v>
      </c>
      <c r="N763">
        <f t="shared" si="175"/>
        <v>18.395040256055161</v>
      </c>
      <c r="O763">
        <f t="shared" si="175"/>
        <v>32.563788598776704</v>
      </c>
      <c r="P763">
        <f t="shared" si="145"/>
        <v>4</v>
      </c>
      <c r="Q763">
        <f t="shared" si="167"/>
        <v>4</v>
      </c>
      <c r="R763">
        <f t="shared" si="168"/>
        <v>4</v>
      </c>
      <c r="S763">
        <f t="shared" si="169"/>
        <v>4</v>
      </c>
      <c r="T763">
        <f t="shared" si="173"/>
        <v>8.6709322715102302E-2</v>
      </c>
      <c r="U763">
        <f t="shared" si="170"/>
        <v>8.1382019798860575E-2</v>
      </c>
      <c r="V763">
        <f t="shared" si="171"/>
        <v>8.6830091188305328E-2</v>
      </c>
      <c r="W763">
        <f t="shared" si="172"/>
        <v>9.0059770480194368E-2</v>
      </c>
    </row>
    <row r="764" spans="1:23" x14ac:dyDescent="0.4">
      <c r="A764">
        <v>1944.07</v>
      </c>
      <c r="B764">
        <v>13</v>
      </c>
      <c r="C764">
        <v>11.738774750180715</v>
      </c>
      <c r="D764">
        <f t="shared" si="163"/>
        <v>3.7275607180570214E-2</v>
      </c>
      <c r="E764">
        <f t="shared" si="177"/>
        <v>5.2631578947368453E-2</v>
      </c>
      <c r="F764">
        <f t="shared" si="174"/>
        <v>0.31254932912391481</v>
      </c>
      <c r="G764" t="str">
        <f t="shared" si="164"/>
        <v>10.7 to 13.7</v>
      </c>
      <c r="H764" t="str">
        <f t="shared" si="165"/>
        <v>10.7 to 13.7</v>
      </c>
      <c r="I764" t="str">
        <f>IF(C764&gt;$AA$17,"Above 21.9",IF(C764&gt;$AA$16,"17.7 to 21.9",IF(C764&gt;$AA$15,"13.7 to 17.7",IF(C764&gt;$AA$14,"10.6 to 13.6","Below 10.6"))))</f>
        <v>10.6 to 13.6</v>
      </c>
      <c r="J764" t="str">
        <f t="shared" si="166"/>
        <v>10.6 to 13.6</v>
      </c>
      <c r="K764">
        <f t="shared" si="176"/>
        <v>10.58797374011305</v>
      </c>
      <c r="L764">
        <f t="shared" si="175"/>
        <v>13.414975429198712</v>
      </c>
      <c r="M764">
        <f t="shared" si="175"/>
        <v>16.038998633794527</v>
      </c>
      <c r="N764">
        <f t="shared" si="175"/>
        <v>18.395040256055161</v>
      </c>
      <c r="O764">
        <f t="shared" si="175"/>
        <v>32.563788598776704</v>
      </c>
      <c r="P764">
        <f t="shared" si="145"/>
        <v>4</v>
      </c>
      <c r="Q764">
        <f t="shared" si="167"/>
        <v>4</v>
      </c>
      <c r="R764">
        <f t="shared" si="168"/>
        <v>4</v>
      </c>
      <c r="S764">
        <f t="shared" si="169"/>
        <v>4</v>
      </c>
      <c r="T764">
        <f t="shared" si="173"/>
        <v>8.5187766294314946E-2</v>
      </c>
      <c r="U764">
        <f t="shared" si="170"/>
        <v>8.5167818118794897E-2</v>
      </c>
      <c r="V764">
        <f t="shared" si="171"/>
        <v>8.4931364072657625E-2</v>
      </c>
      <c r="W764">
        <f t="shared" si="172"/>
        <v>8.6709322715102302E-2</v>
      </c>
    </row>
    <row r="765" spans="1:23" x14ac:dyDescent="0.4">
      <c r="A765">
        <v>1944.08</v>
      </c>
      <c r="B765">
        <v>12.81</v>
      </c>
      <c r="C765">
        <v>11.541711674209219</v>
      </c>
      <c r="D765">
        <f t="shared" si="163"/>
        <v>4.076923076923078E-2</v>
      </c>
      <c r="E765">
        <f t="shared" si="177"/>
        <v>9.1141396933560506E-2</v>
      </c>
      <c r="F765">
        <f t="shared" si="174"/>
        <v>-0.17538461538461492</v>
      </c>
      <c r="G765" t="str">
        <f t="shared" si="164"/>
        <v>10.7 to 13.7</v>
      </c>
      <c r="H765" t="str">
        <f t="shared" si="165"/>
        <v>10.7 to 13.7</v>
      </c>
      <c r="I765" t="str">
        <f>IF(C765&gt;$AA$17,"Above 21.9",IF(C765&gt;$AA$16,"17.7 to 21.9",IF(C765&gt;$AA$15,"13.7 to 17.7",IF(C765&gt;$AA$14,"10.6 to 13.6","Below 10.6"))))</f>
        <v>10.6 to 13.6</v>
      </c>
      <c r="J765" t="str">
        <f t="shared" si="166"/>
        <v>10.6 to 13.6</v>
      </c>
      <c r="K765">
        <f t="shared" si="176"/>
        <v>10.58797374011305</v>
      </c>
      <c r="L765">
        <f t="shared" si="175"/>
        <v>13.387326708986969</v>
      </c>
      <c r="M765">
        <f t="shared" si="175"/>
        <v>16.038998633794527</v>
      </c>
      <c r="N765">
        <f t="shared" si="175"/>
        <v>18.395040256055161</v>
      </c>
      <c r="O765">
        <f t="shared" si="175"/>
        <v>32.563788598776704</v>
      </c>
      <c r="P765">
        <f t="shared" si="145"/>
        <v>4</v>
      </c>
      <c r="Q765">
        <f t="shared" si="167"/>
        <v>4</v>
      </c>
      <c r="R765">
        <f t="shared" si="168"/>
        <v>4</v>
      </c>
      <c r="S765">
        <f t="shared" si="169"/>
        <v>4</v>
      </c>
      <c r="T765">
        <f t="shared" si="173"/>
        <v>8.6642261410373955E-2</v>
      </c>
      <c r="U765">
        <f t="shared" si="170"/>
        <v>8.837805601205978E-2</v>
      </c>
      <c r="V765">
        <f t="shared" si="171"/>
        <v>8.9201722070377784E-2</v>
      </c>
      <c r="W765">
        <f t="shared" si="172"/>
        <v>8.5187766294314946E-2</v>
      </c>
    </row>
    <row r="766" spans="1:23" x14ac:dyDescent="0.4">
      <c r="A766">
        <v>1944.09</v>
      </c>
      <c r="B766">
        <v>12.6</v>
      </c>
      <c r="C766">
        <v>11.32856058469647</v>
      </c>
      <c r="D766">
        <f t="shared" si="163"/>
        <v>4.1891891891891873E-2</v>
      </c>
      <c r="E766">
        <f t="shared" si="177"/>
        <v>5.0875729774812292E-2</v>
      </c>
      <c r="F766">
        <f t="shared" si="174"/>
        <v>-0.19672131147541064</v>
      </c>
      <c r="G766" t="str">
        <f t="shared" si="164"/>
        <v>10.7 to 13.7</v>
      </c>
      <c r="H766" t="str">
        <f t="shared" si="165"/>
        <v>10.7 to 13.7</v>
      </c>
      <c r="I766" t="str">
        <f>IF(C766&gt;$AA$17,"Above 21.9",IF(C766&gt;$AA$16,"17.7 to 21.9",IF(C766&gt;$AA$15,"13.7 to 17.7",IF(C766&gt;$AA$14,"10.6 to 13.6","Below 10.6"))))</f>
        <v>10.6 to 13.6</v>
      </c>
      <c r="J766" t="str">
        <f t="shared" si="166"/>
        <v>10.6 to 13.6</v>
      </c>
      <c r="K766">
        <f t="shared" si="176"/>
        <v>10.58797374011305</v>
      </c>
      <c r="L766">
        <f t="shared" si="175"/>
        <v>13.378844461442798</v>
      </c>
      <c r="M766">
        <f t="shared" si="175"/>
        <v>16.038998633794527</v>
      </c>
      <c r="N766">
        <f t="shared" si="175"/>
        <v>18.395040256055161</v>
      </c>
      <c r="O766">
        <f t="shared" si="175"/>
        <v>32.563788598776704</v>
      </c>
      <c r="P766">
        <f t="shared" si="145"/>
        <v>4</v>
      </c>
      <c r="Q766">
        <f t="shared" si="167"/>
        <v>4</v>
      </c>
      <c r="R766">
        <f t="shared" si="168"/>
        <v>4</v>
      </c>
      <c r="S766">
        <f t="shared" si="169"/>
        <v>4</v>
      </c>
      <c r="T766">
        <f t="shared" si="173"/>
        <v>8.8272467850053285E-2</v>
      </c>
      <c r="U766">
        <f t="shared" si="170"/>
        <v>9.1659414179545817E-2</v>
      </c>
      <c r="V766">
        <f t="shared" si="171"/>
        <v>8.8212343811411742E-2</v>
      </c>
      <c r="W766">
        <f t="shared" si="172"/>
        <v>8.6642261410373955E-2</v>
      </c>
    </row>
    <row r="767" spans="1:23" x14ac:dyDescent="0.4">
      <c r="A767">
        <v>1944.1</v>
      </c>
      <c r="B767">
        <v>12.91</v>
      </c>
      <c r="C767">
        <v>11.58310518627912</v>
      </c>
      <c r="D767">
        <f t="shared" si="163"/>
        <v>4.4245810055865933E-2</v>
      </c>
      <c r="E767">
        <f t="shared" si="177"/>
        <v>8.6700336700336639E-2</v>
      </c>
      <c r="F767">
        <f t="shared" si="174"/>
        <v>0.29523809523809574</v>
      </c>
      <c r="G767" t="str">
        <f t="shared" si="164"/>
        <v>10.7 to 13.7</v>
      </c>
      <c r="H767" t="str">
        <f t="shared" si="165"/>
        <v>10.7 to 13.7</v>
      </c>
      <c r="I767" t="str">
        <f>IF(C767&gt;$AA$17,"Above 21.9",IF(C767&gt;$AA$16,"17.7 to 21.9",IF(C767&gt;$AA$15,"13.7 to 17.7",IF(C767&gt;$AA$14,"10.6 to 13.6","Below 10.6"))))</f>
        <v>10.6 to 13.6</v>
      </c>
      <c r="J767" t="str">
        <f t="shared" si="166"/>
        <v>10.6 to 13.6</v>
      </c>
      <c r="K767">
        <f t="shared" si="176"/>
        <v>10.58797374011305</v>
      </c>
      <c r="L767">
        <f t="shared" si="175"/>
        <v>13.378844461442798</v>
      </c>
      <c r="M767">
        <f t="shared" si="175"/>
        <v>16.038998633794527</v>
      </c>
      <c r="N767">
        <f t="shared" si="175"/>
        <v>18.395040256055161</v>
      </c>
      <c r="O767">
        <f t="shared" si="175"/>
        <v>32.563788598776704</v>
      </c>
      <c r="P767">
        <f t="shared" si="145"/>
        <v>4</v>
      </c>
      <c r="Q767">
        <f t="shared" si="167"/>
        <v>4</v>
      </c>
      <c r="R767">
        <f t="shared" si="168"/>
        <v>4</v>
      </c>
      <c r="S767">
        <f t="shared" si="169"/>
        <v>4</v>
      </c>
      <c r="T767">
        <f t="shared" si="173"/>
        <v>8.6332635672216787E-2</v>
      </c>
      <c r="U767">
        <f t="shared" si="170"/>
        <v>9.0022349445247576E-2</v>
      </c>
      <c r="V767">
        <f t="shared" si="171"/>
        <v>8.9386789169118686E-2</v>
      </c>
      <c r="W767">
        <f t="shared" si="172"/>
        <v>8.8272467850053285E-2</v>
      </c>
    </row>
    <row r="768" spans="1:23" x14ac:dyDescent="0.4">
      <c r="A768">
        <v>1944.11</v>
      </c>
      <c r="B768">
        <v>12.82</v>
      </c>
      <c r="C768">
        <v>11.478459198055479</v>
      </c>
      <c r="D768">
        <f t="shared" si="163"/>
        <v>3.9347826086956535E-2</v>
      </c>
      <c r="E768">
        <f t="shared" si="177"/>
        <v>0.13150926743159755</v>
      </c>
      <c r="F768">
        <f t="shared" si="174"/>
        <v>-8.3656080557707069E-2</v>
      </c>
      <c r="G768" t="str">
        <f t="shared" si="164"/>
        <v>10.7 to 13.7</v>
      </c>
      <c r="H768" t="str">
        <f t="shared" si="165"/>
        <v>10.7 to 13.7</v>
      </c>
      <c r="I768" t="str">
        <f>IF(C768&gt;$AA$17,"Above 21.9",IF(C768&gt;$AA$16,"17.7 to 21.9",IF(C768&gt;$AA$15,"13.7 to 17.7",IF(C768&gt;$AA$14,"10.6 to 13.6","Below 10.6"))))</f>
        <v>10.6 to 13.6</v>
      </c>
      <c r="J768" t="str">
        <f t="shared" si="166"/>
        <v>10.6 to 13.6</v>
      </c>
      <c r="K768">
        <f t="shared" si="176"/>
        <v>10.58797374011305</v>
      </c>
      <c r="L768">
        <f t="shared" si="175"/>
        <v>13.378844461442798</v>
      </c>
      <c r="M768">
        <f t="shared" si="175"/>
        <v>16.038998633794527</v>
      </c>
      <c r="N768">
        <f t="shared" si="175"/>
        <v>18.395040256055161</v>
      </c>
      <c r="O768">
        <f t="shared" si="175"/>
        <v>32.563788598776704</v>
      </c>
      <c r="P768">
        <f t="shared" si="145"/>
        <v>4</v>
      </c>
      <c r="Q768">
        <f t="shared" si="167"/>
        <v>4</v>
      </c>
      <c r="R768">
        <f t="shared" si="168"/>
        <v>4</v>
      </c>
      <c r="S768">
        <f t="shared" si="169"/>
        <v>4</v>
      </c>
      <c r="T768">
        <f t="shared" si="173"/>
        <v>8.7119706813036907E-2</v>
      </c>
      <c r="U768">
        <f t="shared" si="170"/>
        <v>8.7345332344970175E-2</v>
      </c>
      <c r="V768">
        <f t="shared" si="171"/>
        <v>9.4064230324055989E-2</v>
      </c>
      <c r="W768">
        <f t="shared" si="172"/>
        <v>8.6332635672216787E-2</v>
      </c>
    </row>
    <row r="769" spans="1:23" x14ac:dyDescent="0.4">
      <c r="A769">
        <v>1944.12</v>
      </c>
      <c r="B769">
        <v>13.1</v>
      </c>
      <c r="C769">
        <v>11.638683593355129</v>
      </c>
      <c r="D769">
        <f t="shared" si="163"/>
        <v>4.1468682505399569E-2</v>
      </c>
      <c r="E769">
        <f t="shared" si="177"/>
        <v>0.14111498257839714</v>
      </c>
      <c r="F769">
        <f t="shared" si="174"/>
        <v>0.26209048361934417</v>
      </c>
      <c r="G769" t="str">
        <f t="shared" si="164"/>
        <v>10.7 to 13.7</v>
      </c>
      <c r="H769" t="str">
        <f t="shared" si="165"/>
        <v>10.7 to 13.7</v>
      </c>
      <c r="I769" t="str">
        <f>IF(C769&gt;$AA$17,"Above 21.9",IF(C769&gt;$AA$16,"17.7 to 21.9",IF(C769&gt;$AA$15,"13.7 to 17.7",IF(C769&gt;$AA$14,"10.6 to 13.6","Below 10.6"))))</f>
        <v>10.6 to 13.6</v>
      </c>
      <c r="J769" t="str">
        <f t="shared" si="166"/>
        <v>10.6 to 13.6</v>
      </c>
      <c r="K769">
        <f t="shared" si="176"/>
        <v>10.58797374011305</v>
      </c>
      <c r="L769">
        <f t="shared" si="176"/>
        <v>13.360125699859791</v>
      </c>
      <c r="M769">
        <f t="shared" si="176"/>
        <v>16.038998633794527</v>
      </c>
      <c r="N769">
        <f t="shared" si="176"/>
        <v>18.395040256055161</v>
      </c>
      <c r="O769">
        <f t="shared" si="176"/>
        <v>32.563788598776704</v>
      </c>
      <c r="P769">
        <f t="shared" si="145"/>
        <v>4</v>
      </c>
      <c r="Q769">
        <f t="shared" si="167"/>
        <v>4</v>
      </c>
      <c r="R769">
        <f t="shared" si="168"/>
        <v>4</v>
      </c>
      <c r="S769">
        <f t="shared" si="169"/>
        <v>4</v>
      </c>
      <c r="T769">
        <f t="shared" si="173"/>
        <v>8.5920369943807889E-2</v>
      </c>
      <c r="U769">
        <f t="shared" si="170"/>
        <v>8.5915542382776308E-2</v>
      </c>
      <c r="V769">
        <f t="shared" si="171"/>
        <v>9.3132759874515053E-2</v>
      </c>
      <c r="W769">
        <f t="shared" si="172"/>
        <v>8.7119706813036907E-2</v>
      </c>
    </row>
    <row r="770" spans="1:23" x14ac:dyDescent="0.4">
      <c r="A770">
        <v>1945.01</v>
      </c>
      <c r="B770">
        <v>13.49</v>
      </c>
      <c r="C770">
        <v>11.960463439806992</v>
      </c>
      <c r="D770">
        <f t="shared" si="163"/>
        <v>4.5680345572354217E-2</v>
      </c>
      <c r="E770">
        <f t="shared" si="177"/>
        <v>0.13839662447257389</v>
      </c>
      <c r="F770">
        <f t="shared" si="174"/>
        <v>0.35725190839694709</v>
      </c>
      <c r="G770" t="str">
        <f t="shared" si="164"/>
        <v>10.7 to 13.7</v>
      </c>
      <c r="H770" t="str">
        <f t="shared" si="165"/>
        <v>10.7 to 13.7</v>
      </c>
      <c r="I770" t="str">
        <f>IF(C770&gt;$AA$17,"Above 21.9",IF(C770&gt;$AA$16,"17.7 to 21.9",IF(C770&gt;$AA$15,"13.7 to 17.7",IF(C770&gt;$AA$14,"10.6 to 13.6","Below 10.6"))))</f>
        <v>10.6 to 13.6</v>
      </c>
      <c r="J770" t="str">
        <f t="shared" si="166"/>
        <v>10.6 to 13.6</v>
      </c>
      <c r="K770">
        <f t="shared" ref="K770:O785" si="178">_xlfn.PERCENTILE.INC($C51:$C770,K$1)</f>
        <v>10.58797374011305</v>
      </c>
      <c r="L770">
        <f t="shared" si="178"/>
        <v>13.360125699859791</v>
      </c>
      <c r="M770">
        <f t="shared" si="178"/>
        <v>16.038998633794527</v>
      </c>
      <c r="N770">
        <f t="shared" si="178"/>
        <v>18.395040256055161</v>
      </c>
      <c r="O770">
        <f t="shared" si="178"/>
        <v>32.563788598776704</v>
      </c>
      <c r="P770">
        <f t="shared" si="145"/>
        <v>4</v>
      </c>
      <c r="Q770">
        <f t="shared" si="167"/>
        <v>4</v>
      </c>
      <c r="R770">
        <f t="shared" si="168"/>
        <v>4</v>
      </c>
      <c r="S770">
        <f t="shared" si="169"/>
        <v>4</v>
      </c>
      <c r="T770">
        <f t="shared" si="173"/>
        <v>8.3608800364021449E-2</v>
      </c>
      <c r="U770">
        <f t="shared" si="170"/>
        <v>8.6987474392284797E-2</v>
      </c>
      <c r="V770">
        <f t="shared" si="171"/>
        <v>9.047798171809561E-2</v>
      </c>
      <c r="W770">
        <f t="shared" si="172"/>
        <v>8.5920369943807889E-2</v>
      </c>
    </row>
    <row r="771" spans="1:23" x14ac:dyDescent="0.4">
      <c r="A771">
        <v>1945.02</v>
      </c>
      <c r="B771">
        <v>13.94</v>
      </c>
      <c r="C771">
        <v>12.341753548186313</v>
      </c>
      <c r="D771">
        <f t="shared" si="163"/>
        <v>5.5233853006681502E-2</v>
      </c>
      <c r="E771">
        <f t="shared" si="177"/>
        <v>0.18436703483432457</v>
      </c>
      <c r="F771">
        <f t="shared" si="174"/>
        <v>0.40029651593773102</v>
      </c>
      <c r="G771" t="str">
        <f t="shared" si="164"/>
        <v>10.7 to 13.7</v>
      </c>
      <c r="H771" t="str">
        <f t="shared" si="165"/>
        <v>10.7 to 13.7</v>
      </c>
      <c r="I771" t="str">
        <f>IF(C771&gt;$AA$17,"Above 21.9",IF(C771&gt;$AA$16,"17.7 to 21.9",IF(C771&gt;$AA$15,"13.7 to 17.7",IF(C771&gt;$AA$14,"10.6 to 13.6","Below 10.6"))))</f>
        <v>10.6 to 13.6</v>
      </c>
      <c r="J771" t="str">
        <f t="shared" si="166"/>
        <v>10.6 to 13.6</v>
      </c>
      <c r="K771">
        <f t="shared" ref="K771:O786" si="179">_xlfn.PERCENTILE.INC($C52:$C771,K$1)</f>
        <v>10.58797374011305</v>
      </c>
      <c r="L771">
        <f t="shared" si="178"/>
        <v>13.31252275748499</v>
      </c>
      <c r="M771">
        <f t="shared" si="178"/>
        <v>16.038998633794527</v>
      </c>
      <c r="N771">
        <f t="shared" si="178"/>
        <v>18.395040256055161</v>
      </c>
      <c r="O771">
        <f t="shared" si="178"/>
        <v>32.563788598776704</v>
      </c>
      <c r="P771">
        <f t="shared" ref="P771:P834" si="180">IF(C771&gt;$N771,1,IF(C771&gt;$M771,2,IF(C771&gt;$L771,3,IF(C771&gt;$K771,4,5))))</f>
        <v>4</v>
      </c>
      <c r="Q771">
        <f t="shared" si="167"/>
        <v>4</v>
      </c>
      <c r="R771">
        <f t="shared" si="168"/>
        <v>4</v>
      </c>
      <c r="S771">
        <f t="shared" si="169"/>
        <v>4</v>
      </c>
      <c r="T771">
        <f t="shared" si="173"/>
        <v>8.1025763162071524E-2</v>
      </c>
      <c r="U771">
        <f t="shared" si="170"/>
        <v>9.0189118074415237E-2</v>
      </c>
      <c r="V771">
        <f t="shared" si="171"/>
        <v>9.1341560917229961E-2</v>
      </c>
      <c r="W771">
        <f t="shared" si="172"/>
        <v>8.3608800364021449E-2</v>
      </c>
    </row>
    <row r="772" spans="1:23" x14ac:dyDescent="0.4">
      <c r="A772">
        <v>1945.03</v>
      </c>
      <c r="B772">
        <v>13.93</v>
      </c>
      <c r="C772">
        <v>12.323310311389324</v>
      </c>
      <c r="D772">
        <f t="shared" si="163"/>
        <v>6.5636147443519616E-2</v>
      </c>
      <c r="E772">
        <f t="shared" si="177"/>
        <v>0.15123966942148762</v>
      </c>
      <c r="F772">
        <f t="shared" si="174"/>
        <v>-8.6083213773312378E-3</v>
      </c>
      <c r="G772" t="str">
        <f t="shared" si="164"/>
        <v>10.7 to 13.7</v>
      </c>
      <c r="H772" t="str">
        <f t="shared" si="165"/>
        <v>Below 10.7</v>
      </c>
      <c r="I772" t="str">
        <f>IF(C772&gt;$AA$17,"Above 21.9",IF(C772&gt;$AA$16,"17.7 to 21.9",IF(C772&gt;$AA$15,"13.7 to 17.7",IF(C772&gt;$AA$14,"10.6 to 13.6","Below 10.6"))))</f>
        <v>10.6 to 13.6</v>
      </c>
      <c r="J772" t="str">
        <f t="shared" si="166"/>
        <v>Below 10.6</v>
      </c>
      <c r="K772">
        <f t="shared" si="179"/>
        <v>10.58797374011305</v>
      </c>
      <c r="L772">
        <f t="shared" si="178"/>
        <v>13.259660793772557</v>
      </c>
      <c r="M772">
        <f t="shared" si="178"/>
        <v>16.038998633794527</v>
      </c>
      <c r="N772">
        <f t="shared" si="178"/>
        <v>18.395040256055161</v>
      </c>
      <c r="O772">
        <f t="shared" si="178"/>
        <v>32.563788598776704</v>
      </c>
      <c r="P772">
        <f t="shared" si="180"/>
        <v>4</v>
      </c>
      <c r="Q772">
        <f t="shared" si="167"/>
        <v>5</v>
      </c>
      <c r="R772">
        <f t="shared" si="168"/>
        <v>4</v>
      </c>
      <c r="S772">
        <f t="shared" si="169"/>
        <v>4</v>
      </c>
      <c r="T772">
        <f t="shared" si="173"/>
        <v>8.1147027440815978E-2</v>
      </c>
      <c r="U772">
        <f t="shared" si="170"/>
        <v>9.6169821396421856E-2</v>
      </c>
      <c r="V772">
        <f t="shared" si="171"/>
        <v>8.9089294693618926E-2</v>
      </c>
      <c r="W772">
        <f t="shared" si="172"/>
        <v>8.1025763162071524E-2</v>
      </c>
    </row>
    <row r="773" spans="1:23" x14ac:dyDescent="0.4">
      <c r="A773">
        <v>1945.04</v>
      </c>
      <c r="B773">
        <v>14.28</v>
      </c>
      <c r="C773">
        <v>12.631867236563073</v>
      </c>
      <c r="D773">
        <f t="shared" si="163"/>
        <v>5.7964601769911514E-2</v>
      </c>
      <c r="E773">
        <f t="shared" si="177"/>
        <v>0.20100925147182494</v>
      </c>
      <c r="F773">
        <f t="shared" si="174"/>
        <v>0.30150753768844191</v>
      </c>
      <c r="G773" t="str">
        <f t="shared" si="164"/>
        <v>10.7 to 13.7</v>
      </c>
      <c r="H773" t="str">
        <f t="shared" si="165"/>
        <v>10.7 to 13.7</v>
      </c>
      <c r="I773" t="str">
        <f>IF(C773&gt;$AA$17,"Above 21.9",IF(C773&gt;$AA$16,"17.7 to 21.9",IF(C773&gt;$AA$15,"13.7 to 17.7",IF(C773&gt;$AA$14,"10.6 to 13.6","Below 10.6"))))</f>
        <v>10.6 to 13.6</v>
      </c>
      <c r="J773" t="str">
        <f t="shared" si="166"/>
        <v>10.6 to 13.6</v>
      </c>
      <c r="K773">
        <f t="shared" si="179"/>
        <v>10.58797374011305</v>
      </c>
      <c r="L773">
        <f t="shared" si="178"/>
        <v>13.233577752448458</v>
      </c>
      <c r="M773">
        <f t="shared" si="178"/>
        <v>16.038998633794527</v>
      </c>
      <c r="N773">
        <f t="shared" si="178"/>
        <v>18.395040256055161</v>
      </c>
      <c r="O773">
        <f t="shared" si="178"/>
        <v>32.563788598776704</v>
      </c>
      <c r="P773">
        <f t="shared" si="180"/>
        <v>4</v>
      </c>
      <c r="Q773">
        <f t="shared" si="167"/>
        <v>4</v>
      </c>
      <c r="R773">
        <f t="shared" si="168"/>
        <v>4</v>
      </c>
      <c r="S773">
        <f t="shared" si="169"/>
        <v>4</v>
      </c>
      <c r="T773">
        <f t="shared" si="173"/>
        <v>7.9164859895415107E-2</v>
      </c>
      <c r="U773">
        <f t="shared" si="170"/>
        <v>9.0055932060448804E-2</v>
      </c>
      <c r="V773">
        <f t="shared" si="171"/>
        <v>9.1422091946925854E-2</v>
      </c>
      <c r="W773">
        <f t="shared" si="172"/>
        <v>8.1147027440815978E-2</v>
      </c>
    </row>
    <row r="774" spans="1:23" x14ac:dyDescent="0.4">
      <c r="A774">
        <v>1945.05</v>
      </c>
      <c r="B774">
        <v>14.82</v>
      </c>
      <c r="C774">
        <v>13.036560628785345</v>
      </c>
      <c r="D774">
        <f t="shared" si="163"/>
        <v>5.2000000000000005E-2</v>
      </c>
      <c r="E774">
        <f t="shared" si="177"/>
        <v>0.22479338842975213</v>
      </c>
      <c r="F774">
        <f t="shared" si="174"/>
        <v>0.45378151260504285</v>
      </c>
      <c r="G774" t="str">
        <f t="shared" si="164"/>
        <v>10.7 to 13.7</v>
      </c>
      <c r="H774" t="str">
        <f t="shared" si="165"/>
        <v>10.7 to 13.7</v>
      </c>
      <c r="I774" t="str">
        <f>IF(C774&gt;$AA$17,"Above 21.9",IF(C774&gt;$AA$16,"17.7 to 21.9",IF(C774&gt;$AA$15,"13.7 to 17.7",IF(C774&gt;$AA$14,"10.6 to 13.6","Below 10.6"))))</f>
        <v>10.6 to 13.6</v>
      </c>
      <c r="J774" t="str">
        <f t="shared" si="166"/>
        <v>10.6 to 13.6</v>
      </c>
      <c r="K774">
        <f t="shared" si="179"/>
        <v>10.58797374011305</v>
      </c>
      <c r="L774">
        <f t="shared" si="178"/>
        <v>13.195655013377728</v>
      </c>
      <c r="M774">
        <f t="shared" si="178"/>
        <v>16.038998633794527</v>
      </c>
      <c r="N774">
        <f t="shared" si="178"/>
        <v>18.395040256055161</v>
      </c>
      <c r="O774">
        <f t="shared" si="178"/>
        <v>32.563788598776704</v>
      </c>
      <c r="P774">
        <f t="shared" si="180"/>
        <v>4</v>
      </c>
      <c r="Q774">
        <f t="shared" si="167"/>
        <v>4</v>
      </c>
      <c r="R774">
        <f t="shared" si="168"/>
        <v>4</v>
      </c>
      <c r="S774">
        <f t="shared" si="169"/>
        <v>4</v>
      </c>
      <c r="T774">
        <f t="shared" si="173"/>
        <v>7.6707348546514065E-2</v>
      </c>
      <c r="U774">
        <f t="shared" si="170"/>
        <v>8.3433615787408447E-2</v>
      </c>
      <c r="V774">
        <f t="shared" si="171"/>
        <v>9.0059770480194368E-2</v>
      </c>
      <c r="W774">
        <f t="shared" si="172"/>
        <v>7.9164859895415107E-2</v>
      </c>
    </row>
    <row r="775" spans="1:23" x14ac:dyDescent="0.4">
      <c r="A775">
        <v>1945.06</v>
      </c>
      <c r="B775">
        <v>15.09</v>
      </c>
      <c r="C775">
        <v>13.130223361406046</v>
      </c>
      <c r="D775">
        <f t="shared" si="163"/>
        <v>4.9110671936758901E-2</v>
      </c>
      <c r="E775">
        <f t="shared" si="177"/>
        <v>0.19100236779794791</v>
      </c>
      <c r="F775">
        <f t="shared" si="174"/>
        <v>0.21862348178137617</v>
      </c>
      <c r="G775" t="str">
        <f t="shared" si="164"/>
        <v>10.7 to 13.7</v>
      </c>
      <c r="H775" t="str">
        <f t="shared" si="165"/>
        <v>10.7 to 13.7</v>
      </c>
      <c r="I775" t="str">
        <f>IF(C775&gt;$AA$17,"Above 21.9",IF(C775&gt;$AA$16,"17.7 to 21.9",IF(C775&gt;$AA$15,"13.7 to 17.7",IF(C775&gt;$AA$14,"10.6 to 13.6","Below 10.6"))))</f>
        <v>10.6 to 13.6</v>
      </c>
      <c r="J775" t="str">
        <f t="shared" si="166"/>
        <v>10.6 to 13.6</v>
      </c>
      <c r="K775">
        <f t="shared" si="179"/>
        <v>10.58797374011305</v>
      </c>
      <c r="L775">
        <f t="shared" si="178"/>
        <v>13.174806043801105</v>
      </c>
      <c r="M775">
        <f t="shared" si="178"/>
        <v>16.038998633794527</v>
      </c>
      <c r="N775">
        <f t="shared" si="178"/>
        <v>18.395040256055161</v>
      </c>
      <c r="O775">
        <f t="shared" si="178"/>
        <v>32.563788598776704</v>
      </c>
      <c r="P775">
        <f t="shared" si="180"/>
        <v>4</v>
      </c>
      <c r="Q775">
        <f t="shared" si="167"/>
        <v>4</v>
      </c>
      <c r="R775">
        <f t="shared" si="168"/>
        <v>4</v>
      </c>
      <c r="S775">
        <f t="shared" si="169"/>
        <v>4</v>
      </c>
      <c r="T775">
        <f t="shared" si="173"/>
        <v>7.616016669901611E-2</v>
      </c>
      <c r="U775">
        <f t="shared" si="170"/>
        <v>7.9747873433286348E-2</v>
      </c>
      <c r="V775">
        <f t="shared" si="171"/>
        <v>8.6709322715102302E-2</v>
      </c>
      <c r="W775">
        <f t="shared" si="172"/>
        <v>7.6707348546514065E-2</v>
      </c>
    </row>
    <row r="776" spans="1:23" x14ac:dyDescent="0.4">
      <c r="A776">
        <v>1945.07</v>
      </c>
      <c r="B776">
        <v>14.78</v>
      </c>
      <c r="C776">
        <v>12.867028443009152</v>
      </c>
      <c r="D776">
        <f t="shared" si="163"/>
        <v>3.8779342723004685E-2</v>
      </c>
      <c r="E776">
        <f t="shared" si="177"/>
        <v>0.13692307692307687</v>
      </c>
      <c r="F776">
        <f t="shared" si="174"/>
        <v>-0.24652087475149145</v>
      </c>
      <c r="G776" t="str">
        <f t="shared" si="164"/>
        <v>10.7 to 13.7</v>
      </c>
      <c r="H776" t="str">
        <f t="shared" si="165"/>
        <v>10.7 to 13.7</v>
      </c>
      <c r="I776" t="str">
        <f>IF(C776&gt;$AA$17,"Above 21.9",IF(C776&gt;$AA$16,"17.7 to 21.9",IF(C776&gt;$AA$15,"13.7 to 17.7",IF(C776&gt;$AA$14,"10.6 to 13.6","Below 10.6"))))</f>
        <v>10.6 to 13.6</v>
      </c>
      <c r="J776" t="str">
        <f t="shared" si="166"/>
        <v>10.6 to 13.6</v>
      </c>
      <c r="K776">
        <f t="shared" si="179"/>
        <v>10.58797374011305</v>
      </c>
      <c r="L776">
        <f t="shared" si="178"/>
        <v>13.154107016596267</v>
      </c>
      <c r="M776">
        <f t="shared" si="178"/>
        <v>16.038998633794527</v>
      </c>
      <c r="N776">
        <f t="shared" si="178"/>
        <v>18.395040256055161</v>
      </c>
      <c r="O776">
        <f t="shared" si="178"/>
        <v>32.563788598776704</v>
      </c>
      <c r="P776">
        <f t="shared" si="180"/>
        <v>4</v>
      </c>
      <c r="Q776">
        <f t="shared" si="167"/>
        <v>4</v>
      </c>
      <c r="R776">
        <f t="shared" si="168"/>
        <v>4</v>
      </c>
      <c r="S776">
        <f t="shared" si="169"/>
        <v>4</v>
      </c>
      <c r="T776">
        <f t="shared" si="173"/>
        <v>7.7718022030433515E-2</v>
      </c>
      <c r="U776">
        <f t="shared" si="170"/>
        <v>7.5745307677362012E-2</v>
      </c>
      <c r="V776">
        <f t="shared" si="171"/>
        <v>8.5187766294314946E-2</v>
      </c>
      <c r="W776">
        <f t="shared" si="172"/>
        <v>7.616016669901611E-2</v>
      </c>
    </row>
    <row r="777" spans="1:23" x14ac:dyDescent="0.4">
      <c r="A777">
        <v>1945.08</v>
      </c>
      <c r="B777">
        <v>14.83</v>
      </c>
      <c r="C777">
        <v>12.915378562256739</v>
      </c>
      <c r="D777">
        <f t="shared" si="163"/>
        <v>3.0430958663148645E-2</v>
      </c>
      <c r="E777">
        <f t="shared" si="177"/>
        <v>0.15768930523028879</v>
      </c>
      <c r="F777">
        <f t="shared" si="174"/>
        <v>4.0595399188092594E-2</v>
      </c>
      <c r="G777" t="str">
        <f t="shared" si="164"/>
        <v>10.7 to 13.7</v>
      </c>
      <c r="H777" t="str">
        <f t="shared" si="165"/>
        <v>13.7 to 17.8</v>
      </c>
      <c r="I777" t="str">
        <f>IF(C777&gt;$AA$17,"Above 21.9",IF(C777&gt;$AA$16,"17.7 to 21.9",IF(C777&gt;$AA$15,"13.7 to 17.7",IF(C777&gt;$AA$14,"10.6 to 13.6","Below 10.6"))))</f>
        <v>10.6 to 13.6</v>
      </c>
      <c r="J777" t="str">
        <f t="shared" si="166"/>
        <v>13.7 to 17.7</v>
      </c>
      <c r="K777">
        <f t="shared" si="179"/>
        <v>10.58797374011305</v>
      </c>
      <c r="L777">
        <f t="shared" si="178"/>
        <v>13.146561256126223</v>
      </c>
      <c r="M777">
        <f t="shared" si="178"/>
        <v>16.038998633794527</v>
      </c>
      <c r="N777">
        <f t="shared" si="178"/>
        <v>18.395040256055161</v>
      </c>
      <c r="O777">
        <f t="shared" si="178"/>
        <v>32.563788598776704</v>
      </c>
      <c r="P777">
        <f t="shared" si="180"/>
        <v>4</v>
      </c>
      <c r="Q777">
        <f t="shared" si="167"/>
        <v>3</v>
      </c>
      <c r="R777">
        <f t="shared" si="168"/>
        <v>4</v>
      </c>
      <c r="S777">
        <f t="shared" si="169"/>
        <v>4</v>
      </c>
      <c r="T777">
        <f t="shared" si="173"/>
        <v>7.7427076192900013E-2</v>
      </c>
      <c r="U777">
        <f t="shared" si="170"/>
        <v>7.0896559359571773E-2</v>
      </c>
      <c r="V777">
        <f t="shared" si="171"/>
        <v>8.6642261410373955E-2</v>
      </c>
      <c r="W777">
        <f t="shared" si="172"/>
        <v>7.7718022030433515E-2</v>
      </c>
    </row>
    <row r="778" spans="1:23" x14ac:dyDescent="0.4">
      <c r="A778">
        <v>1945.09</v>
      </c>
      <c r="B778">
        <v>15.84</v>
      </c>
      <c r="C778">
        <v>13.798264951719778</v>
      </c>
      <c r="D778">
        <f t="shared" si="163"/>
        <v>3.6434108527131789E-2</v>
      </c>
      <c r="E778">
        <f t="shared" si="177"/>
        <v>0.25714285714285717</v>
      </c>
      <c r="F778">
        <f t="shared" si="174"/>
        <v>0.81726230613621009</v>
      </c>
      <c r="G778" t="str">
        <f t="shared" si="164"/>
        <v>13.7 to 17.8</v>
      </c>
      <c r="H778" t="str">
        <f t="shared" si="165"/>
        <v>13.7 to 17.8</v>
      </c>
      <c r="I778" t="str">
        <f>IF(C778&gt;$AA$17,"Above 21.9",IF(C778&gt;$AA$16,"17.7 to 21.9",IF(C778&gt;$AA$15,"13.7 to 17.7",IF(C778&gt;$AA$14,"10.6 to 13.6","Below 10.6"))))</f>
        <v>13.7 to 17.7</v>
      </c>
      <c r="J778" t="str">
        <f t="shared" si="166"/>
        <v>13.7 to 17.7</v>
      </c>
      <c r="K778">
        <f t="shared" si="179"/>
        <v>10.58797374011305</v>
      </c>
      <c r="L778">
        <f t="shared" si="178"/>
        <v>13.146561256126223</v>
      </c>
      <c r="M778">
        <f t="shared" si="178"/>
        <v>16.038998633794527</v>
      </c>
      <c r="N778">
        <f t="shared" si="178"/>
        <v>18.395040256055161</v>
      </c>
      <c r="O778">
        <f t="shared" si="178"/>
        <v>32.563788598776704</v>
      </c>
      <c r="P778">
        <f t="shared" si="180"/>
        <v>3</v>
      </c>
      <c r="Q778">
        <f t="shared" si="167"/>
        <v>3</v>
      </c>
      <c r="R778">
        <f t="shared" si="168"/>
        <v>4</v>
      </c>
      <c r="S778">
        <f t="shared" si="169"/>
        <v>4</v>
      </c>
      <c r="T778">
        <f t="shared" si="173"/>
        <v>7.2472879996072451E-2</v>
      </c>
      <c r="U778">
        <f t="shared" si="170"/>
        <v>6.9353457992352485E-2</v>
      </c>
      <c r="V778">
        <f t="shared" si="171"/>
        <v>8.8272467850053285E-2</v>
      </c>
      <c r="W778">
        <f t="shared" si="172"/>
        <v>7.7427076192900013E-2</v>
      </c>
    </row>
    <row r="779" spans="1:23" x14ac:dyDescent="0.4">
      <c r="A779">
        <v>1945.1</v>
      </c>
      <c r="B779">
        <v>16.5</v>
      </c>
      <c r="C779">
        <v>14.374662675391338</v>
      </c>
      <c r="D779">
        <f t="shared" si="163"/>
        <v>3.8422818791946312E-2</v>
      </c>
      <c r="E779">
        <f t="shared" si="177"/>
        <v>0.27807900852052669</v>
      </c>
      <c r="F779">
        <f t="shared" si="174"/>
        <v>0.50000000000000011</v>
      </c>
      <c r="G779" t="str">
        <f t="shared" si="164"/>
        <v>13.7 to 17.8</v>
      </c>
      <c r="H779" t="str">
        <f t="shared" si="165"/>
        <v>13.7 to 17.8</v>
      </c>
      <c r="I779" t="str">
        <f>IF(C779&gt;$AA$17,"Above 21.9",IF(C779&gt;$AA$16,"17.7 to 21.9",IF(C779&gt;$AA$15,"13.7 to 17.7",IF(C779&gt;$AA$14,"10.6 to 13.6","Below 10.6"))))</f>
        <v>13.7 to 17.7</v>
      </c>
      <c r="J779" t="str">
        <f t="shared" si="166"/>
        <v>13.7 to 17.7</v>
      </c>
      <c r="K779">
        <f t="shared" si="179"/>
        <v>10.58797374011305</v>
      </c>
      <c r="L779">
        <f t="shared" si="178"/>
        <v>13.146561256126223</v>
      </c>
      <c r="M779">
        <f t="shared" si="178"/>
        <v>16.038998633794527</v>
      </c>
      <c r="N779">
        <f t="shared" si="178"/>
        <v>18.395040256055161</v>
      </c>
      <c r="O779">
        <f t="shared" si="178"/>
        <v>32.563788598776704</v>
      </c>
      <c r="P779">
        <f t="shared" si="180"/>
        <v>3</v>
      </c>
      <c r="Q779">
        <f t="shared" si="167"/>
        <v>3</v>
      </c>
      <c r="R779">
        <f t="shared" si="168"/>
        <v>4</v>
      </c>
      <c r="S779">
        <f t="shared" si="169"/>
        <v>3</v>
      </c>
      <c r="T779">
        <f t="shared" si="173"/>
        <v>6.9566849851158394E-2</v>
      </c>
      <c r="U779">
        <f t="shared" si="170"/>
        <v>6.7448017655625345E-2</v>
      </c>
      <c r="V779">
        <f t="shared" si="171"/>
        <v>8.6332635672216787E-2</v>
      </c>
      <c r="W779">
        <f t="shared" si="172"/>
        <v>7.2472879996072451E-2</v>
      </c>
    </row>
    <row r="780" spans="1:23" x14ac:dyDescent="0.4">
      <c r="A780">
        <v>1945.11</v>
      </c>
      <c r="B780">
        <v>17.04</v>
      </c>
      <c r="C780">
        <v>14.847702661876781</v>
      </c>
      <c r="D780">
        <f t="shared" si="163"/>
        <v>3.0674846625766871E-2</v>
      </c>
      <c r="E780">
        <f t="shared" si="177"/>
        <v>0.32917316692667697</v>
      </c>
      <c r="F780">
        <f t="shared" si="174"/>
        <v>0.39272727272727209</v>
      </c>
      <c r="G780" t="str">
        <f t="shared" si="164"/>
        <v>13.7 to 17.8</v>
      </c>
      <c r="H780" t="str">
        <f t="shared" si="165"/>
        <v>13.7 to 17.8</v>
      </c>
      <c r="I780" t="str">
        <f>IF(C780&gt;$AA$17,"Above 21.9",IF(C780&gt;$AA$16,"17.7 to 21.9",IF(C780&gt;$AA$15,"13.7 to 17.7",IF(C780&gt;$AA$14,"10.6 to 13.6","Below 10.6"))))</f>
        <v>13.7 to 17.7</v>
      </c>
      <c r="J780" t="str">
        <f t="shared" si="166"/>
        <v>13.7 to 17.7</v>
      </c>
      <c r="K780">
        <f t="shared" si="179"/>
        <v>10.58797374011305</v>
      </c>
      <c r="L780">
        <f t="shared" si="178"/>
        <v>13.146561256126223</v>
      </c>
      <c r="M780">
        <f t="shared" si="178"/>
        <v>16.007257944906502</v>
      </c>
      <c r="N780">
        <f t="shared" si="178"/>
        <v>18.395040256055161</v>
      </c>
      <c r="O780">
        <f t="shared" si="178"/>
        <v>32.563788598776704</v>
      </c>
      <c r="P780">
        <f t="shared" si="180"/>
        <v>3</v>
      </c>
      <c r="Q780">
        <f t="shared" si="167"/>
        <v>2</v>
      </c>
      <c r="R780">
        <f t="shared" si="168"/>
        <v>4</v>
      </c>
      <c r="S780">
        <f t="shared" si="169"/>
        <v>3</v>
      </c>
      <c r="T780">
        <f t="shared" si="173"/>
        <v>6.7350486655933475E-2</v>
      </c>
      <c r="U780">
        <f t="shared" si="170"/>
        <v>6.1997797830683904E-2</v>
      </c>
      <c r="V780">
        <f t="shared" si="171"/>
        <v>8.7119706813036907E-2</v>
      </c>
      <c r="W780">
        <f t="shared" si="172"/>
        <v>6.9566849851158394E-2</v>
      </c>
    </row>
    <row r="781" spans="1:23" x14ac:dyDescent="0.4">
      <c r="A781">
        <v>1945.12</v>
      </c>
      <c r="B781">
        <v>17.329999999999998</v>
      </c>
      <c r="C781">
        <v>15.02034747473996</v>
      </c>
      <c r="D781">
        <f t="shared" si="163"/>
        <v>3.289877300613496E-2</v>
      </c>
      <c r="E781">
        <f t="shared" si="177"/>
        <v>0.32290076335877854</v>
      </c>
      <c r="F781">
        <f t="shared" si="174"/>
        <v>0.20422535211267545</v>
      </c>
      <c r="G781" t="str">
        <f t="shared" si="164"/>
        <v>13.7 to 17.8</v>
      </c>
      <c r="H781" t="str">
        <f t="shared" si="165"/>
        <v>13.7 to 17.8</v>
      </c>
      <c r="I781" t="str">
        <f>IF(C781&gt;$AA$17,"Above 21.9",IF(C781&gt;$AA$16,"17.7 to 21.9",IF(C781&gt;$AA$15,"13.7 to 17.7",IF(C781&gt;$AA$14,"10.6 to 13.6","Below 10.6"))))</f>
        <v>13.7 to 17.7</v>
      </c>
      <c r="J781" t="str">
        <f t="shared" si="166"/>
        <v>13.7 to 17.7</v>
      </c>
      <c r="K781">
        <f t="shared" si="179"/>
        <v>10.58797374011305</v>
      </c>
      <c r="L781">
        <f t="shared" si="178"/>
        <v>13.146561256126223</v>
      </c>
      <c r="M781">
        <f t="shared" si="178"/>
        <v>15.965558849344639</v>
      </c>
      <c r="N781">
        <f t="shared" si="178"/>
        <v>18.395040256055161</v>
      </c>
      <c r="O781">
        <f t="shared" si="178"/>
        <v>32.563788598776704</v>
      </c>
      <c r="P781">
        <f t="shared" si="180"/>
        <v>3</v>
      </c>
      <c r="Q781">
        <f t="shared" si="167"/>
        <v>2</v>
      </c>
      <c r="R781">
        <f t="shared" si="168"/>
        <v>4</v>
      </c>
      <c r="S781">
        <f t="shared" si="169"/>
        <v>3</v>
      </c>
      <c r="T781">
        <f t="shared" si="173"/>
        <v>6.6576355951932634E-2</v>
      </c>
      <c r="U781">
        <f t="shared" si="170"/>
        <v>6.1884279596191749E-2</v>
      </c>
      <c r="V781">
        <f t="shared" si="171"/>
        <v>8.5920369943807889E-2</v>
      </c>
      <c r="W781">
        <f t="shared" si="172"/>
        <v>6.7350486655933475E-2</v>
      </c>
    </row>
    <row r="782" spans="1:23" x14ac:dyDescent="0.4">
      <c r="A782">
        <v>1946.01</v>
      </c>
      <c r="B782">
        <v>18.02</v>
      </c>
      <c r="C782">
        <v>15.623163177761661</v>
      </c>
      <c r="D782">
        <f t="shared" si="163"/>
        <v>3.0959302325581396E-2</v>
      </c>
      <c r="E782">
        <f t="shared" si="177"/>
        <v>0.33580429948109708</v>
      </c>
      <c r="F782">
        <f t="shared" si="174"/>
        <v>0.4777841892671677</v>
      </c>
      <c r="G782" t="str">
        <f t="shared" si="164"/>
        <v>13.7 to 17.8</v>
      </c>
      <c r="H782" t="str">
        <f t="shared" si="165"/>
        <v>13.7 to 17.8</v>
      </c>
      <c r="I782" t="str">
        <f>IF(C782&gt;$AA$17,"Above 21.9",IF(C782&gt;$AA$16,"17.7 to 21.9",IF(C782&gt;$AA$15,"13.7 to 17.7",IF(C782&gt;$AA$14,"10.6 to 13.6","Below 10.6"))))</f>
        <v>13.7 to 17.7</v>
      </c>
      <c r="J782" t="str">
        <f t="shared" si="166"/>
        <v>13.7 to 17.7</v>
      </c>
      <c r="K782">
        <f t="shared" si="179"/>
        <v>10.58797374011305</v>
      </c>
      <c r="L782">
        <f t="shared" si="178"/>
        <v>13.146561256126223</v>
      </c>
      <c r="M782">
        <f t="shared" si="178"/>
        <v>15.94573172076972</v>
      </c>
      <c r="N782">
        <f t="shared" si="178"/>
        <v>18.395040256055161</v>
      </c>
      <c r="O782">
        <f t="shared" si="178"/>
        <v>32.563788598776704</v>
      </c>
      <c r="P782">
        <f t="shared" si="180"/>
        <v>3</v>
      </c>
      <c r="Q782">
        <f t="shared" si="167"/>
        <v>2</v>
      </c>
      <c r="R782">
        <f t="shared" si="168"/>
        <v>4</v>
      </c>
      <c r="S782">
        <f t="shared" si="169"/>
        <v>3</v>
      </c>
      <c r="T782">
        <f t="shared" si="173"/>
        <v>6.4007524508444033E-2</v>
      </c>
      <c r="U782">
        <f t="shared" si="170"/>
        <v>5.8522791643218795E-2</v>
      </c>
      <c r="V782">
        <f t="shared" si="171"/>
        <v>8.3608800364021449E-2</v>
      </c>
      <c r="W782">
        <f t="shared" si="172"/>
        <v>6.6576355951932634E-2</v>
      </c>
    </row>
    <row r="783" spans="1:23" x14ac:dyDescent="0.4">
      <c r="A783">
        <v>1946.02</v>
      </c>
      <c r="B783">
        <v>18.07</v>
      </c>
      <c r="C783">
        <v>15.761666525801903</v>
      </c>
      <c r="D783">
        <f t="shared" si="163"/>
        <v>2.419243986254295E-2</v>
      </c>
      <c r="E783">
        <f t="shared" si="177"/>
        <v>0.29626972740315644</v>
      </c>
      <c r="F783">
        <f t="shared" si="174"/>
        <v>3.3296337402886157E-2</v>
      </c>
      <c r="G783" t="str">
        <f t="shared" si="164"/>
        <v>13.7 to 17.8</v>
      </c>
      <c r="H783" t="str">
        <f t="shared" si="165"/>
        <v>17.8 to 22.0</v>
      </c>
      <c r="I783" t="str">
        <f>IF(C783&gt;$AA$17,"Above 21.9",IF(C783&gt;$AA$16,"17.7 to 21.9",IF(C783&gt;$AA$15,"13.7 to 17.7",IF(C783&gt;$AA$14,"10.6 to 13.6","Below 10.6"))))</f>
        <v>13.7 to 17.7</v>
      </c>
      <c r="J783" t="str">
        <f t="shared" si="166"/>
        <v>17.7 to 21.9</v>
      </c>
      <c r="K783">
        <f t="shared" si="179"/>
        <v>10.58797374011305</v>
      </c>
      <c r="L783">
        <f t="shared" si="178"/>
        <v>13.146561256126223</v>
      </c>
      <c r="M783">
        <f t="shared" si="178"/>
        <v>15.905364647739061</v>
      </c>
      <c r="N783">
        <f t="shared" si="178"/>
        <v>18.395040256055161</v>
      </c>
      <c r="O783">
        <f t="shared" si="178"/>
        <v>32.563788598776704</v>
      </c>
      <c r="P783">
        <f t="shared" si="180"/>
        <v>3</v>
      </c>
      <c r="Q783">
        <f t="shared" si="167"/>
        <v>2</v>
      </c>
      <c r="R783">
        <f t="shared" si="168"/>
        <v>4</v>
      </c>
      <c r="S783">
        <f t="shared" si="169"/>
        <v>3</v>
      </c>
      <c r="T783">
        <f t="shared" si="173"/>
        <v>6.344506771304903E-2</v>
      </c>
      <c r="U783">
        <f t="shared" si="170"/>
        <v>5.5234775120369728E-2</v>
      </c>
      <c r="V783">
        <f t="shared" si="171"/>
        <v>8.1025763162071524E-2</v>
      </c>
      <c r="W783">
        <f t="shared" si="172"/>
        <v>6.4007524508444033E-2</v>
      </c>
    </row>
    <row r="784" spans="1:23" x14ac:dyDescent="0.4">
      <c r="A784">
        <v>1946.03</v>
      </c>
      <c r="B784">
        <v>17.53</v>
      </c>
      <c r="C784">
        <v>15.134873415142529</v>
      </c>
      <c r="D784">
        <f t="shared" si="163"/>
        <v>1.796769851951549E-2</v>
      </c>
      <c r="E784">
        <f t="shared" si="177"/>
        <v>0.25843503230437914</v>
      </c>
      <c r="F784">
        <f t="shared" si="174"/>
        <v>-0.35860542335362422</v>
      </c>
      <c r="G784" t="str">
        <f t="shared" si="164"/>
        <v>13.7 to 17.8</v>
      </c>
      <c r="H784" t="str">
        <f t="shared" si="165"/>
        <v>17.8 to 22.0</v>
      </c>
      <c r="I784" t="str">
        <f>IF(C784&gt;$AA$17,"Above 21.9",IF(C784&gt;$AA$16,"17.7 to 21.9",IF(C784&gt;$AA$15,"13.7 to 17.7",IF(C784&gt;$AA$14,"10.6 to 13.6","Below 10.6"))))</f>
        <v>13.7 to 17.7</v>
      </c>
      <c r="J784" t="str">
        <f t="shared" si="166"/>
        <v>17.7 to 21.9</v>
      </c>
      <c r="K784">
        <f t="shared" si="179"/>
        <v>10.58797374011305</v>
      </c>
      <c r="L784">
        <f t="shared" si="178"/>
        <v>13.146561256126223</v>
      </c>
      <c r="M784">
        <f t="shared" si="178"/>
        <v>15.869367073427112</v>
      </c>
      <c r="N784">
        <f t="shared" si="178"/>
        <v>18.395040256055161</v>
      </c>
      <c r="O784">
        <f t="shared" si="178"/>
        <v>32.563788598776704</v>
      </c>
      <c r="P784">
        <f t="shared" si="180"/>
        <v>3</v>
      </c>
      <c r="Q784">
        <f t="shared" si="167"/>
        <v>1</v>
      </c>
      <c r="R784">
        <f t="shared" si="168"/>
        <v>4</v>
      </c>
      <c r="S784">
        <f t="shared" si="169"/>
        <v>3</v>
      </c>
      <c r="T784">
        <f t="shared" si="173"/>
        <v>6.6072571112454376E-2</v>
      </c>
      <c r="U784">
        <f t="shared" si="170"/>
        <v>5.3589194717936404E-2</v>
      </c>
      <c r="V784">
        <f t="shared" si="171"/>
        <v>8.1147027440815978E-2</v>
      </c>
      <c r="W784">
        <f t="shared" si="172"/>
        <v>6.344506771304903E-2</v>
      </c>
    </row>
    <row r="785" spans="1:23" x14ac:dyDescent="0.4">
      <c r="A785">
        <v>1946.04</v>
      </c>
      <c r="B785">
        <v>18.66</v>
      </c>
      <c r="C785">
        <v>16.040842386215914</v>
      </c>
      <c r="D785">
        <f t="shared" si="163"/>
        <v>2.5403225806451608E-2</v>
      </c>
      <c r="E785">
        <f t="shared" si="177"/>
        <v>0.30672268907563033</v>
      </c>
      <c r="F785">
        <f t="shared" si="174"/>
        <v>0.77353108956075223</v>
      </c>
      <c r="G785" t="str">
        <f t="shared" si="164"/>
        <v>13.7 to 17.8</v>
      </c>
      <c r="H785" t="str">
        <f t="shared" si="165"/>
        <v>17.8 to 22.0</v>
      </c>
      <c r="I785" t="str">
        <f>IF(C785&gt;$AA$17,"Above 21.9",IF(C785&gt;$AA$16,"17.7 to 21.9",IF(C785&gt;$AA$15,"13.7 to 17.7",IF(C785&gt;$AA$14,"10.6 to 13.6","Below 10.6"))))</f>
        <v>13.7 to 17.7</v>
      </c>
      <c r="J785" t="str">
        <f t="shared" si="166"/>
        <v>17.7 to 21.9</v>
      </c>
      <c r="K785">
        <f t="shared" si="179"/>
        <v>10.58797374011305</v>
      </c>
      <c r="L785">
        <f t="shared" si="178"/>
        <v>13.146561256126223</v>
      </c>
      <c r="M785">
        <f t="shared" si="178"/>
        <v>15.869367073427112</v>
      </c>
      <c r="N785">
        <f t="shared" si="178"/>
        <v>18.395040256055161</v>
      </c>
      <c r="O785">
        <f t="shared" si="178"/>
        <v>32.563788598776704</v>
      </c>
      <c r="P785">
        <f t="shared" si="180"/>
        <v>2</v>
      </c>
      <c r="Q785">
        <f t="shared" si="167"/>
        <v>1</v>
      </c>
      <c r="R785">
        <f t="shared" si="168"/>
        <v>4</v>
      </c>
      <c r="S785">
        <f t="shared" si="169"/>
        <v>3</v>
      </c>
      <c r="T785">
        <f t="shared" si="173"/>
        <v>6.2340865643023324E-2</v>
      </c>
      <c r="U785">
        <f t="shared" si="170"/>
        <v>5.3421658095419738E-2</v>
      </c>
      <c r="V785">
        <f t="shared" si="171"/>
        <v>7.9164859895415107E-2</v>
      </c>
      <c r="W785">
        <f t="shared" si="172"/>
        <v>6.6072571112454376E-2</v>
      </c>
    </row>
    <row r="786" spans="1:23" x14ac:dyDescent="0.4">
      <c r="A786">
        <v>1946.05</v>
      </c>
      <c r="B786">
        <v>18.7</v>
      </c>
      <c r="C786">
        <v>16.013723170832176</v>
      </c>
      <c r="D786">
        <f t="shared" si="163"/>
        <v>3.2718239886444282E-2</v>
      </c>
      <c r="E786">
        <f t="shared" si="177"/>
        <v>0.26180836707152488</v>
      </c>
      <c r="F786">
        <f t="shared" si="174"/>
        <v>2.5723472668809741E-2</v>
      </c>
      <c r="G786" t="str">
        <f t="shared" si="164"/>
        <v>13.7 to 17.8</v>
      </c>
      <c r="H786" t="str">
        <f t="shared" si="165"/>
        <v>13.7 to 17.8</v>
      </c>
      <c r="I786" t="str">
        <f>IF(C786&gt;$AA$17,"Above 21.9",IF(C786&gt;$AA$16,"17.7 to 21.9",IF(C786&gt;$AA$15,"13.7 to 17.7",IF(C786&gt;$AA$14,"10.6 to 13.6","Below 10.6"))))</f>
        <v>13.7 to 17.7</v>
      </c>
      <c r="J786" t="str">
        <f t="shared" si="166"/>
        <v>17.7 to 21.9</v>
      </c>
      <c r="K786">
        <f t="shared" si="179"/>
        <v>10.58797374011305</v>
      </c>
      <c r="L786">
        <f t="shared" si="179"/>
        <v>13.146561256126223</v>
      </c>
      <c r="M786">
        <f t="shared" si="179"/>
        <v>15.869367073427112</v>
      </c>
      <c r="N786">
        <f t="shared" si="179"/>
        <v>18.395040256055161</v>
      </c>
      <c r="O786">
        <f t="shared" si="179"/>
        <v>32.563788598776704</v>
      </c>
      <c r="P786">
        <f t="shared" si="180"/>
        <v>2</v>
      </c>
      <c r="Q786">
        <f t="shared" si="167"/>
        <v>2</v>
      </c>
      <c r="R786">
        <f t="shared" si="168"/>
        <v>4</v>
      </c>
      <c r="S786">
        <f t="shared" si="169"/>
        <v>2</v>
      </c>
      <c r="T786">
        <f t="shared" si="173"/>
        <v>6.2446439802420636E-2</v>
      </c>
      <c r="U786">
        <f t="shared" si="170"/>
        <v>5.633741712440999E-2</v>
      </c>
      <c r="V786">
        <f t="shared" si="171"/>
        <v>7.6707348546514065E-2</v>
      </c>
      <c r="W786">
        <f t="shared" si="172"/>
        <v>6.2340865643023324E-2</v>
      </c>
    </row>
    <row r="787" spans="1:23" x14ac:dyDescent="0.4">
      <c r="A787">
        <v>1946.06</v>
      </c>
      <c r="B787">
        <v>18.579999999999998</v>
      </c>
      <c r="C787">
        <v>15.773186880128735</v>
      </c>
      <c r="D787">
        <f t="shared" si="163"/>
        <v>2.6480599046970719E-2</v>
      </c>
      <c r="E787">
        <f t="shared" si="177"/>
        <v>0.23127899271040414</v>
      </c>
      <c r="F787">
        <f t="shared" si="174"/>
        <v>-7.7005347593583517E-2</v>
      </c>
      <c r="G787" t="str">
        <f t="shared" si="164"/>
        <v>13.7 to 17.8</v>
      </c>
      <c r="H787" t="str">
        <f t="shared" si="165"/>
        <v>17.8 to 22.0</v>
      </c>
      <c r="I787" t="str">
        <f>IF(C787&gt;$AA$17,"Above 21.9",IF(C787&gt;$AA$16,"17.7 to 21.9",IF(C787&gt;$AA$15,"13.7 to 17.7",IF(C787&gt;$AA$14,"10.6 to 13.6","Below 10.6"))))</f>
        <v>13.7 to 17.7</v>
      </c>
      <c r="J787" t="str">
        <f t="shared" si="166"/>
        <v>17.7 to 21.9</v>
      </c>
      <c r="K787">
        <f t="shared" ref="K787:O802" si="181">_xlfn.PERCENTILE.INC($C68:$C787,K$1)</f>
        <v>10.58797374011305</v>
      </c>
      <c r="L787">
        <f t="shared" si="181"/>
        <v>13.146561256126223</v>
      </c>
      <c r="M787">
        <f t="shared" si="181"/>
        <v>15.83721512230011</v>
      </c>
      <c r="N787">
        <f t="shared" si="181"/>
        <v>18.395040256055161</v>
      </c>
      <c r="O787">
        <f t="shared" si="181"/>
        <v>32.563788598776704</v>
      </c>
      <c r="P787">
        <f t="shared" si="180"/>
        <v>3</v>
      </c>
      <c r="Q787">
        <f t="shared" si="167"/>
        <v>2</v>
      </c>
      <c r="R787">
        <f t="shared" si="168"/>
        <v>4</v>
      </c>
      <c r="S787">
        <f t="shared" si="169"/>
        <v>2</v>
      </c>
      <c r="T787">
        <f t="shared" si="173"/>
        <v>6.3398728969591617E-2</v>
      </c>
      <c r="U787">
        <f t="shared" si="170"/>
        <v>5.4368506608619659E-2</v>
      </c>
      <c r="V787">
        <f t="shared" si="171"/>
        <v>7.616016669901611E-2</v>
      </c>
      <c r="W787">
        <f t="shared" si="172"/>
        <v>6.2446439802420636E-2</v>
      </c>
    </row>
    <row r="788" spans="1:23" x14ac:dyDescent="0.4">
      <c r="A788">
        <v>1946.07</v>
      </c>
      <c r="B788">
        <v>18.05</v>
      </c>
      <c r="C788">
        <v>14.508136111909069</v>
      </c>
      <c r="D788">
        <f t="shared" si="163"/>
        <v>1.6002570694087403E-2</v>
      </c>
      <c r="E788">
        <f t="shared" si="177"/>
        <v>0.22124492557510159</v>
      </c>
      <c r="F788">
        <f t="shared" si="174"/>
        <v>-0.3423035522066723</v>
      </c>
      <c r="G788" t="str">
        <f t="shared" si="164"/>
        <v>13.7 to 17.8</v>
      </c>
      <c r="H788" t="str">
        <f t="shared" si="165"/>
        <v>17.8 to 22.0</v>
      </c>
      <c r="I788" t="str">
        <f>IF(C788&gt;$AA$17,"Above 21.9",IF(C788&gt;$AA$16,"17.7 to 21.9",IF(C788&gt;$AA$15,"13.7 to 17.7",IF(C788&gt;$AA$14,"10.6 to 13.6","Below 10.6"))))</f>
        <v>13.7 to 17.7</v>
      </c>
      <c r="J788" t="str">
        <f t="shared" si="166"/>
        <v>17.7 to 21.9</v>
      </c>
      <c r="K788">
        <f t="shared" ref="K788:O803" si="182">_xlfn.PERCENTILE.INC($C69:$C788,K$1)</f>
        <v>10.58797374011305</v>
      </c>
      <c r="L788">
        <f t="shared" si="181"/>
        <v>13.146561256126223</v>
      </c>
      <c r="M788">
        <f t="shared" si="181"/>
        <v>15.809692680408002</v>
      </c>
      <c r="N788">
        <f t="shared" si="181"/>
        <v>18.395040256055161</v>
      </c>
      <c r="O788">
        <f t="shared" si="181"/>
        <v>32.563788598776704</v>
      </c>
      <c r="P788">
        <f t="shared" si="180"/>
        <v>3</v>
      </c>
      <c r="Q788">
        <f t="shared" si="167"/>
        <v>1</v>
      </c>
      <c r="R788">
        <f t="shared" si="168"/>
        <v>4</v>
      </c>
      <c r="S788">
        <f t="shared" si="169"/>
        <v>3</v>
      </c>
      <c r="T788">
        <f t="shared" si="173"/>
        <v>6.8926841620898877E-2</v>
      </c>
      <c r="U788">
        <f t="shared" si="170"/>
        <v>5.1651653262952249E-2</v>
      </c>
      <c r="V788">
        <f t="shared" si="171"/>
        <v>7.7718022030433515E-2</v>
      </c>
      <c r="W788">
        <f t="shared" si="172"/>
        <v>6.3398728969591617E-2</v>
      </c>
    </row>
    <row r="789" spans="1:23" x14ac:dyDescent="0.4">
      <c r="A789">
        <v>1946.08</v>
      </c>
      <c r="B789">
        <v>17.7</v>
      </c>
      <c r="C789">
        <v>13.984939309942758</v>
      </c>
      <c r="D789">
        <f t="shared" si="163"/>
        <v>1.1531190926275994E-2</v>
      </c>
      <c r="E789">
        <f t="shared" si="177"/>
        <v>0.19352663519892105</v>
      </c>
      <c r="F789">
        <f t="shared" si="174"/>
        <v>-0.23268698060941923</v>
      </c>
      <c r="G789" t="str">
        <f t="shared" si="164"/>
        <v>13.7 to 17.8</v>
      </c>
      <c r="H789" t="str">
        <f t="shared" si="165"/>
        <v>17.8 to 22.0</v>
      </c>
      <c r="I789" t="str">
        <f>IF(C789&gt;$AA$17,"Above 21.9",IF(C789&gt;$AA$16,"17.7 to 21.9",IF(C789&gt;$AA$15,"13.7 to 17.7",IF(C789&gt;$AA$14,"10.6 to 13.6","Below 10.6"))))</f>
        <v>13.7 to 17.7</v>
      </c>
      <c r="J789" t="str">
        <f t="shared" si="166"/>
        <v>17.7 to 21.9</v>
      </c>
      <c r="K789">
        <f t="shared" si="182"/>
        <v>10.58797374011305</v>
      </c>
      <c r="L789">
        <f t="shared" si="181"/>
        <v>13.146561256126223</v>
      </c>
      <c r="M789">
        <f t="shared" si="181"/>
        <v>15.789506814877022</v>
      </c>
      <c r="N789">
        <f t="shared" si="181"/>
        <v>18.395040256055161</v>
      </c>
      <c r="O789">
        <f t="shared" si="181"/>
        <v>32.563788598776704</v>
      </c>
      <c r="P789">
        <f t="shared" si="180"/>
        <v>3</v>
      </c>
      <c r="Q789">
        <f t="shared" si="167"/>
        <v>1</v>
      </c>
      <c r="R789">
        <f t="shared" si="168"/>
        <v>4</v>
      </c>
      <c r="S789">
        <f t="shared" si="169"/>
        <v>3</v>
      </c>
      <c r="T789">
        <f t="shared" si="173"/>
        <v>7.1505494434933883E-2</v>
      </c>
      <c r="U789">
        <f t="shared" si="170"/>
        <v>5.0960451208643003E-2</v>
      </c>
      <c r="V789">
        <f t="shared" si="171"/>
        <v>7.7427076192900013E-2</v>
      </c>
      <c r="W789">
        <f t="shared" si="172"/>
        <v>6.8926841620898877E-2</v>
      </c>
    </row>
    <row r="790" spans="1:23" x14ac:dyDescent="0.4">
      <c r="A790">
        <v>1946.09</v>
      </c>
      <c r="B790">
        <v>15.09</v>
      </c>
      <c r="C790">
        <v>11.841267540149637</v>
      </c>
      <c r="D790">
        <f t="shared" si="163"/>
        <v>-5.9813084112149582E-3</v>
      </c>
      <c r="E790">
        <f t="shared" si="177"/>
        <v>-4.7348484848484848E-2</v>
      </c>
      <c r="F790">
        <f t="shared" si="174"/>
        <v>-1.7694915254237285</v>
      </c>
      <c r="G790" t="str">
        <f t="shared" si="164"/>
        <v>10.7 to 13.7</v>
      </c>
      <c r="H790" t="str">
        <f t="shared" si="165"/>
        <v>17.8 to 22.0</v>
      </c>
      <c r="I790" t="str">
        <f>IF(C790&gt;$AA$17,"Above 21.9",IF(C790&gt;$AA$16,"17.7 to 21.9",IF(C790&gt;$AA$15,"13.7 to 17.7",IF(C790&gt;$AA$14,"10.6 to 13.6","Below 10.6"))))</f>
        <v>10.6 to 13.6</v>
      </c>
      <c r="J790" t="str">
        <f t="shared" si="166"/>
        <v>17.7 to 21.9</v>
      </c>
      <c r="K790">
        <f t="shared" si="182"/>
        <v>10.58797374011305</v>
      </c>
      <c r="L790">
        <f t="shared" si="181"/>
        <v>13.138651316166342</v>
      </c>
      <c r="M790">
        <f t="shared" si="181"/>
        <v>15.776307052387745</v>
      </c>
      <c r="N790">
        <f t="shared" si="181"/>
        <v>18.395040256055161</v>
      </c>
      <c r="O790">
        <f t="shared" si="181"/>
        <v>32.563788598776704</v>
      </c>
      <c r="P790">
        <f t="shared" si="180"/>
        <v>4</v>
      </c>
      <c r="Q790">
        <f t="shared" si="167"/>
        <v>1</v>
      </c>
      <c r="R790">
        <f t="shared" si="168"/>
        <v>3</v>
      </c>
      <c r="S790">
        <f t="shared" si="169"/>
        <v>3</v>
      </c>
      <c r="T790">
        <f t="shared" si="173"/>
        <v>8.4450418556066428E-2</v>
      </c>
      <c r="U790">
        <f t="shared" si="170"/>
        <v>5.0347335586298531E-2</v>
      </c>
      <c r="V790">
        <f t="shared" si="171"/>
        <v>7.2472879996072451E-2</v>
      </c>
      <c r="W790">
        <f t="shared" si="172"/>
        <v>7.1505494434933883E-2</v>
      </c>
    </row>
    <row r="791" spans="1:23" x14ac:dyDescent="0.4">
      <c r="A791">
        <v>1946.1</v>
      </c>
      <c r="B791">
        <v>14.75</v>
      </c>
      <c r="C791">
        <v>11.387602961765049</v>
      </c>
      <c r="D791">
        <f t="shared" si="163"/>
        <v>-1.2670219064535231E-2</v>
      </c>
      <c r="E791">
        <f t="shared" si="177"/>
        <v>-0.10606060606060606</v>
      </c>
      <c r="F791">
        <f t="shared" si="174"/>
        <v>-0.27037773359840944</v>
      </c>
      <c r="G791" t="str">
        <f t="shared" si="164"/>
        <v>10.7 to 13.7</v>
      </c>
      <c r="H791" t="str">
        <f t="shared" si="165"/>
        <v>17.8 to 22.0</v>
      </c>
      <c r="I791" t="str">
        <f>IF(C791&gt;$AA$17,"Above 21.9",IF(C791&gt;$AA$16,"17.7 to 21.9",IF(C791&gt;$AA$15,"13.7 to 17.7",IF(C791&gt;$AA$14,"10.6 to 13.6","Below 10.6"))))</f>
        <v>10.6 to 13.6</v>
      </c>
      <c r="J791" t="str">
        <f t="shared" si="166"/>
        <v>17.7 to 21.9</v>
      </c>
      <c r="K791">
        <f t="shared" si="182"/>
        <v>10.58797374011305</v>
      </c>
      <c r="L791">
        <f t="shared" si="181"/>
        <v>13.117684223751436</v>
      </c>
      <c r="M791">
        <f t="shared" si="181"/>
        <v>15.766274667532636</v>
      </c>
      <c r="N791">
        <f t="shared" si="181"/>
        <v>18.365358691606449</v>
      </c>
      <c r="O791">
        <f t="shared" si="181"/>
        <v>32.563788598776704</v>
      </c>
      <c r="P791">
        <f t="shared" si="180"/>
        <v>4</v>
      </c>
      <c r="Q791">
        <f t="shared" si="167"/>
        <v>1</v>
      </c>
      <c r="R791">
        <f t="shared" si="168"/>
        <v>3</v>
      </c>
      <c r="S791">
        <f t="shared" si="169"/>
        <v>4</v>
      </c>
      <c r="T791">
        <f t="shared" si="173"/>
        <v>8.7814793276301803E-2</v>
      </c>
      <c r="U791">
        <f t="shared" si="170"/>
        <v>4.7816937210978384E-2</v>
      </c>
      <c r="V791">
        <f t="shared" si="171"/>
        <v>6.9566849851158394E-2</v>
      </c>
      <c r="W791">
        <f t="shared" si="172"/>
        <v>8.4450418556066428E-2</v>
      </c>
    </row>
    <row r="792" spans="1:23" x14ac:dyDescent="0.4">
      <c r="A792">
        <v>1946.11</v>
      </c>
      <c r="B792">
        <v>14.69</v>
      </c>
      <c r="C792">
        <v>11.11004365674329</v>
      </c>
      <c r="D792">
        <f t="shared" si="163"/>
        <v>-1.5380184331797237E-2</v>
      </c>
      <c r="E792">
        <f t="shared" si="177"/>
        <v>-0.13791079812206572</v>
      </c>
      <c r="F792">
        <f t="shared" si="174"/>
        <v>-4.8813559322034308E-2</v>
      </c>
      <c r="G792" t="str">
        <f t="shared" si="164"/>
        <v>10.7 to 13.7</v>
      </c>
      <c r="H792" t="str">
        <f t="shared" si="165"/>
        <v>17.8 to 22.0</v>
      </c>
      <c r="I792" t="str">
        <f>IF(C792&gt;$AA$17,"Above 21.9",IF(C792&gt;$AA$16,"17.7 to 21.9",IF(C792&gt;$AA$15,"13.7 to 17.7",IF(C792&gt;$AA$14,"10.6 to 13.6","Below 10.6"))))</f>
        <v>10.6 to 13.6</v>
      </c>
      <c r="J792" t="str">
        <f t="shared" si="166"/>
        <v>17.7 to 21.9</v>
      </c>
      <c r="K792">
        <f t="shared" si="182"/>
        <v>10.58797374011305</v>
      </c>
      <c r="L792">
        <f t="shared" si="181"/>
        <v>13.090705852537049</v>
      </c>
      <c r="M792">
        <f t="shared" si="181"/>
        <v>15.758557273717162</v>
      </c>
      <c r="N792">
        <f t="shared" si="181"/>
        <v>18.243585743336951</v>
      </c>
      <c r="O792">
        <f t="shared" si="181"/>
        <v>32.563788598776704</v>
      </c>
      <c r="P792">
        <f t="shared" si="180"/>
        <v>4</v>
      </c>
      <c r="Q792">
        <f t="shared" si="167"/>
        <v>1</v>
      </c>
      <c r="R792">
        <f t="shared" si="168"/>
        <v>3</v>
      </c>
      <c r="S792">
        <f t="shared" si="169"/>
        <v>4</v>
      </c>
      <c r="T792">
        <f t="shared" si="173"/>
        <v>9.0008647211124643E-2</v>
      </c>
      <c r="U792">
        <f t="shared" si="170"/>
        <v>4.6512135557678788E-2</v>
      </c>
      <c r="V792">
        <f t="shared" si="171"/>
        <v>6.7350486655933475E-2</v>
      </c>
      <c r="W792">
        <f t="shared" si="172"/>
        <v>8.7814793276301803E-2</v>
      </c>
    </row>
    <row r="793" spans="1:23" x14ac:dyDescent="0.4">
      <c r="A793">
        <v>1946.12</v>
      </c>
      <c r="B793">
        <v>15.13</v>
      </c>
      <c r="C793">
        <v>11.372779425862701</v>
      </c>
      <c r="D793">
        <f t="shared" si="163"/>
        <v>-1.1313012895662358E-2</v>
      </c>
      <c r="E793">
        <f t="shared" si="177"/>
        <v>-0.12694748990190408</v>
      </c>
      <c r="F793">
        <f t="shared" si="174"/>
        <v>0.35942818243703301</v>
      </c>
      <c r="G793" t="str">
        <f t="shared" si="164"/>
        <v>10.7 to 13.7</v>
      </c>
      <c r="H793" t="str">
        <f t="shared" si="165"/>
        <v>17.8 to 22.0</v>
      </c>
      <c r="I793" t="str">
        <f>IF(C793&gt;$AA$17,"Above 21.9",IF(C793&gt;$AA$16,"17.7 to 21.9",IF(C793&gt;$AA$15,"13.7 to 17.7",IF(C793&gt;$AA$14,"10.6 to 13.6","Below 10.6"))))</f>
        <v>10.6 to 13.6</v>
      </c>
      <c r="J793" t="str">
        <f t="shared" si="166"/>
        <v>17.7 to 21.9</v>
      </c>
      <c r="K793">
        <f t="shared" si="182"/>
        <v>10.58797374011305</v>
      </c>
      <c r="L793">
        <f t="shared" si="181"/>
        <v>13.073659953510679</v>
      </c>
      <c r="M793">
        <f t="shared" si="181"/>
        <v>15.746515386766538</v>
      </c>
      <c r="N793">
        <f t="shared" si="181"/>
        <v>18.243585743336951</v>
      </c>
      <c r="O793">
        <f t="shared" si="181"/>
        <v>32.563788598776704</v>
      </c>
      <c r="P793">
        <f t="shared" si="180"/>
        <v>4</v>
      </c>
      <c r="Q793">
        <f t="shared" si="167"/>
        <v>1</v>
      </c>
      <c r="R793">
        <f t="shared" si="168"/>
        <v>3</v>
      </c>
      <c r="S793">
        <f t="shared" si="169"/>
        <v>4</v>
      </c>
      <c r="T793">
        <f t="shared" si="173"/>
        <v>8.7929253048371972E-2</v>
      </c>
      <c r="U793">
        <f t="shared" si="170"/>
        <v>4.733579126262822E-2</v>
      </c>
      <c r="V793">
        <f t="shared" si="171"/>
        <v>6.6576355951932634E-2</v>
      </c>
      <c r="W793">
        <f t="shared" si="172"/>
        <v>9.0008647211124643E-2</v>
      </c>
    </row>
    <row r="794" spans="1:23" x14ac:dyDescent="0.4">
      <c r="A794">
        <v>1947.01</v>
      </c>
      <c r="B794">
        <v>15.21</v>
      </c>
      <c r="C794">
        <v>11.469296334735576</v>
      </c>
      <c r="D794">
        <f t="shared" si="163"/>
        <v>-1.3530415008527566E-2</v>
      </c>
      <c r="E794">
        <f t="shared" si="177"/>
        <v>-0.15593784683684789</v>
      </c>
      <c r="F794">
        <f t="shared" si="174"/>
        <v>6.3450099140779953E-2</v>
      </c>
      <c r="G794" t="str">
        <f t="shared" si="164"/>
        <v>10.7 to 13.7</v>
      </c>
      <c r="H794" t="str">
        <f t="shared" si="165"/>
        <v>17.8 to 22.0</v>
      </c>
      <c r="I794" t="str">
        <f>IF(C794&gt;$AA$17,"Above 21.9",IF(C794&gt;$AA$16,"17.7 to 21.9",IF(C794&gt;$AA$15,"13.7 to 17.7",IF(C794&gt;$AA$14,"10.6 to 13.6","Below 10.6"))))</f>
        <v>10.6 to 13.6</v>
      </c>
      <c r="J794" t="str">
        <f t="shared" si="166"/>
        <v>17.7 to 21.9</v>
      </c>
      <c r="K794">
        <f t="shared" si="182"/>
        <v>10.58797374011305</v>
      </c>
      <c r="L794">
        <f t="shared" si="181"/>
        <v>13.060557362063511</v>
      </c>
      <c r="M794">
        <f t="shared" si="181"/>
        <v>15.733481986707824</v>
      </c>
      <c r="N794">
        <f t="shared" si="181"/>
        <v>18.243585743336951</v>
      </c>
      <c r="O794">
        <f t="shared" si="181"/>
        <v>32.563788598776704</v>
      </c>
      <c r="P794">
        <f t="shared" si="180"/>
        <v>4</v>
      </c>
      <c r="Q794">
        <f t="shared" si="167"/>
        <v>1</v>
      </c>
      <c r="R794">
        <f t="shared" si="168"/>
        <v>3</v>
      </c>
      <c r="S794">
        <f t="shared" si="169"/>
        <v>4</v>
      </c>
      <c r="T794">
        <f t="shared" si="173"/>
        <v>8.7189307069469396E-2</v>
      </c>
      <c r="U794">
        <f t="shared" si="170"/>
        <v>4.6256161403423465E-2</v>
      </c>
      <c r="V794">
        <f t="shared" si="171"/>
        <v>6.4007524508444033E-2</v>
      </c>
      <c r="W794">
        <f t="shared" si="172"/>
        <v>8.7929253048371972E-2</v>
      </c>
    </row>
    <row r="795" spans="1:23" x14ac:dyDescent="0.4">
      <c r="A795">
        <v>1947.02</v>
      </c>
      <c r="B795">
        <v>15.8</v>
      </c>
      <c r="C795">
        <v>11.949565314209435</v>
      </c>
      <c r="D795">
        <f t="shared" si="163"/>
        <v>-1.27553837658752E-2</v>
      </c>
      <c r="E795">
        <f t="shared" si="177"/>
        <v>-0.1256225788599889</v>
      </c>
      <c r="F795">
        <f t="shared" si="174"/>
        <v>0.46548323471400377</v>
      </c>
      <c r="G795" t="str">
        <f t="shared" si="164"/>
        <v>10.7 to 13.7</v>
      </c>
      <c r="H795" t="str">
        <f t="shared" si="165"/>
        <v>Above 22.0</v>
      </c>
      <c r="I795" t="str">
        <f>IF(C795&gt;$AA$17,"Above 21.9",IF(C795&gt;$AA$16,"17.7 to 21.9",IF(C795&gt;$AA$15,"13.7 to 17.7",IF(C795&gt;$AA$14,"10.6 to 13.6","Below 10.6"))))</f>
        <v>10.6 to 13.6</v>
      </c>
      <c r="J795" t="str">
        <f t="shared" si="166"/>
        <v>Above 21.9</v>
      </c>
      <c r="K795">
        <f t="shared" si="182"/>
        <v>10.58797374011305</v>
      </c>
      <c r="L795">
        <f t="shared" si="181"/>
        <v>13.045634729052134</v>
      </c>
      <c r="M795">
        <f t="shared" si="181"/>
        <v>15.721254621883512</v>
      </c>
      <c r="N795">
        <f t="shared" si="181"/>
        <v>18.243585743336951</v>
      </c>
      <c r="O795">
        <f t="shared" si="181"/>
        <v>32.563788598776704</v>
      </c>
      <c r="P795">
        <f t="shared" si="180"/>
        <v>4</v>
      </c>
      <c r="Q795">
        <f t="shared" si="167"/>
        <v>1</v>
      </c>
      <c r="R795">
        <f t="shared" si="168"/>
        <v>3</v>
      </c>
      <c r="S795">
        <f t="shared" si="169"/>
        <v>4</v>
      </c>
      <c r="T795">
        <f t="shared" si="173"/>
        <v>8.3685052443780758E-2</v>
      </c>
      <c r="U795">
        <f t="shared" si="170"/>
        <v>4.4955495413769288E-2</v>
      </c>
      <c r="V795">
        <f t="shared" si="171"/>
        <v>6.344506771304903E-2</v>
      </c>
      <c r="W795">
        <f t="shared" si="172"/>
        <v>8.7189307069469396E-2</v>
      </c>
    </row>
    <row r="796" spans="1:23" x14ac:dyDescent="0.4">
      <c r="A796">
        <v>1947.03</v>
      </c>
      <c r="B796">
        <v>15.16</v>
      </c>
      <c r="C796">
        <v>11.28790309650128</v>
      </c>
      <c r="D796">
        <f t="shared" si="163"/>
        <v>-1.6196793808734105E-2</v>
      </c>
      <c r="E796">
        <f t="shared" si="177"/>
        <v>-0.13519680547632634</v>
      </c>
      <c r="F796">
        <f t="shared" si="174"/>
        <v>-0.48607594936708903</v>
      </c>
      <c r="G796" t="str">
        <f t="shared" si="164"/>
        <v>10.7 to 13.7</v>
      </c>
      <c r="H796" t="str">
        <f t="shared" si="165"/>
        <v>Above 22.0</v>
      </c>
      <c r="I796" t="str">
        <f>IF(C796&gt;$AA$17,"Above 21.9",IF(C796&gt;$AA$16,"17.7 to 21.9",IF(C796&gt;$AA$15,"13.7 to 17.7",IF(C796&gt;$AA$14,"10.6 to 13.6","Below 10.6"))))</f>
        <v>10.6 to 13.6</v>
      </c>
      <c r="J796" t="str">
        <f t="shared" si="166"/>
        <v>Above 21.9</v>
      </c>
      <c r="K796">
        <f t="shared" si="182"/>
        <v>10.58797374011305</v>
      </c>
      <c r="L796">
        <f t="shared" si="181"/>
        <v>13.031984308604159</v>
      </c>
      <c r="M796">
        <f t="shared" si="181"/>
        <v>15.708399077468009</v>
      </c>
      <c r="N796">
        <f t="shared" si="181"/>
        <v>18.243585743336951</v>
      </c>
      <c r="O796">
        <f t="shared" si="181"/>
        <v>32.563788598776704</v>
      </c>
      <c r="P796">
        <f t="shared" si="180"/>
        <v>4</v>
      </c>
      <c r="Q796">
        <f t="shared" si="167"/>
        <v>1</v>
      </c>
      <c r="R796">
        <f t="shared" si="168"/>
        <v>3</v>
      </c>
      <c r="S796">
        <f t="shared" si="169"/>
        <v>4</v>
      </c>
      <c r="T796">
        <f t="shared" si="173"/>
        <v>8.8590413246013161E-2</v>
      </c>
      <c r="U796">
        <f t="shared" si="170"/>
        <v>4.5367528439738777E-2</v>
      </c>
      <c r="V796">
        <f t="shared" si="171"/>
        <v>6.6072571112454376E-2</v>
      </c>
      <c r="W796">
        <f t="shared" si="172"/>
        <v>8.3685052443780758E-2</v>
      </c>
    </row>
    <row r="797" spans="1:23" x14ac:dyDescent="0.4">
      <c r="A797">
        <v>1947.04</v>
      </c>
      <c r="B797">
        <v>14.6</v>
      </c>
      <c r="C797">
        <v>10.900825126392672</v>
      </c>
      <c r="D797">
        <f t="shared" si="163"/>
        <v>-1.4168136390358623E-2</v>
      </c>
      <c r="E797">
        <f t="shared" si="177"/>
        <v>-0.21757770632368706</v>
      </c>
      <c r="F797">
        <f t="shared" si="174"/>
        <v>-0.44327176781002681</v>
      </c>
      <c r="G797" t="str">
        <f t="shared" si="164"/>
        <v>10.7 to 13.7</v>
      </c>
      <c r="H797" t="str">
        <f t="shared" si="165"/>
        <v>17.8 to 22.0</v>
      </c>
      <c r="I797" t="str">
        <f>IF(C797&gt;$AA$17,"Above 21.9",IF(C797&gt;$AA$16,"17.7 to 21.9",IF(C797&gt;$AA$15,"13.7 to 17.7",IF(C797&gt;$AA$14,"10.6 to 13.6","Below 10.6"))))</f>
        <v>10.6 to 13.6</v>
      </c>
      <c r="J797" t="str">
        <f t="shared" si="166"/>
        <v>17.7 to 21.9</v>
      </c>
      <c r="K797">
        <f t="shared" si="182"/>
        <v>10.58797374011305</v>
      </c>
      <c r="L797">
        <f t="shared" si="181"/>
        <v>13.022934817925801</v>
      </c>
      <c r="M797">
        <f t="shared" si="181"/>
        <v>15.680166375863605</v>
      </c>
      <c r="N797">
        <f t="shared" si="181"/>
        <v>18.243585743336951</v>
      </c>
      <c r="O797">
        <f t="shared" si="181"/>
        <v>32.563788598776704</v>
      </c>
      <c r="P797">
        <f t="shared" si="180"/>
        <v>4</v>
      </c>
      <c r="Q797">
        <f t="shared" si="167"/>
        <v>1</v>
      </c>
      <c r="R797">
        <f t="shared" si="168"/>
        <v>2</v>
      </c>
      <c r="S797">
        <f t="shared" si="169"/>
        <v>4</v>
      </c>
      <c r="T797">
        <f t="shared" si="173"/>
        <v>9.1736174867977402E-2</v>
      </c>
      <c r="U797">
        <f t="shared" si="170"/>
        <v>4.8646225509975077E-2</v>
      </c>
      <c r="V797">
        <f t="shared" si="171"/>
        <v>6.2340865643023324E-2</v>
      </c>
      <c r="W797">
        <f t="shared" si="172"/>
        <v>8.8590413246013161E-2</v>
      </c>
    </row>
    <row r="798" spans="1:23" x14ac:dyDescent="0.4">
      <c r="A798">
        <v>1947.05</v>
      </c>
      <c r="B798">
        <v>14.34</v>
      </c>
      <c r="C798">
        <v>10.733674273688534</v>
      </c>
      <c r="D798">
        <f t="shared" si="163"/>
        <v>-1.1753846153846155E-2</v>
      </c>
      <c r="E798">
        <f t="shared" si="177"/>
        <v>-0.23315508021390371</v>
      </c>
      <c r="F798">
        <f t="shared" si="174"/>
        <v>-0.21369863013698615</v>
      </c>
      <c r="G798" t="str">
        <f t="shared" si="164"/>
        <v>10.7 to 13.7</v>
      </c>
      <c r="H798" t="str">
        <f t="shared" si="165"/>
        <v>17.8 to 22.0</v>
      </c>
      <c r="I798" t="str">
        <f>IF(C798&gt;$AA$17,"Above 21.9",IF(C798&gt;$AA$16,"17.7 to 21.9",IF(C798&gt;$AA$15,"13.7 to 17.7",IF(C798&gt;$AA$14,"10.6 to 13.6","Below 10.6"))))</f>
        <v>10.6 to 13.6</v>
      </c>
      <c r="J798" t="str">
        <f t="shared" si="166"/>
        <v>17.7 to 21.9</v>
      </c>
      <c r="K798">
        <f t="shared" si="182"/>
        <v>10.58797374011305</v>
      </c>
      <c r="L798">
        <f t="shared" si="181"/>
        <v>13.015415472986817</v>
      </c>
      <c r="M798">
        <f t="shared" si="181"/>
        <v>15.660805608964793</v>
      </c>
      <c r="N798">
        <f t="shared" si="181"/>
        <v>18.243585743336951</v>
      </c>
      <c r="O798">
        <f t="shared" si="181"/>
        <v>32.563788598776704</v>
      </c>
      <c r="P798">
        <f t="shared" si="180"/>
        <v>4</v>
      </c>
      <c r="Q798">
        <f t="shared" si="167"/>
        <v>1</v>
      </c>
      <c r="R798">
        <f t="shared" si="168"/>
        <v>2</v>
      </c>
      <c r="S798">
        <f t="shared" si="169"/>
        <v>4</v>
      </c>
      <c r="T798">
        <f t="shared" si="173"/>
        <v>9.3164742519837876E-2</v>
      </c>
      <c r="U798">
        <f t="shared" si="170"/>
        <v>5.1350058017581773E-2</v>
      </c>
      <c r="V798">
        <f t="shared" si="171"/>
        <v>6.2446439802420636E-2</v>
      </c>
      <c r="W798">
        <f t="shared" si="172"/>
        <v>9.1736174867977402E-2</v>
      </c>
    </row>
    <row r="799" spans="1:23" x14ac:dyDescent="0.4">
      <c r="A799">
        <v>1947.06</v>
      </c>
      <c r="B799">
        <v>14.84</v>
      </c>
      <c r="C799">
        <v>11.082715855052092</v>
      </c>
      <c r="D799">
        <f t="shared" si="163"/>
        <v>-5.1150895140665001E-3</v>
      </c>
      <c r="E799">
        <f t="shared" si="177"/>
        <v>-0.20129171151776096</v>
      </c>
      <c r="F799">
        <f t="shared" si="174"/>
        <v>0.41841004184100417</v>
      </c>
      <c r="G799" t="str">
        <f t="shared" si="164"/>
        <v>10.7 to 13.7</v>
      </c>
      <c r="H799" t="str">
        <f t="shared" si="165"/>
        <v>17.8 to 22.0</v>
      </c>
      <c r="I799" t="str">
        <f>IF(C799&gt;$AA$17,"Above 21.9",IF(C799&gt;$AA$16,"17.7 to 21.9",IF(C799&gt;$AA$15,"13.7 to 17.7",IF(C799&gt;$AA$14,"10.6 to 13.6","Below 10.6"))))</f>
        <v>10.6 to 13.6</v>
      </c>
      <c r="J799" t="str">
        <f t="shared" si="166"/>
        <v>17.7 to 21.9</v>
      </c>
      <c r="K799">
        <f t="shared" si="182"/>
        <v>10.58797374011305</v>
      </c>
      <c r="L799">
        <f t="shared" si="181"/>
        <v>13.008824850878337</v>
      </c>
      <c r="M799">
        <f t="shared" si="181"/>
        <v>15.655900027373409</v>
      </c>
      <c r="N799">
        <f t="shared" si="181"/>
        <v>18.243585743336951</v>
      </c>
      <c r="O799">
        <f t="shared" si="181"/>
        <v>32.563788598776704</v>
      </c>
      <c r="P799">
        <f t="shared" si="180"/>
        <v>4</v>
      </c>
      <c r="Q799">
        <f t="shared" si="167"/>
        <v>1</v>
      </c>
      <c r="R799">
        <f t="shared" si="168"/>
        <v>3</v>
      </c>
      <c r="S799">
        <f t="shared" si="169"/>
        <v>4</v>
      </c>
      <c r="T799">
        <f t="shared" si="173"/>
        <v>9.0230590865879395E-2</v>
      </c>
      <c r="U799">
        <f t="shared" si="170"/>
        <v>5.3442612901164289E-2</v>
      </c>
      <c r="V799">
        <f t="shared" si="171"/>
        <v>6.3398728969591617E-2</v>
      </c>
      <c r="W799">
        <f t="shared" si="172"/>
        <v>9.3164742519837876E-2</v>
      </c>
    </row>
    <row r="800" spans="1:23" x14ac:dyDescent="0.4">
      <c r="A800">
        <v>1947.07</v>
      </c>
      <c r="B800">
        <v>15.77</v>
      </c>
      <c r="C800">
        <v>11.696446553354361</v>
      </c>
      <c r="D800">
        <f t="shared" si="163"/>
        <v>-4.8280024140012114E-3</v>
      </c>
      <c r="E800">
        <f t="shared" si="177"/>
        <v>-0.12631578947368427</v>
      </c>
      <c r="F800">
        <f t="shared" si="174"/>
        <v>0.75202156334231784</v>
      </c>
      <c r="G800" t="str">
        <f t="shared" si="164"/>
        <v>10.7 to 13.7</v>
      </c>
      <c r="H800" t="str">
        <f t="shared" si="165"/>
        <v>17.8 to 22.0</v>
      </c>
      <c r="I800" t="str">
        <f>IF(C800&gt;$AA$17,"Above 21.9",IF(C800&gt;$AA$16,"17.7 to 21.9",IF(C800&gt;$AA$15,"13.7 to 17.7",IF(C800&gt;$AA$14,"10.6 to 13.6","Below 10.6"))))</f>
        <v>10.6 to 13.6</v>
      </c>
      <c r="J800" t="str">
        <f t="shared" si="166"/>
        <v>17.7 to 21.9</v>
      </c>
      <c r="K800">
        <f t="shared" si="182"/>
        <v>10.58797374011305</v>
      </c>
      <c r="L800">
        <f t="shared" si="181"/>
        <v>13.00626714158466</v>
      </c>
      <c r="M800">
        <f t="shared" si="181"/>
        <v>15.635641552735763</v>
      </c>
      <c r="N800">
        <f t="shared" si="181"/>
        <v>18.243585743336951</v>
      </c>
      <c r="O800">
        <f t="shared" si="181"/>
        <v>32.563788598776704</v>
      </c>
      <c r="P800">
        <f t="shared" si="180"/>
        <v>4</v>
      </c>
      <c r="Q800">
        <f t="shared" si="167"/>
        <v>1</v>
      </c>
      <c r="R800">
        <f t="shared" si="168"/>
        <v>3</v>
      </c>
      <c r="S800">
        <f t="shared" si="169"/>
        <v>4</v>
      </c>
      <c r="T800">
        <f t="shared" si="173"/>
        <v>8.5496051765671974E-2</v>
      </c>
      <c r="U800">
        <f t="shared" si="170"/>
        <v>5.089907287684723E-2</v>
      </c>
      <c r="V800">
        <f t="shared" si="171"/>
        <v>6.8926841620898877E-2</v>
      </c>
      <c r="W800">
        <f t="shared" si="172"/>
        <v>9.0230590865879395E-2</v>
      </c>
    </row>
    <row r="801" spans="1:23" x14ac:dyDescent="0.4">
      <c r="A801">
        <v>1947.08</v>
      </c>
      <c r="B801">
        <v>15.46</v>
      </c>
      <c r="C801">
        <v>11.33747235532983</v>
      </c>
      <c r="D801">
        <f t="shared" si="163"/>
        <v>-7.6463560334527935E-3</v>
      </c>
      <c r="E801">
        <f t="shared" si="177"/>
        <v>-0.12655367231638409</v>
      </c>
      <c r="F801">
        <f t="shared" si="174"/>
        <v>-0.23589093214965029</v>
      </c>
      <c r="G801" t="str">
        <f t="shared" si="164"/>
        <v>10.7 to 13.7</v>
      </c>
      <c r="H801" t="str">
        <f t="shared" si="165"/>
        <v>17.8 to 22.0</v>
      </c>
      <c r="I801" t="str">
        <f>IF(C801&gt;$AA$17,"Above 21.9",IF(C801&gt;$AA$16,"17.7 to 21.9",IF(C801&gt;$AA$15,"13.7 to 17.7",IF(C801&gt;$AA$14,"10.6 to 13.6","Below 10.6"))))</f>
        <v>10.6 to 13.6</v>
      </c>
      <c r="J801" t="str">
        <f t="shared" si="166"/>
        <v>17.7 to 21.9</v>
      </c>
      <c r="K801">
        <f t="shared" si="182"/>
        <v>10.58797374011305</v>
      </c>
      <c r="L801">
        <f t="shared" si="181"/>
        <v>13.001576802188561</v>
      </c>
      <c r="M801">
        <f t="shared" si="181"/>
        <v>15.620016814292262</v>
      </c>
      <c r="N801">
        <f t="shared" si="181"/>
        <v>18.243585743336951</v>
      </c>
      <c r="O801">
        <f t="shared" si="181"/>
        <v>32.563788598776704</v>
      </c>
      <c r="P801">
        <f t="shared" si="180"/>
        <v>4</v>
      </c>
      <c r="Q801">
        <f t="shared" si="167"/>
        <v>1</v>
      </c>
      <c r="R801">
        <f t="shared" si="168"/>
        <v>3</v>
      </c>
      <c r="S801">
        <f t="shared" si="169"/>
        <v>4</v>
      </c>
      <c r="T801">
        <f t="shared" si="173"/>
        <v>8.8203081662191887E-2</v>
      </c>
      <c r="U801">
        <f t="shared" si="170"/>
        <v>5.0487245903975943E-2</v>
      </c>
      <c r="V801">
        <f t="shared" si="171"/>
        <v>7.1505494434933883E-2</v>
      </c>
      <c r="W801">
        <f t="shared" si="172"/>
        <v>8.5496051765671974E-2</v>
      </c>
    </row>
    <row r="802" spans="1:23" x14ac:dyDescent="0.4">
      <c r="A802">
        <v>1947.09</v>
      </c>
      <c r="B802">
        <v>15.06</v>
      </c>
      <c r="C802">
        <v>10.827463017228835</v>
      </c>
      <c r="D802">
        <f t="shared" si="163"/>
        <v>4.8016701461377964E-3</v>
      </c>
      <c r="E802">
        <f t="shared" si="177"/>
        <v>-1.9880715705764985E-3</v>
      </c>
      <c r="F802">
        <f t="shared" si="174"/>
        <v>-0.31047865459249702</v>
      </c>
      <c r="G802" t="str">
        <f t="shared" si="164"/>
        <v>10.7 to 13.7</v>
      </c>
      <c r="H802" t="str">
        <f t="shared" si="165"/>
        <v>13.7 to 17.8</v>
      </c>
      <c r="I802" t="str">
        <f>IF(C802&gt;$AA$17,"Above 21.9",IF(C802&gt;$AA$16,"17.7 to 21.9",IF(C802&gt;$AA$15,"13.7 to 17.7",IF(C802&gt;$AA$14,"10.6 to 13.6","Below 10.6"))))</f>
        <v>10.6 to 13.6</v>
      </c>
      <c r="J802" t="str">
        <f t="shared" si="166"/>
        <v>13.7 to 17.7</v>
      </c>
      <c r="K802">
        <f t="shared" si="182"/>
        <v>10.58797374011305</v>
      </c>
      <c r="L802">
        <f t="shared" si="181"/>
        <v>12.998897823521617</v>
      </c>
      <c r="M802">
        <f t="shared" si="181"/>
        <v>15.614784296737362</v>
      </c>
      <c r="N802">
        <f t="shared" si="181"/>
        <v>18.243585743336951</v>
      </c>
      <c r="O802">
        <f t="shared" si="181"/>
        <v>32.563788598776704</v>
      </c>
      <c r="P802">
        <f t="shared" si="180"/>
        <v>4</v>
      </c>
      <c r="Q802">
        <f t="shared" si="167"/>
        <v>2</v>
      </c>
      <c r="R802">
        <f t="shared" si="168"/>
        <v>4</v>
      </c>
      <c r="S802">
        <f t="shared" si="169"/>
        <v>4</v>
      </c>
      <c r="T802">
        <f t="shared" si="173"/>
        <v>9.235773868807344E-2</v>
      </c>
      <c r="U802">
        <f t="shared" si="170"/>
        <v>5.935463868956397E-2</v>
      </c>
      <c r="V802">
        <f t="shared" si="171"/>
        <v>8.4450418556066428E-2</v>
      </c>
      <c r="W802">
        <f t="shared" si="172"/>
        <v>8.8203081662191887E-2</v>
      </c>
    </row>
    <row r="803" spans="1:23" x14ac:dyDescent="0.4">
      <c r="A803">
        <v>1947.1</v>
      </c>
      <c r="B803">
        <v>15.45</v>
      </c>
      <c r="C803">
        <v>11.132662042754783</v>
      </c>
      <c r="D803">
        <f t="shared" si="163"/>
        <v>2.5814332247557005E-2</v>
      </c>
      <c r="E803">
        <f t="shared" si="177"/>
        <v>4.745762711864402E-2</v>
      </c>
      <c r="F803">
        <f t="shared" si="174"/>
        <v>0.31075697211155279</v>
      </c>
      <c r="G803" t="str">
        <f t="shared" si="164"/>
        <v>10.7 to 13.7</v>
      </c>
      <c r="H803" t="str">
        <f t="shared" si="165"/>
        <v>13.7 to 17.8</v>
      </c>
      <c r="I803" t="str">
        <f>IF(C803&gt;$AA$17,"Above 21.9",IF(C803&gt;$AA$16,"17.7 to 21.9",IF(C803&gt;$AA$15,"13.7 to 17.7",IF(C803&gt;$AA$14,"10.6 to 13.6","Below 10.6"))))</f>
        <v>10.6 to 13.6</v>
      </c>
      <c r="J803" t="str">
        <f t="shared" si="166"/>
        <v>13.7 to 17.7</v>
      </c>
      <c r="K803">
        <f t="shared" si="182"/>
        <v>10.58797374011305</v>
      </c>
      <c r="L803">
        <f t="shared" si="182"/>
        <v>12.981060318776791</v>
      </c>
      <c r="M803">
        <f t="shared" si="182"/>
        <v>15.606824736239263</v>
      </c>
      <c r="N803">
        <f t="shared" si="182"/>
        <v>18.243585743336951</v>
      </c>
      <c r="O803">
        <f t="shared" si="182"/>
        <v>32.563788598776704</v>
      </c>
      <c r="P803">
        <f t="shared" si="180"/>
        <v>4</v>
      </c>
      <c r="Q803">
        <f t="shared" si="167"/>
        <v>3</v>
      </c>
      <c r="R803">
        <f t="shared" si="168"/>
        <v>4</v>
      </c>
      <c r="S803">
        <f t="shared" si="169"/>
        <v>4</v>
      </c>
      <c r="T803">
        <f t="shared" si="173"/>
        <v>8.9825775376951036E-2</v>
      </c>
      <c r="U803">
        <f t="shared" si="170"/>
        <v>6.9629835938871537E-2</v>
      </c>
      <c r="V803">
        <f t="shared" si="171"/>
        <v>8.7814793276301803E-2</v>
      </c>
      <c r="W803">
        <f t="shared" si="172"/>
        <v>9.235773868807344E-2</v>
      </c>
    </row>
    <row r="804" spans="1:23" x14ac:dyDescent="0.4">
      <c r="A804">
        <v>1947.11</v>
      </c>
      <c r="B804">
        <v>15.27</v>
      </c>
      <c r="C804">
        <v>10.975407324839068</v>
      </c>
      <c r="D804">
        <f t="shared" si="163"/>
        <v>3.633928571428572E-2</v>
      </c>
      <c r="E804">
        <f t="shared" si="177"/>
        <v>3.9482641252552762E-2</v>
      </c>
      <c r="F804">
        <f t="shared" si="174"/>
        <v>-0.13980582524271823</v>
      </c>
      <c r="G804" t="str">
        <f t="shared" si="164"/>
        <v>10.7 to 13.7</v>
      </c>
      <c r="H804" t="str">
        <f t="shared" si="165"/>
        <v>10.7 to 13.7</v>
      </c>
      <c r="I804" t="str">
        <f>IF(C804&gt;$AA$17,"Above 21.9",IF(C804&gt;$AA$16,"17.7 to 21.9",IF(C804&gt;$AA$15,"13.7 to 17.7",IF(C804&gt;$AA$14,"10.6 to 13.6","Below 10.6"))))</f>
        <v>10.6 to 13.6</v>
      </c>
      <c r="J804" t="str">
        <f t="shared" si="166"/>
        <v>10.6 to 13.6</v>
      </c>
      <c r="K804">
        <f t="shared" ref="K804:O819" si="183">_xlfn.PERCENTILE.INC($C85:$C804,K$1)</f>
        <v>10.58797374011305</v>
      </c>
      <c r="L804">
        <f t="shared" si="183"/>
        <v>12.948296333666335</v>
      </c>
      <c r="M804">
        <f t="shared" si="183"/>
        <v>15.600945314587094</v>
      </c>
      <c r="N804">
        <f t="shared" si="183"/>
        <v>18.243585743336951</v>
      </c>
      <c r="O804">
        <f t="shared" si="183"/>
        <v>32.563788598776704</v>
      </c>
      <c r="P804">
        <f t="shared" si="180"/>
        <v>4</v>
      </c>
      <c r="Q804">
        <f t="shared" si="167"/>
        <v>4</v>
      </c>
      <c r="R804">
        <f t="shared" si="168"/>
        <v>4</v>
      </c>
      <c r="S804">
        <f t="shared" si="169"/>
        <v>4</v>
      </c>
      <c r="T804">
        <f t="shared" si="173"/>
        <v>9.1112791571465707E-2</v>
      </c>
      <c r="U804">
        <f t="shared" si="170"/>
        <v>7.5998703716486746E-2</v>
      </c>
      <c r="V804">
        <f t="shared" si="171"/>
        <v>9.0008647211124643E-2</v>
      </c>
      <c r="W804">
        <f t="shared" si="172"/>
        <v>8.9825775376951036E-2</v>
      </c>
    </row>
    <row r="805" spans="1:23" x14ac:dyDescent="0.4">
      <c r="A805">
        <v>1947.12</v>
      </c>
      <c r="B805">
        <v>15.03</v>
      </c>
      <c r="C805">
        <v>10.680912531969186</v>
      </c>
      <c r="D805">
        <f t="shared" si="163"/>
        <v>3.6388384754990927E-2</v>
      </c>
      <c r="E805">
        <f t="shared" si="177"/>
        <v>-6.6093853271646675E-3</v>
      </c>
      <c r="F805">
        <f t="shared" si="174"/>
        <v>-0.18860510805500996</v>
      </c>
      <c r="G805" t="str">
        <f t="shared" si="164"/>
        <v>Below 10.7</v>
      </c>
      <c r="H805" t="str">
        <f t="shared" si="165"/>
        <v>10.7 to 13.7</v>
      </c>
      <c r="I805" t="str">
        <f>IF(C805&gt;$AA$17,"Above 21.9",IF(C805&gt;$AA$16,"17.7 to 21.9",IF(C805&gt;$AA$15,"13.7 to 17.7",IF(C805&gt;$AA$14,"10.6 to 13.6","Below 10.6"))))</f>
        <v>10.6 to 13.6</v>
      </c>
      <c r="J805" t="str">
        <f t="shared" si="166"/>
        <v>10.6 to 13.6</v>
      </c>
      <c r="K805">
        <f t="shared" ref="K805:O820" si="184">_xlfn.PERCENTILE.INC($C86:$C805,K$1)</f>
        <v>10.58797374011305</v>
      </c>
      <c r="L805">
        <f t="shared" si="183"/>
        <v>12.931464906596908</v>
      </c>
      <c r="M805">
        <f t="shared" si="183"/>
        <v>15.600945314587094</v>
      </c>
      <c r="N805">
        <f t="shared" si="183"/>
        <v>18.243585743336951</v>
      </c>
      <c r="O805">
        <f t="shared" si="183"/>
        <v>32.563788598776704</v>
      </c>
      <c r="P805">
        <f t="shared" si="180"/>
        <v>4</v>
      </c>
      <c r="Q805">
        <f t="shared" si="167"/>
        <v>4</v>
      </c>
      <c r="R805">
        <f t="shared" si="168"/>
        <v>4</v>
      </c>
      <c r="S805">
        <f t="shared" si="169"/>
        <v>4</v>
      </c>
      <c r="T805">
        <f t="shared" si="173"/>
        <v>9.3624959197717073E-2</v>
      </c>
      <c r="U805">
        <f t="shared" si="170"/>
        <v>7.6872914190602479E-2</v>
      </c>
      <c r="V805">
        <f t="shared" si="171"/>
        <v>8.7929253048371972E-2</v>
      </c>
      <c r="W805">
        <f t="shared" si="172"/>
        <v>9.1112791571465707E-2</v>
      </c>
    </row>
    <row r="806" spans="1:23" x14ac:dyDescent="0.4">
      <c r="A806">
        <v>1948.01</v>
      </c>
      <c r="B806">
        <v>14.83</v>
      </c>
      <c r="C806">
        <v>10.419342657320325</v>
      </c>
      <c r="D806">
        <f t="shared" si="163"/>
        <v>3.1122900088417327E-2</v>
      </c>
      <c r="E806">
        <f t="shared" si="177"/>
        <v>-2.4983563445101956E-2</v>
      </c>
      <c r="F806">
        <f t="shared" si="174"/>
        <v>-0.15968063872255434</v>
      </c>
      <c r="G806" t="str">
        <f t="shared" si="164"/>
        <v>Below 10.7</v>
      </c>
      <c r="H806" t="str">
        <f t="shared" si="165"/>
        <v>10.7 to 13.7</v>
      </c>
      <c r="I806" t="str">
        <f>IF(C806&gt;$AA$17,"Above 21.9",IF(C806&gt;$AA$16,"17.7 to 21.9",IF(C806&gt;$AA$15,"13.7 to 17.7",IF(C806&gt;$AA$14,"10.6 to 13.6","Below 10.6"))))</f>
        <v>Below 10.6</v>
      </c>
      <c r="J806" t="str">
        <f t="shared" si="166"/>
        <v>10.6 to 13.6</v>
      </c>
      <c r="K806">
        <f t="shared" si="184"/>
        <v>10.563510299643308</v>
      </c>
      <c r="L806">
        <f t="shared" si="183"/>
        <v>12.919903793834292</v>
      </c>
      <c r="M806">
        <f t="shared" si="183"/>
        <v>15.600945314587094</v>
      </c>
      <c r="N806">
        <f t="shared" si="183"/>
        <v>18.243585743336951</v>
      </c>
      <c r="O806">
        <f t="shared" si="183"/>
        <v>32.563788598776704</v>
      </c>
      <c r="P806">
        <f t="shared" si="180"/>
        <v>5</v>
      </c>
      <c r="Q806">
        <f t="shared" si="167"/>
        <v>4</v>
      </c>
      <c r="R806">
        <f t="shared" si="168"/>
        <v>4</v>
      </c>
      <c r="S806">
        <f t="shared" si="169"/>
        <v>4</v>
      </c>
      <c r="T806">
        <f t="shared" si="173"/>
        <v>9.5975344404037752E-2</v>
      </c>
      <c r="U806">
        <f t="shared" si="170"/>
        <v>7.4011236239815939E-2</v>
      </c>
      <c r="V806">
        <f t="shared" si="171"/>
        <v>8.7189307069469396E-2</v>
      </c>
      <c r="W806">
        <f t="shared" si="172"/>
        <v>9.3624959197717073E-2</v>
      </c>
    </row>
    <row r="807" spans="1:23" x14ac:dyDescent="0.4">
      <c r="A807">
        <v>1948.02</v>
      </c>
      <c r="B807">
        <v>14.1</v>
      </c>
      <c r="C807">
        <v>9.9997611691441772</v>
      </c>
      <c r="D807">
        <f t="shared" ref="D807:D870" si="185">(B807-B687)/B687/10</f>
        <v>2.7717391304347833E-2</v>
      </c>
      <c r="E807">
        <f t="shared" si="177"/>
        <v>-0.10759493670886082</v>
      </c>
      <c r="F807">
        <f t="shared" si="174"/>
        <v>-0.59069453809844941</v>
      </c>
      <c r="G807" t="str">
        <f t="shared" ref="G807:G870" si="186">IF(C807&gt;22,"Above 22.0",IF(C807&gt;17.8,"17.8 to 22.0",IF(C807&gt;13.7,"13.7 to 17.8",IF(C807&gt;10.7,"10.7 to 13.7","Below 10.7"))))</f>
        <v>Below 10.7</v>
      </c>
      <c r="H807" t="str">
        <f t="shared" ref="H807:H870" si="187">G687</f>
        <v>10.7 to 13.7</v>
      </c>
      <c r="I807" t="str">
        <f>IF(C807&gt;$AA$17,"Above 21.9",IF(C807&gt;$AA$16,"17.7 to 21.9",IF(C807&gt;$AA$15,"13.7 to 17.7",IF(C807&gt;$AA$14,"10.6 to 13.6","Below 10.6"))))</f>
        <v>Below 10.6</v>
      </c>
      <c r="J807" t="str">
        <f t="shared" ref="J807:J870" si="188">I687</f>
        <v>10.6 to 13.6</v>
      </c>
      <c r="K807">
        <f t="shared" si="184"/>
        <v>10.513633574754131</v>
      </c>
      <c r="L807">
        <f t="shared" si="183"/>
        <v>12.900604978228442</v>
      </c>
      <c r="M807">
        <f t="shared" si="183"/>
        <v>15.600945314587094</v>
      </c>
      <c r="N807">
        <f t="shared" si="183"/>
        <v>18.243585743336951</v>
      </c>
      <c r="O807">
        <f t="shared" si="183"/>
        <v>32.563788598776704</v>
      </c>
      <c r="P807">
        <f t="shared" si="180"/>
        <v>5</v>
      </c>
      <c r="Q807">
        <f t="shared" ref="Q807:Q870" si="189">P687</f>
        <v>4</v>
      </c>
      <c r="R807">
        <f t="shared" ref="R807:R870" si="190">P795</f>
        <v>4</v>
      </c>
      <c r="S807">
        <f t="shared" ref="S807:S870" si="191">P806</f>
        <v>5</v>
      </c>
      <c r="T807">
        <f t="shared" si="173"/>
        <v>0.10000238836559977</v>
      </c>
      <c r="U807">
        <f t="shared" ref="U807:U870" si="192">T687</f>
        <v>7.5397289600956166E-2</v>
      </c>
      <c r="V807">
        <f t="shared" ref="V807:V870" si="193">T795</f>
        <v>8.3685052443780758E-2</v>
      </c>
      <c r="W807">
        <f t="shared" ref="W807:W870" si="194">T806</f>
        <v>9.5975344404037752E-2</v>
      </c>
    </row>
    <row r="808" spans="1:23" x14ac:dyDescent="0.4">
      <c r="A808">
        <v>1948.03</v>
      </c>
      <c r="B808">
        <v>14.3</v>
      </c>
      <c r="C808">
        <v>10.18668060948967</v>
      </c>
      <c r="D808">
        <f t="shared" si="185"/>
        <v>3.8700290979631423E-2</v>
      </c>
      <c r="E808">
        <f t="shared" si="177"/>
        <v>-5.6728232189973575E-2</v>
      </c>
      <c r="F808">
        <f t="shared" si="174"/>
        <v>0.17021276595744772</v>
      </c>
      <c r="G808" t="str">
        <f t="shared" si="186"/>
        <v>Below 10.7</v>
      </c>
      <c r="H808" t="str">
        <f t="shared" si="187"/>
        <v>10.7 to 13.7</v>
      </c>
      <c r="I808" t="str">
        <f>IF(C808&gt;$AA$17,"Above 21.9",IF(C808&gt;$AA$16,"17.7 to 21.9",IF(C808&gt;$AA$15,"13.7 to 17.7",IF(C808&gt;$AA$14,"10.6 to 13.6","Below 10.6"))))</f>
        <v>Below 10.6</v>
      </c>
      <c r="J808" t="str">
        <f t="shared" si="188"/>
        <v>10.6 to 13.6</v>
      </c>
      <c r="K808">
        <f t="shared" si="184"/>
        <v>10.498807094457</v>
      </c>
      <c r="L808">
        <f t="shared" si="183"/>
        <v>12.873878138515259</v>
      </c>
      <c r="M808">
        <f t="shared" si="183"/>
        <v>15.600945314587094</v>
      </c>
      <c r="N808">
        <f t="shared" si="183"/>
        <v>18.243585743336951</v>
      </c>
      <c r="O808">
        <f t="shared" si="183"/>
        <v>32.563788598776704</v>
      </c>
      <c r="P808">
        <f t="shared" si="180"/>
        <v>5</v>
      </c>
      <c r="Q808">
        <f t="shared" si="189"/>
        <v>4</v>
      </c>
      <c r="R808">
        <f t="shared" si="190"/>
        <v>4</v>
      </c>
      <c r="S808">
        <f t="shared" si="191"/>
        <v>5</v>
      </c>
      <c r="T808">
        <f t="shared" si="173"/>
        <v>9.8167404902085934E-2</v>
      </c>
      <c r="U808">
        <f t="shared" si="192"/>
        <v>8.0793154576700707E-2</v>
      </c>
      <c r="V808">
        <f t="shared" si="193"/>
        <v>8.8590413246013161E-2</v>
      </c>
      <c r="W808">
        <f t="shared" si="194"/>
        <v>0.10000238836559977</v>
      </c>
    </row>
    <row r="809" spans="1:23" x14ac:dyDescent="0.4">
      <c r="A809">
        <v>1948.04</v>
      </c>
      <c r="B809">
        <v>15.4</v>
      </c>
      <c r="C809">
        <v>10.779484482024618</v>
      </c>
      <c r="D809">
        <f t="shared" si="185"/>
        <v>5.5712841253791702E-2</v>
      </c>
      <c r="E809">
        <f t="shared" si="177"/>
        <v>5.4794520547945258E-2</v>
      </c>
      <c r="F809">
        <f t="shared" si="174"/>
        <v>0.9230769230769228</v>
      </c>
      <c r="G809" t="str">
        <f t="shared" si="186"/>
        <v>10.7 to 13.7</v>
      </c>
      <c r="H809" t="str">
        <f t="shared" si="187"/>
        <v>10.7 to 13.7</v>
      </c>
      <c r="I809" t="str">
        <f>IF(C809&gt;$AA$17,"Above 21.9",IF(C809&gt;$AA$16,"17.7 to 21.9",IF(C809&gt;$AA$15,"13.7 to 17.7",IF(C809&gt;$AA$14,"10.6 to 13.6","Below 10.6"))))</f>
        <v>10.6 to 13.6</v>
      </c>
      <c r="J809" t="str">
        <f t="shared" si="188"/>
        <v>10.6 to 13.6</v>
      </c>
      <c r="K809">
        <f t="shared" si="184"/>
        <v>10.498807094457</v>
      </c>
      <c r="L809">
        <f t="shared" si="183"/>
        <v>12.863302847229219</v>
      </c>
      <c r="M809">
        <f t="shared" si="183"/>
        <v>15.600945314587094</v>
      </c>
      <c r="N809">
        <f t="shared" si="183"/>
        <v>18.243585743336951</v>
      </c>
      <c r="O809">
        <f t="shared" si="183"/>
        <v>32.563788598776704</v>
      </c>
      <c r="P809">
        <f t="shared" si="180"/>
        <v>4</v>
      </c>
      <c r="Q809">
        <f t="shared" si="189"/>
        <v>4</v>
      </c>
      <c r="R809">
        <f t="shared" si="190"/>
        <v>4</v>
      </c>
      <c r="S809">
        <f t="shared" si="191"/>
        <v>5</v>
      </c>
      <c r="T809">
        <f t="shared" si="173"/>
        <v>9.2768814841521871E-2</v>
      </c>
      <c r="U809">
        <f t="shared" si="192"/>
        <v>8.4821111744507113E-2</v>
      </c>
      <c r="V809">
        <f t="shared" si="193"/>
        <v>9.1736174867977402E-2</v>
      </c>
      <c r="W809">
        <f t="shared" si="194"/>
        <v>9.8167404902085934E-2</v>
      </c>
    </row>
    <row r="810" spans="1:23" x14ac:dyDescent="0.4">
      <c r="A810">
        <v>1948.05</v>
      </c>
      <c r="B810">
        <v>16.149999999999999</v>
      </c>
      <c r="C810">
        <v>11.241032697984435</v>
      </c>
      <c r="D810">
        <f t="shared" si="185"/>
        <v>6.1823647294589154E-2</v>
      </c>
      <c r="E810">
        <f t="shared" si="177"/>
        <v>0.12622036262203618</v>
      </c>
      <c r="F810">
        <f t="shared" si="174"/>
        <v>0.58441558441558306</v>
      </c>
      <c r="G810" t="str">
        <f t="shared" si="186"/>
        <v>10.7 to 13.7</v>
      </c>
      <c r="H810" t="str">
        <f t="shared" si="187"/>
        <v>10.7 to 13.7</v>
      </c>
      <c r="I810" t="str">
        <f>IF(C810&gt;$AA$17,"Above 21.9",IF(C810&gt;$AA$16,"17.7 to 21.9",IF(C810&gt;$AA$15,"13.7 to 17.7",IF(C810&gt;$AA$14,"10.6 to 13.6","Below 10.6"))))</f>
        <v>10.6 to 13.6</v>
      </c>
      <c r="J810" t="str">
        <f t="shared" si="188"/>
        <v>10.6 to 13.6</v>
      </c>
      <c r="K810">
        <f t="shared" si="184"/>
        <v>10.498807094457</v>
      </c>
      <c r="L810">
        <f t="shared" si="183"/>
        <v>12.852134911443112</v>
      </c>
      <c r="M810">
        <f t="shared" si="183"/>
        <v>15.600945314587094</v>
      </c>
      <c r="N810">
        <f t="shared" si="183"/>
        <v>18.243585743336951</v>
      </c>
      <c r="O810">
        <f t="shared" si="183"/>
        <v>32.563788598776704</v>
      </c>
      <c r="P810">
        <f t="shared" si="180"/>
        <v>4</v>
      </c>
      <c r="Q810">
        <f t="shared" si="189"/>
        <v>4</v>
      </c>
      <c r="R810">
        <f t="shared" si="190"/>
        <v>4</v>
      </c>
      <c r="S810">
        <f t="shared" si="191"/>
        <v>4</v>
      </c>
      <c r="T810">
        <f t="shared" si="173"/>
        <v>8.8959798166880544E-2</v>
      </c>
      <c r="U810">
        <f t="shared" si="192"/>
        <v>8.338700725296741E-2</v>
      </c>
      <c r="V810">
        <f t="shared" si="193"/>
        <v>9.3164742519837876E-2</v>
      </c>
      <c r="W810">
        <f t="shared" si="194"/>
        <v>9.2768814841521871E-2</v>
      </c>
    </row>
    <row r="811" spans="1:23" x14ac:dyDescent="0.4">
      <c r="A811">
        <v>1948.06</v>
      </c>
      <c r="B811">
        <v>16.82</v>
      </c>
      <c r="C811">
        <v>11.583895756523839</v>
      </c>
      <c r="D811">
        <f t="shared" si="185"/>
        <v>6.4740450538687558E-2</v>
      </c>
      <c r="E811">
        <f t="shared" si="177"/>
        <v>0.13342318059299194</v>
      </c>
      <c r="F811">
        <f t="shared" si="174"/>
        <v>0.49783281733746265</v>
      </c>
      <c r="G811" t="str">
        <f t="shared" si="186"/>
        <v>10.7 to 13.7</v>
      </c>
      <c r="H811" t="str">
        <f t="shared" si="187"/>
        <v>10.7 to 13.7</v>
      </c>
      <c r="I811" t="str">
        <f>IF(C811&gt;$AA$17,"Above 21.9",IF(C811&gt;$AA$16,"17.7 to 21.9",IF(C811&gt;$AA$15,"13.7 to 17.7",IF(C811&gt;$AA$14,"10.6 to 13.6","Below 10.6"))))</f>
        <v>10.6 to 13.6</v>
      </c>
      <c r="J811" t="str">
        <f t="shared" si="188"/>
        <v>10.6 to 13.6</v>
      </c>
      <c r="K811">
        <f t="shared" si="184"/>
        <v>10.498807094457</v>
      </c>
      <c r="L811">
        <f t="shared" si="183"/>
        <v>12.833357463404038</v>
      </c>
      <c r="M811">
        <f t="shared" si="183"/>
        <v>15.600945314587094</v>
      </c>
      <c r="N811">
        <f t="shared" si="183"/>
        <v>18.243585743336951</v>
      </c>
      <c r="O811">
        <f t="shared" si="183"/>
        <v>32.563788598776704</v>
      </c>
      <c r="P811">
        <f t="shared" si="180"/>
        <v>4</v>
      </c>
      <c r="Q811">
        <f t="shared" si="189"/>
        <v>4</v>
      </c>
      <c r="R811">
        <f t="shared" si="190"/>
        <v>4</v>
      </c>
      <c r="S811">
        <f t="shared" si="191"/>
        <v>4</v>
      </c>
      <c r="T811">
        <f t="shared" si="173"/>
        <v>8.6326743698191363E-2</v>
      </c>
      <c r="U811">
        <f t="shared" si="192"/>
        <v>8.1373809232941754E-2</v>
      </c>
      <c r="V811">
        <f t="shared" si="193"/>
        <v>9.0230590865879395E-2</v>
      </c>
      <c r="W811">
        <f t="shared" si="194"/>
        <v>8.8959798166880544E-2</v>
      </c>
    </row>
    <row r="812" spans="1:23" x14ac:dyDescent="0.4">
      <c r="A812">
        <v>1948.07</v>
      </c>
      <c r="B812">
        <v>16.420000000000002</v>
      </c>
      <c r="C812">
        <v>11.134621739180933</v>
      </c>
      <c r="D812">
        <f t="shared" si="185"/>
        <v>3.4150326797385631E-2</v>
      </c>
      <c r="E812">
        <f t="shared" si="177"/>
        <v>4.1217501585288661E-2</v>
      </c>
      <c r="F812">
        <f t="shared" si="174"/>
        <v>-0.2853745541022582</v>
      </c>
      <c r="G812" t="str">
        <f t="shared" si="186"/>
        <v>10.7 to 13.7</v>
      </c>
      <c r="H812" t="str">
        <f t="shared" si="187"/>
        <v>13.7 to 17.8</v>
      </c>
      <c r="I812" t="str">
        <f>IF(C812&gt;$AA$17,"Above 21.9",IF(C812&gt;$AA$16,"17.7 to 21.9",IF(C812&gt;$AA$15,"13.7 to 17.7",IF(C812&gt;$AA$14,"10.6 to 13.6","Below 10.6"))))</f>
        <v>10.6 to 13.6</v>
      </c>
      <c r="J812" t="str">
        <f t="shared" si="188"/>
        <v>13.7 to 17.7</v>
      </c>
      <c r="K812">
        <f t="shared" si="184"/>
        <v>10.498807094457</v>
      </c>
      <c r="L812">
        <f t="shared" si="183"/>
        <v>12.788669217018636</v>
      </c>
      <c r="M812">
        <f t="shared" si="183"/>
        <v>15.600945314587094</v>
      </c>
      <c r="N812">
        <f t="shared" si="183"/>
        <v>18.243585743336951</v>
      </c>
      <c r="O812">
        <f t="shared" si="183"/>
        <v>32.563788598776704</v>
      </c>
      <c r="P812">
        <f t="shared" si="180"/>
        <v>4</v>
      </c>
      <c r="Q812">
        <f t="shared" si="189"/>
        <v>3</v>
      </c>
      <c r="R812">
        <f t="shared" si="190"/>
        <v>4</v>
      </c>
      <c r="S812">
        <f t="shared" si="191"/>
        <v>4</v>
      </c>
      <c r="T812">
        <f t="shared" si="173"/>
        <v>8.9809966016282508E-2</v>
      </c>
      <c r="U812">
        <f t="shared" si="192"/>
        <v>6.7703303461895334E-2</v>
      </c>
      <c r="V812">
        <f t="shared" si="193"/>
        <v>8.5496051765671974E-2</v>
      </c>
      <c r="W812">
        <f t="shared" si="194"/>
        <v>8.6326743698191363E-2</v>
      </c>
    </row>
    <row r="813" spans="1:23" x14ac:dyDescent="0.4">
      <c r="A813">
        <v>1948.08</v>
      </c>
      <c r="B813">
        <v>15.94</v>
      </c>
      <c r="C813">
        <v>10.723556662478133</v>
      </c>
      <c r="D813">
        <f t="shared" si="185"/>
        <v>2.948822095857026E-2</v>
      </c>
      <c r="E813">
        <f t="shared" si="177"/>
        <v>3.1047865459249587E-2</v>
      </c>
      <c r="F813">
        <f t="shared" si="174"/>
        <v>-0.35079171741778475</v>
      </c>
      <c r="G813" t="str">
        <f t="shared" si="186"/>
        <v>10.7 to 13.7</v>
      </c>
      <c r="H813" t="str">
        <f t="shared" si="187"/>
        <v>13.7 to 17.8</v>
      </c>
      <c r="I813" t="str">
        <f>IF(C813&gt;$AA$17,"Above 21.9",IF(C813&gt;$AA$16,"17.7 to 21.9",IF(C813&gt;$AA$15,"13.7 to 17.7",IF(C813&gt;$AA$14,"10.6 to 13.6","Below 10.6"))))</f>
        <v>10.6 to 13.6</v>
      </c>
      <c r="J813" t="str">
        <f t="shared" si="188"/>
        <v>13.7 to 17.7</v>
      </c>
      <c r="K813">
        <f t="shared" si="184"/>
        <v>10.498807094457</v>
      </c>
      <c r="L813">
        <f t="shared" si="183"/>
        <v>12.745031601699582</v>
      </c>
      <c r="M813">
        <f t="shared" si="183"/>
        <v>15.579750902795666</v>
      </c>
      <c r="N813">
        <f t="shared" si="183"/>
        <v>18.243585743336951</v>
      </c>
      <c r="O813">
        <f t="shared" si="183"/>
        <v>32.563788598776704</v>
      </c>
      <c r="P813">
        <f t="shared" si="180"/>
        <v>4</v>
      </c>
      <c r="Q813">
        <f t="shared" si="189"/>
        <v>3</v>
      </c>
      <c r="R813">
        <f t="shared" si="190"/>
        <v>4</v>
      </c>
      <c r="S813">
        <f t="shared" si="191"/>
        <v>4</v>
      </c>
      <c r="T813">
        <f t="shared" si="173"/>
        <v>9.3252642894032844E-2</v>
      </c>
      <c r="U813">
        <f t="shared" si="192"/>
        <v>6.7097934108572108E-2</v>
      </c>
      <c r="V813">
        <f t="shared" si="193"/>
        <v>8.8203081662191887E-2</v>
      </c>
      <c r="W813">
        <f t="shared" si="194"/>
        <v>8.9809966016282508E-2</v>
      </c>
    </row>
    <row r="814" spans="1:23" x14ac:dyDescent="0.4">
      <c r="A814">
        <v>1948.09</v>
      </c>
      <c r="B814">
        <v>15.76</v>
      </c>
      <c r="C814">
        <v>10.55301368939916</v>
      </c>
      <c r="D814">
        <f t="shared" si="185"/>
        <v>3.4127659574468082E-2</v>
      </c>
      <c r="E814">
        <f t="shared" si="177"/>
        <v>4.6480743691899022E-2</v>
      </c>
      <c r="F814">
        <f t="shared" si="174"/>
        <v>-0.13550815558343771</v>
      </c>
      <c r="G814" t="str">
        <f t="shared" si="186"/>
        <v>Below 10.7</v>
      </c>
      <c r="H814" t="str">
        <f t="shared" si="187"/>
        <v>13.7 to 17.8</v>
      </c>
      <c r="I814" t="str">
        <f>IF(C814&gt;$AA$17,"Above 21.9",IF(C814&gt;$AA$16,"17.7 to 21.9",IF(C814&gt;$AA$15,"13.7 to 17.7",IF(C814&gt;$AA$14,"10.6 to 13.6","Below 10.6"))))</f>
        <v>Below 10.6</v>
      </c>
      <c r="J814" t="str">
        <f t="shared" si="188"/>
        <v>13.7 to 17.7</v>
      </c>
      <c r="K814">
        <f t="shared" si="184"/>
        <v>10.498807094457</v>
      </c>
      <c r="L814">
        <f t="shared" si="183"/>
        <v>12.724043696089637</v>
      </c>
      <c r="M814">
        <f t="shared" si="183"/>
        <v>15.565892459300194</v>
      </c>
      <c r="N814">
        <f t="shared" si="183"/>
        <v>18.243585743336951</v>
      </c>
      <c r="O814">
        <f t="shared" si="183"/>
        <v>32.563788598776704</v>
      </c>
      <c r="P814">
        <f t="shared" si="180"/>
        <v>4</v>
      </c>
      <c r="Q814">
        <f t="shared" si="189"/>
        <v>3</v>
      </c>
      <c r="R814">
        <f t="shared" si="190"/>
        <v>4</v>
      </c>
      <c r="S814">
        <f t="shared" si="191"/>
        <v>4</v>
      </c>
      <c r="T814">
        <f t="shared" si="173"/>
        <v>9.4759661025033262E-2</v>
      </c>
      <c r="U814">
        <f t="shared" si="192"/>
        <v>7.0016584435926552E-2</v>
      </c>
      <c r="V814">
        <f t="shared" si="193"/>
        <v>9.235773868807344E-2</v>
      </c>
      <c r="W814">
        <f t="shared" si="194"/>
        <v>9.3252642894032844E-2</v>
      </c>
    </row>
    <row r="815" spans="1:23" x14ac:dyDescent="0.4">
      <c r="A815">
        <v>1948.1</v>
      </c>
      <c r="B815">
        <v>16.190000000000001</v>
      </c>
      <c r="C815">
        <v>10.825409809169495</v>
      </c>
      <c r="D815">
        <f t="shared" si="185"/>
        <v>2.396630934150077E-2</v>
      </c>
      <c r="E815">
        <f t="shared" si="177"/>
        <v>4.789644012944997E-2</v>
      </c>
      <c r="F815">
        <f t="shared" si="174"/>
        <v>0.3274111675126915</v>
      </c>
      <c r="G815" t="str">
        <f t="shared" si="186"/>
        <v>10.7 to 13.7</v>
      </c>
      <c r="H815" t="str">
        <f t="shared" si="187"/>
        <v>13.7 to 17.8</v>
      </c>
      <c r="I815" t="str">
        <f>IF(C815&gt;$AA$17,"Above 21.9",IF(C815&gt;$AA$16,"17.7 to 21.9",IF(C815&gt;$AA$15,"13.7 to 17.7",IF(C815&gt;$AA$14,"10.6 to 13.6","Below 10.6"))))</f>
        <v>10.6 to 13.6</v>
      </c>
      <c r="J815" t="str">
        <f t="shared" si="188"/>
        <v>13.7 to 17.7</v>
      </c>
      <c r="K815">
        <f t="shared" si="184"/>
        <v>10.498807094457</v>
      </c>
      <c r="L815">
        <f t="shared" si="183"/>
        <v>12.68875310050154</v>
      </c>
      <c r="M815">
        <f t="shared" si="183"/>
        <v>15.541688782429377</v>
      </c>
      <c r="N815">
        <f t="shared" si="183"/>
        <v>18.243585743336951</v>
      </c>
      <c r="O815">
        <f t="shared" si="183"/>
        <v>32.563788598776704</v>
      </c>
      <c r="P815">
        <f t="shared" si="180"/>
        <v>4</v>
      </c>
      <c r="Q815">
        <f t="shared" si="189"/>
        <v>3</v>
      </c>
      <c r="R815">
        <f t="shared" si="190"/>
        <v>4</v>
      </c>
      <c r="S815">
        <f t="shared" si="191"/>
        <v>4</v>
      </c>
      <c r="T815">
        <f t="shared" ref="T815:T878" si="195">1/C815</f>
        <v>9.2375255775810503E-2</v>
      </c>
      <c r="U815">
        <f t="shared" si="192"/>
        <v>6.2262051393013225E-2</v>
      </c>
      <c r="V815">
        <f t="shared" si="193"/>
        <v>8.9825775376951036E-2</v>
      </c>
      <c r="W815">
        <f t="shared" si="194"/>
        <v>9.4759661025033262E-2</v>
      </c>
    </row>
    <row r="816" spans="1:23" x14ac:dyDescent="0.4">
      <c r="A816">
        <v>1948.11</v>
      </c>
      <c r="B816">
        <v>15.29</v>
      </c>
      <c r="C816">
        <v>10.248096205635568</v>
      </c>
      <c r="D816">
        <f t="shared" si="185"/>
        <v>1.698546289211935E-2</v>
      </c>
      <c r="E816">
        <f t="shared" si="177"/>
        <v>1.3097576948264292E-3</v>
      </c>
      <c r="F816">
        <f t="shared" ref="F816:F879" si="196">(B816-B815)/B815*12</f>
        <v>-0.66707844348363343</v>
      </c>
      <c r="G816" t="str">
        <f t="shared" si="186"/>
        <v>Below 10.7</v>
      </c>
      <c r="H816" t="str">
        <f t="shared" si="187"/>
        <v>13.7 to 17.8</v>
      </c>
      <c r="I816" t="str">
        <f>IF(C816&gt;$AA$17,"Above 21.9",IF(C816&gt;$AA$16,"17.7 to 21.9",IF(C816&gt;$AA$15,"13.7 to 17.7",IF(C816&gt;$AA$14,"10.6 to 13.6","Below 10.6"))))</f>
        <v>Below 10.6</v>
      </c>
      <c r="J816" t="str">
        <f t="shared" si="188"/>
        <v>13.7 to 17.7</v>
      </c>
      <c r="K816">
        <f t="shared" si="184"/>
        <v>10.477505543525222</v>
      </c>
      <c r="L816">
        <f t="shared" si="183"/>
        <v>12.662523204367288</v>
      </c>
      <c r="M816">
        <f t="shared" si="183"/>
        <v>15.541688782429377</v>
      </c>
      <c r="N816">
        <f t="shared" si="183"/>
        <v>18.243585743336951</v>
      </c>
      <c r="O816">
        <f t="shared" si="183"/>
        <v>32.563788598776704</v>
      </c>
      <c r="P816">
        <f t="shared" si="180"/>
        <v>5</v>
      </c>
      <c r="Q816">
        <f t="shared" si="189"/>
        <v>3</v>
      </c>
      <c r="R816">
        <f t="shared" si="190"/>
        <v>4</v>
      </c>
      <c r="S816">
        <f t="shared" si="191"/>
        <v>4</v>
      </c>
      <c r="T816">
        <f t="shared" si="195"/>
        <v>9.7579099564862243E-2</v>
      </c>
      <c r="U816">
        <f t="shared" si="192"/>
        <v>6.1921146414277983E-2</v>
      </c>
      <c r="V816">
        <f t="shared" si="193"/>
        <v>9.1112791571465707E-2</v>
      </c>
      <c r="W816">
        <f t="shared" si="194"/>
        <v>9.2375255775810503E-2</v>
      </c>
    </row>
    <row r="817" spans="1:23" x14ac:dyDescent="0.4">
      <c r="A817">
        <v>1948.12</v>
      </c>
      <c r="B817">
        <v>15.19</v>
      </c>
      <c r="C817">
        <v>10.159652938900917</v>
      </c>
      <c r="D817">
        <f t="shared" si="185"/>
        <v>1.9700551615445233E-2</v>
      </c>
      <c r="E817">
        <f t="shared" si="177"/>
        <v>1.0645375914837003E-2</v>
      </c>
      <c r="F817">
        <f t="shared" si="196"/>
        <v>-7.8482668410725695E-2</v>
      </c>
      <c r="G817" t="str">
        <f t="shared" si="186"/>
        <v>Below 10.7</v>
      </c>
      <c r="H817" t="str">
        <f t="shared" si="187"/>
        <v>13.7 to 17.8</v>
      </c>
      <c r="I817" t="str">
        <f>IF(C817&gt;$AA$17,"Above 21.9",IF(C817&gt;$AA$16,"17.7 to 21.9",IF(C817&gt;$AA$15,"13.7 to 17.7",IF(C817&gt;$AA$14,"10.6 to 13.6","Below 10.6"))))</f>
        <v>Below 10.6</v>
      </c>
      <c r="J817" t="str">
        <f t="shared" si="188"/>
        <v>13.7 to 17.7</v>
      </c>
      <c r="K817">
        <f t="shared" si="184"/>
        <v>10.415128606814267</v>
      </c>
      <c r="L817">
        <f t="shared" si="183"/>
        <v>12.625220826875639</v>
      </c>
      <c r="M817">
        <f t="shared" si="183"/>
        <v>15.541688782429377</v>
      </c>
      <c r="N817">
        <f t="shared" si="183"/>
        <v>18.243585743336951</v>
      </c>
      <c r="O817">
        <f t="shared" si="183"/>
        <v>32.563788598776704</v>
      </c>
      <c r="P817">
        <f t="shared" si="180"/>
        <v>5</v>
      </c>
      <c r="Q817">
        <f t="shared" si="189"/>
        <v>3</v>
      </c>
      <c r="R817">
        <f t="shared" si="190"/>
        <v>4</v>
      </c>
      <c r="S817">
        <f t="shared" si="191"/>
        <v>5</v>
      </c>
      <c r="T817">
        <f t="shared" si="195"/>
        <v>9.8428559126369247E-2</v>
      </c>
      <c r="U817">
        <f t="shared" si="192"/>
        <v>6.346593390624683E-2</v>
      </c>
      <c r="V817">
        <f t="shared" si="193"/>
        <v>9.3624959197717073E-2</v>
      </c>
      <c r="W817">
        <f t="shared" si="194"/>
        <v>9.7579099564862243E-2</v>
      </c>
    </row>
    <row r="818" spans="1:23" x14ac:dyDescent="0.4">
      <c r="A818">
        <v>1949.01</v>
      </c>
      <c r="B818">
        <v>15.36</v>
      </c>
      <c r="C818">
        <v>10.24828575803898</v>
      </c>
      <c r="D818">
        <f t="shared" si="185"/>
        <v>2.2879999999999994E-2</v>
      </c>
      <c r="E818">
        <f t="shared" si="177"/>
        <v>3.573836817262302E-2</v>
      </c>
      <c r="F818">
        <f t="shared" si="196"/>
        <v>0.13429888084265959</v>
      </c>
      <c r="G818" t="str">
        <f t="shared" si="186"/>
        <v>Below 10.7</v>
      </c>
      <c r="H818" t="str">
        <f t="shared" si="187"/>
        <v>13.7 to 17.8</v>
      </c>
      <c r="I818" t="str">
        <f>IF(C818&gt;$AA$17,"Above 21.9",IF(C818&gt;$AA$16,"17.7 to 21.9",IF(C818&gt;$AA$15,"13.7 to 17.7",IF(C818&gt;$AA$14,"10.6 to 13.6","Below 10.6"))))</f>
        <v>Below 10.6</v>
      </c>
      <c r="J818" t="str">
        <f t="shared" si="188"/>
        <v>13.7 to 17.7</v>
      </c>
      <c r="K818">
        <f t="shared" si="184"/>
        <v>10.397735461022979</v>
      </c>
      <c r="L818">
        <f t="shared" si="183"/>
        <v>12.58878118069476</v>
      </c>
      <c r="M818">
        <f t="shared" si="183"/>
        <v>15.520378415811649</v>
      </c>
      <c r="N818">
        <f t="shared" si="183"/>
        <v>18.243585743336951</v>
      </c>
      <c r="O818">
        <f t="shared" si="183"/>
        <v>32.563788598776704</v>
      </c>
      <c r="P818">
        <f t="shared" si="180"/>
        <v>5</v>
      </c>
      <c r="Q818">
        <f t="shared" si="189"/>
        <v>3</v>
      </c>
      <c r="R818">
        <f t="shared" si="190"/>
        <v>5</v>
      </c>
      <c r="S818">
        <f t="shared" si="191"/>
        <v>5</v>
      </c>
      <c r="T818">
        <f t="shared" si="195"/>
        <v>9.7577294740789022E-2</v>
      </c>
      <c r="U818">
        <f t="shared" si="192"/>
        <v>6.4104066394019443E-2</v>
      </c>
      <c r="V818">
        <f t="shared" si="193"/>
        <v>9.5975344404037752E-2</v>
      </c>
      <c r="W818">
        <f t="shared" si="194"/>
        <v>9.8428559126369247E-2</v>
      </c>
    </row>
    <row r="819" spans="1:23" x14ac:dyDescent="0.4">
      <c r="A819">
        <v>1949.02</v>
      </c>
      <c r="B819">
        <v>14.77</v>
      </c>
      <c r="C819">
        <v>9.8725171405700571</v>
      </c>
      <c r="D819">
        <f t="shared" si="185"/>
        <v>1.9112903225806444E-2</v>
      </c>
      <c r="E819">
        <f t="shared" ref="E819:E882" si="197">(B819-B807)/B807</f>
        <v>4.75177304964539E-2</v>
      </c>
      <c r="F819">
        <f t="shared" si="196"/>
        <v>-0.46093749999999994</v>
      </c>
      <c r="G819" t="str">
        <f t="shared" si="186"/>
        <v>Below 10.7</v>
      </c>
      <c r="H819" t="str">
        <f t="shared" si="187"/>
        <v>13.7 to 17.8</v>
      </c>
      <c r="I819" t="str">
        <f>IF(C819&gt;$AA$17,"Above 21.9",IF(C819&gt;$AA$16,"17.7 to 21.9",IF(C819&gt;$AA$15,"13.7 to 17.7",IF(C819&gt;$AA$14,"10.6 to 13.6","Below 10.6"))))</f>
        <v>Below 10.6</v>
      </c>
      <c r="J819" t="str">
        <f t="shared" si="188"/>
        <v>13.7 to 17.7</v>
      </c>
      <c r="K819">
        <f t="shared" si="184"/>
        <v>10.388436988315247</v>
      </c>
      <c r="L819">
        <f t="shared" si="183"/>
        <v>12.54687115693857</v>
      </c>
      <c r="M819">
        <f t="shared" si="183"/>
        <v>15.496409536213189</v>
      </c>
      <c r="N819">
        <f t="shared" si="183"/>
        <v>18.243585743336951</v>
      </c>
      <c r="O819">
        <f t="shared" si="183"/>
        <v>32.563788598776704</v>
      </c>
      <c r="P819">
        <f t="shared" si="180"/>
        <v>5</v>
      </c>
      <c r="Q819">
        <f t="shared" si="189"/>
        <v>3</v>
      </c>
      <c r="R819">
        <f t="shared" si="190"/>
        <v>5</v>
      </c>
      <c r="S819">
        <f t="shared" si="191"/>
        <v>5</v>
      </c>
      <c r="T819">
        <f t="shared" si="195"/>
        <v>0.10129129033269606</v>
      </c>
      <c r="U819">
        <f t="shared" si="192"/>
        <v>6.3837813430759172E-2</v>
      </c>
      <c r="V819">
        <f t="shared" si="193"/>
        <v>0.10000238836559977</v>
      </c>
      <c r="W819">
        <f t="shared" si="194"/>
        <v>9.7577294740789022E-2</v>
      </c>
    </row>
    <row r="820" spans="1:23" x14ac:dyDescent="0.4">
      <c r="A820">
        <v>1949.03</v>
      </c>
      <c r="B820">
        <v>14.91</v>
      </c>
      <c r="C820">
        <v>9.9013324912409217</v>
      </c>
      <c r="D820">
        <f t="shared" si="185"/>
        <v>2.0338983050847453E-2</v>
      </c>
      <c r="E820">
        <f t="shared" si="197"/>
        <v>4.2657342657342619E-2</v>
      </c>
      <c r="F820">
        <f t="shared" si="196"/>
        <v>0.11374407582938435</v>
      </c>
      <c r="G820" t="str">
        <f t="shared" si="186"/>
        <v>Below 10.7</v>
      </c>
      <c r="H820" t="str">
        <f t="shared" si="187"/>
        <v>13.7 to 17.8</v>
      </c>
      <c r="I820" t="str">
        <f>IF(C820&gt;$AA$17,"Above 21.9",IF(C820&gt;$AA$16,"17.7 to 21.9",IF(C820&gt;$AA$15,"13.7 to 17.7",IF(C820&gt;$AA$14,"10.6 to 13.6","Below 10.6"))))</f>
        <v>Below 10.6</v>
      </c>
      <c r="J820" t="str">
        <f t="shared" si="188"/>
        <v>13.7 to 17.7</v>
      </c>
      <c r="K820">
        <f t="shared" si="184"/>
        <v>10.359716880475519</v>
      </c>
      <c r="L820">
        <f t="shared" si="184"/>
        <v>12.541945945287265</v>
      </c>
      <c r="M820">
        <f t="shared" si="184"/>
        <v>15.479053064797297</v>
      </c>
      <c r="N820">
        <f t="shared" si="184"/>
        <v>18.243585743336951</v>
      </c>
      <c r="O820">
        <f t="shared" si="184"/>
        <v>32.563788598776704</v>
      </c>
      <c r="P820">
        <f t="shared" si="180"/>
        <v>5</v>
      </c>
      <c r="Q820">
        <f t="shared" si="189"/>
        <v>3</v>
      </c>
      <c r="R820">
        <f t="shared" si="190"/>
        <v>5</v>
      </c>
      <c r="S820">
        <f t="shared" si="191"/>
        <v>5</v>
      </c>
      <c r="T820">
        <f t="shared" si="195"/>
        <v>0.10099650737763188</v>
      </c>
      <c r="U820">
        <f t="shared" si="192"/>
        <v>6.3575928241939611E-2</v>
      </c>
      <c r="V820">
        <f t="shared" si="193"/>
        <v>9.8167404902085934E-2</v>
      </c>
      <c r="W820">
        <f t="shared" si="194"/>
        <v>0.10129129033269606</v>
      </c>
    </row>
    <row r="821" spans="1:23" x14ac:dyDescent="0.4">
      <c r="A821">
        <v>1949.04</v>
      </c>
      <c r="B821">
        <v>14.89</v>
      </c>
      <c r="C821">
        <v>9.7836398675440588</v>
      </c>
      <c r="D821">
        <f t="shared" si="185"/>
        <v>3.7488457987072947E-2</v>
      </c>
      <c r="E821">
        <f t="shared" si="197"/>
        <v>-3.31168831168831E-2</v>
      </c>
      <c r="F821">
        <f t="shared" si="196"/>
        <v>-1.6096579476860821E-2</v>
      </c>
      <c r="G821" t="str">
        <f t="shared" si="186"/>
        <v>Below 10.7</v>
      </c>
      <c r="H821" t="str">
        <f t="shared" si="187"/>
        <v>13.7 to 17.8</v>
      </c>
      <c r="I821" t="str">
        <f>IF(C821&gt;$AA$17,"Above 21.9",IF(C821&gt;$AA$16,"17.7 to 21.9",IF(C821&gt;$AA$15,"13.7 to 17.7",IF(C821&gt;$AA$14,"10.6 to 13.6","Below 10.6"))))</f>
        <v>Below 10.6</v>
      </c>
      <c r="J821" t="str">
        <f t="shared" si="188"/>
        <v>13.7 to 17.7</v>
      </c>
      <c r="K821">
        <f t="shared" ref="K821:O828" si="198">_xlfn.PERCENTILE.INC($C102:$C821,K$1)</f>
        <v>10.35335533101094</v>
      </c>
      <c r="L821">
        <f t="shared" si="198"/>
        <v>12.529100236444981</v>
      </c>
      <c r="M821">
        <f t="shared" si="198"/>
        <v>15.475269116164609</v>
      </c>
      <c r="N821">
        <f t="shared" si="198"/>
        <v>18.243585743336951</v>
      </c>
      <c r="O821">
        <f t="shared" si="198"/>
        <v>32.563788598776704</v>
      </c>
      <c r="P821">
        <f t="shared" si="180"/>
        <v>5</v>
      </c>
      <c r="Q821">
        <f t="shared" si="189"/>
        <v>4</v>
      </c>
      <c r="R821">
        <f t="shared" si="190"/>
        <v>4</v>
      </c>
      <c r="S821">
        <f t="shared" si="191"/>
        <v>5</v>
      </c>
      <c r="T821">
        <f t="shared" si="195"/>
        <v>0.10221144824814829</v>
      </c>
      <c r="U821">
        <f t="shared" si="192"/>
        <v>7.1854594342558128E-2</v>
      </c>
      <c r="V821">
        <f t="shared" si="193"/>
        <v>9.2768814841521871E-2</v>
      </c>
      <c r="W821">
        <f t="shared" si="194"/>
        <v>0.10099650737763188</v>
      </c>
    </row>
    <row r="822" spans="1:23" x14ac:dyDescent="0.4">
      <c r="A822">
        <v>1949.05</v>
      </c>
      <c r="B822">
        <v>14.78</v>
      </c>
      <c r="C822">
        <v>9.6922950863958093</v>
      </c>
      <c r="D822">
        <f t="shared" si="185"/>
        <v>3.1611754229741752E-2</v>
      </c>
      <c r="E822">
        <f t="shared" si="197"/>
        <v>-8.4829721362229063E-2</v>
      </c>
      <c r="F822">
        <f t="shared" si="196"/>
        <v>-8.8650100738751805E-2</v>
      </c>
      <c r="G822" t="str">
        <f t="shared" si="186"/>
        <v>Below 10.7</v>
      </c>
      <c r="H822" t="str">
        <f t="shared" si="187"/>
        <v>13.7 to 17.8</v>
      </c>
      <c r="I822" t="str">
        <f>IF(C822&gt;$AA$17,"Above 21.9",IF(C822&gt;$AA$16,"17.7 to 21.9",IF(C822&gt;$AA$15,"13.7 to 17.7",IF(C822&gt;$AA$14,"10.6 to 13.6","Below 10.6"))))</f>
        <v>Below 10.6</v>
      </c>
      <c r="J822" t="str">
        <f t="shared" si="188"/>
        <v>13.7 to 17.7</v>
      </c>
      <c r="K822">
        <f t="shared" ref="K822:K828" si="199">_xlfn.PERCENTILE.INC($C103:$C822,K$1)</f>
        <v>10.329260383750132</v>
      </c>
      <c r="L822">
        <f t="shared" si="198"/>
        <v>12.503606250476718</v>
      </c>
      <c r="M822">
        <f t="shared" si="198"/>
        <v>15.447161507342518</v>
      </c>
      <c r="N822">
        <f t="shared" si="198"/>
        <v>18.243585743336951</v>
      </c>
      <c r="O822">
        <f t="shared" si="198"/>
        <v>32.563788598776704</v>
      </c>
      <c r="P822">
        <f t="shared" si="180"/>
        <v>5</v>
      </c>
      <c r="Q822">
        <f t="shared" si="189"/>
        <v>3</v>
      </c>
      <c r="R822">
        <f t="shared" si="190"/>
        <v>4</v>
      </c>
      <c r="S822">
        <f t="shared" si="191"/>
        <v>5</v>
      </c>
      <c r="T822">
        <f t="shared" si="195"/>
        <v>0.10317473736469382</v>
      </c>
      <c r="U822">
        <f t="shared" si="192"/>
        <v>6.8951586644863547E-2</v>
      </c>
      <c r="V822">
        <f t="shared" si="193"/>
        <v>8.8959798166880544E-2</v>
      </c>
      <c r="W822">
        <f t="shared" si="194"/>
        <v>0.10221144824814829</v>
      </c>
    </row>
    <row r="823" spans="1:23" x14ac:dyDescent="0.4">
      <c r="A823">
        <v>1949.06</v>
      </c>
      <c r="B823">
        <v>13.97</v>
      </c>
      <c r="C823">
        <v>9.067718943419532</v>
      </c>
      <c r="D823">
        <f t="shared" si="185"/>
        <v>2.2222222222222233E-2</v>
      </c>
      <c r="E823">
        <f t="shared" si="197"/>
        <v>-0.16944114149821637</v>
      </c>
      <c r="F823">
        <f t="shared" si="196"/>
        <v>-0.65764546684708969</v>
      </c>
      <c r="G823" t="str">
        <f t="shared" si="186"/>
        <v>Below 10.7</v>
      </c>
      <c r="H823" t="str">
        <f t="shared" si="187"/>
        <v>13.7 to 17.8</v>
      </c>
      <c r="I823" t="str">
        <f>IF(C823&gt;$AA$17,"Above 21.9",IF(C823&gt;$AA$16,"17.7 to 21.9",IF(C823&gt;$AA$15,"13.7 to 17.7",IF(C823&gt;$AA$14,"10.6 to 13.6","Below 10.6"))))</f>
        <v>Below 10.6</v>
      </c>
      <c r="J823" t="str">
        <f t="shared" si="188"/>
        <v>13.7 to 17.7</v>
      </c>
      <c r="K823">
        <f t="shared" si="199"/>
        <v>10.311382815694095</v>
      </c>
      <c r="L823">
        <f t="shared" si="198"/>
        <v>12.478554419868251</v>
      </c>
      <c r="M823">
        <f t="shared" si="198"/>
        <v>15.42214045834049</v>
      </c>
      <c r="N823">
        <f t="shared" si="198"/>
        <v>18.243585743336951</v>
      </c>
      <c r="O823">
        <f t="shared" si="198"/>
        <v>32.563788598776704</v>
      </c>
      <c r="P823">
        <f t="shared" si="180"/>
        <v>5</v>
      </c>
      <c r="Q823">
        <f t="shared" si="189"/>
        <v>3</v>
      </c>
      <c r="R823">
        <f t="shared" si="190"/>
        <v>4</v>
      </c>
      <c r="S823">
        <f t="shared" si="191"/>
        <v>5</v>
      </c>
      <c r="T823">
        <f t="shared" si="195"/>
        <v>0.11028131840430527</v>
      </c>
      <c r="U823">
        <f t="shared" si="192"/>
        <v>6.7413478023283582E-2</v>
      </c>
      <c r="V823">
        <f t="shared" si="193"/>
        <v>8.6326743698191363E-2</v>
      </c>
      <c r="W823">
        <f t="shared" si="194"/>
        <v>0.10317473736469382</v>
      </c>
    </row>
    <row r="824" spans="1:23" x14ac:dyDescent="0.4">
      <c r="A824">
        <v>1949.07</v>
      </c>
      <c r="B824">
        <v>14.76</v>
      </c>
      <c r="C824">
        <v>9.6050380933639232</v>
      </c>
      <c r="D824">
        <f t="shared" si="185"/>
        <v>2.6046114432109295E-2</v>
      </c>
      <c r="E824">
        <f t="shared" si="197"/>
        <v>-0.10109622411693067</v>
      </c>
      <c r="F824">
        <f t="shared" si="196"/>
        <v>0.67859699355762271</v>
      </c>
      <c r="G824" t="str">
        <f t="shared" si="186"/>
        <v>Below 10.7</v>
      </c>
      <c r="H824" t="str">
        <f t="shared" si="187"/>
        <v>13.7 to 17.8</v>
      </c>
      <c r="I824" t="str">
        <f>IF(C824&gt;$AA$17,"Above 21.9",IF(C824&gt;$AA$16,"17.7 to 21.9",IF(C824&gt;$AA$15,"13.7 to 17.7",IF(C824&gt;$AA$14,"10.6 to 13.6","Below 10.6"))))</f>
        <v>Below 10.6</v>
      </c>
      <c r="J824" t="str">
        <f t="shared" si="188"/>
        <v>13.7 to 17.7</v>
      </c>
      <c r="K824">
        <f t="shared" si="199"/>
        <v>10.248247847558298</v>
      </c>
      <c r="L824">
        <f t="shared" si="198"/>
        <v>12.457459895580831</v>
      </c>
      <c r="M824">
        <f t="shared" si="198"/>
        <v>15.41693460066052</v>
      </c>
      <c r="N824">
        <f t="shared" si="198"/>
        <v>18.243585743336951</v>
      </c>
      <c r="O824">
        <f t="shared" si="198"/>
        <v>32.563788598776704</v>
      </c>
      <c r="P824">
        <f t="shared" si="180"/>
        <v>5</v>
      </c>
      <c r="Q824">
        <f t="shared" si="189"/>
        <v>3</v>
      </c>
      <c r="R824">
        <f t="shared" si="190"/>
        <v>4</v>
      </c>
      <c r="S824">
        <f t="shared" si="191"/>
        <v>5</v>
      </c>
      <c r="T824">
        <f t="shared" si="195"/>
        <v>0.10411202852916278</v>
      </c>
      <c r="U824">
        <f t="shared" si="192"/>
        <v>6.5483799621879862E-2</v>
      </c>
      <c r="V824">
        <f t="shared" si="193"/>
        <v>8.9809966016282508E-2</v>
      </c>
      <c r="W824">
        <f t="shared" si="194"/>
        <v>0.11028131840430527</v>
      </c>
    </row>
    <row r="825" spans="1:23" x14ac:dyDescent="0.4">
      <c r="A825">
        <v>1949.08</v>
      </c>
      <c r="B825">
        <v>15.29</v>
      </c>
      <c r="C825">
        <v>9.8513486380792283</v>
      </c>
      <c r="D825">
        <f t="shared" si="185"/>
        <v>3.2495667244367421E-2</v>
      </c>
      <c r="E825">
        <f t="shared" si="197"/>
        <v>-4.07779171894605E-2</v>
      </c>
      <c r="F825">
        <f t="shared" si="196"/>
        <v>0.43089430894308894</v>
      </c>
      <c r="G825" t="str">
        <f t="shared" si="186"/>
        <v>Below 10.7</v>
      </c>
      <c r="H825" t="str">
        <f t="shared" si="187"/>
        <v>13.7 to 17.8</v>
      </c>
      <c r="I825" t="str">
        <f>IF(C825&gt;$AA$17,"Above 21.9",IF(C825&gt;$AA$16,"17.7 to 21.9",IF(C825&gt;$AA$15,"13.7 to 17.7",IF(C825&gt;$AA$14,"10.6 to 13.6","Below 10.6"))))</f>
        <v>Below 10.6</v>
      </c>
      <c r="J825" t="str">
        <f t="shared" si="188"/>
        <v>13.7 to 17.7</v>
      </c>
      <c r="K825">
        <f t="shared" si="199"/>
        <v>10.235813086406388</v>
      </c>
      <c r="L825">
        <f t="shared" si="198"/>
        <v>12.446714901095692</v>
      </c>
      <c r="M825">
        <f t="shared" si="198"/>
        <v>15.411968620723554</v>
      </c>
      <c r="N825">
        <f t="shared" si="198"/>
        <v>18.243585743336951</v>
      </c>
      <c r="O825">
        <f t="shared" si="198"/>
        <v>32.563788598776704</v>
      </c>
      <c r="P825">
        <f t="shared" si="180"/>
        <v>5</v>
      </c>
      <c r="Q825">
        <f t="shared" si="189"/>
        <v>3</v>
      </c>
      <c r="R825">
        <f t="shared" si="190"/>
        <v>4</v>
      </c>
      <c r="S825">
        <f t="shared" si="191"/>
        <v>5</v>
      </c>
      <c r="T825">
        <f t="shared" si="195"/>
        <v>0.10150894428145785</v>
      </c>
      <c r="U825">
        <f t="shared" si="192"/>
        <v>6.6137205955156195E-2</v>
      </c>
      <c r="V825">
        <f t="shared" si="193"/>
        <v>9.3252642894032844E-2</v>
      </c>
      <c r="W825">
        <f t="shared" si="194"/>
        <v>0.10411202852916278</v>
      </c>
    </row>
    <row r="826" spans="1:23" x14ac:dyDescent="0.4">
      <c r="A826">
        <v>1949.09</v>
      </c>
      <c r="B826">
        <v>15.49</v>
      </c>
      <c r="C826">
        <v>9.884048361738289</v>
      </c>
      <c r="D826">
        <f t="shared" si="185"/>
        <v>2.1299921691464375E-2</v>
      </c>
      <c r="E826">
        <f t="shared" si="197"/>
        <v>-1.7131979695431444E-2</v>
      </c>
      <c r="F826">
        <f t="shared" si="196"/>
        <v>0.15696533682145278</v>
      </c>
      <c r="G826" t="str">
        <f t="shared" si="186"/>
        <v>Below 10.7</v>
      </c>
      <c r="H826" t="str">
        <f t="shared" si="187"/>
        <v>13.7 to 17.8</v>
      </c>
      <c r="I826" t="str">
        <f>IF(C826&gt;$AA$17,"Above 21.9",IF(C826&gt;$AA$16,"17.7 to 21.9",IF(C826&gt;$AA$15,"13.7 to 17.7",IF(C826&gt;$AA$14,"10.6 to 13.6","Below 10.6"))))</f>
        <v>Below 10.6</v>
      </c>
      <c r="J826" t="str">
        <f t="shared" si="188"/>
        <v>13.7 to 17.7</v>
      </c>
      <c r="K826">
        <f t="shared" si="199"/>
        <v>10.18378808599131</v>
      </c>
      <c r="L826">
        <f t="shared" si="198"/>
        <v>12.439298941828273</v>
      </c>
      <c r="M826">
        <f t="shared" si="198"/>
        <v>15.408304570768388</v>
      </c>
      <c r="N826">
        <f t="shared" si="198"/>
        <v>18.243585743336951</v>
      </c>
      <c r="O826">
        <f t="shared" si="198"/>
        <v>32.563788598776704</v>
      </c>
      <c r="P826">
        <f t="shared" si="180"/>
        <v>5</v>
      </c>
      <c r="Q826">
        <f t="shared" si="189"/>
        <v>2</v>
      </c>
      <c r="R826">
        <f t="shared" si="190"/>
        <v>4</v>
      </c>
      <c r="S826">
        <f t="shared" si="191"/>
        <v>5</v>
      </c>
      <c r="T826">
        <f t="shared" si="195"/>
        <v>0.10117311888831469</v>
      </c>
      <c r="U826">
        <f t="shared" si="192"/>
        <v>6.0779796608083192E-2</v>
      </c>
      <c r="V826">
        <f t="shared" si="193"/>
        <v>9.4759661025033262E-2</v>
      </c>
      <c r="W826">
        <f t="shared" si="194"/>
        <v>0.10150894428145785</v>
      </c>
    </row>
    <row r="827" spans="1:23" x14ac:dyDescent="0.4">
      <c r="A827">
        <v>1949.1</v>
      </c>
      <c r="B827">
        <v>15.89</v>
      </c>
      <c r="C827">
        <v>10.169850844772144</v>
      </c>
      <c r="D827">
        <f t="shared" si="185"/>
        <v>2.3178294573643413E-2</v>
      </c>
      <c r="E827">
        <f t="shared" si="197"/>
        <v>-1.852995676343426E-2</v>
      </c>
      <c r="F827">
        <f t="shared" si="196"/>
        <v>0.3098773402194967</v>
      </c>
      <c r="G827" t="str">
        <f t="shared" si="186"/>
        <v>Below 10.7</v>
      </c>
      <c r="H827" t="str">
        <f t="shared" si="187"/>
        <v>13.7 to 17.8</v>
      </c>
      <c r="I827" t="str">
        <f>IF(C827&gt;$AA$17,"Above 21.9",IF(C827&gt;$AA$16,"17.7 to 21.9",IF(C827&gt;$AA$15,"13.7 to 17.7",IF(C827&gt;$AA$14,"10.6 to 13.6","Below 10.6"))))</f>
        <v>Below 10.6</v>
      </c>
      <c r="J827" t="str">
        <f t="shared" si="188"/>
        <v>13.7 to 17.7</v>
      </c>
      <c r="K827">
        <f t="shared" si="199"/>
        <v>10.171744562552723</v>
      </c>
      <c r="L827">
        <f t="shared" si="198"/>
        <v>12.431588404765417</v>
      </c>
      <c r="M827">
        <f t="shared" si="198"/>
        <v>15.404075013185228</v>
      </c>
      <c r="N827">
        <f t="shared" si="198"/>
        <v>18.243585743336951</v>
      </c>
      <c r="O827">
        <f t="shared" si="198"/>
        <v>32.563788598776704</v>
      </c>
      <c r="P827">
        <f t="shared" si="180"/>
        <v>5</v>
      </c>
      <c r="Q827">
        <f t="shared" si="189"/>
        <v>2</v>
      </c>
      <c r="R827">
        <f t="shared" si="190"/>
        <v>4</v>
      </c>
      <c r="S827">
        <f t="shared" si="191"/>
        <v>5</v>
      </c>
      <c r="T827">
        <f t="shared" si="195"/>
        <v>9.8329859037613543E-2</v>
      </c>
      <c r="U827">
        <f t="shared" si="192"/>
        <v>5.9448773825494114E-2</v>
      </c>
      <c r="V827">
        <f t="shared" si="193"/>
        <v>9.2375255775810503E-2</v>
      </c>
      <c r="W827">
        <f t="shared" si="194"/>
        <v>0.10117311888831469</v>
      </c>
    </row>
    <row r="828" spans="1:23" x14ac:dyDescent="0.4">
      <c r="A828">
        <v>1949.11</v>
      </c>
      <c r="B828">
        <v>16.11</v>
      </c>
      <c r="C828">
        <v>10.215861011650645</v>
      </c>
      <c r="D828">
        <f t="shared" si="185"/>
        <v>2.7150749802683498E-2</v>
      </c>
      <c r="E828">
        <f t="shared" si="197"/>
        <v>5.3629823413996094E-2</v>
      </c>
      <c r="F828">
        <f t="shared" si="196"/>
        <v>0.16614222781623575</v>
      </c>
      <c r="G828" t="str">
        <f t="shared" si="186"/>
        <v>Below 10.7</v>
      </c>
      <c r="H828" t="str">
        <f t="shared" si="187"/>
        <v>13.7 to 17.8</v>
      </c>
      <c r="I828" t="str">
        <f>IF(C828&gt;$AA$17,"Above 21.9",IF(C828&gt;$AA$16,"17.7 to 21.9",IF(C828&gt;$AA$15,"13.7 to 17.7",IF(C828&gt;$AA$14,"10.6 to 13.6","Below 10.6"))))</f>
        <v>Below 10.6</v>
      </c>
      <c r="J828" t="str">
        <f t="shared" si="188"/>
        <v>13.7 to 17.7</v>
      </c>
      <c r="K828">
        <f t="shared" si="199"/>
        <v>10.171744562552723</v>
      </c>
      <c r="L828">
        <f t="shared" si="198"/>
        <v>12.428229242165807</v>
      </c>
      <c r="M828">
        <f t="shared" si="198"/>
        <v>15.357629410475612</v>
      </c>
      <c r="N828">
        <f t="shared" si="198"/>
        <v>18.243585743336951</v>
      </c>
      <c r="O828">
        <f t="shared" si="198"/>
        <v>32.563788598776704</v>
      </c>
      <c r="P828">
        <f t="shared" si="180"/>
        <v>4</v>
      </c>
      <c r="Q828">
        <f t="shared" si="189"/>
        <v>2</v>
      </c>
      <c r="R828">
        <f t="shared" si="190"/>
        <v>5</v>
      </c>
      <c r="S828">
        <f t="shared" si="191"/>
        <v>5</v>
      </c>
      <c r="T828">
        <f t="shared" si="195"/>
        <v>9.7887001287463998E-2</v>
      </c>
      <c r="U828">
        <f t="shared" si="192"/>
        <v>6.0243727409590365E-2</v>
      </c>
      <c r="V828">
        <f t="shared" si="193"/>
        <v>9.7579099564862243E-2</v>
      </c>
      <c r="W828">
        <f t="shared" si="194"/>
        <v>9.8329859037613543E-2</v>
      </c>
    </row>
    <row r="829" spans="1:23" x14ac:dyDescent="0.4">
      <c r="A829">
        <v>1949.12</v>
      </c>
      <c r="B829">
        <v>16.54</v>
      </c>
      <c r="C829">
        <v>10.529330904131148</v>
      </c>
      <c r="D829">
        <f t="shared" si="185"/>
        <v>3.3710590137429261E-2</v>
      </c>
      <c r="E829">
        <f t="shared" si="197"/>
        <v>8.88742593811718E-2</v>
      </c>
      <c r="F829">
        <f t="shared" si="196"/>
        <v>0.32029795158286756</v>
      </c>
      <c r="G829" t="str">
        <f t="shared" si="186"/>
        <v>Below 10.7</v>
      </c>
      <c r="H829" t="str">
        <f t="shared" si="187"/>
        <v>13.7 to 17.8</v>
      </c>
      <c r="I829" t="str">
        <f>IF(C829&gt;$AA$17,"Above 21.9",IF(C829&gt;$AA$16,"17.7 to 21.9",IF(C829&gt;$AA$15,"13.7 to 17.7",IF(C829&gt;$AA$14,"10.6 to 13.6","Below 10.6"))))</f>
        <v>Below 10.6</v>
      </c>
      <c r="J829" t="str">
        <f t="shared" si="188"/>
        <v>13.7 to 17.7</v>
      </c>
      <c r="K829">
        <f>_xlfn.PERCENTILE.INC($C110:$C829,K$1)</f>
        <v>10.171744562552723</v>
      </c>
      <c r="L829">
        <f t="shared" ref="L829:O829" si="200">_xlfn.PERCENTILE.INC($C110:$C829,L$1)</f>
        <v>12.406825006829088</v>
      </c>
      <c r="M829">
        <f t="shared" si="200"/>
        <v>15.294418765999826</v>
      </c>
      <c r="N829">
        <f t="shared" si="200"/>
        <v>18.243585743336951</v>
      </c>
      <c r="O829">
        <f t="shared" si="200"/>
        <v>32.563788598776704</v>
      </c>
      <c r="P829">
        <f t="shared" si="180"/>
        <v>4</v>
      </c>
      <c r="Q829">
        <f t="shared" si="189"/>
        <v>2</v>
      </c>
      <c r="R829">
        <f t="shared" si="190"/>
        <v>5</v>
      </c>
      <c r="S829">
        <f t="shared" si="191"/>
        <v>4</v>
      </c>
      <c r="T829">
        <f t="shared" si="195"/>
        <v>9.4972796382308891E-2</v>
      </c>
      <c r="U829">
        <f t="shared" si="192"/>
        <v>6.1423503572267689E-2</v>
      </c>
      <c r="V829">
        <f t="shared" si="193"/>
        <v>9.8428559126369247E-2</v>
      </c>
      <c r="W829">
        <f t="shared" si="194"/>
        <v>9.7887001287463998E-2</v>
      </c>
    </row>
    <row r="830" spans="1:23" x14ac:dyDescent="0.4">
      <c r="A830">
        <v>1950.01</v>
      </c>
      <c r="B830">
        <v>16.88</v>
      </c>
      <c r="C830">
        <v>10.745733299747911</v>
      </c>
      <c r="D830">
        <f t="shared" si="185"/>
        <v>3.7235772357723559E-2</v>
      </c>
      <c r="E830">
        <f t="shared" si="197"/>
        <v>9.8958333333333315E-2</v>
      </c>
      <c r="F830">
        <f t="shared" si="196"/>
        <v>0.24667472793228529</v>
      </c>
      <c r="G830" t="str">
        <f t="shared" si="186"/>
        <v>10.7 to 13.7</v>
      </c>
      <c r="H830" t="str">
        <f t="shared" si="187"/>
        <v>13.7 to 17.8</v>
      </c>
      <c r="I830" t="str">
        <f>IF(C830&gt;$AA$17,"Above 21.9",IF(C830&gt;$AA$16,"17.7 to 21.9",IF(C830&gt;$AA$15,"13.7 to 17.7",IF(C830&gt;$AA$14,"10.6 to 13.6","Below 10.6"))))</f>
        <v>10.6 to 13.6</v>
      </c>
      <c r="J830" t="str">
        <f t="shared" si="188"/>
        <v>13.7 to 17.7</v>
      </c>
      <c r="K830">
        <f t="shared" ref="K830:O830" si="201">_xlfn.PERCENTILE.INC($C111:$C830,K$1)</f>
        <v>10.171744562552723</v>
      </c>
      <c r="L830">
        <f t="shared" si="201"/>
        <v>12.368232671402133</v>
      </c>
      <c r="M830">
        <f t="shared" si="201"/>
        <v>15.271289220550228</v>
      </c>
      <c r="N830">
        <f t="shared" si="201"/>
        <v>18.243585743336951</v>
      </c>
      <c r="O830">
        <f t="shared" si="201"/>
        <v>32.563788598776704</v>
      </c>
      <c r="P830">
        <f t="shared" si="180"/>
        <v>4</v>
      </c>
      <c r="Q830">
        <f t="shared" si="189"/>
        <v>2</v>
      </c>
      <c r="R830">
        <f t="shared" si="190"/>
        <v>5</v>
      </c>
      <c r="S830">
        <f t="shared" si="191"/>
        <v>4</v>
      </c>
      <c r="T830">
        <f t="shared" si="195"/>
        <v>9.3060191622609825E-2</v>
      </c>
      <c r="U830">
        <f t="shared" si="192"/>
        <v>6.1055725505753548E-2</v>
      </c>
      <c r="V830">
        <f t="shared" si="193"/>
        <v>9.7577294740789022E-2</v>
      </c>
      <c r="W830">
        <f t="shared" si="194"/>
        <v>9.4972796382308891E-2</v>
      </c>
    </row>
    <row r="831" spans="1:23" x14ac:dyDescent="0.4">
      <c r="A831">
        <v>1950.02</v>
      </c>
      <c r="B831">
        <v>17.21</v>
      </c>
      <c r="C831">
        <v>10.911564066731682</v>
      </c>
      <c r="D831">
        <f t="shared" si="185"/>
        <v>4.0834697217675943E-2</v>
      </c>
      <c r="E831">
        <f t="shared" si="197"/>
        <v>0.16519972918077191</v>
      </c>
      <c r="F831">
        <f t="shared" si="196"/>
        <v>0.23459715639810561</v>
      </c>
      <c r="G831" t="str">
        <f t="shared" si="186"/>
        <v>10.7 to 13.7</v>
      </c>
      <c r="H831" t="str">
        <f t="shared" si="187"/>
        <v>13.7 to 17.8</v>
      </c>
      <c r="I831" t="str">
        <f>IF(C831&gt;$AA$17,"Above 21.9",IF(C831&gt;$AA$16,"17.7 to 21.9",IF(C831&gt;$AA$15,"13.7 to 17.7",IF(C831&gt;$AA$14,"10.6 to 13.6","Below 10.6"))))</f>
        <v>10.6 to 13.6</v>
      </c>
      <c r="J831" t="str">
        <f t="shared" si="188"/>
        <v>13.7 to 17.7</v>
      </c>
      <c r="K831">
        <f t="shared" ref="K831:O831" si="202">_xlfn.PERCENTILE.INC($C112:$C831,K$1)</f>
        <v>10.171744562552723</v>
      </c>
      <c r="L831">
        <f t="shared" si="202"/>
        <v>12.349823899869369</v>
      </c>
      <c r="M831">
        <f t="shared" si="202"/>
        <v>15.261048901520804</v>
      </c>
      <c r="N831">
        <f t="shared" si="202"/>
        <v>18.243585743336951</v>
      </c>
      <c r="O831">
        <f t="shared" si="202"/>
        <v>32.563788598776704</v>
      </c>
      <c r="P831">
        <f t="shared" si="180"/>
        <v>4</v>
      </c>
      <c r="Q831">
        <f t="shared" si="189"/>
        <v>3</v>
      </c>
      <c r="R831">
        <f t="shared" si="190"/>
        <v>5</v>
      </c>
      <c r="S831">
        <f t="shared" si="191"/>
        <v>4</v>
      </c>
      <c r="T831">
        <f t="shared" si="195"/>
        <v>9.1645889982803166E-2</v>
      </c>
      <c r="U831">
        <f t="shared" si="192"/>
        <v>6.1667033136778376E-2</v>
      </c>
      <c r="V831">
        <f t="shared" si="193"/>
        <v>0.10129129033269606</v>
      </c>
      <c r="W831">
        <f t="shared" si="194"/>
        <v>9.3060191622609825E-2</v>
      </c>
    </row>
    <row r="832" spans="1:23" x14ac:dyDescent="0.4">
      <c r="A832">
        <v>1950.03</v>
      </c>
      <c r="B832">
        <v>17.350000000000001</v>
      </c>
      <c r="C832">
        <v>10.910946522976253</v>
      </c>
      <c r="D832">
        <f t="shared" si="185"/>
        <v>4.2798353909465028E-2</v>
      </c>
      <c r="E832">
        <f t="shared" si="197"/>
        <v>0.16364855801475528</v>
      </c>
      <c r="F832">
        <f t="shared" si="196"/>
        <v>9.7617664148751115E-2</v>
      </c>
      <c r="G832" t="str">
        <f t="shared" si="186"/>
        <v>10.7 to 13.7</v>
      </c>
      <c r="H832" t="str">
        <f t="shared" si="187"/>
        <v>13.7 to 17.8</v>
      </c>
      <c r="I832" t="str">
        <f>IF(C832&gt;$AA$17,"Above 21.9",IF(C832&gt;$AA$16,"17.7 to 21.9",IF(C832&gt;$AA$15,"13.7 to 17.7",IF(C832&gt;$AA$14,"10.6 to 13.6","Below 10.6"))))</f>
        <v>10.6 to 13.6</v>
      </c>
      <c r="J832" t="str">
        <f t="shared" si="188"/>
        <v>13.7 to 17.7</v>
      </c>
      <c r="K832">
        <f t="shared" ref="K832:O832" si="203">_xlfn.PERCENTILE.INC($C113:$C832,K$1)</f>
        <v>10.171744562552723</v>
      </c>
      <c r="L832">
        <f t="shared" si="203"/>
        <v>12.342250175265658</v>
      </c>
      <c r="M832">
        <f t="shared" si="203"/>
        <v>15.253544870195773</v>
      </c>
      <c r="N832">
        <f t="shared" si="203"/>
        <v>18.243585743336951</v>
      </c>
      <c r="O832">
        <f t="shared" si="203"/>
        <v>32.563788598776704</v>
      </c>
      <c r="P832">
        <f t="shared" si="180"/>
        <v>4</v>
      </c>
      <c r="Q832">
        <f t="shared" si="189"/>
        <v>3</v>
      </c>
      <c r="R832">
        <f t="shared" si="190"/>
        <v>5</v>
      </c>
      <c r="S832">
        <f t="shared" si="191"/>
        <v>4</v>
      </c>
      <c r="T832">
        <f t="shared" si="195"/>
        <v>9.1651077007315687E-2</v>
      </c>
      <c r="U832">
        <f t="shared" si="192"/>
        <v>6.1831805683051744E-2</v>
      </c>
      <c r="V832">
        <f t="shared" si="193"/>
        <v>0.10099650737763188</v>
      </c>
      <c r="W832">
        <f t="shared" si="194"/>
        <v>9.1645889982803166E-2</v>
      </c>
    </row>
    <row r="833" spans="1:23" x14ac:dyDescent="0.4">
      <c r="A833">
        <v>1950.04</v>
      </c>
      <c r="B833">
        <v>17.84</v>
      </c>
      <c r="C833">
        <v>11.178021600956095</v>
      </c>
      <c r="D833">
        <f t="shared" si="185"/>
        <v>4.5395273023634886E-2</v>
      </c>
      <c r="E833">
        <f t="shared" si="197"/>
        <v>0.19811954331766279</v>
      </c>
      <c r="F833">
        <f t="shared" si="196"/>
        <v>0.33890489913544558</v>
      </c>
      <c r="G833" t="str">
        <f t="shared" si="186"/>
        <v>10.7 to 13.7</v>
      </c>
      <c r="H833" t="str">
        <f t="shared" si="187"/>
        <v>13.7 to 17.8</v>
      </c>
      <c r="I833" t="str">
        <f>IF(C833&gt;$AA$17,"Above 21.9",IF(C833&gt;$AA$16,"17.7 to 21.9",IF(C833&gt;$AA$15,"13.7 to 17.7",IF(C833&gt;$AA$14,"10.6 to 13.6","Below 10.6"))))</f>
        <v>10.6 to 13.6</v>
      </c>
      <c r="J833" t="str">
        <f t="shared" si="188"/>
        <v>13.7 to 17.7</v>
      </c>
      <c r="K833">
        <f t="shared" ref="K833:O833" si="204">_xlfn.PERCENTILE.INC($C114:$C833,K$1)</f>
        <v>10.171744562552723</v>
      </c>
      <c r="L833">
        <f t="shared" si="204"/>
        <v>12.336479992006439</v>
      </c>
      <c r="M833">
        <f t="shared" si="204"/>
        <v>15.240079474610143</v>
      </c>
      <c r="N833">
        <f t="shared" si="204"/>
        <v>18.243585743336951</v>
      </c>
      <c r="O833">
        <f t="shared" si="204"/>
        <v>32.563788598776704</v>
      </c>
      <c r="P833">
        <f t="shared" si="180"/>
        <v>4</v>
      </c>
      <c r="Q833">
        <f t="shared" si="189"/>
        <v>2</v>
      </c>
      <c r="R833">
        <f t="shared" si="190"/>
        <v>5</v>
      </c>
      <c r="S833">
        <f t="shared" si="191"/>
        <v>4</v>
      </c>
      <c r="T833">
        <f t="shared" si="195"/>
        <v>8.9461269238777147E-2</v>
      </c>
      <c r="U833">
        <f t="shared" si="192"/>
        <v>6.1083665616637334E-2</v>
      </c>
      <c r="V833">
        <f t="shared" si="193"/>
        <v>0.10221144824814829</v>
      </c>
      <c r="W833">
        <f t="shared" si="194"/>
        <v>9.1651077007315687E-2</v>
      </c>
    </row>
    <row r="834" spans="1:23" x14ac:dyDescent="0.4">
      <c r="A834">
        <v>1950.05</v>
      </c>
      <c r="B834">
        <v>18.440000000000001</v>
      </c>
      <c r="C834">
        <v>11.461543104586228</v>
      </c>
      <c r="D834">
        <f t="shared" si="185"/>
        <v>7.4291115311909267E-2</v>
      </c>
      <c r="E834">
        <f t="shared" si="197"/>
        <v>0.24763193504736145</v>
      </c>
      <c r="F834">
        <f t="shared" si="196"/>
        <v>0.40358744394618934</v>
      </c>
      <c r="G834" t="str">
        <f t="shared" si="186"/>
        <v>10.7 to 13.7</v>
      </c>
      <c r="H834" t="str">
        <f t="shared" si="187"/>
        <v>13.7 to 17.8</v>
      </c>
      <c r="I834" t="str">
        <f>IF(C834&gt;$AA$17,"Above 21.9",IF(C834&gt;$AA$16,"17.7 to 21.9",IF(C834&gt;$AA$15,"13.7 to 17.7",IF(C834&gt;$AA$14,"10.6 to 13.6","Below 10.6"))))</f>
        <v>10.6 to 13.6</v>
      </c>
      <c r="J834" t="str">
        <f t="shared" si="188"/>
        <v>13.7 to 17.7</v>
      </c>
      <c r="K834">
        <f t="shared" ref="K834:O834" si="205">_xlfn.PERCENTILE.INC($C115:$C834,K$1)</f>
        <v>10.171744562552723</v>
      </c>
      <c r="L834">
        <f t="shared" si="205"/>
        <v>12.326465919197705</v>
      </c>
      <c r="M834">
        <f t="shared" si="205"/>
        <v>15.173525345284588</v>
      </c>
      <c r="N834">
        <f t="shared" si="205"/>
        <v>18.243585743336951</v>
      </c>
      <c r="O834">
        <f t="shared" si="205"/>
        <v>32.563788598776704</v>
      </c>
      <c r="P834">
        <f t="shared" si="180"/>
        <v>4</v>
      </c>
      <c r="Q834">
        <f t="shared" si="189"/>
        <v>3</v>
      </c>
      <c r="R834">
        <f t="shared" si="190"/>
        <v>5</v>
      </c>
      <c r="S834">
        <f t="shared" si="191"/>
        <v>4</v>
      </c>
      <c r="T834">
        <f t="shared" si="195"/>
        <v>8.7248286803533415E-2</v>
      </c>
      <c r="U834">
        <f t="shared" si="192"/>
        <v>7.0727621822386191E-2</v>
      </c>
      <c r="V834">
        <f t="shared" si="193"/>
        <v>0.10317473736469382</v>
      </c>
      <c r="W834">
        <f t="shared" si="194"/>
        <v>8.9461269238777147E-2</v>
      </c>
    </row>
    <row r="835" spans="1:23" x14ac:dyDescent="0.4">
      <c r="A835">
        <v>1950.06</v>
      </c>
      <c r="B835">
        <v>18.739999999999998</v>
      </c>
      <c r="C835">
        <v>11.554126144044286</v>
      </c>
      <c r="D835">
        <f t="shared" si="185"/>
        <v>9.3795243019648381E-2</v>
      </c>
      <c r="E835">
        <f t="shared" si="197"/>
        <v>0.34144595561918378</v>
      </c>
      <c r="F835">
        <f t="shared" si="196"/>
        <v>0.19522776572667927</v>
      </c>
      <c r="G835" t="str">
        <f t="shared" si="186"/>
        <v>10.7 to 13.7</v>
      </c>
      <c r="H835" t="str">
        <f t="shared" si="187"/>
        <v>10.7 to 13.7</v>
      </c>
      <c r="I835" t="str">
        <f>IF(C835&gt;$AA$17,"Above 21.9",IF(C835&gt;$AA$16,"17.7 to 21.9",IF(C835&gt;$AA$15,"13.7 to 17.7",IF(C835&gt;$AA$14,"10.6 to 13.6","Below 10.6"))))</f>
        <v>10.6 to 13.6</v>
      </c>
      <c r="J835" t="str">
        <f t="shared" si="188"/>
        <v>10.6 to 13.6</v>
      </c>
      <c r="K835">
        <f t="shared" ref="K835:O835" si="206">_xlfn.PERCENTILE.INC($C116:$C835,K$1)</f>
        <v>10.171744562552723</v>
      </c>
      <c r="L835">
        <f t="shared" si="206"/>
        <v>12.309572709948847</v>
      </c>
      <c r="M835">
        <f t="shared" si="206"/>
        <v>15.126149455105532</v>
      </c>
      <c r="N835">
        <f t="shared" si="206"/>
        <v>18.243585743336951</v>
      </c>
      <c r="O835">
        <f t="shared" si="206"/>
        <v>32.563788598776704</v>
      </c>
      <c r="P835">
        <f t="shared" ref="P835:P898" si="207">IF(C835&gt;$N835,1,IF(C835&gt;$M835,2,IF(C835&gt;$L835,3,IF(C835&gt;$K835,4,5))))</f>
        <v>4</v>
      </c>
      <c r="Q835">
        <f t="shared" si="189"/>
        <v>4</v>
      </c>
      <c r="R835">
        <f t="shared" si="190"/>
        <v>5</v>
      </c>
      <c r="S835">
        <f t="shared" si="191"/>
        <v>4</v>
      </c>
      <c r="T835">
        <f t="shared" si="195"/>
        <v>8.6549167590269219E-2</v>
      </c>
      <c r="U835">
        <f t="shared" si="192"/>
        <v>7.7858786221915235E-2</v>
      </c>
      <c r="V835">
        <f t="shared" si="193"/>
        <v>0.11028131840430527</v>
      </c>
      <c r="W835">
        <f t="shared" si="194"/>
        <v>8.7248286803533415E-2</v>
      </c>
    </row>
    <row r="836" spans="1:23" x14ac:dyDescent="0.4">
      <c r="A836">
        <v>1950.07</v>
      </c>
      <c r="B836">
        <v>17.38</v>
      </c>
      <c r="C836">
        <v>10.539745658930988</v>
      </c>
      <c r="D836">
        <f t="shared" si="185"/>
        <v>7.3973973973973955E-2</v>
      </c>
      <c r="E836">
        <f t="shared" si="197"/>
        <v>0.17750677506775062</v>
      </c>
      <c r="F836">
        <f t="shared" si="196"/>
        <v>-0.87086446104589077</v>
      </c>
      <c r="G836" t="str">
        <f t="shared" si="186"/>
        <v>Below 10.7</v>
      </c>
      <c r="H836" t="str">
        <f t="shared" si="187"/>
        <v>10.7 to 13.7</v>
      </c>
      <c r="I836" t="str">
        <f>IF(C836&gt;$AA$17,"Above 21.9",IF(C836&gt;$AA$16,"17.7 to 21.9",IF(C836&gt;$AA$15,"13.7 to 17.7",IF(C836&gt;$AA$14,"10.6 to 13.6","Below 10.6"))))</f>
        <v>Below 10.6</v>
      </c>
      <c r="J836" t="str">
        <f t="shared" si="188"/>
        <v>10.6 to 13.6</v>
      </c>
      <c r="K836">
        <f t="shared" ref="K836:O836" si="208">_xlfn.PERCENTILE.INC($C117:$C836,K$1)</f>
        <v>10.171744562552723</v>
      </c>
      <c r="L836">
        <f t="shared" si="208"/>
        <v>12.28847037825385</v>
      </c>
      <c r="M836">
        <f t="shared" si="208"/>
        <v>15.120182798699402</v>
      </c>
      <c r="N836">
        <f t="shared" si="208"/>
        <v>18.243585743336951</v>
      </c>
      <c r="O836">
        <f t="shared" si="208"/>
        <v>32.563788598776704</v>
      </c>
      <c r="P836">
        <f t="shared" si="207"/>
        <v>4</v>
      </c>
      <c r="Q836">
        <f t="shared" si="189"/>
        <v>4</v>
      </c>
      <c r="R836">
        <f t="shared" si="190"/>
        <v>5</v>
      </c>
      <c r="S836">
        <f t="shared" si="191"/>
        <v>4</v>
      </c>
      <c r="T836">
        <f t="shared" si="195"/>
        <v>9.4878949868456949E-2</v>
      </c>
      <c r="U836">
        <f t="shared" si="192"/>
        <v>7.4794960294026075E-2</v>
      </c>
      <c r="V836">
        <f t="shared" si="193"/>
        <v>0.10411202852916278</v>
      </c>
      <c r="W836">
        <f t="shared" si="194"/>
        <v>8.6549167590269219E-2</v>
      </c>
    </row>
    <row r="837" spans="1:23" x14ac:dyDescent="0.4">
      <c r="A837">
        <v>1950.08</v>
      </c>
      <c r="B837">
        <v>18.43</v>
      </c>
      <c r="C837">
        <v>11.040611670261537</v>
      </c>
      <c r="D837">
        <f t="shared" si="185"/>
        <v>8.0686274509803937E-2</v>
      </c>
      <c r="E837">
        <f t="shared" si="197"/>
        <v>0.20536298234139966</v>
      </c>
      <c r="F837">
        <f t="shared" si="196"/>
        <v>0.7249712313003458</v>
      </c>
      <c r="G837" t="str">
        <f t="shared" si="186"/>
        <v>10.7 to 13.7</v>
      </c>
      <c r="H837" t="str">
        <f t="shared" si="187"/>
        <v>10.7 to 13.7</v>
      </c>
      <c r="I837" t="str">
        <f>IF(C837&gt;$AA$17,"Above 21.9",IF(C837&gt;$AA$16,"17.7 to 21.9",IF(C837&gt;$AA$15,"13.7 to 17.7",IF(C837&gt;$AA$14,"10.6 to 13.6","Below 10.6"))))</f>
        <v>10.6 to 13.6</v>
      </c>
      <c r="J837" t="str">
        <f t="shared" si="188"/>
        <v>10.6 to 13.6</v>
      </c>
      <c r="K837">
        <f t="shared" ref="K837:O837" si="209">_xlfn.PERCENTILE.INC($C118:$C837,K$1)</f>
        <v>10.171744562552723</v>
      </c>
      <c r="L837">
        <f t="shared" si="209"/>
        <v>12.285356539411902</v>
      </c>
      <c r="M837">
        <f t="shared" si="209"/>
        <v>15.097899284553749</v>
      </c>
      <c r="N837">
        <f t="shared" si="209"/>
        <v>18.243585743336951</v>
      </c>
      <c r="O837">
        <f t="shared" si="209"/>
        <v>32.563788598776704</v>
      </c>
      <c r="P837">
        <f t="shared" si="207"/>
        <v>4</v>
      </c>
      <c r="Q837">
        <f t="shared" si="189"/>
        <v>4</v>
      </c>
      <c r="R837">
        <f t="shared" si="190"/>
        <v>5</v>
      </c>
      <c r="S837">
        <f t="shared" si="191"/>
        <v>4</v>
      </c>
      <c r="T837">
        <f t="shared" si="195"/>
        <v>9.0574691861824291E-2</v>
      </c>
      <c r="U837">
        <f t="shared" si="192"/>
        <v>7.3263296885972454E-2</v>
      </c>
      <c r="V837">
        <f t="shared" si="193"/>
        <v>0.10150894428145785</v>
      </c>
      <c r="W837">
        <f t="shared" si="194"/>
        <v>9.4878949868456949E-2</v>
      </c>
    </row>
    <row r="838" spans="1:23" x14ac:dyDescent="0.4">
      <c r="A838">
        <v>1950.09</v>
      </c>
      <c r="B838">
        <v>19.079999999999998</v>
      </c>
      <c r="C838">
        <v>11.337391102277298</v>
      </c>
      <c r="D838">
        <f t="shared" si="185"/>
        <v>7.9492003762935054E-2</v>
      </c>
      <c r="E838">
        <f t="shared" si="197"/>
        <v>0.23176242737249825</v>
      </c>
      <c r="F838">
        <f t="shared" si="196"/>
        <v>0.42322300596852869</v>
      </c>
      <c r="G838" t="str">
        <f t="shared" si="186"/>
        <v>10.7 to 13.7</v>
      </c>
      <c r="H838" t="str">
        <f t="shared" si="187"/>
        <v>13.7 to 17.8</v>
      </c>
      <c r="I838" t="str">
        <f>IF(C838&gt;$AA$17,"Above 21.9",IF(C838&gt;$AA$16,"17.7 to 21.9",IF(C838&gt;$AA$15,"13.7 to 17.7",IF(C838&gt;$AA$14,"10.6 to 13.6","Below 10.6"))))</f>
        <v>10.6 to 13.6</v>
      </c>
      <c r="J838" t="str">
        <f t="shared" si="188"/>
        <v>13.7 to 17.7</v>
      </c>
      <c r="K838">
        <f t="shared" ref="K838:O838" si="210">_xlfn.PERCENTILE.INC($C119:$C838,K$1)</f>
        <v>10.171744562552723</v>
      </c>
      <c r="L838">
        <f t="shared" si="210"/>
        <v>12.280972682397897</v>
      </c>
      <c r="M838">
        <f t="shared" si="210"/>
        <v>15.082402337235427</v>
      </c>
      <c r="N838">
        <f t="shared" si="210"/>
        <v>18.243585743336951</v>
      </c>
      <c r="O838">
        <f t="shared" si="210"/>
        <v>32.563788598776704</v>
      </c>
      <c r="P838">
        <f t="shared" si="207"/>
        <v>4</v>
      </c>
      <c r="Q838">
        <f t="shared" si="189"/>
        <v>3</v>
      </c>
      <c r="R838">
        <f t="shared" si="190"/>
        <v>5</v>
      </c>
      <c r="S838">
        <f t="shared" si="191"/>
        <v>4</v>
      </c>
      <c r="T838">
        <f t="shared" si="195"/>
        <v>8.8203713797888994E-2</v>
      </c>
      <c r="U838">
        <f t="shared" si="192"/>
        <v>7.0349002675347022E-2</v>
      </c>
      <c r="V838">
        <f t="shared" si="193"/>
        <v>0.10117311888831469</v>
      </c>
      <c r="W838">
        <f t="shared" si="194"/>
        <v>9.0574691861824291E-2</v>
      </c>
    </row>
    <row r="839" spans="1:23" x14ac:dyDescent="0.4">
      <c r="A839">
        <v>1950.1</v>
      </c>
      <c r="B839">
        <v>19.87</v>
      </c>
      <c r="C839">
        <v>11.662444039105264</v>
      </c>
      <c r="D839">
        <f t="shared" si="185"/>
        <v>8.5181733457595527E-2</v>
      </c>
      <c r="E839">
        <f t="shared" si="197"/>
        <v>0.25047199496538708</v>
      </c>
      <c r="F839">
        <f t="shared" si="196"/>
        <v>0.49685534591195146</v>
      </c>
      <c r="G839" t="str">
        <f t="shared" si="186"/>
        <v>10.7 to 13.7</v>
      </c>
      <c r="H839" t="str">
        <f t="shared" si="187"/>
        <v>13.7 to 17.8</v>
      </c>
      <c r="I839" t="str">
        <f>IF(C839&gt;$AA$17,"Above 21.9",IF(C839&gt;$AA$16,"17.7 to 21.9",IF(C839&gt;$AA$15,"13.7 to 17.7",IF(C839&gt;$AA$14,"10.6 to 13.6","Below 10.6"))))</f>
        <v>10.6 to 13.6</v>
      </c>
      <c r="J839" t="str">
        <f t="shared" si="188"/>
        <v>13.7 to 17.7</v>
      </c>
      <c r="K839">
        <f t="shared" ref="K839:O839" si="211">_xlfn.PERCENTILE.INC($C120:$C839,K$1)</f>
        <v>10.171744562552723</v>
      </c>
      <c r="L839">
        <f t="shared" si="211"/>
        <v>12.2563979877175</v>
      </c>
      <c r="M839">
        <f t="shared" si="211"/>
        <v>15.070257715289499</v>
      </c>
      <c r="N839">
        <f t="shared" si="211"/>
        <v>18.243585743336951</v>
      </c>
      <c r="O839">
        <f t="shared" si="211"/>
        <v>32.563788598776704</v>
      </c>
      <c r="P839">
        <f t="shared" si="207"/>
        <v>4</v>
      </c>
      <c r="Q839">
        <f t="shared" si="189"/>
        <v>3</v>
      </c>
      <c r="R839">
        <f t="shared" si="190"/>
        <v>5</v>
      </c>
      <c r="S839">
        <f t="shared" si="191"/>
        <v>4</v>
      </c>
      <c r="T839">
        <f t="shared" si="195"/>
        <v>8.574532033310571E-2</v>
      </c>
      <c r="U839">
        <f t="shared" si="192"/>
        <v>6.9791997331842132E-2</v>
      </c>
      <c r="V839">
        <f t="shared" si="193"/>
        <v>9.8329859037613543E-2</v>
      </c>
      <c r="W839">
        <f t="shared" si="194"/>
        <v>8.8203713797888994E-2</v>
      </c>
    </row>
    <row r="840" spans="1:23" x14ac:dyDescent="0.4">
      <c r="A840">
        <v>1950.11</v>
      </c>
      <c r="B840">
        <v>19.829999999999998</v>
      </c>
      <c r="C840">
        <v>11.542173388716295</v>
      </c>
      <c r="D840">
        <f t="shared" si="185"/>
        <v>8.0601092896174842E-2</v>
      </c>
      <c r="E840">
        <f t="shared" si="197"/>
        <v>0.23091247672253254</v>
      </c>
      <c r="F840">
        <f t="shared" si="196"/>
        <v>-2.4157020634123422E-2</v>
      </c>
      <c r="G840" t="str">
        <f t="shared" si="186"/>
        <v>10.7 to 13.7</v>
      </c>
      <c r="H840" t="str">
        <f t="shared" si="187"/>
        <v>13.7 to 17.8</v>
      </c>
      <c r="I840" t="str">
        <f>IF(C840&gt;$AA$17,"Above 21.9",IF(C840&gt;$AA$16,"17.7 to 21.9",IF(C840&gt;$AA$15,"13.7 to 17.7",IF(C840&gt;$AA$14,"10.6 to 13.6","Below 10.6"))))</f>
        <v>10.6 to 13.6</v>
      </c>
      <c r="J840" t="str">
        <f t="shared" si="188"/>
        <v>13.7 to 17.7</v>
      </c>
      <c r="K840">
        <f t="shared" ref="K840:O840" si="212">_xlfn.PERCENTILE.INC($C121:$C840,K$1)</f>
        <v>10.171744562552723</v>
      </c>
      <c r="L840">
        <f t="shared" si="212"/>
        <v>12.205473930702091</v>
      </c>
      <c r="M840">
        <f t="shared" si="212"/>
        <v>15.070257715289499</v>
      </c>
      <c r="N840">
        <f t="shared" si="212"/>
        <v>18.243585743336951</v>
      </c>
      <c r="O840">
        <f t="shared" si="212"/>
        <v>32.563788598776704</v>
      </c>
      <c r="P840">
        <f t="shared" si="207"/>
        <v>4</v>
      </c>
      <c r="Q840">
        <f t="shared" si="189"/>
        <v>3</v>
      </c>
      <c r="R840">
        <f t="shared" si="190"/>
        <v>4</v>
      </c>
      <c r="S840">
        <f t="shared" si="191"/>
        <v>4</v>
      </c>
      <c r="T840">
        <f t="shared" si="195"/>
        <v>8.6638795512949632E-2</v>
      </c>
      <c r="U840">
        <f t="shared" si="192"/>
        <v>6.8321461431892633E-2</v>
      </c>
      <c r="V840">
        <f t="shared" si="193"/>
        <v>9.7887001287463998E-2</v>
      </c>
      <c r="W840">
        <f t="shared" si="194"/>
        <v>8.574532033310571E-2</v>
      </c>
    </row>
    <row r="841" spans="1:23" x14ac:dyDescent="0.4">
      <c r="A841">
        <v>1950.12</v>
      </c>
      <c r="B841">
        <v>19.75</v>
      </c>
      <c r="C841">
        <v>11.30666578889076</v>
      </c>
      <c r="D841">
        <f t="shared" si="185"/>
        <v>8.7559354226020902E-2</v>
      </c>
      <c r="E841">
        <f t="shared" si="197"/>
        <v>0.19407496977025399</v>
      </c>
      <c r="F841">
        <f t="shared" si="196"/>
        <v>-4.8411497730710018E-2</v>
      </c>
      <c r="G841" t="str">
        <f t="shared" si="186"/>
        <v>10.7 to 13.7</v>
      </c>
      <c r="H841" t="str">
        <f t="shared" si="187"/>
        <v>13.7 to 17.8</v>
      </c>
      <c r="I841" t="str">
        <f>IF(C841&gt;$AA$17,"Above 21.9",IF(C841&gt;$AA$16,"17.7 to 21.9",IF(C841&gt;$AA$15,"13.7 to 17.7",IF(C841&gt;$AA$14,"10.6 to 13.6","Below 10.6"))))</f>
        <v>10.6 to 13.6</v>
      </c>
      <c r="J841" t="str">
        <f t="shared" si="188"/>
        <v>13.7 to 17.7</v>
      </c>
      <c r="K841">
        <f t="shared" ref="K841:O841" si="213">_xlfn.PERCENTILE.INC($C122:$C841,K$1)</f>
        <v>10.171744562552723</v>
      </c>
      <c r="L841">
        <f t="shared" si="213"/>
        <v>12.179771059313808</v>
      </c>
      <c r="M841">
        <f t="shared" si="213"/>
        <v>15.070257715289499</v>
      </c>
      <c r="N841">
        <f t="shared" si="213"/>
        <v>18.243585743336951</v>
      </c>
      <c r="O841">
        <f t="shared" si="213"/>
        <v>32.563788598776704</v>
      </c>
      <c r="P841">
        <f t="shared" si="207"/>
        <v>4</v>
      </c>
      <c r="Q841">
        <f t="shared" si="189"/>
        <v>4</v>
      </c>
      <c r="R841">
        <f t="shared" si="190"/>
        <v>4</v>
      </c>
      <c r="S841">
        <f t="shared" si="191"/>
        <v>4</v>
      </c>
      <c r="T841">
        <f t="shared" si="195"/>
        <v>8.8443403092584472E-2</v>
      </c>
      <c r="U841">
        <f t="shared" si="192"/>
        <v>7.1898861251654123E-2</v>
      </c>
      <c r="V841">
        <f t="shared" si="193"/>
        <v>9.4972796382308891E-2</v>
      </c>
      <c r="W841">
        <f t="shared" si="194"/>
        <v>8.6638795512949632E-2</v>
      </c>
    </row>
    <row r="842" spans="1:23" x14ac:dyDescent="0.4">
      <c r="A842">
        <v>1951.01</v>
      </c>
      <c r="B842">
        <v>21.21</v>
      </c>
      <c r="C842">
        <v>11.895759839437062</v>
      </c>
      <c r="D842">
        <f t="shared" si="185"/>
        <v>0.10104265402843601</v>
      </c>
      <c r="E842">
        <f t="shared" si="197"/>
        <v>0.25651658767772523</v>
      </c>
      <c r="F842">
        <f t="shared" si="196"/>
        <v>0.88708860759493724</v>
      </c>
      <c r="G842" t="str">
        <f t="shared" si="186"/>
        <v>10.7 to 13.7</v>
      </c>
      <c r="H842" t="str">
        <f t="shared" si="187"/>
        <v>13.7 to 17.8</v>
      </c>
      <c r="I842" t="str">
        <f>IF(C842&gt;$AA$17,"Above 21.9",IF(C842&gt;$AA$16,"17.7 to 21.9",IF(C842&gt;$AA$15,"13.7 to 17.7",IF(C842&gt;$AA$14,"10.6 to 13.6","Below 10.6"))))</f>
        <v>10.6 to 13.6</v>
      </c>
      <c r="J842" t="str">
        <f t="shared" si="188"/>
        <v>13.7 to 17.7</v>
      </c>
      <c r="K842">
        <f t="shared" ref="K842:O842" si="214">_xlfn.PERCENTILE.INC($C123:$C842,K$1)</f>
        <v>10.171744562552723</v>
      </c>
      <c r="L842">
        <f t="shared" si="214"/>
        <v>12.171954313700466</v>
      </c>
      <c r="M842">
        <f t="shared" si="214"/>
        <v>15.055964444451732</v>
      </c>
      <c r="N842">
        <f t="shared" si="214"/>
        <v>18.243585743336951</v>
      </c>
      <c r="O842">
        <f t="shared" si="214"/>
        <v>32.563788598776704</v>
      </c>
      <c r="P842">
        <f t="shared" si="207"/>
        <v>4</v>
      </c>
      <c r="Q842">
        <f t="shared" si="189"/>
        <v>4</v>
      </c>
      <c r="R842">
        <f t="shared" si="190"/>
        <v>4</v>
      </c>
      <c r="S842">
        <f t="shared" si="191"/>
        <v>4</v>
      </c>
      <c r="T842">
        <f t="shared" si="195"/>
        <v>8.406356664034019E-2</v>
      </c>
      <c r="U842">
        <f t="shared" si="192"/>
        <v>7.1920930467614594E-2</v>
      </c>
      <c r="V842">
        <f t="shared" si="193"/>
        <v>9.3060191622609825E-2</v>
      </c>
      <c r="W842">
        <f t="shared" si="194"/>
        <v>8.8443403092584472E-2</v>
      </c>
    </row>
    <row r="843" spans="1:23" x14ac:dyDescent="0.4">
      <c r="A843">
        <v>1951.02</v>
      </c>
      <c r="B843">
        <v>22</v>
      </c>
      <c r="C843">
        <v>12.141507370682691</v>
      </c>
      <c r="D843">
        <f t="shared" si="185"/>
        <v>0.12244691607684528</v>
      </c>
      <c r="E843">
        <f t="shared" si="197"/>
        <v>0.27832655432887848</v>
      </c>
      <c r="F843">
        <f t="shared" si="196"/>
        <v>0.4469589816124464</v>
      </c>
      <c r="G843" t="str">
        <f t="shared" si="186"/>
        <v>10.7 to 13.7</v>
      </c>
      <c r="H843" t="str">
        <f t="shared" si="187"/>
        <v>10.7 to 13.7</v>
      </c>
      <c r="I843" t="str">
        <f>IF(C843&gt;$AA$17,"Above 21.9",IF(C843&gt;$AA$16,"17.7 to 21.9",IF(C843&gt;$AA$15,"13.7 to 17.7",IF(C843&gt;$AA$14,"10.6 to 13.6","Below 10.6"))))</f>
        <v>10.6 to 13.6</v>
      </c>
      <c r="J843" t="str">
        <f t="shared" si="188"/>
        <v>10.6 to 13.6</v>
      </c>
      <c r="K843">
        <f t="shared" ref="K843:O843" si="215">_xlfn.PERCENTILE.INC($C124:$C843,K$1)</f>
        <v>10.171744562552723</v>
      </c>
      <c r="L843">
        <f t="shared" si="215"/>
        <v>12.15518690265014</v>
      </c>
      <c r="M843">
        <f t="shared" si="215"/>
        <v>15.049245698073976</v>
      </c>
      <c r="N843">
        <f t="shared" si="215"/>
        <v>18.243585743336951</v>
      </c>
      <c r="O843">
        <f t="shared" si="215"/>
        <v>32.563788598776704</v>
      </c>
      <c r="P843">
        <f t="shared" si="207"/>
        <v>4</v>
      </c>
      <c r="Q843">
        <f t="shared" si="189"/>
        <v>4</v>
      </c>
      <c r="R843">
        <f t="shared" si="190"/>
        <v>4</v>
      </c>
      <c r="S843">
        <f t="shared" si="191"/>
        <v>4</v>
      </c>
      <c r="T843">
        <f t="shared" si="195"/>
        <v>8.2362096358367748E-2</v>
      </c>
      <c r="U843">
        <f t="shared" si="192"/>
        <v>7.6905664868840332E-2</v>
      </c>
      <c r="V843">
        <f t="shared" si="193"/>
        <v>9.1645889982803166E-2</v>
      </c>
      <c r="W843">
        <f t="shared" si="194"/>
        <v>8.406356664034019E-2</v>
      </c>
    </row>
    <row r="844" spans="1:23" x14ac:dyDescent="0.4">
      <c r="A844">
        <v>1951.03</v>
      </c>
      <c r="B844">
        <v>21.63</v>
      </c>
      <c r="C844">
        <v>11.841626487283097</v>
      </c>
      <c r="D844">
        <f t="shared" si="185"/>
        <v>0.11738693467336685</v>
      </c>
      <c r="E844">
        <f t="shared" si="197"/>
        <v>0.24668587896253585</v>
      </c>
      <c r="F844">
        <f t="shared" si="196"/>
        <v>-0.20181818181818237</v>
      </c>
      <c r="G844" t="str">
        <f t="shared" si="186"/>
        <v>10.7 to 13.7</v>
      </c>
      <c r="H844" t="str">
        <f t="shared" si="187"/>
        <v>10.7 to 13.7</v>
      </c>
      <c r="I844" t="str">
        <f>IF(C844&gt;$AA$17,"Above 21.9",IF(C844&gt;$AA$16,"17.7 to 21.9",IF(C844&gt;$AA$15,"13.7 to 17.7",IF(C844&gt;$AA$14,"10.6 to 13.6","Below 10.6"))))</f>
        <v>10.6 to 13.6</v>
      </c>
      <c r="J844" t="str">
        <f t="shared" si="188"/>
        <v>10.6 to 13.6</v>
      </c>
      <c r="K844">
        <f t="shared" ref="K844:O844" si="216">_xlfn.PERCENTILE.INC($C125:$C844,K$1)</f>
        <v>10.171744562552723</v>
      </c>
      <c r="L844">
        <f t="shared" si="216"/>
        <v>12.106196583701818</v>
      </c>
      <c r="M844">
        <f t="shared" si="216"/>
        <v>15.043331042322611</v>
      </c>
      <c r="N844">
        <f t="shared" si="216"/>
        <v>18.243585743336951</v>
      </c>
      <c r="O844">
        <f t="shared" si="216"/>
        <v>32.563788598776704</v>
      </c>
      <c r="P844">
        <f t="shared" si="207"/>
        <v>4</v>
      </c>
      <c r="Q844">
        <f t="shared" si="189"/>
        <v>4</v>
      </c>
      <c r="R844">
        <f t="shared" si="190"/>
        <v>4</v>
      </c>
      <c r="S844">
        <f t="shared" si="191"/>
        <v>4</v>
      </c>
      <c r="T844">
        <f t="shared" si="195"/>
        <v>8.4447858668225614E-2</v>
      </c>
      <c r="U844">
        <f t="shared" si="192"/>
        <v>7.7185985320323197E-2</v>
      </c>
      <c r="V844">
        <f t="shared" si="193"/>
        <v>9.1651077007315687E-2</v>
      </c>
      <c r="W844">
        <f t="shared" si="194"/>
        <v>8.2362096358367748E-2</v>
      </c>
    </row>
    <row r="845" spans="1:23" x14ac:dyDescent="0.4">
      <c r="A845">
        <v>1951.04</v>
      </c>
      <c r="B845">
        <v>21.92</v>
      </c>
      <c r="C845">
        <v>11.951097197083952</v>
      </c>
      <c r="D845">
        <f t="shared" si="185"/>
        <v>0.12738589211618259</v>
      </c>
      <c r="E845">
        <f t="shared" si="197"/>
        <v>0.22869955156950683</v>
      </c>
      <c r="F845">
        <f t="shared" si="196"/>
        <v>0.16088765603328858</v>
      </c>
      <c r="G845" t="str">
        <f t="shared" si="186"/>
        <v>10.7 to 13.7</v>
      </c>
      <c r="H845" t="str">
        <f t="shared" si="187"/>
        <v>10.7 to 13.7</v>
      </c>
      <c r="I845" t="str">
        <f>IF(C845&gt;$AA$17,"Above 21.9",IF(C845&gt;$AA$16,"17.7 to 21.9",IF(C845&gt;$AA$15,"13.7 to 17.7",IF(C845&gt;$AA$14,"10.6 to 13.6","Below 10.6"))))</f>
        <v>10.6 to 13.6</v>
      </c>
      <c r="J845" t="str">
        <f t="shared" si="188"/>
        <v>10.6 to 13.6</v>
      </c>
      <c r="K845">
        <f t="shared" ref="K845:O845" si="217">_xlfn.PERCENTILE.INC($C126:$C845,K$1)</f>
        <v>10.171744562552723</v>
      </c>
      <c r="L845">
        <f t="shared" si="217"/>
        <v>12.050234947286622</v>
      </c>
      <c r="M845">
        <f t="shared" si="217"/>
        <v>15.02907689863126</v>
      </c>
      <c r="N845">
        <f t="shared" si="217"/>
        <v>18.243585743336951</v>
      </c>
      <c r="O845">
        <f t="shared" si="217"/>
        <v>32.563788598776704</v>
      </c>
      <c r="P845">
        <f t="shared" si="207"/>
        <v>4</v>
      </c>
      <c r="Q845">
        <f t="shared" si="189"/>
        <v>4</v>
      </c>
      <c r="R845">
        <f t="shared" si="190"/>
        <v>4</v>
      </c>
      <c r="S845">
        <f t="shared" si="191"/>
        <v>4</v>
      </c>
      <c r="T845">
        <f t="shared" si="195"/>
        <v>8.3674325755128023E-2</v>
      </c>
      <c r="U845">
        <f t="shared" si="192"/>
        <v>8.0454598156253998E-2</v>
      </c>
      <c r="V845">
        <f t="shared" si="193"/>
        <v>8.9461269238777147E-2</v>
      </c>
      <c r="W845">
        <f t="shared" si="194"/>
        <v>8.4447858668225614E-2</v>
      </c>
    </row>
    <row r="846" spans="1:23" x14ac:dyDescent="0.4">
      <c r="A846">
        <v>1951.05</v>
      </c>
      <c r="B846">
        <v>21.93</v>
      </c>
      <c r="C846">
        <v>11.863875406269173</v>
      </c>
      <c r="D846">
        <f t="shared" si="185"/>
        <v>0.13255567338282079</v>
      </c>
      <c r="E846">
        <f t="shared" si="197"/>
        <v>0.18926247288503245</v>
      </c>
      <c r="F846">
        <f t="shared" si="196"/>
        <v>5.4744525547434355E-3</v>
      </c>
      <c r="G846" t="str">
        <f t="shared" si="186"/>
        <v>10.7 to 13.7</v>
      </c>
      <c r="H846" t="str">
        <f t="shared" si="187"/>
        <v>10.7 to 13.7</v>
      </c>
      <c r="I846" t="str">
        <f>IF(C846&gt;$AA$17,"Above 21.9",IF(C846&gt;$AA$16,"17.7 to 21.9",IF(C846&gt;$AA$15,"13.7 to 17.7",IF(C846&gt;$AA$14,"10.6 to 13.6","Below 10.6"))))</f>
        <v>10.6 to 13.6</v>
      </c>
      <c r="J846" t="str">
        <f t="shared" si="188"/>
        <v>10.6 to 13.6</v>
      </c>
      <c r="K846">
        <f t="shared" ref="K846:O846" si="218">_xlfn.PERCENTILE.INC($C127:$C846,K$1)</f>
        <v>10.171744562552723</v>
      </c>
      <c r="L846">
        <f t="shared" si="218"/>
        <v>12.04232766301511</v>
      </c>
      <c r="M846">
        <f t="shared" si="218"/>
        <v>15.020807836976552</v>
      </c>
      <c r="N846">
        <f t="shared" si="218"/>
        <v>18.243585743336951</v>
      </c>
      <c r="O846">
        <f t="shared" si="218"/>
        <v>32.563788598776704</v>
      </c>
      <c r="P846">
        <f t="shared" si="207"/>
        <v>4</v>
      </c>
      <c r="Q846">
        <f t="shared" si="189"/>
        <v>4</v>
      </c>
      <c r="R846">
        <f t="shared" si="190"/>
        <v>4</v>
      </c>
      <c r="S846">
        <f t="shared" si="191"/>
        <v>4</v>
      </c>
      <c r="T846">
        <f t="shared" si="195"/>
        <v>8.4289489374742982E-2</v>
      </c>
      <c r="U846">
        <f t="shared" si="192"/>
        <v>8.3075753411980091E-2</v>
      </c>
      <c r="V846">
        <f t="shared" si="193"/>
        <v>8.7248286803533415E-2</v>
      </c>
      <c r="W846">
        <f t="shared" si="194"/>
        <v>8.3674325755128023E-2</v>
      </c>
    </row>
    <row r="847" spans="1:23" x14ac:dyDescent="0.4">
      <c r="A847">
        <v>1951.06</v>
      </c>
      <c r="B847">
        <v>21.55</v>
      </c>
      <c r="C847">
        <v>11.615664857025173</v>
      </c>
      <c r="D847">
        <f t="shared" si="185"/>
        <v>0.12079918032786888</v>
      </c>
      <c r="E847">
        <f t="shared" si="197"/>
        <v>0.1499466382070439</v>
      </c>
      <c r="F847">
        <f t="shared" si="196"/>
        <v>-0.20793433652530724</v>
      </c>
      <c r="G847" t="str">
        <f t="shared" si="186"/>
        <v>10.7 to 13.7</v>
      </c>
      <c r="H847" t="str">
        <f t="shared" si="187"/>
        <v>10.7 to 13.7</v>
      </c>
      <c r="I847" t="str">
        <f>IF(C847&gt;$AA$17,"Above 21.9",IF(C847&gt;$AA$16,"17.7 to 21.9",IF(C847&gt;$AA$15,"13.7 to 17.7",IF(C847&gt;$AA$14,"10.6 to 13.6","Below 10.6"))))</f>
        <v>10.6 to 13.6</v>
      </c>
      <c r="J847" t="str">
        <f t="shared" si="188"/>
        <v>10.6 to 13.6</v>
      </c>
      <c r="K847">
        <f t="shared" ref="K847:O847" si="219">_xlfn.PERCENTILE.INC($C128:$C847,K$1)</f>
        <v>10.171744562552723</v>
      </c>
      <c r="L847">
        <f t="shared" si="219"/>
        <v>12.03282657625101</v>
      </c>
      <c r="M847">
        <f t="shared" si="219"/>
        <v>15.015380437379244</v>
      </c>
      <c r="N847">
        <f t="shared" si="219"/>
        <v>18.243585743336951</v>
      </c>
      <c r="O847">
        <f t="shared" si="219"/>
        <v>32.563788598776704</v>
      </c>
      <c r="P847">
        <f t="shared" si="207"/>
        <v>4</v>
      </c>
      <c r="Q847">
        <f t="shared" si="189"/>
        <v>4</v>
      </c>
      <c r="R847">
        <f t="shared" si="190"/>
        <v>4</v>
      </c>
      <c r="S847">
        <f t="shared" si="191"/>
        <v>4</v>
      </c>
      <c r="T847">
        <f t="shared" si="195"/>
        <v>8.6090638143299938E-2</v>
      </c>
      <c r="U847">
        <f t="shared" si="192"/>
        <v>8.2207727382538578E-2</v>
      </c>
      <c r="V847">
        <f t="shared" si="193"/>
        <v>8.6549167590269219E-2</v>
      </c>
      <c r="W847">
        <f t="shared" si="194"/>
        <v>8.4289489374742982E-2</v>
      </c>
    </row>
    <row r="848" spans="1:23" x14ac:dyDescent="0.4">
      <c r="A848">
        <v>1951.07</v>
      </c>
      <c r="B848">
        <v>21.93</v>
      </c>
      <c r="C848">
        <v>11.778190092457802</v>
      </c>
      <c r="D848">
        <f t="shared" si="185"/>
        <v>0.11374269005847952</v>
      </c>
      <c r="E848">
        <f t="shared" si="197"/>
        <v>0.26179516685845805</v>
      </c>
      <c r="F848">
        <f t="shared" si="196"/>
        <v>0.21160092807424538</v>
      </c>
      <c r="G848" t="str">
        <f t="shared" si="186"/>
        <v>10.7 to 13.7</v>
      </c>
      <c r="H848" t="str">
        <f t="shared" si="187"/>
        <v>10.7 to 13.7</v>
      </c>
      <c r="I848" t="str">
        <f>IF(C848&gt;$AA$17,"Above 21.9",IF(C848&gt;$AA$16,"17.7 to 21.9",IF(C848&gt;$AA$15,"13.7 to 17.7",IF(C848&gt;$AA$14,"10.6 to 13.6","Below 10.6"))))</f>
        <v>10.6 to 13.6</v>
      </c>
      <c r="J848" t="str">
        <f t="shared" si="188"/>
        <v>10.6 to 13.6</v>
      </c>
      <c r="K848">
        <f t="shared" ref="K848:O848" si="220">_xlfn.PERCENTILE.INC($C129:$C848,K$1)</f>
        <v>10.171744562552723</v>
      </c>
      <c r="L848">
        <f t="shared" si="220"/>
        <v>12.020460480499072</v>
      </c>
      <c r="M848">
        <f t="shared" si="220"/>
        <v>15.008593593387438</v>
      </c>
      <c r="N848">
        <f t="shared" si="220"/>
        <v>18.243585743336951</v>
      </c>
      <c r="O848">
        <f t="shared" si="220"/>
        <v>32.563788598776704</v>
      </c>
      <c r="P848">
        <f t="shared" si="207"/>
        <v>4</v>
      </c>
      <c r="Q848">
        <f t="shared" si="189"/>
        <v>4</v>
      </c>
      <c r="R848">
        <f t="shared" si="190"/>
        <v>4</v>
      </c>
      <c r="S848">
        <f t="shared" si="191"/>
        <v>4</v>
      </c>
      <c r="T848">
        <f t="shared" si="195"/>
        <v>8.490268811677211E-2</v>
      </c>
      <c r="U848">
        <f t="shared" si="192"/>
        <v>7.8462164930756223E-2</v>
      </c>
      <c r="V848">
        <f t="shared" si="193"/>
        <v>9.4878949868456949E-2</v>
      </c>
      <c r="W848">
        <f t="shared" si="194"/>
        <v>8.6090638143299938E-2</v>
      </c>
    </row>
    <row r="849" spans="1:23" x14ac:dyDescent="0.4">
      <c r="A849">
        <v>1951.08</v>
      </c>
      <c r="B849">
        <v>22.89</v>
      </c>
      <c r="C849">
        <v>12.256989084145138</v>
      </c>
      <c r="D849">
        <f t="shared" si="185"/>
        <v>0.12419196865817825</v>
      </c>
      <c r="E849">
        <f t="shared" si="197"/>
        <v>0.24199674443841568</v>
      </c>
      <c r="F849">
        <f t="shared" si="196"/>
        <v>0.52530779753762014</v>
      </c>
      <c r="G849" t="str">
        <f t="shared" si="186"/>
        <v>10.7 to 13.7</v>
      </c>
      <c r="H849" t="str">
        <f t="shared" si="187"/>
        <v>10.7 to 13.7</v>
      </c>
      <c r="I849" t="str">
        <f>IF(C849&gt;$AA$17,"Above 21.9",IF(C849&gt;$AA$16,"17.7 to 21.9",IF(C849&gt;$AA$15,"13.7 to 17.7",IF(C849&gt;$AA$14,"10.6 to 13.6","Below 10.6"))))</f>
        <v>10.6 to 13.6</v>
      </c>
      <c r="J849" t="str">
        <f t="shared" si="188"/>
        <v>10.6 to 13.6</v>
      </c>
      <c r="K849">
        <f t="shared" ref="K849:O849" si="221">_xlfn.PERCENTILE.INC($C130:$C849,K$1)</f>
        <v>10.171744562552723</v>
      </c>
      <c r="L849">
        <f t="shared" si="221"/>
        <v>12.020460480499072</v>
      </c>
      <c r="M849">
        <f t="shared" si="221"/>
        <v>15.00391887459689</v>
      </c>
      <c r="N849">
        <f t="shared" si="221"/>
        <v>18.243585743336951</v>
      </c>
      <c r="O849">
        <f t="shared" si="221"/>
        <v>32.563788598776704</v>
      </c>
      <c r="P849">
        <f t="shared" si="207"/>
        <v>3</v>
      </c>
      <c r="Q849">
        <f t="shared" si="189"/>
        <v>4</v>
      </c>
      <c r="R849">
        <f t="shared" si="190"/>
        <v>4</v>
      </c>
      <c r="S849">
        <f t="shared" si="191"/>
        <v>4</v>
      </c>
      <c r="T849">
        <f t="shared" si="195"/>
        <v>8.158610513029961E-2</v>
      </c>
      <c r="U849">
        <f t="shared" si="192"/>
        <v>8.0236384602756228E-2</v>
      </c>
      <c r="V849">
        <f t="shared" si="193"/>
        <v>9.0574691861824291E-2</v>
      </c>
      <c r="W849">
        <f t="shared" si="194"/>
        <v>8.490268811677211E-2</v>
      </c>
    </row>
    <row r="850" spans="1:23" x14ac:dyDescent="0.4">
      <c r="A850">
        <v>1951.09</v>
      </c>
      <c r="B850">
        <v>23.48</v>
      </c>
      <c r="C850">
        <v>12.444953157150033</v>
      </c>
      <c r="D850">
        <f t="shared" si="185"/>
        <v>0.12929687500000001</v>
      </c>
      <c r="E850">
        <f t="shared" si="197"/>
        <v>0.23060796645702319</v>
      </c>
      <c r="F850">
        <f t="shared" si="196"/>
        <v>0.30930537352555693</v>
      </c>
      <c r="G850" t="str">
        <f t="shared" si="186"/>
        <v>10.7 to 13.7</v>
      </c>
      <c r="H850" t="str">
        <f t="shared" si="187"/>
        <v>10.7 to 13.7</v>
      </c>
      <c r="I850" t="str">
        <f>IF(C850&gt;$AA$17,"Above 21.9",IF(C850&gt;$AA$16,"17.7 to 21.9",IF(C850&gt;$AA$15,"13.7 to 17.7",IF(C850&gt;$AA$14,"10.6 to 13.6","Below 10.6"))))</f>
        <v>10.6 to 13.6</v>
      </c>
      <c r="J850" t="str">
        <f t="shared" si="188"/>
        <v>10.6 to 13.6</v>
      </c>
      <c r="K850">
        <f t="shared" ref="K850:O850" si="222">_xlfn.PERCENTILE.INC($C131:$C850,K$1)</f>
        <v>10.171744562552723</v>
      </c>
      <c r="L850">
        <f t="shared" si="222"/>
        <v>12.020460480499072</v>
      </c>
      <c r="M850">
        <f t="shared" si="222"/>
        <v>14.994245999967902</v>
      </c>
      <c r="N850">
        <f t="shared" si="222"/>
        <v>18.243585743336951</v>
      </c>
      <c r="O850">
        <f t="shared" si="222"/>
        <v>32.563788598776704</v>
      </c>
      <c r="P850">
        <f t="shared" si="207"/>
        <v>3</v>
      </c>
      <c r="Q850">
        <f t="shared" si="189"/>
        <v>4</v>
      </c>
      <c r="R850">
        <f t="shared" si="190"/>
        <v>4</v>
      </c>
      <c r="S850">
        <f t="shared" si="191"/>
        <v>3</v>
      </c>
      <c r="T850">
        <f t="shared" si="195"/>
        <v>8.0353858095919564E-2</v>
      </c>
      <c r="U850">
        <f t="shared" si="192"/>
        <v>8.1435020092226376E-2</v>
      </c>
      <c r="V850">
        <f t="shared" si="193"/>
        <v>8.8203713797888994E-2</v>
      </c>
      <c r="W850">
        <f t="shared" si="194"/>
        <v>8.158610513029961E-2</v>
      </c>
    </row>
    <row r="851" spans="1:23" x14ac:dyDescent="0.4">
      <c r="A851">
        <v>1951.1</v>
      </c>
      <c r="B851">
        <v>23.36</v>
      </c>
      <c r="C851">
        <v>12.309457904118689</v>
      </c>
      <c r="D851">
        <f t="shared" si="185"/>
        <v>0.13763987792472024</v>
      </c>
      <c r="E851">
        <f t="shared" si="197"/>
        <v>0.17564167086059376</v>
      </c>
      <c r="F851">
        <f t="shared" si="196"/>
        <v>-6.1328790459966434E-2</v>
      </c>
      <c r="G851" t="str">
        <f t="shared" si="186"/>
        <v>10.7 to 13.7</v>
      </c>
      <c r="H851" t="str">
        <f t="shared" si="187"/>
        <v>10.7 to 13.7</v>
      </c>
      <c r="I851" t="str">
        <f>IF(C851&gt;$AA$17,"Above 21.9",IF(C851&gt;$AA$16,"17.7 to 21.9",IF(C851&gt;$AA$15,"13.7 to 17.7",IF(C851&gt;$AA$14,"10.6 to 13.6","Below 10.6"))))</f>
        <v>10.6 to 13.6</v>
      </c>
      <c r="J851" t="str">
        <f t="shared" si="188"/>
        <v>10.6 to 13.6</v>
      </c>
      <c r="K851">
        <f t="shared" ref="K851:O851" si="223">_xlfn.PERCENTILE.INC($C132:$C851,K$1)</f>
        <v>10.171744562552723</v>
      </c>
      <c r="L851">
        <f t="shared" si="223"/>
        <v>12.020460480499072</v>
      </c>
      <c r="M851">
        <f t="shared" si="223"/>
        <v>14.96764399039837</v>
      </c>
      <c r="N851">
        <f t="shared" si="223"/>
        <v>18.243585743336951</v>
      </c>
      <c r="O851">
        <f t="shared" si="223"/>
        <v>32.563788598776704</v>
      </c>
      <c r="P851">
        <f t="shared" si="207"/>
        <v>3</v>
      </c>
      <c r="Q851">
        <f t="shared" si="189"/>
        <v>4</v>
      </c>
      <c r="R851">
        <f t="shared" si="190"/>
        <v>4</v>
      </c>
      <c r="S851">
        <f t="shared" si="191"/>
        <v>3</v>
      </c>
      <c r="T851">
        <f t="shared" si="195"/>
        <v>8.1238345976666002E-2</v>
      </c>
      <c r="U851">
        <f t="shared" si="192"/>
        <v>8.6372083484732465E-2</v>
      </c>
      <c r="V851">
        <f t="shared" si="193"/>
        <v>8.574532033310571E-2</v>
      </c>
      <c r="W851">
        <f t="shared" si="194"/>
        <v>8.0353858095919564E-2</v>
      </c>
    </row>
    <row r="852" spans="1:23" x14ac:dyDescent="0.4">
      <c r="A852">
        <v>1951.11</v>
      </c>
      <c r="B852">
        <v>22.71</v>
      </c>
      <c r="C852">
        <v>11.852030617771044</v>
      </c>
      <c r="D852">
        <f t="shared" si="185"/>
        <v>0.14236926360725724</v>
      </c>
      <c r="E852">
        <f t="shared" si="197"/>
        <v>0.14523449319213327</v>
      </c>
      <c r="F852">
        <f t="shared" si="196"/>
        <v>-0.33390410958904038</v>
      </c>
      <c r="G852" t="str">
        <f t="shared" si="186"/>
        <v>10.7 to 13.7</v>
      </c>
      <c r="H852" t="str">
        <f t="shared" si="187"/>
        <v>10.7 to 13.7</v>
      </c>
      <c r="I852" t="str">
        <f>IF(C852&gt;$AA$17,"Above 21.9",IF(C852&gt;$AA$16,"17.7 to 21.9",IF(C852&gt;$AA$15,"13.7 to 17.7",IF(C852&gt;$AA$14,"10.6 to 13.6","Below 10.6"))))</f>
        <v>10.6 to 13.6</v>
      </c>
      <c r="J852" t="str">
        <f t="shared" si="188"/>
        <v>10.6 to 13.6</v>
      </c>
      <c r="K852">
        <f t="shared" ref="K852:O852" si="224">_xlfn.PERCENTILE.INC($C133:$C852,K$1)</f>
        <v>10.171744562552723</v>
      </c>
      <c r="L852">
        <f t="shared" si="224"/>
        <v>12.011688019164318</v>
      </c>
      <c r="M852">
        <f t="shared" si="224"/>
        <v>14.92355702219573</v>
      </c>
      <c r="N852">
        <f t="shared" si="224"/>
        <v>18.243585743336951</v>
      </c>
      <c r="O852">
        <f t="shared" si="224"/>
        <v>32.563788598776704</v>
      </c>
      <c r="P852">
        <f t="shared" si="207"/>
        <v>4</v>
      </c>
      <c r="Q852">
        <f t="shared" si="189"/>
        <v>5</v>
      </c>
      <c r="R852">
        <f t="shared" si="190"/>
        <v>4</v>
      </c>
      <c r="S852">
        <f t="shared" si="191"/>
        <v>3</v>
      </c>
      <c r="T852">
        <f t="shared" si="195"/>
        <v>8.4373727359478026E-2</v>
      </c>
      <c r="U852">
        <f t="shared" si="192"/>
        <v>9.1645011297918189E-2</v>
      </c>
      <c r="V852">
        <f t="shared" si="193"/>
        <v>8.6638795512949632E-2</v>
      </c>
      <c r="W852">
        <f t="shared" si="194"/>
        <v>8.1238345976666002E-2</v>
      </c>
    </row>
    <row r="853" spans="1:23" x14ac:dyDescent="0.4">
      <c r="A853">
        <v>1951.12</v>
      </c>
      <c r="B853">
        <v>23.41</v>
      </c>
      <c r="C853">
        <v>12.147072568106775</v>
      </c>
      <c r="D853">
        <f t="shared" si="185"/>
        <v>0.16723744292237444</v>
      </c>
      <c r="E853">
        <f t="shared" si="197"/>
        <v>0.18531645569620253</v>
      </c>
      <c r="F853">
        <f t="shared" si="196"/>
        <v>0.36988110964332854</v>
      </c>
      <c r="G853" t="str">
        <f t="shared" si="186"/>
        <v>10.7 to 13.7</v>
      </c>
      <c r="H853" t="str">
        <f t="shared" si="187"/>
        <v>Below 10.7</v>
      </c>
      <c r="I853" t="str">
        <f>IF(C853&gt;$AA$17,"Above 21.9",IF(C853&gt;$AA$16,"17.7 to 21.9",IF(C853&gt;$AA$15,"13.7 to 17.7",IF(C853&gt;$AA$14,"10.6 to 13.6","Below 10.6"))))</f>
        <v>10.6 to 13.6</v>
      </c>
      <c r="J853" t="str">
        <f t="shared" si="188"/>
        <v>Below 10.6</v>
      </c>
      <c r="K853">
        <f t="shared" ref="K853:O853" si="225">_xlfn.PERCENTILE.INC($C134:$C853,K$1)</f>
        <v>10.171744562552723</v>
      </c>
      <c r="L853">
        <f t="shared" si="225"/>
        <v>12.011688019164318</v>
      </c>
      <c r="M853">
        <f t="shared" si="225"/>
        <v>14.870057002167814</v>
      </c>
      <c r="N853">
        <f t="shared" si="225"/>
        <v>18.243585743336951</v>
      </c>
      <c r="O853">
        <f t="shared" si="225"/>
        <v>32.563788598776704</v>
      </c>
      <c r="P853">
        <f t="shared" si="207"/>
        <v>3</v>
      </c>
      <c r="Q853">
        <f t="shared" si="189"/>
        <v>5</v>
      </c>
      <c r="R853">
        <f t="shared" si="190"/>
        <v>4</v>
      </c>
      <c r="S853">
        <f t="shared" si="191"/>
        <v>4</v>
      </c>
      <c r="T853">
        <f t="shared" si="195"/>
        <v>8.2324362054573497E-2</v>
      </c>
      <c r="U853">
        <f t="shared" si="192"/>
        <v>9.9141500928437806E-2</v>
      </c>
      <c r="V853">
        <f t="shared" si="193"/>
        <v>8.8443403092584472E-2</v>
      </c>
      <c r="W853">
        <f t="shared" si="194"/>
        <v>8.4373727359478026E-2</v>
      </c>
    </row>
    <row r="854" spans="1:23" x14ac:dyDescent="0.4">
      <c r="A854">
        <v>1952.01</v>
      </c>
      <c r="B854">
        <v>24.19</v>
      </c>
      <c r="C854">
        <v>12.527059748172299</v>
      </c>
      <c r="D854">
        <f t="shared" si="185"/>
        <v>0.17088465845464729</v>
      </c>
      <c r="E854">
        <f t="shared" si="197"/>
        <v>0.1404997642621405</v>
      </c>
      <c r="F854">
        <f t="shared" si="196"/>
        <v>0.39982913284921029</v>
      </c>
      <c r="G854" t="str">
        <f t="shared" si="186"/>
        <v>10.7 to 13.7</v>
      </c>
      <c r="H854" t="str">
        <f t="shared" si="187"/>
        <v>Below 10.7</v>
      </c>
      <c r="I854" t="str">
        <f>IF(C854&gt;$AA$17,"Above 21.9",IF(C854&gt;$AA$16,"17.7 to 21.9",IF(C854&gt;$AA$15,"13.7 to 17.7",IF(C854&gt;$AA$14,"10.6 to 13.6","Below 10.6"))))</f>
        <v>10.6 to 13.6</v>
      </c>
      <c r="J854" t="str">
        <f t="shared" si="188"/>
        <v>Below 10.6</v>
      </c>
      <c r="K854">
        <f t="shared" ref="K854:O854" si="226">_xlfn.PERCENTILE.INC($C135:$C854,K$1)</f>
        <v>10.171744562552723</v>
      </c>
      <c r="L854">
        <f t="shared" si="226"/>
        <v>12.011688019164318</v>
      </c>
      <c r="M854">
        <f t="shared" si="226"/>
        <v>14.839378417644582</v>
      </c>
      <c r="N854">
        <f t="shared" si="226"/>
        <v>18.203242788216095</v>
      </c>
      <c r="O854">
        <f t="shared" si="226"/>
        <v>32.563788598776704</v>
      </c>
      <c r="P854">
        <f t="shared" si="207"/>
        <v>3</v>
      </c>
      <c r="Q854">
        <f t="shared" si="189"/>
        <v>5</v>
      </c>
      <c r="R854">
        <f t="shared" si="190"/>
        <v>4</v>
      </c>
      <c r="S854">
        <f t="shared" si="191"/>
        <v>3</v>
      </c>
      <c r="T854">
        <f t="shared" si="195"/>
        <v>7.9827191703615866E-2</v>
      </c>
      <c r="U854">
        <f t="shared" si="192"/>
        <v>9.8993371724469273E-2</v>
      </c>
      <c r="V854">
        <f t="shared" si="193"/>
        <v>8.406356664034019E-2</v>
      </c>
      <c r="W854">
        <f t="shared" si="194"/>
        <v>8.2324362054573497E-2</v>
      </c>
    </row>
    <row r="855" spans="1:23" x14ac:dyDescent="0.4">
      <c r="A855">
        <v>1952.02</v>
      </c>
      <c r="B855">
        <v>23.75</v>
      </c>
      <c r="C855">
        <v>12.364119350461092</v>
      </c>
      <c r="D855">
        <f t="shared" si="185"/>
        <v>0.1745664739884393</v>
      </c>
      <c r="E855">
        <f t="shared" si="197"/>
        <v>7.9545454545454544E-2</v>
      </c>
      <c r="F855">
        <f t="shared" si="196"/>
        <v>-0.21827201322860748</v>
      </c>
      <c r="G855" t="str">
        <f t="shared" si="186"/>
        <v>10.7 to 13.7</v>
      </c>
      <c r="H855" t="str">
        <f t="shared" si="187"/>
        <v>Below 10.7</v>
      </c>
      <c r="I855" t="str">
        <f>IF(C855&gt;$AA$17,"Above 21.9",IF(C855&gt;$AA$16,"17.7 to 21.9",IF(C855&gt;$AA$15,"13.7 to 17.7",IF(C855&gt;$AA$14,"10.6 to 13.6","Below 10.6"))))</f>
        <v>10.6 to 13.6</v>
      </c>
      <c r="J855" t="str">
        <f t="shared" si="188"/>
        <v>Below 10.6</v>
      </c>
      <c r="K855">
        <f t="shared" ref="K855:O855" si="227">_xlfn.PERCENTILE.INC($C136:$C855,K$1)</f>
        <v>10.171744562552723</v>
      </c>
      <c r="L855">
        <f t="shared" si="227"/>
        <v>12.011688019164318</v>
      </c>
      <c r="M855">
        <f t="shared" si="227"/>
        <v>14.829271144864371</v>
      </c>
      <c r="N855">
        <f t="shared" si="227"/>
        <v>18.196227304132087</v>
      </c>
      <c r="O855">
        <f t="shared" si="227"/>
        <v>32.563788598776704</v>
      </c>
      <c r="P855">
        <f t="shared" si="207"/>
        <v>3</v>
      </c>
      <c r="Q855">
        <f t="shared" si="189"/>
        <v>5</v>
      </c>
      <c r="R855">
        <f t="shared" si="190"/>
        <v>4</v>
      </c>
      <c r="S855">
        <f t="shared" si="191"/>
        <v>3</v>
      </c>
      <c r="T855">
        <f t="shared" si="195"/>
        <v>8.0879193386523496E-2</v>
      </c>
      <c r="U855">
        <f t="shared" si="192"/>
        <v>0.10330305749905161</v>
      </c>
      <c r="V855">
        <f t="shared" si="193"/>
        <v>8.2362096358367748E-2</v>
      </c>
      <c r="W855">
        <f t="shared" si="194"/>
        <v>7.9827191703615866E-2</v>
      </c>
    </row>
    <row r="856" spans="1:23" x14ac:dyDescent="0.4">
      <c r="A856">
        <v>1952.03</v>
      </c>
      <c r="B856">
        <v>23.81</v>
      </c>
      <c r="C856">
        <v>12.362339087390364</v>
      </c>
      <c r="D856">
        <f t="shared" si="185"/>
        <v>0.19107579462102689</v>
      </c>
      <c r="E856">
        <f t="shared" si="197"/>
        <v>0.10078594544613961</v>
      </c>
      <c r="F856">
        <f t="shared" si="196"/>
        <v>3.0315789473683567E-2</v>
      </c>
      <c r="G856" t="str">
        <f t="shared" si="186"/>
        <v>10.7 to 13.7</v>
      </c>
      <c r="H856" t="str">
        <f t="shared" si="187"/>
        <v>Below 10.7</v>
      </c>
      <c r="I856" t="str">
        <f>IF(C856&gt;$AA$17,"Above 21.9",IF(C856&gt;$AA$16,"17.7 to 21.9",IF(C856&gt;$AA$15,"13.7 to 17.7",IF(C856&gt;$AA$14,"10.6 to 13.6","Below 10.6"))))</f>
        <v>10.6 to 13.6</v>
      </c>
      <c r="J856" t="str">
        <f t="shared" si="188"/>
        <v>Below 10.6</v>
      </c>
      <c r="K856">
        <f t="shared" ref="K856:O856" si="228">_xlfn.PERCENTILE.INC($C137:$C856,K$1)</f>
        <v>10.171744562552723</v>
      </c>
      <c r="L856">
        <f t="shared" si="228"/>
        <v>12.011688019164318</v>
      </c>
      <c r="M856">
        <f t="shared" si="228"/>
        <v>14.792689861340875</v>
      </c>
      <c r="N856">
        <f t="shared" si="228"/>
        <v>18.177173129900748</v>
      </c>
      <c r="O856">
        <f t="shared" si="228"/>
        <v>32.563788598776704</v>
      </c>
      <c r="P856">
        <f t="shared" si="207"/>
        <v>3</v>
      </c>
      <c r="Q856">
        <f t="shared" si="189"/>
        <v>5</v>
      </c>
      <c r="R856">
        <f t="shared" si="190"/>
        <v>4</v>
      </c>
      <c r="S856">
        <f t="shared" si="191"/>
        <v>3</v>
      </c>
      <c r="T856">
        <f t="shared" si="195"/>
        <v>8.0890840554600552E-2</v>
      </c>
      <c r="U856">
        <f t="shared" si="192"/>
        <v>0.11106882328860329</v>
      </c>
      <c r="V856">
        <f t="shared" si="193"/>
        <v>8.4447858668225614E-2</v>
      </c>
      <c r="W856">
        <f t="shared" si="194"/>
        <v>8.0879193386523496E-2</v>
      </c>
    </row>
    <row r="857" spans="1:23" x14ac:dyDescent="0.4">
      <c r="A857">
        <v>1952.04</v>
      </c>
      <c r="B857">
        <v>23.74</v>
      </c>
      <c r="C857">
        <v>12.242728683266879</v>
      </c>
      <c r="D857">
        <f t="shared" si="185"/>
        <v>0.20280612244897958</v>
      </c>
      <c r="E857">
        <f t="shared" si="197"/>
        <v>8.3029197080291814E-2</v>
      </c>
      <c r="F857">
        <f t="shared" si="196"/>
        <v>-3.5279294414111859E-2</v>
      </c>
      <c r="G857" t="str">
        <f t="shared" si="186"/>
        <v>10.7 to 13.7</v>
      </c>
      <c r="H857" t="str">
        <f t="shared" si="187"/>
        <v>Below 10.7</v>
      </c>
      <c r="I857" t="str">
        <f>IF(C857&gt;$AA$17,"Above 21.9",IF(C857&gt;$AA$16,"17.7 to 21.9",IF(C857&gt;$AA$15,"13.7 to 17.7",IF(C857&gt;$AA$14,"10.6 to 13.6","Below 10.6"))))</f>
        <v>10.6 to 13.6</v>
      </c>
      <c r="J857" t="str">
        <f t="shared" si="188"/>
        <v>Below 10.6</v>
      </c>
      <c r="K857">
        <f t="shared" ref="K857:O857" si="229">_xlfn.PERCENTILE.INC($C138:$C857,K$1)</f>
        <v>10.171744562552723</v>
      </c>
      <c r="L857">
        <f t="shared" si="229"/>
        <v>12.011688019164318</v>
      </c>
      <c r="M857">
        <f t="shared" si="229"/>
        <v>14.766782280861639</v>
      </c>
      <c r="N857">
        <f t="shared" si="229"/>
        <v>18.163727224880372</v>
      </c>
      <c r="O857">
        <f t="shared" si="229"/>
        <v>32.563788598776704</v>
      </c>
      <c r="P857">
        <f t="shared" si="207"/>
        <v>3</v>
      </c>
      <c r="Q857">
        <f t="shared" si="189"/>
        <v>5</v>
      </c>
      <c r="R857">
        <f t="shared" si="190"/>
        <v>4</v>
      </c>
      <c r="S857">
        <f t="shared" si="191"/>
        <v>3</v>
      </c>
      <c r="T857">
        <f t="shared" si="195"/>
        <v>8.1681137095423864E-2</v>
      </c>
      <c r="U857">
        <f t="shared" si="192"/>
        <v>0.11703769575995809</v>
      </c>
      <c r="V857">
        <f t="shared" si="193"/>
        <v>8.3674325755128023E-2</v>
      </c>
      <c r="W857">
        <f t="shared" si="194"/>
        <v>8.0890840554600552E-2</v>
      </c>
    </row>
    <row r="858" spans="1:23" x14ac:dyDescent="0.4">
      <c r="A858">
        <v>1952.05</v>
      </c>
      <c r="B858">
        <v>23.73</v>
      </c>
      <c r="C858">
        <v>12.200478761945835</v>
      </c>
      <c r="D858">
        <f t="shared" si="185"/>
        <v>0.19924337957124844</v>
      </c>
      <c r="E858">
        <f t="shared" si="197"/>
        <v>8.2079343365253105E-2</v>
      </c>
      <c r="F858">
        <f t="shared" si="196"/>
        <v>-5.0547598989037967E-3</v>
      </c>
      <c r="G858" t="str">
        <f t="shared" si="186"/>
        <v>10.7 to 13.7</v>
      </c>
      <c r="H858" t="str">
        <f t="shared" si="187"/>
        <v>Below 10.7</v>
      </c>
      <c r="I858" t="str">
        <f>IF(C858&gt;$AA$17,"Above 21.9",IF(C858&gt;$AA$16,"17.7 to 21.9",IF(C858&gt;$AA$15,"13.7 to 17.7",IF(C858&gt;$AA$14,"10.6 to 13.6","Below 10.6"))))</f>
        <v>10.6 to 13.6</v>
      </c>
      <c r="J858" t="str">
        <f t="shared" si="188"/>
        <v>Below 10.6</v>
      </c>
      <c r="K858">
        <f t="shared" ref="K858:O858" si="230">_xlfn.PERCENTILE.INC($C139:$C858,K$1)</f>
        <v>10.171744562552723</v>
      </c>
      <c r="L858">
        <f t="shared" si="230"/>
        <v>12.011688019164318</v>
      </c>
      <c r="M858">
        <f t="shared" si="230"/>
        <v>14.757528634774152</v>
      </c>
      <c r="N858">
        <f t="shared" si="230"/>
        <v>18.16004178235778</v>
      </c>
      <c r="O858">
        <f t="shared" si="230"/>
        <v>32.563788598776704</v>
      </c>
      <c r="P858">
        <f t="shared" si="207"/>
        <v>3</v>
      </c>
      <c r="Q858">
        <f t="shared" si="189"/>
        <v>5</v>
      </c>
      <c r="R858">
        <f t="shared" si="190"/>
        <v>4</v>
      </c>
      <c r="S858">
        <f t="shared" si="191"/>
        <v>3</v>
      </c>
      <c r="T858">
        <f t="shared" si="195"/>
        <v>8.1963996619466392E-2</v>
      </c>
      <c r="U858">
        <f t="shared" si="192"/>
        <v>0.11756246558000058</v>
      </c>
      <c r="V858">
        <f t="shared" si="193"/>
        <v>8.4289489374742982E-2</v>
      </c>
      <c r="W858">
        <f t="shared" si="194"/>
        <v>8.1681137095423864E-2</v>
      </c>
    </row>
    <row r="859" spans="1:23" x14ac:dyDescent="0.4">
      <c r="A859">
        <v>1952.06</v>
      </c>
      <c r="B859">
        <v>24.38</v>
      </c>
      <c r="C859">
        <v>12.447881581789366</v>
      </c>
      <c r="D859">
        <f t="shared" si="185"/>
        <v>0.1926770708283313</v>
      </c>
      <c r="E859">
        <f t="shared" si="197"/>
        <v>0.13132250580046395</v>
      </c>
      <c r="F859">
        <f t="shared" si="196"/>
        <v>0.32869785082174391</v>
      </c>
      <c r="G859" t="str">
        <f t="shared" si="186"/>
        <v>10.7 to 13.7</v>
      </c>
      <c r="H859" t="str">
        <f t="shared" si="187"/>
        <v>Below 10.7</v>
      </c>
      <c r="I859" t="str">
        <f>IF(C859&gt;$AA$17,"Above 21.9",IF(C859&gt;$AA$16,"17.7 to 21.9",IF(C859&gt;$AA$15,"13.7 to 17.7",IF(C859&gt;$AA$14,"10.6 to 13.6","Below 10.6"))))</f>
        <v>10.6 to 13.6</v>
      </c>
      <c r="J859" t="str">
        <f t="shared" si="188"/>
        <v>Below 10.6</v>
      </c>
      <c r="K859">
        <f t="shared" ref="K859:O859" si="231">_xlfn.PERCENTILE.INC($C140:$C859,K$1)</f>
        <v>10.171744562552723</v>
      </c>
      <c r="L859">
        <f t="shared" si="231"/>
        <v>12.011688019164318</v>
      </c>
      <c r="M859">
        <f t="shared" si="231"/>
        <v>14.751557261690758</v>
      </c>
      <c r="N859">
        <f t="shared" si="231"/>
        <v>18.145417146947008</v>
      </c>
      <c r="O859">
        <f t="shared" si="231"/>
        <v>32.563788598776704</v>
      </c>
      <c r="P859">
        <f t="shared" si="207"/>
        <v>3</v>
      </c>
      <c r="Q859">
        <f t="shared" si="189"/>
        <v>5</v>
      </c>
      <c r="R859">
        <f t="shared" si="190"/>
        <v>4</v>
      </c>
      <c r="S859">
        <f t="shared" si="191"/>
        <v>3</v>
      </c>
      <c r="T859">
        <f t="shared" si="195"/>
        <v>8.0334954460279454E-2</v>
      </c>
      <c r="U859">
        <f t="shared" si="192"/>
        <v>0.11229070086203979</v>
      </c>
      <c r="V859">
        <f t="shared" si="193"/>
        <v>8.6090638143299938E-2</v>
      </c>
      <c r="W859">
        <f t="shared" si="194"/>
        <v>8.1963996619466392E-2</v>
      </c>
    </row>
    <row r="860" spans="1:23" x14ac:dyDescent="0.4">
      <c r="A860">
        <v>1952.07</v>
      </c>
      <c r="B860">
        <v>25.08</v>
      </c>
      <c r="C860">
        <v>12.669112889622475</v>
      </c>
      <c r="D860">
        <f t="shared" si="185"/>
        <v>0.19027777777777774</v>
      </c>
      <c r="E860">
        <f t="shared" si="197"/>
        <v>0.14363885088919282</v>
      </c>
      <c r="F860">
        <f t="shared" si="196"/>
        <v>0.34454470877768628</v>
      </c>
      <c r="G860" t="str">
        <f t="shared" si="186"/>
        <v>10.7 to 13.7</v>
      </c>
      <c r="H860" t="str">
        <f t="shared" si="187"/>
        <v>Below 10.7</v>
      </c>
      <c r="I860" t="str">
        <f>IF(C860&gt;$AA$17,"Above 21.9",IF(C860&gt;$AA$16,"17.7 to 21.9",IF(C860&gt;$AA$15,"13.7 to 17.7",IF(C860&gt;$AA$14,"10.6 to 13.6","Below 10.6"))))</f>
        <v>10.6 to 13.6</v>
      </c>
      <c r="J860" t="str">
        <f t="shared" si="188"/>
        <v>Below 10.6</v>
      </c>
      <c r="K860">
        <f t="shared" ref="K860:O860" si="232">_xlfn.PERCENTILE.INC($C141:$C860,K$1)</f>
        <v>10.171744562552723</v>
      </c>
      <c r="L860">
        <f t="shared" si="232"/>
        <v>12.011688019164318</v>
      </c>
      <c r="M860">
        <f t="shared" si="232"/>
        <v>14.747634101800761</v>
      </c>
      <c r="N860">
        <f t="shared" si="232"/>
        <v>18.133411478763538</v>
      </c>
      <c r="O860">
        <f t="shared" si="232"/>
        <v>32.563788598776704</v>
      </c>
      <c r="P860">
        <f t="shared" si="207"/>
        <v>3</v>
      </c>
      <c r="Q860">
        <f t="shared" si="189"/>
        <v>5</v>
      </c>
      <c r="R860">
        <f t="shared" si="190"/>
        <v>4</v>
      </c>
      <c r="S860">
        <f t="shared" si="191"/>
        <v>3</v>
      </c>
      <c r="T860">
        <f t="shared" si="195"/>
        <v>7.8932124822971628E-2</v>
      </c>
      <c r="U860">
        <f t="shared" si="192"/>
        <v>0.10928377825706025</v>
      </c>
      <c r="V860">
        <f t="shared" si="193"/>
        <v>8.490268811677211E-2</v>
      </c>
      <c r="W860">
        <f t="shared" si="194"/>
        <v>8.0334954460279454E-2</v>
      </c>
    </row>
    <row r="861" spans="1:23" x14ac:dyDescent="0.4">
      <c r="A861">
        <v>1952.08</v>
      </c>
      <c r="B861">
        <v>25.18</v>
      </c>
      <c r="C861">
        <v>12.678378236328621</v>
      </c>
      <c r="D861">
        <f t="shared" si="185"/>
        <v>0.1931315483119907</v>
      </c>
      <c r="E861">
        <f t="shared" si="197"/>
        <v>0.10004368719965047</v>
      </c>
      <c r="F861">
        <f t="shared" si="196"/>
        <v>4.784688995215379E-2</v>
      </c>
      <c r="G861" t="str">
        <f t="shared" si="186"/>
        <v>10.7 to 13.7</v>
      </c>
      <c r="H861" t="str">
        <f t="shared" si="187"/>
        <v>Below 10.7</v>
      </c>
      <c r="I861" t="str">
        <f>IF(C861&gt;$AA$17,"Above 21.9",IF(C861&gt;$AA$16,"17.7 to 21.9",IF(C861&gt;$AA$15,"13.7 to 17.7",IF(C861&gt;$AA$14,"10.6 to 13.6","Below 10.6"))))</f>
        <v>10.6 to 13.6</v>
      </c>
      <c r="J861" t="str">
        <f t="shared" si="188"/>
        <v>Below 10.6</v>
      </c>
      <c r="K861">
        <f t="shared" ref="K861:O861" si="233">_xlfn.PERCENTILE.INC($C142:$C861,K$1)</f>
        <v>10.171744562552723</v>
      </c>
      <c r="L861">
        <f t="shared" si="233"/>
        <v>12.011688019164318</v>
      </c>
      <c r="M861">
        <f t="shared" si="233"/>
        <v>14.731145552686813</v>
      </c>
      <c r="N861">
        <f t="shared" si="233"/>
        <v>18.109889454604723</v>
      </c>
      <c r="O861">
        <f t="shared" si="233"/>
        <v>32.563788598776704</v>
      </c>
      <c r="P861">
        <f t="shared" si="207"/>
        <v>3</v>
      </c>
      <c r="Q861">
        <f t="shared" si="189"/>
        <v>5</v>
      </c>
      <c r="R861">
        <f t="shared" si="190"/>
        <v>3</v>
      </c>
      <c r="S861">
        <f t="shared" si="191"/>
        <v>3</v>
      </c>
      <c r="T861">
        <f t="shared" si="195"/>
        <v>7.8874441301538104E-2</v>
      </c>
      <c r="U861">
        <f t="shared" si="192"/>
        <v>0.11095302711731916</v>
      </c>
      <c r="V861">
        <f t="shared" si="193"/>
        <v>8.158610513029961E-2</v>
      </c>
      <c r="W861">
        <f t="shared" si="194"/>
        <v>7.8932124822971628E-2</v>
      </c>
    </row>
    <row r="862" spans="1:23" x14ac:dyDescent="0.4">
      <c r="A862">
        <v>1952.09</v>
      </c>
      <c r="B862">
        <v>24.78</v>
      </c>
      <c r="C862">
        <v>12.434678020425505</v>
      </c>
      <c r="D862">
        <f t="shared" si="185"/>
        <v>0.18548387096774194</v>
      </c>
      <c r="E862">
        <f t="shared" si="197"/>
        <v>5.5366269165247048E-2</v>
      </c>
      <c r="F862">
        <f t="shared" si="196"/>
        <v>-0.19062748212867286</v>
      </c>
      <c r="G862" t="str">
        <f t="shared" si="186"/>
        <v>10.7 to 13.7</v>
      </c>
      <c r="H862" t="str">
        <f t="shared" si="187"/>
        <v>Below 10.7</v>
      </c>
      <c r="I862" t="str">
        <f>IF(C862&gt;$AA$17,"Above 21.9",IF(C862&gt;$AA$16,"17.7 to 21.9",IF(C862&gt;$AA$15,"13.7 to 17.7",IF(C862&gt;$AA$14,"10.6 to 13.6","Below 10.6"))))</f>
        <v>10.6 to 13.6</v>
      </c>
      <c r="J862" t="str">
        <f t="shared" si="188"/>
        <v>Below 10.6</v>
      </c>
      <c r="K862">
        <f t="shared" ref="K862:O862" si="234">_xlfn.PERCENTILE.INC($C143:$C862,K$1)</f>
        <v>10.171744562552723</v>
      </c>
      <c r="L862">
        <f t="shared" si="234"/>
        <v>12.011688019164318</v>
      </c>
      <c r="M862">
        <f t="shared" si="234"/>
        <v>14.70112254155851</v>
      </c>
      <c r="N862">
        <f t="shared" si="234"/>
        <v>18.102826319548395</v>
      </c>
      <c r="O862">
        <f t="shared" si="234"/>
        <v>32.563788598776704</v>
      </c>
      <c r="P862">
        <f t="shared" si="207"/>
        <v>3</v>
      </c>
      <c r="Q862">
        <f t="shared" si="189"/>
        <v>5</v>
      </c>
      <c r="R862">
        <f t="shared" si="190"/>
        <v>3</v>
      </c>
      <c r="S862">
        <f t="shared" si="191"/>
        <v>3</v>
      </c>
      <c r="T862">
        <f t="shared" si="195"/>
        <v>8.0420256829921585E-2</v>
      </c>
      <c r="U862">
        <f t="shared" si="192"/>
        <v>0.11015848696159683</v>
      </c>
      <c r="V862">
        <f t="shared" si="193"/>
        <v>8.0353858095919564E-2</v>
      </c>
      <c r="W862">
        <f t="shared" si="194"/>
        <v>7.8874441301538104E-2</v>
      </c>
    </row>
    <row r="863" spans="1:23" x14ac:dyDescent="0.4">
      <c r="A863">
        <v>1952.1</v>
      </c>
      <c r="B863">
        <v>24.26</v>
      </c>
      <c r="C863">
        <v>12.131183558686866</v>
      </c>
      <c r="D863">
        <f t="shared" si="185"/>
        <v>0.16030042918454937</v>
      </c>
      <c r="E863">
        <f t="shared" si="197"/>
        <v>3.8527397260274064E-2</v>
      </c>
      <c r="F863">
        <f t="shared" si="196"/>
        <v>-0.25181598062953975</v>
      </c>
      <c r="G863" t="str">
        <f t="shared" si="186"/>
        <v>10.7 to 13.7</v>
      </c>
      <c r="H863" t="str">
        <f t="shared" si="187"/>
        <v>Below 10.7</v>
      </c>
      <c r="I863" t="str">
        <f>IF(C863&gt;$AA$17,"Above 21.9",IF(C863&gt;$AA$16,"17.7 to 21.9",IF(C863&gt;$AA$15,"13.7 to 17.7",IF(C863&gt;$AA$14,"10.6 to 13.6","Below 10.6"))))</f>
        <v>10.6 to 13.6</v>
      </c>
      <c r="J863" t="str">
        <f t="shared" si="188"/>
        <v>Below 10.6</v>
      </c>
      <c r="K863">
        <f t="shared" ref="K863:O863" si="235">_xlfn.PERCENTILE.INC($C144:$C863,K$1)</f>
        <v>10.171744562552723</v>
      </c>
      <c r="L863">
        <f t="shared" si="235"/>
        <v>12.011688019164318</v>
      </c>
      <c r="M863">
        <f t="shared" si="235"/>
        <v>14.676844045753105</v>
      </c>
      <c r="N863">
        <f t="shared" si="235"/>
        <v>18.096784484006488</v>
      </c>
      <c r="O863">
        <f t="shared" si="235"/>
        <v>32.563788598776704</v>
      </c>
      <c r="P863">
        <f t="shared" si="207"/>
        <v>3</v>
      </c>
      <c r="Q863">
        <f t="shared" si="189"/>
        <v>5</v>
      </c>
      <c r="R863">
        <f t="shared" si="190"/>
        <v>3</v>
      </c>
      <c r="S863">
        <f t="shared" si="191"/>
        <v>3</v>
      </c>
      <c r="T863">
        <f t="shared" si="195"/>
        <v>8.2432187689050557E-2</v>
      </c>
      <c r="U863">
        <f t="shared" si="192"/>
        <v>0.10417560027399257</v>
      </c>
      <c r="V863">
        <f t="shared" si="193"/>
        <v>8.1238345976666002E-2</v>
      </c>
      <c r="W863">
        <f t="shared" si="194"/>
        <v>8.0420256829921585E-2</v>
      </c>
    </row>
    <row r="864" spans="1:23" x14ac:dyDescent="0.4">
      <c r="A864">
        <v>1952.11</v>
      </c>
      <c r="B864">
        <v>25.03</v>
      </c>
      <c r="C864">
        <v>12.473469765515306</v>
      </c>
      <c r="D864">
        <f t="shared" si="185"/>
        <v>0.16430834213305173</v>
      </c>
      <c r="E864">
        <f t="shared" si="197"/>
        <v>0.10215763980625277</v>
      </c>
      <c r="F864">
        <f t="shared" si="196"/>
        <v>0.38087386644682575</v>
      </c>
      <c r="G864" t="str">
        <f t="shared" si="186"/>
        <v>10.7 to 13.7</v>
      </c>
      <c r="H864" t="str">
        <f t="shared" si="187"/>
        <v>Below 10.7</v>
      </c>
      <c r="I864" t="str">
        <f>IF(C864&gt;$AA$17,"Above 21.9",IF(C864&gt;$AA$16,"17.7 to 21.9",IF(C864&gt;$AA$15,"13.7 to 17.7",IF(C864&gt;$AA$14,"10.6 to 13.6","Below 10.6"))))</f>
        <v>10.6 to 13.6</v>
      </c>
      <c r="J864" t="str">
        <f t="shared" si="188"/>
        <v>Below 10.6</v>
      </c>
      <c r="K864">
        <f t="shared" ref="K864:O864" si="236">_xlfn.PERCENTILE.INC($C145:$C864,K$1)</f>
        <v>10.171744562552723</v>
      </c>
      <c r="L864">
        <f t="shared" si="236"/>
        <v>12.011688019164318</v>
      </c>
      <c r="M864">
        <f t="shared" si="236"/>
        <v>14.655003124092771</v>
      </c>
      <c r="N864">
        <f t="shared" si="236"/>
        <v>18.080036360789872</v>
      </c>
      <c r="O864">
        <f t="shared" si="236"/>
        <v>32.563788598776704</v>
      </c>
      <c r="P864">
        <f t="shared" si="207"/>
        <v>3</v>
      </c>
      <c r="Q864">
        <f t="shared" si="189"/>
        <v>5</v>
      </c>
      <c r="R864">
        <f t="shared" si="190"/>
        <v>4</v>
      </c>
      <c r="S864">
        <f t="shared" si="191"/>
        <v>3</v>
      </c>
      <c r="T864">
        <f t="shared" si="195"/>
        <v>8.017015464010209E-2</v>
      </c>
      <c r="U864">
        <f t="shared" si="192"/>
        <v>0.10350537350736619</v>
      </c>
      <c r="V864">
        <f t="shared" si="193"/>
        <v>8.4373727359478026E-2</v>
      </c>
      <c r="W864">
        <f t="shared" si="194"/>
        <v>8.2432187689050557E-2</v>
      </c>
    </row>
    <row r="865" spans="1:23" x14ac:dyDescent="0.4">
      <c r="A865">
        <v>1952.12</v>
      </c>
      <c r="B865">
        <v>26.04</v>
      </c>
      <c r="C865">
        <v>12.93396430616137</v>
      </c>
      <c r="D865">
        <f t="shared" si="185"/>
        <v>0.17352941176470588</v>
      </c>
      <c r="E865">
        <f t="shared" si="197"/>
        <v>0.11234515164459628</v>
      </c>
      <c r="F865">
        <f t="shared" si="196"/>
        <v>0.48421893727526871</v>
      </c>
      <c r="G865" t="str">
        <f t="shared" si="186"/>
        <v>10.7 to 13.7</v>
      </c>
      <c r="H865" t="str">
        <f t="shared" si="187"/>
        <v>Below 10.7</v>
      </c>
      <c r="I865" t="str">
        <f>IF(C865&gt;$AA$17,"Above 21.9",IF(C865&gt;$AA$16,"17.7 to 21.9",IF(C865&gt;$AA$15,"13.7 to 17.7",IF(C865&gt;$AA$14,"10.6 to 13.6","Below 10.6"))))</f>
        <v>10.6 to 13.6</v>
      </c>
      <c r="J865" t="str">
        <f t="shared" si="188"/>
        <v>Below 10.6</v>
      </c>
      <c r="K865">
        <f t="shared" ref="K865:O865" si="237">_xlfn.PERCENTILE.INC($C146:$C865,K$1)</f>
        <v>10.171744562552723</v>
      </c>
      <c r="L865">
        <f t="shared" si="237"/>
        <v>12.011688019164318</v>
      </c>
      <c r="M865">
        <f t="shared" si="237"/>
        <v>14.64009299049261</v>
      </c>
      <c r="N865">
        <f t="shared" si="237"/>
        <v>18.080036360789872</v>
      </c>
      <c r="O865">
        <f t="shared" si="237"/>
        <v>32.563788598776704</v>
      </c>
      <c r="P865">
        <f t="shared" si="207"/>
        <v>3</v>
      </c>
      <c r="Q865">
        <f t="shared" si="189"/>
        <v>5</v>
      </c>
      <c r="R865">
        <f t="shared" si="190"/>
        <v>3</v>
      </c>
      <c r="S865">
        <f t="shared" si="191"/>
        <v>3</v>
      </c>
      <c r="T865">
        <f t="shared" si="195"/>
        <v>7.7315815656273976E-2</v>
      </c>
      <c r="U865">
        <f t="shared" si="192"/>
        <v>0.10397697255870159</v>
      </c>
      <c r="V865">
        <f t="shared" si="193"/>
        <v>8.2324362054573497E-2</v>
      </c>
      <c r="W865">
        <f t="shared" si="194"/>
        <v>8.017015464010209E-2</v>
      </c>
    </row>
    <row r="866" spans="1:23" x14ac:dyDescent="0.4">
      <c r="A866">
        <v>1953.01</v>
      </c>
      <c r="B866">
        <v>26.18</v>
      </c>
      <c r="C866">
        <v>13.010773447995177</v>
      </c>
      <c r="D866">
        <f t="shared" si="185"/>
        <v>0.15946481665014867</v>
      </c>
      <c r="E866">
        <f t="shared" si="197"/>
        <v>8.226539892517562E-2</v>
      </c>
      <c r="F866">
        <f t="shared" si="196"/>
        <v>6.4516129032258326E-2</v>
      </c>
      <c r="G866" t="str">
        <f t="shared" si="186"/>
        <v>10.7 to 13.7</v>
      </c>
      <c r="H866" t="str">
        <f t="shared" si="187"/>
        <v>Below 10.7</v>
      </c>
      <c r="I866" t="str">
        <f>IF(C866&gt;$AA$17,"Above 21.9",IF(C866&gt;$AA$16,"17.7 to 21.9",IF(C866&gt;$AA$15,"13.7 to 17.7",IF(C866&gt;$AA$14,"10.6 to 13.6","Below 10.6"))))</f>
        <v>10.6 to 13.6</v>
      </c>
      <c r="J866" t="str">
        <f t="shared" si="188"/>
        <v>Below 10.6</v>
      </c>
      <c r="K866">
        <f t="shared" ref="K866:O866" si="238">_xlfn.PERCENTILE.INC($C147:$C866,K$1)</f>
        <v>10.171744562552723</v>
      </c>
      <c r="L866">
        <f t="shared" si="238"/>
        <v>12.011688019164318</v>
      </c>
      <c r="M866">
        <f t="shared" si="238"/>
        <v>14.607509620990129</v>
      </c>
      <c r="N866">
        <f t="shared" si="238"/>
        <v>18.080036360789872</v>
      </c>
      <c r="O866">
        <f t="shared" si="238"/>
        <v>32.563788598776704</v>
      </c>
      <c r="P866">
        <f t="shared" si="207"/>
        <v>3</v>
      </c>
      <c r="Q866">
        <f t="shared" si="189"/>
        <v>5</v>
      </c>
      <c r="R866">
        <f t="shared" si="190"/>
        <v>3</v>
      </c>
      <c r="S866">
        <f t="shared" si="191"/>
        <v>3</v>
      </c>
      <c r="T866">
        <f t="shared" si="195"/>
        <v>7.6859381496193022E-2</v>
      </c>
      <c r="U866">
        <f t="shared" si="192"/>
        <v>9.8516982287207441E-2</v>
      </c>
      <c r="V866">
        <f t="shared" si="193"/>
        <v>7.9827191703615866E-2</v>
      </c>
      <c r="W866">
        <f t="shared" si="194"/>
        <v>7.7315815656273976E-2</v>
      </c>
    </row>
    <row r="867" spans="1:23" x14ac:dyDescent="0.4">
      <c r="A867">
        <v>1953.02</v>
      </c>
      <c r="B867">
        <v>25.86</v>
      </c>
      <c r="C867">
        <v>12.859346880687896</v>
      </c>
      <c r="D867">
        <f t="shared" si="185"/>
        <v>0.14190832553788588</v>
      </c>
      <c r="E867">
        <f t="shared" si="197"/>
        <v>8.8842105263157875E-2</v>
      </c>
      <c r="F867">
        <f t="shared" si="196"/>
        <v>-0.14667685255920562</v>
      </c>
      <c r="G867" t="str">
        <f t="shared" si="186"/>
        <v>10.7 to 13.7</v>
      </c>
      <c r="H867" t="str">
        <f t="shared" si="187"/>
        <v>10.7 to 13.7</v>
      </c>
      <c r="I867" t="str">
        <f>IF(C867&gt;$AA$17,"Above 21.9",IF(C867&gt;$AA$16,"17.7 to 21.9",IF(C867&gt;$AA$15,"13.7 to 17.7",IF(C867&gt;$AA$14,"10.6 to 13.6","Below 10.6"))))</f>
        <v>10.6 to 13.6</v>
      </c>
      <c r="J867" t="str">
        <f t="shared" si="188"/>
        <v>10.6 to 13.6</v>
      </c>
      <c r="K867">
        <f t="shared" ref="K867:O867" si="239">_xlfn.PERCENTILE.INC($C148:$C867,K$1)</f>
        <v>10.171744562552723</v>
      </c>
      <c r="L867">
        <f t="shared" si="239"/>
        <v>12.011688019164318</v>
      </c>
      <c r="M867">
        <f t="shared" si="239"/>
        <v>14.584712359700587</v>
      </c>
      <c r="N867">
        <f t="shared" si="239"/>
        <v>18.080036360789872</v>
      </c>
      <c r="O867">
        <f t="shared" si="239"/>
        <v>32.563788598776704</v>
      </c>
      <c r="P867">
        <f t="shared" si="207"/>
        <v>3</v>
      </c>
      <c r="Q867">
        <f t="shared" si="189"/>
        <v>4</v>
      </c>
      <c r="R867">
        <f t="shared" si="190"/>
        <v>3</v>
      </c>
      <c r="S867">
        <f t="shared" si="191"/>
        <v>3</v>
      </c>
      <c r="T867">
        <f t="shared" si="195"/>
        <v>7.7764447081040716E-2</v>
      </c>
      <c r="U867">
        <f t="shared" si="192"/>
        <v>9.3379548781264865E-2</v>
      </c>
      <c r="V867">
        <f t="shared" si="193"/>
        <v>8.0879193386523496E-2</v>
      </c>
      <c r="W867">
        <f t="shared" si="194"/>
        <v>7.6859381496193022E-2</v>
      </c>
    </row>
    <row r="868" spans="1:23" x14ac:dyDescent="0.4">
      <c r="A868">
        <v>1953.03</v>
      </c>
      <c r="B868">
        <v>25.99</v>
      </c>
      <c r="C868">
        <v>12.834819340092491</v>
      </c>
      <c r="D868">
        <f t="shared" si="185"/>
        <v>0.13477868112014452</v>
      </c>
      <c r="E868">
        <f t="shared" si="197"/>
        <v>9.1558168836623266E-2</v>
      </c>
      <c r="F868">
        <f t="shared" si="196"/>
        <v>6.0324825986078426E-2</v>
      </c>
      <c r="G868" t="str">
        <f t="shared" si="186"/>
        <v>10.7 to 13.7</v>
      </c>
      <c r="H868" t="str">
        <f t="shared" si="187"/>
        <v>10.7 to 13.7</v>
      </c>
      <c r="I868" t="str">
        <f>IF(C868&gt;$AA$17,"Above 21.9",IF(C868&gt;$AA$16,"17.7 to 21.9",IF(C868&gt;$AA$15,"13.7 to 17.7",IF(C868&gt;$AA$14,"10.6 to 13.6","Below 10.6"))))</f>
        <v>10.6 to 13.6</v>
      </c>
      <c r="J868" t="str">
        <f t="shared" si="188"/>
        <v>10.6 to 13.6</v>
      </c>
      <c r="K868">
        <f t="shared" ref="K868:O868" si="240">_xlfn.PERCENTILE.INC($C149:$C868,K$1)</f>
        <v>10.171744562552723</v>
      </c>
      <c r="L868">
        <f t="shared" si="240"/>
        <v>12.011688019164318</v>
      </c>
      <c r="M868">
        <f t="shared" si="240"/>
        <v>14.561724187923462</v>
      </c>
      <c r="N868">
        <f t="shared" si="240"/>
        <v>18.080036360789872</v>
      </c>
      <c r="O868">
        <f t="shared" si="240"/>
        <v>32.563788598776704</v>
      </c>
      <c r="P868">
        <f t="shared" si="207"/>
        <v>3</v>
      </c>
      <c r="Q868">
        <f t="shared" si="189"/>
        <v>4</v>
      </c>
      <c r="R868">
        <f t="shared" si="190"/>
        <v>3</v>
      </c>
      <c r="S868">
        <f t="shared" si="191"/>
        <v>3</v>
      </c>
      <c r="T868">
        <f t="shared" si="195"/>
        <v>7.7913056156253907E-2</v>
      </c>
      <c r="U868">
        <f t="shared" si="192"/>
        <v>9.2161296973911566E-2</v>
      </c>
      <c r="V868">
        <f t="shared" si="193"/>
        <v>8.0890840554600552E-2</v>
      </c>
      <c r="W868">
        <f t="shared" si="194"/>
        <v>7.7764447081040716E-2</v>
      </c>
    </row>
    <row r="869" spans="1:23" x14ac:dyDescent="0.4">
      <c r="A869">
        <v>1953.04</v>
      </c>
      <c r="B869">
        <v>24.71</v>
      </c>
      <c r="C869">
        <v>12.163901454006799</v>
      </c>
      <c r="D869">
        <f t="shared" si="185"/>
        <v>0.11599650349650352</v>
      </c>
      <c r="E869">
        <f t="shared" si="197"/>
        <v>4.085930918281392E-2</v>
      </c>
      <c r="F869">
        <f t="shared" si="196"/>
        <v>-0.59099653712966416</v>
      </c>
      <c r="G869" t="str">
        <f t="shared" si="186"/>
        <v>10.7 to 13.7</v>
      </c>
      <c r="H869" t="str">
        <f t="shared" si="187"/>
        <v>10.7 to 13.7</v>
      </c>
      <c r="I869" t="str">
        <f>IF(C869&gt;$AA$17,"Above 21.9",IF(C869&gt;$AA$16,"17.7 to 21.9",IF(C869&gt;$AA$15,"13.7 to 17.7",IF(C869&gt;$AA$14,"10.6 to 13.6","Below 10.6"))))</f>
        <v>10.6 to 13.6</v>
      </c>
      <c r="J869" t="str">
        <f t="shared" si="188"/>
        <v>10.6 to 13.6</v>
      </c>
      <c r="K869">
        <f t="shared" ref="K869:O869" si="241">_xlfn.PERCENTILE.INC($C150:$C869,K$1)</f>
        <v>10.171744562552723</v>
      </c>
      <c r="L869">
        <f t="shared" si="241"/>
        <v>12.011688019164318</v>
      </c>
      <c r="M869">
        <f t="shared" si="241"/>
        <v>14.5240356833711</v>
      </c>
      <c r="N869">
        <f t="shared" si="241"/>
        <v>18.080036360789872</v>
      </c>
      <c r="O869">
        <f t="shared" si="241"/>
        <v>32.563788598776704</v>
      </c>
      <c r="P869">
        <f t="shared" si="207"/>
        <v>3</v>
      </c>
      <c r="Q869">
        <f t="shared" si="189"/>
        <v>4</v>
      </c>
      <c r="R869">
        <f t="shared" si="190"/>
        <v>3</v>
      </c>
      <c r="S869">
        <f t="shared" si="191"/>
        <v>3</v>
      </c>
      <c r="T869">
        <f t="shared" si="195"/>
        <v>8.2210465431763191E-2</v>
      </c>
      <c r="U869">
        <f t="shared" si="192"/>
        <v>9.058605163673672E-2</v>
      </c>
      <c r="V869">
        <f t="shared" si="193"/>
        <v>8.1681137095423864E-2</v>
      </c>
      <c r="W869">
        <f t="shared" si="194"/>
        <v>7.7913056156253907E-2</v>
      </c>
    </row>
    <row r="870" spans="1:23" x14ac:dyDescent="0.4">
      <c r="A870">
        <v>1953.05</v>
      </c>
      <c r="B870">
        <v>24.84</v>
      </c>
      <c r="C870">
        <v>12.141970791867783</v>
      </c>
      <c r="D870">
        <f t="shared" si="185"/>
        <v>0.10891505466778803</v>
      </c>
      <c r="E870">
        <f t="shared" si="197"/>
        <v>4.6776232616940555E-2</v>
      </c>
      <c r="F870">
        <f t="shared" si="196"/>
        <v>6.3132335087008815E-2</v>
      </c>
      <c r="G870" t="str">
        <f t="shared" si="186"/>
        <v>10.7 to 13.7</v>
      </c>
      <c r="H870" t="str">
        <f t="shared" si="187"/>
        <v>10.7 to 13.7</v>
      </c>
      <c r="I870" t="str">
        <f>IF(C870&gt;$AA$17,"Above 21.9",IF(C870&gt;$AA$16,"17.7 to 21.9",IF(C870&gt;$AA$15,"13.7 to 17.7",IF(C870&gt;$AA$14,"10.6 to 13.6","Below 10.6"))))</f>
        <v>10.6 to 13.6</v>
      </c>
      <c r="J870" t="str">
        <f t="shared" si="188"/>
        <v>10.6 to 13.6</v>
      </c>
      <c r="K870">
        <f t="shared" ref="K870:O870" si="242">_xlfn.PERCENTILE.INC($C151:$C870,K$1)</f>
        <v>10.171744562552723</v>
      </c>
      <c r="L870">
        <f t="shared" si="242"/>
        <v>12.011688019164318</v>
      </c>
      <c r="M870">
        <f t="shared" si="242"/>
        <v>14.505012144558288</v>
      </c>
      <c r="N870">
        <f t="shared" si="242"/>
        <v>18.080036360789872</v>
      </c>
      <c r="O870">
        <f t="shared" si="242"/>
        <v>32.563788598776704</v>
      </c>
      <c r="P870">
        <f t="shared" si="207"/>
        <v>3</v>
      </c>
      <c r="Q870">
        <f t="shared" si="189"/>
        <v>4</v>
      </c>
      <c r="R870">
        <f t="shared" si="190"/>
        <v>3</v>
      </c>
      <c r="S870">
        <f t="shared" si="191"/>
        <v>3</v>
      </c>
      <c r="T870">
        <f t="shared" si="195"/>
        <v>8.2358952853828382E-2</v>
      </c>
      <c r="U870">
        <f t="shared" si="192"/>
        <v>8.801100221542954E-2</v>
      </c>
      <c r="V870">
        <f t="shared" si="193"/>
        <v>8.1963996619466392E-2</v>
      </c>
      <c r="W870">
        <f t="shared" si="194"/>
        <v>8.2210465431763191E-2</v>
      </c>
    </row>
    <row r="871" spans="1:23" x14ac:dyDescent="0.4">
      <c r="A871">
        <v>1953.06</v>
      </c>
      <c r="B871">
        <v>23.95</v>
      </c>
      <c r="C871">
        <v>11.624407885470081</v>
      </c>
      <c r="D871">
        <f t="shared" ref="D871:D934" si="243">(B871-B751)/B751/10</f>
        <v>9.793388429752066E-2</v>
      </c>
      <c r="E871">
        <f t="shared" si="197"/>
        <v>-1.7637407711238708E-2</v>
      </c>
      <c r="F871">
        <f t="shared" si="196"/>
        <v>-0.42995169082125628</v>
      </c>
      <c r="G871" t="str">
        <f t="shared" ref="G871:G934" si="244">IF(C871&gt;22,"Above 22.0",IF(C871&gt;17.8,"17.8 to 22.0",IF(C871&gt;13.7,"13.7 to 17.8",IF(C871&gt;10.7,"10.7 to 13.7","Below 10.7"))))</f>
        <v>10.7 to 13.7</v>
      </c>
      <c r="H871" t="str">
        <f t="shared" ref="H871:H934" si="245">G751</f>
        <v>10.7 to 13.7</v>
      </c>
      <c r="I871" t="str">
        <f>IF(C871&gt;$AA$17,"Above 21.9",IF(C871&gt;$AA$16,"17.7 to 21.9",IF(C871&gt;$AA$15,"13.7 to 17.7",IF(C871&gt;$AA$14,"10.6 to 13.6","Below 10.6"))))</f>
        <v>10.6 to 13.6</v>
      </c>
      <c r="J871" t="str">
        <f t="shared" ref="J871:J934" si="246">I751</f>
        <v>10.6 to 13.6</v>
      </c>
      <c r="K871">
        <f t="shared" ref="K871:O871" si="247">_xlfn.PERCENTILE.INC($C152:$C871,K$1)</f>
        <v>10.171744562552723</v>
      </c>
      <c r="L871">
        <f t="shared" si="247"/>
        <v>12.00532694387417</v>
      </c>
      <c r="M871">
        <f t="shared" si="247"/>
        <v>14.494105125357343</v>
      </c>
      <c r="N871">
        <f t="shared" si="247"/>
        <v>18.080036360789872</v>
      </c>
      <c r="O871">
        <f t="shared" si="247"/>
        <v>32.563788598776704</v>
      </c>
      <c r="P871">
        <f t="shared" si="207"/>
        <v>4</v>
      </c>
      <c r="Q871">
        <f t="shared" ref="Q871:Q934" si="248">P751</f>
        <v>4</v>
      </c>
      <c r="R871">
        <f t="shared" ref="R871:R934" si="249">P859</f>
        <v>3</v>
      </c>
      <c r="S871">
        <f t="shared" ref="S871:S934" si="250">P870</f>
        <v>3</v>
      </c>
      <c r="T871">
        <f t="shared" si="195"/>
        <v>8.6025887069047985E-2</v>
      </c>
      <c r="U871">
        <f t="shared" ref="U871:U934" si="251">T751</f>
        <v>8.6830091188305328E-2</v>
      </c>
      <c r="V871">
        <f t="shared" ref="V871:V934" si="252">T859</f>
        <v>8.0334954460279454E-2</v>
      </c>
      <c r="W871">
        <f t="shared" ref="W871:W934" si="253">T870</f>
        <v>8.2358952853828382E-2</v>
      </c>
    </row>
    <row r="872" spans="1:23" x14ac:dyDescent="0.4">
      <c r="A872">
        <v>1953.07</v>
      </c>
      <c r="B872">
        <v>24.29</v>
      </c>
      <c r="C872">
        <v>11.750201645310002</v>
      </c>
      <c r="D872">
        <f t="shared" si="243"/>
        <v>9.6680161943319839E-2</v>
      </c>
      <c r="E872">
        <f t="shared" si="197"/>
        <v>-3.1499202551834096E-2</v>
      </c>
      <c r="F872">
        <f t="shared" si="196"/>
        <v>0.17035490605427966</v>
      </c>
      <c r="G872" t="str">
        <f t="shared" si="244"/>
        <v>10.7 to 13.7</v>
      </c>
      <c r="H872" t="str">
        <f t="shared" si="245"/>
        <v>10.7 to 13.7</v>
      </c>
      <c r="I872" t="str">
        <f>IF(C872&gt;$AA$17,"Above 21.9",IF(C872&gt;$AA$16,"17.7 to 21.9",IF(C872&gt;$AA$15,"13.7 to 17.7",IF(C872&gt;$AA$14,"10.6 to 13.6","Below 10.6"))))</f>
        <v>10.6 to 13.6</v>
      </c>
      <c r="J872" t="str">
        <f t="shared" si="246"/>
        <v>10.6 to 13.6</v>
      </c>
      <c r="K872">
        <f t="shared" ref="K872:O872" si="254">_xlfn.PERCENTILE.INC($C153:$C872,K$1)</f>
        <v>10.171744562552723</v>
      </c>
      <c r="L872">
        <f t="shared" si="254"/>
        <v>11.994487105986225</v>
      </c>
      <c r="M872">
        <f t="shared" si="254"/>
        <v>14.494105125357343</v>
      </c>
      <c r="N872">
        <f t="shared" si="254"/>
        <v>18.080036360789872</v>
      </c>
      <c r="O872">
        <f t="shared" si="254"/>
        <v>32.563788598776704</v>
      </c>
      <c r="P872">
        <f t="shared" si="207"/>
        <v>4</v>
      </c>
      <c r="Q872">
        <f t="shared" si="248"/>
        <v>4</v>
      </c>
      <c r="R872">
        <f t="shared" si="249"/>
        <v>3</v>
      </c>
      <c r="S872">
        <f t="shared" si="250"/>
        <v>4</v>
      </c>
      <c r="T872">
        <f t="shared" si="195"/>
        <v>8.5104922467363953E-2</v>
      </c>
      <c r="U872">
        <f t="shared" si="251"/>
        <v>8.4931364072657625E-2</v>
      </c>
      <c r="V872">
        <f t="shared" si="252"/>
        <v>7.8932124822971628E-2</v>
      </c>
      <c r="W872">
        <f t="shared" si="253"/>
        <v>8.6025887069047985E-2</v>
      </c>
    </row>
    <row r="873" spans="1:23" x14ac:dyDescent="0.4">
      <c r="A873">
        <v>1953.08</v>
      </c>
      <c r="B873">
        <v>24.39</v>
      </c>
      <c r="C873">
        <v>11.715076201734</v>
      </c>
      <c r="D873">
        <f t="shared" si="243"/>
        <v>0.1077512776831346</v>
      </c>
      <c r="E873">
        <f t="shared" si="197"/>
        <v>-3.1374106433677489E-2</v>
      </c>
      <c r="F873">
        <f t="shared" si="196"/>
        <v>4.9403046521202844E-2</v>
      </c>
      <c r="G873" t="str">
        <f t="shared" si="244"/>
        <v>10.7 to 13.7</v>
      </c>
      <c r="H873" t="str">
        <f t="shared" si="245"/>
        <v>10.7 to 13.7</v>
      </c>
      <c r="I873" t="str">
        <f>IF(C873&gt;$AA$17,"Above 21.9",IF(C873&gt;$AA$16,"17.7 to 21.9",IF(C873&gt;$AA$15,"13.7 to 17.7",IF(C873&gt;$AA$14,"10.6 to 13.6","Below 10.6"))))</f>
        <v>10.6 to 13.6</v>
      </c>
      <c r="J873" t="str">
        <f t="shared" si="246"/>
        <v>10.6 to 13.6</v>
      </c>
      <c r="K873">
        <f t="shared" ref="K873:O873" si="255">_xlfn.PERCENTILE.INC($C154:$C873,K$1)</f>
        <v>10.171744562552723</v>
      </c>
      <c r="L873">
        <f t="shared" si="255"/>
        <v>11.989596231719455</v>
      </c>
      <c r="M873">
        <f t="shared" si="255"/>
        <v>14.456297338416581</v>
      </c>
      <c r="N873">
        <f t="shared" si="255"/>
        <v>18.080036360789872</v>
      </c>
      <c r="O873">
        <f t="shared" si="255"/>
        <v>32.563788598776704</v>
      </c>
      <c r="P873">
        <f t="shared" si="207"/>
        <v>4</v>
      </c>
      <c r="Q873">
        <f t="shared" si="248"/>
        <v>4</v>
      </c>
      <c r="R873">
        <f t="shared" si="249"/>
        <v>3</v>
      </c>
      <c r="S873">
        <f t="shared" si="250"/>
        <v>4</v>
      </c>
      <c r="T873">
        <f t="shared" si="195"/>
        <v>8.5360093505152418E-2</v>
      </c>
      <c r="U873">
        <f t="shared" si="251"/>
        <v>8.9201722070377784E-2</v>
      </c>
      <c r="V873">
        <f t="shared" si="252"/>
        <v>7.8874441301538104E-2</v>
      </c>
      <c r="W873">
        <f t="shared" si="253"/>
        <v>8.5104922467363953E-2</v>
      </c>
    </row>
    <row r="874" spans="1:23" x14ac:dyDescent="0.4">
      <c r="A874">
        <v>1953.09</v>
      </c>
      <c r="B874">
        <v>23.27</v>
      </c>
      <c r="C874">
        <v>11.139349357262921</v>
      </c>
      <c r="D874">
        <f t="shared" si="243"/>
        <v>9.4078398665554619E-2</v>
      </c>
      <c r="E874">
        <f t="shared" si="197"/>
        <v>-6.0936238902340657E-2</v>
      </c>
      <c r="F874">
        <f t="shared" si="196"/>
        <v>-0.55104551045510497</v>
      </c>
      <c r="G874" t="str">
        <f t="shared" si="244"/>
        <v>10.7 to 13.7</v>
      </c>
      <c r="H874" t="str">
        <f t="shared" si="245"/>
        <v>10.7 to 13.7</v>
      </c>
      <c r="I874" t="str">
        <f>IF(C874&gt;$AA$17,"Above 21.9",IF(C874&gt;$AA$16,"17.7 to 21.9",IF(C874&gt;$AA$15,"13.7 to 17.7",IF(C874&gt;$AA$14,"10.6 to 13.6","Below 10.6"))))</f>
        <v>10.6 to 13.6</v>
      </c>
      <c r="J874" t="str">
        <f t="shared" si="246"/>
        <v>10.6 to 13.6</v>
      </c>
      <c r="K874">
        <f t="shared" ref="K874:O874" si="256">_xlfn.PERCENTILE.INC($C155:$C874,K$1)</f>
        <v>10.171744562552723</v>
      </c>
      <c r="L874">
        <f t="shared" si="256"/>
        <v>11.985211075873778</v>
      </c>
      <c r="M874">
        <f t="shared" si="256"/>
        <v>14.425340658126967</v>
      </c>
      <c r="N874">
        <f t="shared" si="256"/>
        <v>18.080036360789872</v>
      </c>
      <c r="O874">
        <f t="shared" si="256"/>
        <v>32.563788598776704</v>
      </c>
      <c r="P874">
        <f t="shared" si="207"/>
        <v>4</v>
      </c>
      <c r="Q874">
        <f t="shared" si="248"/>
        <v>4</v>
      </c>
      <c r="R874">
        <f t="shared" si="249"/>
        <v>3</v>
      </c>
      <c r="S874">
        <f t="shared" si="250"/>
        <v>4</v>
      </c>
      <c r="T874">
        <f t="shared" si="195"/>
        <v>8.9771850036105938E-2</v>
      </c>
      <c r="U874">
        <f t="shared" si="251"/>
        <v>8.8212343811411742E-2</v>
      </c>
      <c r="V874">
        <f t="shared" si="252"/>
        <v>8.0420256829921585E-2</v>
      </c>
      <c r="W874">
        <f t="shared" si="253"/>
        <v>8.5360093505152418E-2</v>
      </c>
    </row>
    <row r="875" spans="1:23" x14ac:dyDescent="0.4">
      <c r="A875">
        <v>1953.1</v>
      </c>
      <c r="B875">
        <v>23.97</v>
      </c>
      <c r="C875">
        <v>11.391934765421412</v>
      </c>
      <c r="D875">
        <f t="shared" si="243"/>
        <v>0.10176767676767676</v>
      </c>
      <c r="E875">
        <f t="shared" si="197"/>
        <v>-1.1953833470733829E-2</v>
      </c>
      <c r="F875">
        <f t="shared" si="196"/>
        <v>0.36097980232058408</v>
      </c>
      <c r="G875" t="str">
        <f t="shared" si="244"/>
        <v>10.7 to 13.7</v>
      </c>
      <c r="H875" t="str">
        <f t="shared" si="245"/>
        <v>10.7 to 13.7</v>
      </c>
      <c r="I875" t="str">
        <f>IF(C875&gt;$AA$17,"Above 21.9",IF(C875&gt;$AA$16,"17.7 to 21.9",IF(C875&gt;$AA$15,"13.7 to 17.7",IF(C875&gt;$AA$14,"10.6 to 13.6","Below 10.6"))))</f>
        <v>10.6 to 13.6</v>
      </c>
      <c r="J875" t="str">
        <f t="shared" si="246"/>
        <v>10.6 to 13.6</v>
      </c>
      <c r="K875">
        <f t="shared" ref="K875:O875" si="257">_xlfn.PERCENTILE.INC($C156:$C875,K$1)</f>
        <v>10.171744562552723</v>
      </c>
      <c r="L875">
        <f t="shared" si="257"/>
        <v>11.974982974601375</v>
      </c>
      <c r="M875">
        <f t="shared" si="257"/>
        <v>14.392354286317778</v>
      </c>
      <c r="N875">
        <f t="shared" si="257"/>
        <v>18.080036360789872</v>
      </c>
      <c r="O875">
        <f t="shared" si="257"/>
        <v>32.563788598776704</v>
      </c>
      <c r="P875">
        <f t="shared" si="207"/>
        <v>4</v>
      </c>
      <c r="Q875">
        <f t="shared" si="248"/>
        <v>4</v>
      </c>
      <c r="R875">
        <f t="shared" si="249"/>
        <v>3</v>
      </c>
      <c r="S875">
        <f t="shared" si="250"/>
        <v>4</v>
      </c>
      <c r="T875">
        <f t="shared" si="195"/>
        <v>8.7781401543428506E-2</v>
      </c>
      <c r="U875">
        <f t="shared" si="251"/>
        <v>8.9386789169118686E-2</v>
      </c>
      <c r="V875">
        <f t="shared" si="252"/>
        <v>8.2432187689050557E-2</v>
      </c>
      <c r="W875">
        <f t="shared" si="253"/>
        <v>8.9771850036105938E-2</v>
      </c>
    </row>
    <row r="876" spans="1:23" x14ac:dyDescent="0.4">
      <c r="A876">
        <v>1953.11</v>
      </c>
      <c r="B876">
        <v>24.5</v>
      </c>
      <c r="C876">
        <v>11.64407026850577</v>
      </c>
      <c r="D876">
        <f t="shared" si="243"/>
        <v>0.11624007060900265</v>
      </c>
      <c r="E876">
        <f t="shared" si="197"/>
        <v>-2.1174590491410353E-2</v>
      </c>
      <c r="F876">
        <f t="shared" si="196"/>
        <v>0.26533166458072649</v>
      </c>
      <c r="G876" t="str">
        <f t="shared" si="244"/>
        <v>10.7 to 13.7</v>
      </c>
      <c r="H876" t="str">
        <f t="shared" si="245"/>
        <v>Below 10.7</v>
      </c>
      <c r="I876" t="str">
        <f>IF(C876&gt;$AA$17,"Above 21.9",IF(C876&gt;$AA$16,"17.7 to 21.9",IF(C876&gt;$AA$15,"13.7 to 17.7",IF(C876&gt;$AA$14,"10.6 to 13.6","Below 10.6"))))</f>
        <v>10.6 to 13.6</v>
      </c>
      <c r="J876" t="str">
        <f t="shared" si="246"/>
        <v>10.6 to 13.6</v>
      </c>
      <c r="K876">
        <f t="shared" ref="K876:O876" si="258">_xlfn.PERCENTILE.INC($C157:$C876,K$1)</f>
        <v>10.171744562552723</v>
      </c>
      <c r="L876">
        <f t="shared" si="258"/>
        <v>11.956716942717776</v>
      </c>
      <c r="M876">
        <f t="shared" si="258"/>
        <v>14.372239003344253</v>
      </c>
      <c r="N876">
        <f t="shared" si="258"/>
        <v>18.080036360789872</v>
      </c>
      <c r="O876">
        <f t="shared" si="258"/>
        <v>32.563788598776704</v>
      </c>
      <c r="P876">
        <f t="shared" si="207"/>
        <v>4</v>
      </c>
      <c r="Q876">
        <f t="shared" si="248"/>
        <v>4</v>
      </c>
      <c r="R876">
        <f t="shared" si="249"/>
        <v>3</v>
      </c>
      <c r="S876">
        <f t="shared" si="250"/>
        <v>4</v>
      </c>
      <c r="T876">
        <f t="shared" si="195"/>
        <v>8.5880622234369722E-2</v>
      </c>
      <c r="U876">
        <f t="shared" si="251"/>
        <v>9.4064230324055989E-2</v>
      </c>
      <c r="V876">
        <f t="shared" si="252"/>
        <v>8.017015464010209E-2</v>
      </c>
      <c r="W876">
        <f t="shared" si="253"/>
        <v>8.7781401543428506E-2</v>
      </c>
    </row>
    <row r="877" spans="1:23" x14ac:dyDescent="0.4">
      <c r="A877">
        <v>1953.12</v>
      </c>
      <c r="B877">
        <v>24.83</v>
      </c>
      <c r="C877">
        <v>11.754449184027294</v>
      </c>
      <c r="D877">
        <f t="shared" si="243"/>
        <v>0.11628919860627177</v>
      </c>
      <c r="E877">
        <f t="shared" si="197"/>
        <v>-4.6466973886328762E-2</v>
      </c>
      <c r="F877">
        <f t="shared" si="196"/>
        <v>0.16163265306122365</v>
      </c>
      <c r="G877" t="str">
        <f t="shared" si="244"/>
        <v>10.7 to 13.7</v>
      </c>
      <c r="H877" t="str">
        <f t="shared" si="245"/>
        <v>10.7 to 13.7</v>
      </c>
      <c r="I877" t="str">
        <f>IF(C877&gt;$AA$17,"Above 21.9",IF(C877&gt;$AA$16,"17.7 to 21.9",IF(C877&gt;$AA$15,"13.7 to 17.7",IF(C877&gt;$AA$14,"10.6 to 13.6","Below 10.6"))))</f>
        <v>10.6 to 13.6</v>
      </c>
      <c r="J877" t="str">
        <f t="shared" si="246"/>
        <v>10.6 to 13.6</v>
      </c>
      <c r="K877">
        <f t="shared" ref="K877:O877" si="259">_xlfn.PERCENTILE.INC($C158:$C877,K$1)</f>
        <v>10.171744562552723</v>
      </c>
      <c r="L877">
        <f t="shared" si="259"/>
        <v>11.950484443934146</v>
      </c>
      <c r="M877">
        <f t="shared" si="259"/>
        <v>14.365245033643829</v>
      </c>
      <c r="N877">
        <f t="shared" si="259"/>
        <v>18.080036360789872</v>
      </c>
      <c r="O877">
        <f t="shared" si="259"/>
        <v>32.563788598776704</v>
      </c>
      <c r="P877">
        <f t="shared" si="207"/>
        <v>4</v>
      </c>
      <c r="Q877">
        <f t="shared" si="248"/>
        <v>4</v>
      </c>
      <c r="R877">
        <f t="shared" si="249"/>
        <v>3</v>
      </c>
      <c r="S877">
        <f t="shared" si="250"/>
        <v>4</v>
      </c>
      <c r="T877">
        <f t="shared" si="195"/>
        <v>8.5074169307640946E-2</v>
      </c>
      <c r="U877">
        <f t="shared" si="251"/>
        <v>9.3132759874515053E-2</v>
      </c>
      <c r="V877">
        <f t="shared" si="252"/>
        <v>7.7315815656273976E-2</v>
      </c>
      <c r="W877">
        <f t="shared" si="253"/>
        <v>8.5880622234369722E-2</v>
      </c>
    </row>
    <row r="878" spans="1:23" x14ac:dyDescent="0.4">
      <c r="A878">
        <v>1954.01</v>
      </c>
      <c r="B878">
        <v>25.46</v>
      </c>
      <c r="C878">
        <v>12.002650554927826</v>
      </c>
      <c r="D878">
        <f t="shared" si="243"/>
        <v>0.11485232067510549</v>
      </c>
      <c r="E878">
        <f t="shared" si="197"/>
        <v>-2.7501909854850987E-2</v>
      </c>
      <c r="F878">
        <f t="shared" si="196"/>
        <v>0.30447039871123771</v>
      </c>
      <c r="G878" t="str">
        <f t="shared" si="244"/>
        <v>10.7 to 13.7</v>
      </c>
      <c r="H878" t="str">
        <f t="shared" si="245"/>
        <v>10.7 to 13.7</v>
      </c>
      <c r="I878" t="str">
        <f>IF(C878&gt;$AA$17,"Above 21.9",IF(C878&gt;$AA$16,"17.7 to 21.9",IF(C878&gt;$AA$15,"13.7 to 17.7",IF(C878&gt;$AA$14,"10.6 to 13.6","Below 10.6"))))</f>
        <v>10.6 to 13.6</v>
      </c>
      <c r="J878" t="str">
        <f t="shared" si="246"/>
        <v>10.6 to 13.6</v>
      </c>
      <c r="K878">
        <f t="shared" ref="K878:O878" si="260">_xlfn.PERCENTILE.INC($C159:$C878,K$1)</f>
        <v>10.171744562552723</v>
      </c>
      <c r="L878">
        <f t="shared" si="260"/>
        <v>11.950484443934146</v>
      </c>
      <c r="M878">
        <f t="shared" si="260"/>
        <v>14.346298858253073</v>
      </c>
      <c r="N878">
        <f t="shared" si="260"/>
        <v>18.080036360789872</v>
      </c>
      <c r="O878">
        <f t="shared" si="260"/>
        <v>32.563788598776704</v>
      </c>
      <c r="P878">
        <f t="shared" si="207"/>
        <v>3</v>
      </c>
      <c r="Q878">
        <f t="shared" si="248"/>
        <v>4</v>
      </c>
      <c r="R878">
        <f t="shared" si="249"/>
        <v>3</v>
      </c>
      <c r="S878">
        <f t="shared" si="250"/>
        <v>4</v>
      </c>
      <c r="T878">
        <f t="shared" si="195"/>
        <v>8.331493076664126E-2</v>
      </c>
      <c r="U878">
        <f t="shared" si="251"/>
        <v>9.047798171809561E-2</v>
      </c>
      <c r="V878">
        <f t="shared" si="252"/>
        <v>7.6859381496193022E-2</v>
      </c>
      <c r="W878">
        <f t="shared" si="253"/>
        <v>8.5074169307640946E-2</v>
      </c>
    </row>
    <row r="879" spans="1:23" x14ac:dyDescent="0.4">
      <c r="A879">
        <v>1954.02</v>
      </c>
      <c r="B879">
        <v>26.02</v>
      </c>
      <c r="C879">
        <v>12.215052485432837</v>
      </c>
      <c r="D879">
        <f t="shared" si="243"/>
        <v>0.12107051826677995</v>
      </c>
      <c r="E879">
        <f t="shared" si="197"/>
        <v>6.18716163959784E-3</v>
      </c>
      <c r="F879">
        <f t="shared" si="196"/>
        <v>0.26394344069127984</v>
      </c>
      <c r="G879" t="str">
        <f t="shared" si="244"/>
        <v>10.7 to 13.7</v>
      </c>
      <c r="H879" t="str">
        <f t="shared" si="245"/>
        <v>10.7 to 13.7</v>
      </c>
      <c r="I879" t="str">
        <f>IF(C879&gt;$AA$17,"Above 21.9",IF(C879&gt;$AA$16,"17.7 to 21.9",IF(C879&gt;$AA$15,"13.7 to 17.7",IF(C879&gt;$AA$14,"10.6 to 13.6","Below 10.6"))))</f>
        <v>10.6 to 13.6</v>
      </c>
      <c r="J879" t="str">
        <f t="shared" si="246"/>
        <v>10.6 to 13.6</v>
      </c>
      <c r="K879">
        <f t="shared" ref="K879:O879" si="261">_xlfn.PERCENTILE.INC($C160:$C879,K$1)</f>
        <v>10.171744562552723</v>
      </c>
      <c r="L879">
        <f t="shared" si="261"/>
        <v>11.950484443934146</v>
      </c>
      <c r="M879">
        <f t="shared" si="261"/>
        <v>14.331397546097456</v>
      </c>
      <c r="N879">
        <f t="shared" si="261"/>
        <v>18.080036360789872</v>
      </c>
      <c r="O879">
        <f t="shared" si="261"/>
        <v>32.563788598776704</v>
      </c>
      <c r="P879">
        <f t="shared" si="207"/>
        <v>3</v>
      </c>
      <c r="Q879">
        <f t="shared" si="248"/>
        <v>4</v>
      </c>
      <c r="R879">
        <f t="shared" si="249"/>
        <v>3</v>
      </c>
      <c r="S879">
        <f t="shared" si="250"/>
        <v>3</v>
      </c>
      <c r="T879">
        <f t="shared" ref="T879:T942" si="262">1/C879</f>
        <v>8.1866205748404142E-2</v>
      </c>
      <c r="U879">
        <f t="shared" si="251"/>
        <v>9.1341560917229961E-2</v>
      </c>
      <c r="V879">
        <f t="shared" si="252"/>
        <v>7.7764447081040716E-2</v>
      </c>
      <c r="W879">
        <f t="shared" si="253"/>
        <v>8.331493076664126E-2</v>
      </c>
    </row>
    <row r="880" spans="1:23" x14ac:dyDescent="0.4">
      <c r="A880">
        <v>1954.03</v>
      </c>
      <c r="B880">
        <v>26.57</v>
      </c>
      <c r="C880">
        <v>12.420105295189973</v>
      </c>
      <c r="D880">
        <f t="shared" si="243"/>
        <v>0.11958677685950414</v>
      </c>
      <c r="E880">
        <f t="shared" si="197"/>
        <v>2.231627549057337E-2</v>
      </c>
      <c r="F880">
        <f t="shared" ref="F880:F943" si="263">(B880-B879)/B879*12</f>
        <v>0.25365103766333619</v>
      </c>
      <c r="G880" t="str">
        <f t="shared" si="244"/>
        <v>10.7 to 13.7</v>
      </c>
      <c r="H880" t="str">
        <f t="shared" si="245"/>
        <v>10.7 to 13.7</v>
      </c>
      <c r="I880" t="str">
        <f>IF(C880&gt;$AA$17,"Above 21.9",IF(C880&gt;$AA$16,"17.7 to 21.9",IF(C880&gt;$AA$15,"13.7 to 17.7",IF(C880&gt;$AA$14,"10.6 to 13.6","Below 10.6"))))</f>
        <v>10.6 to 13.6</v>
      </c>
      <c r="J880" t="str">
        <f t="shared" si="246"/>
        <v>10.6 to 13.6</v>
      </c>
      <c r="K880">
        <f t="shared" ref="K880:O880" si="264">_xlfn.PERCENTILE.INC($C161:$C880,K$1)</f>
        <v>10.171744562552723</v>
      </c>
      <c r="L880">
        <f t="shared" si="264"/>
        <v>11.950484443934146</v>
      </c>
      <c r="M880">
        <f t="shared" si="264"/>
        <v>14.300714434425958</v>
      </c>
      <c r="N880">
        <f t="shared" si="264"/>
        <v>18.080036360789872</v>
      </c>
      <c r="O880">
        <f t="shared" si="264"/>
        <v>32.563788598776704</v>
      </c>
      <c r="P880">
        <f t="shared" si="207"/>
        <v>3</v>
      </c>
      <c r="Q880">
        <f t="shared" si="248"/>
        <v>4</v>
      </c>
      <c r="R880">
        <f t="shared" si="249"/>
        <v>3</v>
      </c>
      <c r="S880">
        <f t="shared" si="250"/>
        <v>3</v>
      </c>
      <c r="T880">
        <f t="shared" si="262"/>
        <v>8.0514615313871565E-2</v>
      </c>
      <c r="U880">
        <f t="shared" si="251"/>
        <v>8.9089294693618926E-2</v>
      </c>
      <c r="V880">
        <f t="shared" si="252"/>
        <v>7.7913056156253907E-2</v>
      </c>
      <c r="W880">
        <f t="shared" si="253"/>
        <v>8.1866205748404142E-2</v>
      </c>
    </row>
    <row r="881" spans="1:23" x14ac:dyDescent="0.4">
      <c r="A881">
        <v>1954.04</v>
      </c>
      <c r="B881">
        <v>27.63</v>
      </c>
      <c r="C881">
        <v>12.907868184060918</v>
      </c>
      <c r="D881">
        <f t="shared" si="243"/>
        <v>0.13238015138772075</v>
      </c>
      <c r="E881">
        <f t="shared" si="197"/>
        <v>0.11817078106029939</v>
      </c>
      <c r="F881">
        <f t="shared" si="263"/>
        <v>0.47873541588257373</v>
      </c>
      <c r="G881" t="str">
        <f t="shared" si="244"/>
        <v>10.7 to 13.7</v>
      </c>
      <c r="H881" t="str">
        <f t="shared" si="245"/>
        <v>10.7 to 13.7</v>
      </c>
      <c r="I881" t="str">
        <f>IF(C881&gt;$AA$17,"Above 21.9",IF(C881&gt;$AA$16,"17.7 to 21.9",IF(C881&gt;$AA$15,"13.7 to 17.7",IF(C881&gt;$AA$14,"10.6 to 13.6","Below 10.6"))))</f>
        <v>10.6 to 13.6</v>
      </c>
      <c r="J881" t="str">
        <f t="shared" si="246"/>
        <v>10.6 to 13.6</v>
      </c>
      <c r="K881">
        <f t="shared" ref="K881:O881" si="265">_xlfn.PERCENTILE.INC($C162:$C881,K$1)</f>
        <v>10.171744562552723</v>
      </c>
      <c r="L881">
        <f t="shared" si="265"/>
        <v>11.950484443934146</v>
      </c>
      <c r="M881">
        <f t="shared" si="265"/>
        <v>14.241837762628366</v>
      </c>
      <c r="N881">
        <f t="shared" si="265"/>
        <v>18.080036360789872</v>
      </c>
      <c r="O881">
        <f t="shared" si="265"/>
        <v>32.563788598776704</v>
      </c>
      <c r="P881">
        <f t="shared" si="207"/>
        <v>3</v>
      </c>
      <c r="Q881">
        <f t="shared" si="248"/>
        <v>4</v>
      </c>
      <c r="R881">
        <f t="shared" si="249"/>
        <v>3</v>
      </c>
      <c r="S881">
        <f t="shared" si="250"/>
        <v>3</v>
      </c>
      <c r="T881">
        <f t="shared" si="262"/>
        <v>7.7472126747841638E-2</v>
      </c>
      <c r="U881">
        <f t="shared" si="251"/>
        <v>9.1422091946925854E-2</v>
      </c>
      <c r="V881">
        <f t="shared" si="252"/>
        <v>8.2210465431763191E-2</v>
      </c>
      <c r="W881">
        <f t="shared" si="253"/>
        <v>8.0514615313871565E-2</v>
      </c>
    </row>
    <row r="882" spans="1:23" x14ac:dyDescent="0.4">
      <c r="A882">
        <v>1954.05</v>
      </c>
      <c r="B882">
        <v>28.73</v>
      </c>
      <c r="C882">
        <v>13.312042238025864</v>
      </c>
      <c r="D882">
        <f t="shared" si="243"/>
        <v>0.13743801652892565</v>
      </c>
      <c r="E882">
        <f t="shared" si="197"/>
        <v>0.15660225442834141</v>
      </c>
      <c r="F882">
        <f t="shared" si="263"/>
        <v>0.47774158523344257</v>
      </c>
      <c r="G882" t="str">
        <f t="shared" si="244"/>
        <v>10.7 to 13.7</v>
      </c>
      <c r="H882" t="str">
        <f t="shared" si="245"/>
        <v>10.7 to 13.7</v>
      </c>
      <c r="I882" t="str">
        <f>IF(C882&gt;$AA$17,"Above 21.9",IF(C882&gt;$AA$16,"17.7 to 21.9",IF(C882&gt;$AA$15,"13.7 to 17.7",IF(C882&gt;$AA$14,"10.6 to 13.6","Below 10.6"))))</f>
        <v>10.6 to 13.6</v>
      </c>
      <c r="J882" t="str">
        <f t="shared" si="246"/>
        <v>10.6 to 13.6</v>
      </c>
      <c r="K882">
        <f t="shared" ref="K882:O882" si="266">_xlfn.PERCENTILE.INC($C163:$C882,K$1)</f>
        <v>10.171744562552723</v>
      </c>
      <c r="L882">
        <f t="shared" si="266"/>
        <v>11.950484443934146</v>
      </c>
      <c r="M882">
        <f t="shared" si="266"/>
        <v>14.186231549469072</v>
      </c>
      <c r="N882">
        <f t="shared" si="266"/>
        <v>18.080036360789872</v>
      </c>
      <c r="O882">
        <f t="shared" si="266"/>
        <v>32.563788598776704</v>
      </c>
      <c r="P882">
        <f t="shared" si="207"/>
        <v>3</v>
      </c>
      <c r="Q882">
        <f t="shared" si="248"/>
        <v>4</v>
      </c>
      <c r="R882">
        <f t="shared" si="249"/>
        <v>3</v>
      </c>
      <c r="S882">
        <f t="shared" si="250"/>
        <v>3</v>
      </c>
      <c r="T882">
        <f t="shared" si="262"/>
        <v>7.5119953957440047E-2</v>
      </c>
      <c r="U882">
        <f t="shared" si="251"/>
        <v>9.0059770480194368E-2</v>
      </c>
      <c r="V882">
        <f t="shared" si="252"/>
        <v>8.2358952853828382E-2</v>
      </c>
      <c r="W882">
        <f t="shared" si="253"/>
        <v>7.7472126747841638E-2</v>
      </c>
    </row>
    <row r="883" spans="1:23" x14ac:dyDescent="0.4">
      <c r="A883">
        <v>1954.06</v>
      </c>
      <c r="B883">
        <v>28.96</v>
      </c>
      <c r="C883">
        <v>13.357885903659001</v>
      </c>
      <c r="D883">
        <f t="shared" si="243"/>
        <v>0.12857142857142856</v>
      </c>
      <c r="E883">
        <f t="shared" ref="E883:E946" si="267">(B883-B871)/B871</f>
        <v>0.20918580375782889</v>
      </c>
      <c r="F883">
        <f t="shared" si="263"/>
        <v>9.6066829098503476E-2</v>
      </c>
      <c r="G883" t="str">
        <f t="shared" si="244"/>
        <v>10.7 to 13.7</v>
      </c>
      <c r="H883" t="str">
        <f t="shared" si="245"/>
        <v>10.7 to 13.7</v>
      </c>
      <c r="I883" t="str">
        <f>IF(C883&gt;$AA$17,"Above 21.9",IF(C883&gt;$AA$16,"17.7 to 21.9",IF(C883&gt;$AA$15,"13.7 to 17.7",IF(C883&gt;$AA$14,"10.6 to 13.6","Below 10.6"))))</f>
        <v>10.6 to 13.6</v>
      </c>
      <c r="J883" t="str">
        <f t="shared" si="246"/>
        <v>10.6 to 13.6</v>
      </c>
      <c r="K883">
        <f t="shared" ref="K883:O883" si="268">_xlfn.PERCENTILE.INC($C164:$C883,K$1)</f>
        <v>10.171744562552723</v>
      </c>
      <c r="L883">
        <f t="shared" si="268"/>
        <v>11.950484443934146</v>
      </c>
      <c r="M883">
        <f t="shared" si="268"/>
        <v>14.165576912148756</v>
      </c>
      <c r="N883">
        <f t="shared" si="268"/>
        <v>18.080036360789872</v>
      </c>
      <c r="O883">
        <f t="shared" si="268"/>
        <v>32.563788598776704</v>
      </c>
      <c r="P883">
        <f t="shared" si="207"/>
        <v>3</v>
      </c>
      <c r="Q883">
        <f t="shared" si="248"/>
        <v>4</v>
      </c>
      <c r="R883">
        <f t="shared" si="249"/>
        <v>4</v>
      </c>
      <c r="S883">
        <f t="shared" si="250"/>
        <v>3</v>
      </c>
      <c r="T883">
        <f t="shared" si="262"/>
        <v>7.486214564282806E-2</v>
      </c>
      <c r="U883">
        <f t="shared" si="251"/>
        <v>8.6709322715102302E-2</v>
      </c>
      <c r="V883">
        <f t="shared" si="252"/>
        <v>8.6025887069047985E-2</v>
      </c>
      <c r="W883">
        <f t="shared" si="253"/>
        <v>7.5119953957440047E-2</v>
      </c>
    </row>
    <row r="884" spans="1:23" x14ac:dyDescent="0.4">
      <c r="A884">
        <v>1954.07</v>
      </c>
      <c r="B884">
        <v>30.13</v>
      </c>
      <c r="C884">
        <v>13.833009564245332</v>
      </c>
      <c r="D884">
        <f t="shared" si="243"/>
        <v>0.13176923076923078</v>
      </c>
      <c r="E884">
        <f t="shared" si="267"/>
        <v>0.2404281597365171</v>
      </c>
      <c r="F884">
        <f t="shared" si="263"/>
        <v>0.48480662983425338</v>
      </c>
      <c r="G884" t="str">
        <f t="shared" si="244"/>
        <v>13.7 to 17.8</v>
      </c>
      <c r="H884" t="str">
        <f t="shared" si="245"/>
        <v>10.7 to 13.7</v>
      </c>
      <c r="I884" t="str">
        <f>IF(C884&gt;$AA$17,"Above 21.9",IF(C884&gt;$AA$16,"17.7 to 21.9",IF(C884&gt;$AA$15,"13.7 to 17.7",IF(C884&gt;$AA$14,"10.6 to 13.6","Below 10.6"))))</f>
        <v>13.7 to 17.7</v>
      </c>
      <c r="J884" t="str">
        <f t="shared" si="246"/>
        <v>10.6 to 13.6</v>
      </c>
      <c r="K884">
        <f t="shared" ref="K884:O884" si="269">_xlfn.PERCENTILE.INC($C165:$C884,K$1)</f>
        <v>10.171744562552723</v>
      </c>
      <c r="L884">
        <f t="shared" si="269"/>
        <v>11.950484443934146</v>
      </c>
      <c r="M884">
        <f t="shared" si="269"/>
        <v>14.149057887192573</v>
      </c>
      <c r="N884">
        <f t="shared" si="269"/>
        <v>18.080036360789872</v>
      </c>
      <c r="O884">
        <f t="shared" si="269"/>
        <v>32.563788598776704</v>
      </c>
      <c r="P884">
        <f t="shared" si="207"/>
        <v>3</v>
      </c>
      <c r="Q884">
        <f t="shared" si="248"/>
        <v>4</v>
      </c>
      <c r="R884">
        <f t="shared" si="249"/>
        <v>4</v>
      </c>
      <c r="S884">
        <f t="shared" si="250"/>
        <v>3</v>
      </c>
      <c r="T884">
        <f t="shared" si="262"/>
        <v>7.2290848593406259E-2</v>
      </c>
      <c r="U884">
        <f t="shared" si="251"/>
        <v>8.5187766294314946E-2</v>
      </c>
      <c r="V884">
        <f t="shared" si="252"/>
        <v>8.5104922467363953E-2</v>
      </c>
      <c r="W884">
        <f t="shared" si="253"/>
        <v>7.486214564282806E-2</v>
      </c>
    </row>
    <row r="885" spans="1:23" x14ac:dyDescent="0.4">
      <c r="A885">
        <v>1954.08</v>
      </c>
      <c r="B885">
        <v>30.73</v>
      </c>
      <c r="C885">
        <v>14.042112347320577</v>
      </c>
      <c r="D885">
        <f t="shared" si="243"/>
        <v>0.13989071038251366</v>
      </c>
      <c r="E885">
        <f t="shared" si="267"/>
        <v>0.25994259942599424</v>
      </c>
      <c r="F885">
        <f t="shared" si="263"/>
        <v>0.23896448722203842</v>
      </c>
      <c r="G885" t="str">
        <f t="shared" si="244"/>
        <v>13.7 to 17.8</v>
      </c>
      <c r="H885" t="str">
        <f t="shared" si="245"/>
        <v>10.7 to 13.7</v>
      </c>
      <c r="I885" t="str">
        <f>IF(C885&gt;$AA$17,"Above 21.9",IF(C885&gt;$AA$16,"17.7 to 21.9",IF(C885&gt;$AA$15,"13.7 to 17.7",IF(C885&gt;$AA$14,"10.6 to 13.6","Below 10.6"))))</f>
        <v>13.7 to 17.7</v>
      </c>
      <c r="J885" t="str">
        <f t="shared" si="246"/>
        <v>10.6 to 13.6</v>
      </c>
      <c r="K885">
        <f t="shared" ref="K885:O885" si="270">_xlfn.PERCENTILE.INC($C166:$C885,K$1)</f>
        <v>10.171744562552723</v>
      </c>
      <c r="L885">
        <f t="shared" si="270"/>
        <v>11.950484443934146</v>
      </c>
      <c r="M885">
        <f t="shared" si="270"/>
        <v>14.118533185921661</v>
      </c>
      <c r="N885">
        <f t="shared" si="270"/>
        <v>18.080036360789872</v>
      </c>
      <c r="O885">
        <f t="shared" si="270"/>
        <v>32.563788598776704</v>
      </c>
      <c r="P885">
        <f t="shared" si="207"/>
        <v>3</v>
      </c>
      <c r="Q885">
        <f t="shared" si="248"/>
        <v>4</v>
      </c>
      <c r="R885">
        <f t="shared" si="249"/>
        <v>4</v>
      </c>
      <c r="S885">
        <f t="shared" si="250"/>
        <v>3</v>
      </c>
      <c r="T885">
        <f t="shared" si="262"/>
        <v>7.1214356876357951E-2</v>
      </c>
      <c r="U885">
        <f t="shared" si="251"/>
        <v>8.6642261410373955E-2</v>
      </c>
      <c r="V885">
        <f t="shared" si="252"/>
        <v>8.5360093505152418E-2</v>
      </c>
      <c r="W885">
        <f t="shared" si="253"/>
        <v>7.2290848593406259E-2</v>
      </c>
    </row>
    <row r="886" spans="1:23" x14ac:dyDescent="0.4">
      <c r="A886">
        <v>1954.09</v>
      </c>
      <c r="B886">
        <v>31.45</v>
      </c>
      <c r="C886">
        <v>14.356474143296976</v>
      </c>
      <c r="D886">
        <f t="shared" si="243"/>
        <v>0.14960317460317463</v>
      </c>
      <c r="E886">
        <f t="shared" si="267"/>
        <v>0.35152556940266438</v>
      </c>
      <c r="F886">
        <f t="shared" si="263"/>
        <v>0.28115847705824881</v>
      </c>
      <c r="G886" t="str">
        <f t="shared" si="244"/>
        <v>13.7 to 17.8</v>
      </c>
      <c r="H886" t="str">
        <f t="shared" si="245"/>
        <v>10.7 to 13.7</v>
      </c>
      <c r="I886" t="str">
        <f>IF(C886&gt;$AA$17,"Above 21.9",IF(C886&gt;$AA$16,"17.7 to 21.9",IF(C886&gt;$AA$15,"13.7 to 17.7",IF(C886&gt;$AA$14,"10.6 to 13.6","Below 10.6"))))</f>
        <v>13.7 to 17.7</v>
      </c>
      <c r="J886" t="str">
        <f t="shared" si="246"/>
        <v>10.6 to 13.6</v>
      </c>
      <c r="K886">
        <f t="shared" ref="K886:O886" si="271">_xlfn.PERCENTILE.INC($C167:$C886,K$1)</f>
        <v>10.171744562552723</v>
      </c>
      <c r="L886">
        <f t="shared" si="271"/>
        <v>11.950484443934146</v>
      </c>
      <c r="M886">
        <f t="shared" si="271"/>
        <v>14.118533185921661</v>
      </c>
      <c r="N886">
        <f t="shared" si="271"/>
        <v>18.080036360789872</v>
      </c>
      <c r="O886">
        <f t="shared" si="271"/>
        <v>32.563788598776704</v>
      </c>
      <c r="P886">
        <f t="shared" si="207"/>
        <v>2</v>
      </c>
      <c r="Q886">
        <f t="shared" si="248"/>
        <v>4</v>
      </c>
      <c r="R886">
        <f t="shared" si="249"/>
        <v>4</v>
      </c>
      <c r="S886">
        <f t="shared" si="250"/>
        <v>3</v>
      </c>
      <c r="T886">
        <f t="shared" si="262"/>
        <v>6.9654985619634124E-2</v>
      </c>
      <c r="U886">
        <f t="shared" si="251"/>
        <v>8.8272467850053285E-2</v>
      </c>
      <c r="V886">
        <f t="shared" si="252"/>
        <v>8.9771850036105938E-2</v>
      </c>
      <c r="W886">
        <f t="shared" si="253"/>
        <v>7.1214356876357951E-2</v>
      </c>
    </row>
    <row r="887" spans="1:23" x14ac:dyDescent="0.4">
      <c r="A887">
        <v>1954.1</v>
      </c>
      <c r="B887">
        <v>32.18</v>
      </c>
      <c r="C887">
        <v>14.619231935730568</v>
      </c>
      <c r="D887">
        <f t="shared" si="243"/>
        <v>0.14926413632842755</v>
      </c>
      <c r="E887">
        <f t="shared" si="267"/>
        <v>0.34251147267417609</v>
      </c>
      <c r="F887">
        <f t="shared" si="263"/>
        <v>0.27853736089030223</v>
      </c>
      <c r="G887" t="str">
        <f t="shared" si="244"/>
        <v>13.7 to 17.8</v>
      </c>
      <c r="H887" t="str">
        <f t="shared" si="245"/>
        <v>10.7 to 13.7</v>
      </c>
      <c r="I887" t="str">
        <f>IF(C887&gt;$AA$17,"Above 21.9",IF(C887&gt;$AA$16,"17.7 to 21.9",IF(C887&gt;$AA$15,"13.7 to 17.7",IF(C887&gt;$AA$14,"10.6 to 13.6","Below 10.6"))))</f>
        <v>13.7 to 17.7</v>
      </c>
      <c r="J887" t="str">
        <f t="shared" si="246"/>
        <v>10.6 to 13.6</v>
      </c>
      <c r="K887">
        <f t="shared" ref="K887:O887" si="272">_xlfn.PERCENTILE.INC($C168:$C887,K$1)</f>
        <v>10.171744562552723</v>
      </c>
      <c r="L887">
        <f t="shared" si="272"/>
        <v>11.950484443934146</v>
      </c>
      <c r="M887">
        <f t="shared" si="272"/>
        <v>14.118533185921661</v>
      </c>
      <c r="N887">
        <f t="shared" si="272"/>
        <v>18.080036360789872</v>
      </c>
      <c r="O887">
        <f t="shared" si="272"/>
        <v>32.563788598776704</v>
      </c>
      <c r="P887">
        <f t="shared" si="207"/>
        <v>2</v>
      </c>
      <c r="Q887">
        <f t="shared" si="248"/>
        <v>4</v>
      </c>
      <c r="R887">
        <f t="shared" si="249"/>
        <v>4</v>
      </c>
      <c r="S887">
        <f t="shared" si="250"/>
        <v>2</v>
      </c>
      <c r="T887">
        <f t="shared" si="262"/>
        <v>6.8403046370440312E-2</v>
      </c>
      <c r="U887">
        <f t="shared" si="251"/>
        <v>8.6332635672216787E-2</v>
      </c>
      <c r="V887">
        <f t="shared" si="252"/>
        <v>8.7781401543428506E-2</v>
      </c>
      <c r="W887">
        <f t="shared" si="253"/>
        <v>6.9654985619634124E-2</v>
      </c>
    </row>
    <row r="888" spans="1:23" x14ac:dyDescent="0.4">
      <c r="A888">
        <v>1954.11</v>
      </c>
      <c r="B888">
        <v>33.44</v>
      </c>
      <c r="C888">
        <v>15.117311697434394</v>
      </c>
      <c r="D888">
        <f t="shared" si="243"/>
        <v>0.16084243369734788</v>
      </c>
      <c r="E888">
        <f t="shared" si="267"/>
        <v>0.3648979591836734</v>
      </c>
      <c r="F888">
        <f t="shared" si="263"/>
        <v>0.46985705407085077</v>
      </c>
      <c r="G888" t="str">
        <f t="shared" si="244"/>
        <v>13.7 to 17.8</v>
      </c>
      <c r="H888" t="str">
        <f t="shared" si="245"/>
        <v>10.7 to 13.7</v>
      </c>
      <c r="I888" t="str">
        <f>IF(C888&gt;$AA$17,"Above 21.9",IF(C888&gt;$AA$16,"17.7 to 21.9",IF(C888&gt;$AA$15,"13.7 to 17.7",IF(C888&gt;$AA$14,"10.6 to 13.6","Below 10.6"))))</f>
        <v>13.7 to 17.7</v>
      </c>
      <c r="J888" t="str">
        <f t="shared" si="246"/>
        <v>10.6 to 13.6</v>
      </c>
      <c r="K888">
        <f t="shared" ref="K888:O888" si="273">_xlfn.PERCENTILE.INC($C169:$C888,K$1)</f>
        <v>10.171744562552723</v>
      </c>
      <c r="L888">
        <f t="shared" si="273"/>
        <v>11.950484443934146</v>
      </c>
      <c r="M888">
        <f t="shared" si="273"/>
        <v>14.118533185921661</v>
      </c>
      <c r="N888">
        <f t="shared" si="273"/>
        <v>18.080036360789872</v>
      </c>
      <c r="O888">
        <f t="shared" si="273"/>
        <v>32.563788598776704</v>
      </c>
      <c r="P888">
        <f t="shared" si="207"/>
        <v>2</v>
      </c>
      <c r="Q888">
        <f t="shared" si="248"/>
        <v>4</v>
      </c>
      <c r="R888">
        <f t="shared" si="249"/>
        <v>4</v>
      </c>
      <c r="S888">
        <f t="shared" si="250"/>
        <v>2</v>
      </c>
      <c r="T888">
        <f t="shared" si="262"/>
        <v>6.6149327341693501E-2</v>
      </c>
      <c r="U888">
        <f t="shared" si="251"/>
        <v>8.7119706813036907E-2</v>
      </c>
      <c r="V888">
        <f t="shared" si="252"/>
        <v>8.5880622234369722E-2</v>
      </c>
      <c r="W888">
        <f t="shared" si="253"/>
        <v>6.8403046370440312E-2</v>
      </c>
    </row>
    <row r="889" spans="1:23" x14ac:dyDescent="0.4">
      <c r="A889">
        <v>1954.12</v>
      </c>
      <c r="B889">
        <v>34.97</v>
      </c>
      <c r="C889">
        <v>15.789062002327089</v>
      </c>
      <c r="D889">
        <f t="shared" si="243"/>
        <v>0.16694656488549617</v>
      </c>
      <c r="E889">
        <f t="shared" si="267"/>
        <v>0.40837696335078538</v>
      </c>
      <c r="F889">
        <f t="shared" si="263"/>
        <v>0.54904306220095744</v>
      </c>
      <c r="G889" t="str">
        <f t="shared" si="244"/>
        <v>13.7 to 17.8</v>
      </c>
      <c r="H889" t="str">
        <f t="shared" si="245"/>
        <v>10.7 to 13.7</v>
      </c>
      <c r="I889" t="str">
        <f>IF(C889&gt;$AA$17,"Above 21.9",IF(C889&gt;$AA$16,"17.7 to 21.9",IF(C889&gt;$AA$15,"13.7 to 17.7",IF(C889&gt;$AA$14,"10.6 to 13.6","Below 10.6"))))</f>
        <v>13.7 to 17.7</v>
      </c>
      <c r="J889" t="str">
        <f t="shared" si="246"/>
        <v>10.6 to 13.6</v>
      </c>
      <c r="K889">
        <f t="shared" ref="K889:O889" si="274">_xlfn.PERCENTILE.INC($C170:$C889,K$1)</f>
        <v>10.171744562552723</v>
      </c>
      <c r="L889">
        <f t="shared" si="274"/>
        <v>11.950484443934146</v>
      </c>
      <c r="M889">
        <f t="shared" si="274"/>
        <v>14.118533185921661</v>
      </c>
      <c r="N889">
        <f t="shared" si="274"/>
        <v>18.080036360789872</v>
      </c>
      <c r="O889">
        <f t="shared" si="274"/>
        <v>32.563788598776704</v>
      </c>
      <c r="P889">
        <f t="shared" si="207"/>
        <v>2</v>
      </c>
      <c r="Q889">
        <f t="shared" si="248"/>
        <v>4</v>
      </c>
      <c r="R889">
        <f t="shared" si="249"/>
        <v>4</v>
      </c>
      <c r="S889">
        <f t="shared" si="250"/>
        <v>2</v>
      </c>
      <c r="T889">
        <f t="shared" si="262"/>
        <v>6.3334984678166048E-2</v>
      </c>
      <c r="U889">
        <f t="shared" si="251"/>
        <v>8.5920369943807889E-2</v>
      </c>
      <c r="V889">
        <f t="shared" si="252"/>
        <v>8.5074169307640946E-2</v>
      </c>
      <c r="W889">
        <f t="shared" si="253"/>
        <v>6.6149327341693501E-2</v>
      </c>
    </row>
    <row r="890" spans="1:23" x14ac:dyDescent="0.4">
      <c r="A890">
        <v>1955.01</v>
      </c>
      <c r="B890">
        <v>35.6</v>
      </c>
      <c r="C890">
        <v>15.990781062969839</v>
      </c>
      <c r="D890">
        <f t="shared" si="243"/>
        <v>0.16389918458117123</v>
      </c>
      <c r="E890">
        <f t="shared" si="267"/>
        <v>0.39827179890023567</v>
      </c>
      <c r="F890">
        <f t="shared" si="263"/>
        <v>0.21618530168716132</v>
      </c>
      <c r="G890" t="str">
        <f t="shared" si="244"/>
        <v>13.7 to 17.8</v>
      </c>
      <c r="H890" t="str">
        <f t="shared" si="245"/>
        <v>10.7 to 13.7</v>
      </c>
      <c r="I890" t="str">
        <f>IF(C890&gt;$AA$17,"Above 21.9",IF(C890&gt;$AA$16,"17.7 to 21.9",IF(C890&gt;$AA$15,"13.7 to 17.7",IF(C890&gt;$AA$14,"10.6 to 13.6","Below 10.6"))))</f>
        <v>13.7 to 17.7</v>
      </c>
      <c r="J890" t="str">
        <f t="shared" si="246"/>
        <v>10.6 to 13.6</v>
      </c>
      <c r="K890">
        <f t="shared" ref="K890:O890" si="275">_xlfn.PERCENTILE.INC($C171:$C890,K$1)</f>
        <v>10.171744562552723</v>
      </c>
      <c r="L890">
        <f t="shared" si="275"/>
        <v>11.950484443934146</v>
      </c>
      <c r="M890">
        <f t="shared" si="275"/>
        <v>14.118533185921661</v>
      </c>
      <c r="N890">
        <f t="shared" si="275"/>
        <v>18.080036360789872</v>
      </c>
      <c r="O890">
        <f t="shared" si="275"/>
        <v>32.563788598776704</v>
      </c>
      <c r="P890">
        <f t="shared" si="207"/>
        <v>2</v>
      </c>
      <c r="Q890">
        <f t="shared" si="248"/>
        <v>4</v>
      </c>
      <c r="R890">
        <f t="shared" si="249"/>
        <v>3</v>
      </c>
      <c r="S890">
        <f t="shared" si="250"/>
        <v>2</v>
      </c>
      <c r="T890">
        <f t="shared" si="262"/>
        <v>6.2536032233955055E-2</v>
      </c>
      <c r="U890">
        <f t="shared" si="251"/>
        <v>8.3608800364021449E-2</v>
      </c>
      <c r="V890">
        <f t="shared" si="252"/>
        <v>8.331493076664126E-2</v>
      </c>
      <c r="W890">
        <f t="shared" si="253"/>
        <v>6.3334984678166048E-2</v>
      </c>
    </row>
    <row r="891" spans="1:23" x14ac:dyDescent="0.4">
      <c r="A891">
        <v>1955.02</v>
      </c>
      <c r="B891">
        <v>36.79</v>
      </c>
      <c r="C891">
        <v>16.437728215987121</v>
      </c>
      <c r="D891">
        <f t="shared" si="243"/>
        <v>0.16391678622668582</v>
      </c>
      <c r="E891">
        <f t="shared" si="267"/>
        <v>0.41391237509607992</v>
      </c>
      <c r="F891">
        <f t="shared" si="263"/>
        <v>0.40112359550561716</v>
      </c>
      <c r="G891" t="str">
        <f t="shared" si="244"/>
        <v>13.7 to 17.8</v>
      </c>
      <c r="H891" t="str">
        <f t="shared" si="245"/>
        <v>10.7 to 13.7</v>
      </c>
      <c r="I891" t="str">
        <f>IF(C891&gt;$AA$17,"Above 21.9",IF(C891&gt;$AA$16,"17.7 to 21.9",IF(C891&gt;$AA$15,"13.7 to 17.7",IF(C891&gt;$AA$14,"10.6 to 13.6","Below 10.6"))))</f>
        <v>13.7 to 17.7</v>
      </c>
      <c r="J891" t="str">
        <f t="shared" si="246"/>
        <v>10.6 to 13.6</v>
      </c>
      <c r="K891">
        <f t="shared" ref="K891:O891" si="276">_xlfn.PERCENTILE.INC($C172:$C891,K$1)</f>
        <v>10.171744562552723</v>
      </c>
      <c r="L891">
        <f t="shared" si="276"/>
        <v>11.950484443934146</v>
      </c>
      <c r="M891">
        <f t="shared" si="276"/>
        <v>14.118533185921661</v>
      </c>
      <c r="N891">
        <f t="shared" si="276"/>
        <v>18.080036360789872</v>
      </c>
      <c r="O891">
        <f t="shared" si="276"/>
        <v>32.563788598776704</v>
      </c>
      <c r="P891">
        <f t="shared" si="207"/>
        <v>2</v>
      </c>
      <c r="Q891">
        <f t="shared" si="248"/>
        <v>4</v>
      </c>
      <c r="R891">
        <f t="shared" si="249"/>
        <v>3</v>
      </c>
      <c r="S891">
        <f t="shared" si="250"/>
        <v>2</v>
      </c>
      <c r="T891">
        <f t="shared" si="262"/>
        <v>6.0835657267250161E-2</v>
      </c>
      <c r="U891">
        <f t="shared" si="251"/>
        <v>8.1025763162071524E-2</v>
      </c>
      <c r="V891">
        <f t="shared" si="252"/>
        <v>8.1866205748404142E-2</v>
      </c>
      <c r="W891">
        <f t="shared" si="253"/>
        <v>6.2536032233955055E-2</v>
      </c>
    </row>
    <row r="892" spans="1:23" x14ac:dyDescent="0.4">
      <c r="A892">
        <v>1955.03</v>
      </c>
      <c r="B892">
        <v>36.5</v>
      </c>
      <c r="C892">
        <v>16.219282945537799</v>
      </c>
      <c r="D892">
        <f t="shared" si="243"/>
        <v>0.16202440775305099</v>
      </c>
      <c r="E892">
        <f t="shared" si="267"/>
        <v>0.3737297704177644</v>
      </c>
      <c r="F892">
        <f t="shared" si="263"/>
        <v>-9.4590921446044848E-2</v>
      </c>
      <c r="G892" t="str">
        <f t="shared" si="244"/>
        <v>13.7 to 17.8</v>
      </c>
      <c r="H892" t="str">
        <f t="shared" si="245"/>
        <v>10.7 to 13.7</v>
      </c>
      <c r="I892" t="str">
        <f>IF(C892&gt;$AA$17,"Above 21.9",IF(C892&gt;$AA$16,"17.7 to 21.9",IF(C892&gt;$AA$15,"13.7 to 17.7",IF(C892&gt;$AA$14,"10.6 to 13.6","Below 10.6"))))</f>
        <v>13.7 to 17.7</v>
      </c>
      <c r="J892" t="str">
        <f t="shared" si="246"/>
        <v>10.6 to 13.6</v>
      </c>
      <c r="K892">
        <f t="shared" ref="K892:O892" si="277">_xlfn.PERCENTILE.INC($C173:$C892,K$1)</f>
        <v>10.171744562552723</v>
      </c>
      <c r="L892">
        <f t="shared" si="277"/>
        <v>11.950484443934146</v>
      </c>
      <c r="M892">
        <f t="shared" si="277"/>
        <v>14.118533185921661</v>
      </c>
      <c r="N892">
        <f t="shared" si="277"/>
        <v>18.080036360789872</v>
      </c>
      <c r="O892">
        <f t="shared" si="277"/>
        <v>32.563788598776704</v>
      </c>
      <c r="P892">
        <f t="shared" si="207"/>
        <v>2</v>
      </c>
      <c r="Q892">
        <f t="shared" si="248"/>
        <v>4</v>
      </c>
      <c r="R892">
        <f t="shared" si="249"/>
        <v>3</v>
      </c>
      <c r="S892">
        <f t="shared" si="250"/>
        <v>2</v>
      </c>
      <c r="T892">
        <f t="shared" si="262"/>
        <v>6.1655006781610962E-2</v>
      </c>
      <c r="U892">
        <f t="shared" si="251"/>
        <v>8.1147027440815978E-2</v>
      </c>
      <c r="V892">
        <f t="shared" si="252"/>
        <v>8.0514615313871565E-2</v>
      </c>
      <c r="W892">
        <f t="shared" si="253"/>
        <v>6.0835657267250161E-2</v>
      </c>
    </row>
    <row r="893" spans="1:23" x14ac:dyDescent="0.4">
      <c r="A893">
        <v>1955.04</v>
      </c>
      <c r="B893">
        <v>37.76</v>
      </c>
      <c r="C893">
        <v>16.685266628063509</v>
      </c>
      <c r="D893">
        <f t="shared" si="243"/>
        <v>0.16442577030812325</v>
      </c>
      <c r="E893">
        <f t="shared" si="267"/>
        <v>0.3666304741223308</v>
      </c>
      <c r="F893">
        <f t="shared" si="263"/>
        <v>0.41424657534246512</v>
      </c>
      <c r="G893" t="str">
        <f t="shared" si="244"/>
        <v>13.7 to 17.8</v>
      </c>
      <c r="H893" t="str">
        <f t="shared" si="245"/>
        <v>10.7 to 13.7</v>
      </c>
      <c r="I893" t="str">
        <f>IF(C893&gt;$AA$17,"Above 21.9",IF(C893&gt;$AA$16,"17.7 to 21.9",IF(C893&gt;$AA$15,"13.7 to 17.7",IF(C893&gt;$AA$14,"10.6 to 13.6","Below 10.6"))))</f>
        <v>13.7 to 17.7</v>
      </c>
      <c r="J893" t="str">
        <f t="shared" si="246"/>
        <v>10.6 to 13.6</v>
      </c>
      <c r="K893">
        <f t="shared" ref="K893:O893" si="278">_xlfn.PERCENTILE.INC($C174:$C893,K$1)</f>
        <v>10.171744562552723</v>
      </c>
      <c r="L893">
        <f t="shared" si="278"/>
        <v>11.950484443934146</v>
      </c>
      <c r="M893">
        <f t="shared" si="278"/>
        <v>14.118533185921661</v>
      </c>
      <c r="N893">
        <f t="shared" si="278"/>
        <v>18.080036360789872</v>
      </c>
      <c r="O893">
        <f t="shared" si="278"/>
        <v>32.563788598776704</v>
      </c>
      <c r="P893">
        <f t="shared" si="207"/>
        <v>2</v>
      </c>
      <c r="Q893">
        <f t="shared" si="248"/>
        <v>4</v>
      </c>
      <c r="R893">
        <f t="shared" si="249"/>
        <v>3</v>
      </c>
      <c r="S893">
        <f t="shared" si="250"/>
        <v>2</v>
      </c>
      <c r="T893">
        <f t="shared" si="262"/>
        <v>5.9933114782718934E-2</v>
      </c>
      <c r="U893">
        <f t="shared" si="251"/>
        <v>7.9164859895415107E-2</v>
      </c>
      <c r="V893">
        <f t="shared" si="252"/>
        <v>7.7472126747841638E-2</v>
      </c>
      <c r="W893">
        <f t="shared" si="253"/>
        <v>6.1655006781610962E-2</v>
      </c>
    </row>
    <row r="894" spans="1:23" x14ac:dyDescent="0.4">
      <c r="A894">
        <v>1955.05</v>
      </c>
      <c r="B894">
        <v>37.6</v>
      </c>
      <c r="C894">
        <v>16.51805782725781</v>
      </c>
      <c r="D894">
        <f t="shared" si="243"/>
        <v>0.15371120107962213</v>
      </c>
      <c r="E894">
        <f t="shared" si="267"/>
        <v>0.30873651235642191</v>
      </c>
      <c r="F894">
        <f t="shared" si="263"/>
        <v>-5.0847457627117565E-2</v>
      </c>
      <c r="G894" t="str">
        <f t="shared" si="244"/>
        <v>13.7 to 17.8</v>
      </c>
      <c r="H894" t="str">
        <f t="shared" si="245"/>
        <v>10.7 to 13.7</v>
      </c>
      <c r="I894" t="str">
        <f>IF(C894&gt;$AA$17,"Above 21.9",IF(C894&gt;$AA$16,"17.7 to 21.9",IF(C894&gt;$AA$15,"13.7 to 17.7",IF(C894&gt;$AA$14,"10.6 to 13.6","Below 10.6"))))</f>
        <v>13.7 to 17.7</v>
      </c>
      <c r="J894" t="str">
        <f t="shared" si="246"/>
        <v>10.6 to 13.6</v>
      </c>
      <c r="K894">
        <f t="shared" ref="K894:O894" si="279">_xlfn.PERCENTILE.INC($C175:$C894,K$1)</f>
        <v>10.171744562552723</v>
      </c>
      <c r="L894">
        <f t="shared" si="279"/>
        <v>11.950484443934146</v>
      </c>
      <c r="M894">
        <f t="shared" si="279"/>
        <v>14.118533185921661</v>
      </c>
      <c r="N894">
        <f t="shared" si="279"/>
        <v>18.080036360789872</v>
      </c>
      <c r="O894">
        <f t="shared" si="279"/>
        <v>32.563788598776704</v>
      </c>
      <c r="P894">
        <f t="shared" si="207"/>
        <v>2</v>
      </c>
      <c r="Q894">
        <f t="shared" si="248"/>
        <v>4</v>
      </c>
      <c r="R894">
        <f t="shared" si="249"/>
        <v>3</v>
      </c>
      <c r="S894">
        <f t="shared" si="250"/>
        <v>2</v>
      </c>
      <c r="T894">
        <f t="shared" si="262"/>
        <v>6.0539805009631187E-2</v>
      </c>
      <c r="U894">
        <f t="shared" si="251"/>
        <v>7.6707348546514065E-2</v>
      </c>
      <c r="V894">
        <f t="shared" si="252"/>
        <v>7.5119953957440047E-2</v>
      </c>
      <c r="W894">
        <f t="shared" si="253"/>
        <v>5.9933114782718934E-2</v>
      </c>
    </row>
    <row r="895" spans="1:23" x14ac:dyDescent="0.4">
      <c r="A895">
        <v>1955.06</v>
      </c>
      <c r="B895">
        <v>39.78</v>
      </c>
      <c r="C895">
        <v>17.370091963405315</v>
      </c>
      <c r="D895">
        <f t="shared" si="243"/>
        <v>0.16361829025844932</v>
      </c>
      <c r="E895">
        <f t="shared" si="267"/>
        <v>0.37361878453038672</v>
      </c>
      <c r="F895">
        <f t="shared" si="263"/>
        <v>0.69574468085106378</v>
      </c>
      <c r="G895" t="str">
        <f t="shared" si="244"/>
        <v>13.7 to 17.8</v>
      </c>
      <c r="H895" t="str">
        <f t="shared" si="245"/>
        <v>10.7 to 13.7</v>
      </c>
      <c r="I895" t="str">
        <f>IF(C895&gt;$AA$17,"Above 21.9",IF(C895&gt;$AA$16,"17.7 to 21.9",IF(C895&gt;$AA$15,"13.7 to 17.7",IF(C895&gt;$AA$14,"10.6 to 13.6","Below 10.6"))))</f>
        <v>13.7 to 17.7</v>
      </c>
      <c r="J895" t="str">
        <f t="shared" si="246"/>
        <v>10.6 to 13.6</v>
      </c>
      <c r="K895">
        <f t="shared" ref="K895:O895" si="280">_xlfn.PERCENTILE.INC($C176:$C895,K$1)</f>
        <v>10.171744562552723</v>
      </c>
      <c r="L895">
        <f t="shared" si="280"/>
        <v>11.950484443934146</v>
      </c>
      <c r="M895">
        <f t="shared" si="280"/>
        <v>14.118533185921661</v>
      </c>
      <c r="N895">
        <f t="shared" si="280"/>
        <v>18.080036360789872</v>
      </c>
      <c r="O895">
        <f t="shared" si="280"/>
        <v>32.563788598776704</v>
      </c>
      <c r="P895">
        <f t="shared" si="207"/>
        <v>2</v>
      </c>
      <c r="Q895">
        <f t="shared" si="248"/>
        <v>4</v>
      </c>
      <c r="R895">
        <f t="shared" si="249"/>
        <v>3</v>
      </c>
      <c r="S895">
        <f t="shared" si="250"/>
        <v>2</v>
      </c>
      <c r="T895">
        <f t="shared" si="262"/>
        <v>5.757021909306894E-2</v>
      </c>
      <c r="U895">
        <f t="shared" si="251"/>
        <v>7.616016669901611E-2</v>
      </c>
      <c r="V895">
        <f t="shared" si="252"/>
        <v>7.486214564282806E-2</v>
      </c>
      <c r="W895">
        <f t="shared" si="253"/>
        <v>6.0539805009631187E-2</v>
      </c>
    </row>
    <row r="896" spans="1:23" x14ac:dyDescent="0.4">
      <c r="A896">
        <v>1955.07</v>
      </c>
      <c r="B896">
        <v>42.69</v>
      </c>
      <c r="C896">
        <v>18.454031906632885</v>
      </c>
      <c r="D896">
        <f t="shared" si="243"/>
        <v>0.18883626522327468</v>
      </c>
      <c r="E896">
        <f t="shared" si="267"/>
        <v>0.41686027215399929</v>
      </c>
      <c r="F896">
        <f t="shared" si="263"/>
        <v>0.87782805429864141</v>
      </c>
      <c r="G896" t="str">
        <f t="shared" si="244"/>
        <v>17.8 to 22.0</v>
      </c>
      <c r="H896" t="str">
        <f t="shared" si="245"/>
        <v>10.7 to 13.7</v>
      </c>
      <c r="I896" t="str">
        <f>IF(C896&gt;$AA$17,"Above 21.9",IF(C896&gt;$AA$16,"17.7 to 21.9",IF(C896&gt;$AA$15,"13.7 to 17.7",IF(C896&gt;$AA$14,"10.6 to 13.6","Below 10.6"))))</f>
        <v>17.7 to 21.9</v>
      </c>
      <c r="J896" t="str">
        <f t="shared" si="246"/>
        <v>10.6 to 13.6</v>
      </c>
      <c r="K896">
        <f t="shared" ref="K896:O896" si="281">_xlfn.PERCENTILE.INC($C177:$C896,K$1)</f>
        <v>10.171744562552723</v>
      </c>
      <c r="L896">
        <f t="shared" si="281"/>
        <v>11.950484443934146</v>
      </c>
      <c r="M896">
        <f t="shared" si="281"/>
        <v>14.118533185921661</v>
      </c>
      <c r="N896">
        <f t="shared" si="281"/>
        <v>18.096784484006488</v>
      </c>
      <c r="O896">
        <f t="shared" si="281"/>
        <v>32.563788598776704</v>
      </c>
      <c r="P896">
        <f t="shared" si="207"/>
        <v>1</v>
      </c>
      <c r="Q896">
        <f t="shared" si="248"/>
        <v>4</v>
      </c>
      <c r="R896">
        <f t="shared" si="249"/>
        <v>3</v>
      </c>
      <c r="S896">
        <f t="shared" si="250"/>
        <v>2</v>
      </c>
      <c r="T896">
        <f t="shared" si="262"/>
        <v>5.418870006616671E-2</v>
      </c>
      <c r="U896">
        <f t="shared" si="251"/>
        <v>7.7718022030433515E-2</v>
      </c>
      <c r="V896">
        <f t="shared" si="252"/>
        <v>7.2290848593406259E-2</v>
      </c>
      <c r="W896">
        <f t="shared" si="253"/>
        <v>5.757021909306894E-2</v>
      </c>
    </row>
    <row r="897" spans="1:23" x14ac:dyDescent="0.4">
      <c r="A897">
        <v>1955.08</v>
      </c>
      <c r="B897">
        <v>42.43</v>
      </c>
      <c r="C897">
        <v>18.222326463047761</v>
      </c>
      <c r="D897">
        <f t="shared" si="243"/>
        <v>0.18610923803101823</v>
      </c>
      <c r="E897">
        <f t="shared" si="267"/>
        <v>0.38073543768304585</v>
      </c>
      <c r="F897">
        <f t="shared" si="263"/>
        <v>-7.3085031623330438E-2</v>
      </c>
      <c r="G897" t="str">
        <f t="shared" si="244"/>
        <v>17.8 to 22.0</v>
      </c>
      <c r="H897" t="str">
        <f t="shared" si="245"/>
        <v>10.7 to 13.7</v>
      </c>
      <c r="I897" t="str">
        <f>IF(C897&gt;$AA$17,"Above 21.9",IF(C897&gt;$AA$16,"17.7 to 21.9",IF(C897&gt;$AA$15,"13.7 to 17.7",IF(C897&gt;$AA$14,"10.6 to 13.6","Below 10.6"))))</f>
        <v>17.7 to 21.9</v>
      </c>
      <c r="J897" t="str">
        <f t="shared" si="246"/>
        <v>10.6 to 13.6</v>
      </c>
      <c r="K897">
        <f t="shared" ref="K897:O897" si="282">_xlfn.PERCENTILE.INC($C178:$C897,K$1)</f>
        <v>10.171744562552723</v>
      </c>
      <c r="L897">
        <f t="shared" si="282"/>
        <v>11.950484443934146</v>
      </c>
      <c r="M897">
        <f t="shared" si="282"/>
        <v>14.118533185921661</v>
      </c>
      <c r="N897">
        <f t="shared" si="282"/>
        <v>18.102826319548395</v>
      </c>
      <c r="O897">
        <f t="shared" si="282"/>
        <v>32.563788598776704</v>
      </c>
      <c r="P897">
        <f t="shared" si="207"/>
        <v>1</v>
      </c>
      <c r="Q897">
        <f t="shared" si="248"/>
        <v>4</v>
      </c>
      <c r="R897">
        <f t="shared" si="249"/>
        <v>3</v>
      </c>
      <c r="S897">
        <f t="shared" si="250"/>
        <v>1</v>
      </c>
      <c r="T897">
        <f t="shared" si="262"/>
        <v>5.4877734850588653E-2</v>
      </c>
      <c r="U897">
        <f t="shared" si="251"/>
        <v>7.7427076192900013E-2</v>
      </c>
      <c r="V897">
        <f t="shared" si="252"/>
        <v>7.1214356876357951E-2</v>
      </c>
      <c r="W897">
        <f t="shared" si="253"/>
        <v>5.418870006616671E-2</v>
      </c>
    </row>
    <row r="898" spans="1:23" x14ac:dyDescent="0.4">
      <c r="A898">
        <v>1955.09</v>
      </c>
      <c r="B898">
        <v>44.34</v>
      </c>
      <c r="C898">
        <v>18.84396065426132</v>
      </c>
      <c r="D898">
        <f t="shared" si="243"/>
        <v>0.17992424242424246</v>
      </c>
      <c r="E898">
        <f t="shared" si="267"/>
        <v>0.4098569157392688</v>
      </c>
      <c r="F898">
        <f t="shared" si="263"/>
        <v>0.54018383219420329</v>
      </c>
      <c r="G898" t="str">
        <f t="shared" si="244"/>
        <v>17.8 to 22.0</v>
      </c>
      <c r="H898" t="str">
        <f t="shared" si="245"/>
        <v>13.7 to 17.8</v>
      </c>
      <c r="I898" t="str">
        <f>IF(C898&gt;$AA$17,"Above 21.9",IF(C898&gt;$AA$16,"17.7 to 21.9",IF(C898&gt;$AA$15,"13.7 to 17.7",IF(C898&gt;$AA$14,"10.6 to 13.6","Below 10.6"))))</f>
        <v>17.7 to 21.9</v>
      </c>
      <c r="J898" t="str">
        <f t="shared" si="246"/>
        <v>13.7 to 17.7</v>
      </c>
      <c r="K898">
        <f t="shared" ref="K898:O898" si="283">_xlfn.PERCENTILE.INC($C179:$C898,K$1)</f>
        <v>10.171744562552723</v>
      </c>
      <c r="L898">
        <f t="shared" si="283"/>
        <v>11.950484443934146</v>
      </c>
      <c r="M898">
        <f t="shared" si="283"/>
        <v>14.118533185921661</v>
      </c>
      <c r="N898">
        <f t="shared" si="283"/>
        <v>18.102826319548395</v>
      </c>
      <c r="O898">
        <f t="shared" si="283"/>
        <v>32.563788598776704</v>
      </c>
      <c r="P898">
        <f t="shared" si="207"/>
        <v>1</v>
      </c>
      <c r="Q898">
        <f t="shared" si="248"/>
        <v>3</v>
      </c>
      <c r="R898">
        <f t="shared" si="249"/>
        <v>2</v>
      </c>
      <c r="S898">
        <f t="shared" si="250"/>
        <v>1</v>
      </c>
      <c r="T898">
        <f t="shared" si="262"/>
        <v>5.3067400126090944E-2</v>
      </c>
      <c r="U898">
        <f t="shared" si="251"/>
        <v>7.2472879996072451E-2</v>
      </c>
      <c r="V898">
        <f t="shared" si="252"/>
        <v>6.9654985619634124E-2</v>
      </c>
      <c r="W898">
        <f t="shared" si="253"/>
        <v>5.4877734850588653E-2</v>
      </c>
    </row>
    <row r="899" spans="1:23" x14ac:dyDescent="0.4">
      <c r="A899">
        <v>1955.1</v>
      </c>
      <c r="B899">
        <v>42.11</v>
      </c>
      <c r="C899">
        <v>17.772325789386105</v>
      </c>
      <c r="D899">
        <f t="shared" si="243"/>
        <v>0.15521212121212119</v>
      </c>
      <c r="E899">
        <f t="shared" si="267"/>
        <v>0.30857675574891236</v>
      </c>
      <c r="F899">
        <f t="shared" si="263"/>
        <v>-0.60351826792963559</v>
      </c>
      <c r="G899" t="str">
        <f t="shared" si="244"/>
        <v>13.7 to 17.8</v>
      </c>
      <c r="H899" t="str">
        <f t="shared" si="245"/>
        <v>13.7 to 17.8</v>
      </c>
      <c r="I899" t="str">
        <f>IF(C899&gt;$AA$17,"Above 21.9",IF(C899&gt;$AA$16,"17.7 to 21.9",IF(C899&gt;$AA$15,"13.7 to 17.7",IF(C899&gt;$AA$14,"10.6 to 13.6","Below 10.6"))))</f>
        <v>17.7 to 21.9</v>
      </c>
      <c r="J899" t="str">
        <f t="shared" si="246"/>
        <v>13.7 to 17.7</v>
      </c>
      <c r="K899">
        <f t="shared" ref="K899:O899" si="284">_xlfn.PERCENTILE.INC($C180:$C899,K$1)</f>
        <v>10.171744562552723</v>
      </c>
      <c r="L899">
        <f t="shared" si="284"/>
        <v>11.950484443934146</v>
      </c>
      <c r="M899">
        <f t="shared" si="284"/>
        <v>14.118533185921661</v>
      </c>
      <c r="N899">
        <f t="shared" si="284"/>
        <v>18.102826319548395</v>
      </c>
      <c r="O899">
        <f t="shared" si="284"/>
        <v>32.563788598776704</v>
      </c>
      <c r="P899">
        <f t="shared" ref="P899:P962" si="285">IF(C899&gt;$N899,1,IF(C899&gt;$M899,2,IF(C899&gt;$L899,3,IF(C899&gt;$K899,4,5))))</f>
        <v>2</v>
      </c>
      <c r="Q899">
        <f t="shared" si="248"/>
        <v>3</v>
      </c>
      <c r="R899">
        <f t="shared" si="249"/>
        <v>2</v>
      </c>
      <c r="S899">
        <f t="shared" si="250"/>
        <v>1</v>
      </c>
      <c r="T899">
        <f t="shared" si="262"/>
        <v>5.6267255723908387E-2</v>
      </c>
      <c r="U899">
        <f t="shared" si="251"/>
        <v>6.9566849851158394E-2</v>
      </c>
      <c r="V899">
        <f t="shared" si="252"/>
        <v>6.8403046370440312E-2</v>
      </c>
      <c r="W899">
        <f t="shared" si="253"/>
        <v>5.3067400126090944E-2</v>
      </c>
    </row>
    <row r="900" spans="1:23" x14ac:dyDescent="0.4">
      <c r="A900">
        <v>1955.11</v>
      </c>
      <c r="B900">
        <v>44.95</v>
      </c>
      <c r="C900">
        <v>18.835559288273902</v>
      </c>
      <c r="D900">
        <f t="shared" si="243"/>
        <v>0.16379107981220659</v>
      </c>
      <c r="E900">
        <f t="shared" si="267"/>
        <v>0.34419856459330161</v>
      </c>
      <c r="F900">
        <f t="shared" si="263"/>
        <v>0.80930895274281744</v>
      </c>
      <c r="G900" t="str">
        <f t="shared" si="244"/>
        <v>17.8 to 22.0</v>
      </c>
      <c r="H900" t="str">
        <f t="shared" si="245"/>
        <v>13.7 to 17.8</v>
      </c>
      <c r="I900" t="str">
        <f>IF(C900&gt;$AA$17,"Above 21.9",IF(C900&gt;$AA$16,"17.7 to 21.9",IF(C900&gt;$AA$15,"13.7 to 17.7",IF(C900&gt;$AA$14,"10.6 to 13.6","Below 10.6"))))</f>
        <v>17.7 to 21.9</v>
      </c>
      <c r="J900" t="str">
        <f t="shared" si="246"/>
        <v>13.7 to 17.7</v>
      </c>
      <c r="K900">
        <f t="shared" ref="K900:O900" si="286">_xlfn.PERCENTILE.INC($C181:$C900,K$1)</f>
        <v>10.171744562552723</v>
      </c>
      <c r="L900">
        <f t="shared" si="286"/>
        <v>11.950484443934146</v>
      </c>
      <c r="M900">
        <f t="shared" si="286"/>
        <v>14.118533185921661</v>
      </c>
      <c r="N900">
        <f t="shared" si="286"/>
        <v>18.109889454604723</v>
      </c>
      <c r="O900">
        <f t="shared" si="286"/>
        <v>32.563788598776704</v>
      </c>
      <c r="P900">
        <f t="shared" si="285"/>
        <v>1</v>
      </c>
      <c r="Q900">
        <f t="shared" si="248"/>
        <v>3</v>
      </c>
      <c r="R900">
        <f t="shared" si="249"/>
        <v>2</v>
      </c>
      <c r="S900">
        <f t="shared" si="250"/>
        <v>2</v>
      </c>
      <c r="T900">
        <f t="shared" si="262"/>
        <v>5.3091070177170213E-2</v>
      </c>
      <c r="U900">
        <f t="shared" si="251"/>
        <v>6.7350486655933475E-2</v>
      </c>
      <c r="V900">
        <f t="shared" si="252"/>
        <v>6.6149327341693501E-2</v>
      </c>
      <c r="W900">
        <f t="shared" si="253"/>
        <v>5.6267255723908387E-2</v>
      </c>
    </row>
    <row r="901" spans="1:23" x14ac:dyDescent="0.4">
      <c r="A901">
        <v>1955.12</v>
      </c>
      <c r="B901">
        <v>45.37</v>
      </c>
      <c r="C901">
        <v>18.942369035813584</v>
      </c>
      <c r="D901">
        <f t="shared" si="243"/>
        <v>0.16180034622042702</v>
      </c>
      <c r="E901">
        <f t="shared" si="267"/>
        <v>0.29739776951672858</v>
      </c>
      <c r="F901">
        <f t="shared" si="263"/>
        <v>0.11212458286985394</v>
      </c>
      <c r="G901" t="str">
        <f t="shared" si="244"/>
        <v>17.8 to 22.0</v>
      </c>
      <c r="H901" t="str">
        <f t="shared" si="245"/>
        <v>13.7 to 17.8</v>
      </c>
      <c r="I901" t="str">
        <f>IF(C901&gt;$AA$17,"Above 21.9",IF(C901&gt;$AA$16,"17.7 to 21.9",IF(C901&gt;$AA$15,"13.7 to 17.7",IF(C901&gt;$AA$14,"10.6 to 13.6","Below 10.6"))))</f>
        <v>17.7 to 21.9</v>
      </c>
      <c r="J901" t="str">
        <f t="shared" si="246"/>
        <v>13.7 to 17.7</v>
      </c>
      <c r="K901">
        <f t="shared" ref="K901:O901" si="287">_xlfn.PERCENTILE.INC($C182:$C901,K$1)</f>
        <v>10.171744562552723</v>
      </c>
      <c r="L901">
        <f t="shared" si="287"/>
        <v>11.950484443934146</v>
      </c>
      <c r="M901">
        <f t="shared" si="287"/>
        <v>14.118533185921661</v>
      </c>
      <c r="N901">
        <f t="shared" si="287"/>
        <v>18.133411478763538</v>
      </c>
      <c r="O901">
        <f t="shared" si="287"/>
        <v>32.563788598776704</v>
      </c>
      <c r="P901">
        <f t="shared" si="285"/>
        <v>1</v>
      </c>
      <c r="Q901">
        <f t="shared" si="248"/>
        <v>3</v>
      </c>
      <c r="R901">
        <f t="shared" si="249"/>
        <v>2</v>
      </c>
      <c r="S901">
        <f t="shared" si="250"/>
        <v>1</v>
      </c>
      <c r="T901">
        <f t="shared" si="262"/>
        <v>5.2791707209871148E-2</v>
      </c>
      <c r="U901">
        <f t="shared" si="251"/>
        <v>6.6576355951932634E-2</v>
      </c>
      <c r="V901">
        <f t="shared" si="252"/>
        <v>6.3334984678166048E-2</v>
      </c>
      <c r="W901">
        <f t="shared" si="253"/>
        <v>5.3091070177170213E-2</v>
      </c>
    </row>
    <row r="902" spans="1:23" x14ac:dyDescent="0.4">
      <c r="A902">
        <v>1956.01</v>
      </c>
      <c r="B902">
        <v>44.15</v>
      </c>
      <c r="C902">
        <v>18.292585385418903</v>
      </c>
      <c r="D902">
        <f t="shared" si="243"/>
        <v>0.14500554938956717</v>
      </c>
      <c r="E902">
        <f t="shared" si="267"/>
        <v>0.24016853932584262</v>
      </c>
      <c r="F902">
        <f t="shared" si="263"/>
        <v>-0.32268018514436825</v>
      </c>
      <c r="G902" t="str">
        <f t="shared" si="244"/>
        <v>17.8 to 22.0</v>
      </c>
      <c r="H902" t="str">
        <f t="shared" si="245"/>
        <v>13.7 to 17.8</v>
      </c>
      <c r="I902" t="str">
        <f>IF(C902&gt;$AA$17,"Above 21.9",IF(C902&gt;$AA$16,"17.7 to 21.9",IF(C902&gt;$AA$15,"13.7 to 17.7",IF(C902&gt;$AA$14,"10.6 to 13.6","Below 10.6"))))</f>
        <v>17.7 to 21.9</v>
      </c>
      <c r="J902" t="str">
        <f t="shared" si="246"/>
        <v>13.7 to 17.7</v>
      </c>
      <c r="K902">
        <f t="shared" ref="K902:O902" si="288">_xlfn.PERCENTILE.INC($C183:$C902,K$1)</f>
        <v>10.171744562552723</v>
      </c>
      <c r="L902">
        <f t="shared" si="288"/>
        <v>11.950484443934146</v>
      </c>
      <c r="M902">
        <f t="shared" si="288"/>
        <v>14.118533185921661</v>
      </c>
      <c r="N902">
        <f t="shared" si="288"/>
        <v>18.145417146947008</v>
      </c>
      <c r="O902">
        <f t="shared" si="288"/>
        <v>32.563788598776704</v>
      </c>
      <c r="P902">
        <f t="shared" si="285"/>
        <v>1</v>
      </c>
      <c r="Q902">
        <f t="shared" si="248"/>
        <v>3</v>
      </c>
      <c r="R902">
        <f t="shared" si="249"/>
        <v>2</v>
      </c>
      <c r="S902">
        <f t="shared" si="250"/>
        <v>1</v>
      </c>
      <c r="T902">
        <f t="shared" si="262"/>
        <v>5.4666958165306923E-2</v>
      </c>
      <c r="U902">
        <f t="shared" si="251"/>
        <v>6.4007524508444033E-2</v>
      </c>
      <c r="V902">
        <f t="shared" si="252"/>
        <v>6.2536032233955055E-2</v>
      </c>
      <c r="W902">
        <f t="shared" si="253"/>
        <v>5.2791707209871148E-2</v>
      </c>
    </row>
    <row r="903" spans="1:23" x14ac:dyDescent="0.4">
      <c r="A903">
        <v>1956.02</v>
      </c>
      <c r="B903">
        <v>44.43</v>
      </c>
      <c r="C903">
        <v>18.266116815127791</v>
      </c>
      <c r="D903">
        <f t="shared" si="243"/>
        <v>0.14587714443829553</v>
      </c>
      <c r="E903">
        <f t="shared" si="267"/>
        <v>0.2076651263930416</v>
      </c>
      <c r="F903">
        <f t="shared" si="263"/>
        <v>7.6104190260475962E-2</v>
      </c>
      <c r="G903" t="str">
        <f t="shared" si="244"/>
        <v>17.8 to 22.0</v>
      </c>
      <c r="H903" t="str">
        <f t="shared" si="245"/>
        <v>13.7 to 17.8</v>
      </c>
      <c r="I903" t="str">
        <f>IF(C903&gt;$AA$17,"Above 21.9",IF(C903&gt;$AA$16,"17.7 to 21.9",IF(C903&gt;$AA$15,"13.7 to 17.7",IF(C903&gt;$AA$14,"10.6 to 13.6","Below 10.6"))))</f>
        <v>17.7 to 21.9</v>
      </c>
      <c r="J903" t="str">
        <f t="shared" si="246"/>
        <v>13.7 to 17.7</v>
      </c>
      <c r="K903">
        <f t="shared" ref="K903:O903" si="289">_xlfn.PERCENTILE.INC($C184:$C903,K$1)</f>
        <v>10.171744562552723</v>
      </c>
      <c r="L903">
        <f t="shared" si="289"/>
        <v>11.950484443934146</v>
      </c>
      <c r="M903">
        <f t="shared" si="289"/>
        <v>14.118533185921661</v>
      </c>
      <c r="N903">
        <f t="shared" si="289"/>
        <v>18.16004178235778</v>
      </c>
      <c r="O903">
        <f t="shared" si="289"/>
        <v>32.563788598776704</v>
      </c>
      <c r="P903">
        <f t="shared" si="285"/>
        <v>1</v>
      </c>
      <c r="Q903">
        <f t="shared" si="248"/>
        <v>3</v>
      </c>
      <c r="R903">
        <f t="shared" si="249"/>
        <v>2</v>
      </c>
      <c r="S903">
        <f t="shared" si="250"/>
        <v>1</v>
      </c>
      <c r="T903">
        <f t="shared" si="262"/>
        <v>5.4746173481810392E-2</v>
      </c>
      <c r="U903">
        <f t="shared" si="251"/>
        <v>6.344506771304903E-2</v>
      </c>
      <c r="V903">
        <f t="shared" si="252"/>
        <v>6.0835657267250161E-2</v>
      </c>
      <c r="W903">
        <f t="shared" si="253"/>
        <v>5.4666958165306923E-2</v>
      </c>
    </row>
    <row r="904" spans="1:23" x14ac:dyDescent="0.4">
      <c r="A904">
        <v>1956.03</v>
      </c>
      <c r="B904">
        <v>47.49</v>
      </c>
      <c r="C904">
        <v>19.371210099299972</v>
      </c>
      <c r="D904">
        <f t="shared" si="243"/>
        <v>0.170907016543069</v>
      </c>
      <c r="E904">
        <f t="shared" si="267"/>
        <v>0.30109589041095897</v>
      </c>
      <c r="F904">
        <f t="shared" si="263"/>
        <v>0.8264686022957467</v>
      </c>
      <c r="G904" t="str">
        <f t="shared" si="244"/>
        <v>17.8 to 22.0</v>
      </c>
      <c r="H904" t="str">
        <f t="shared" si="245"/>
        <v>13.7 to 17.8</v>
      </c>
      <c r="I904" t="str">
        <f>IF(C904&gt;$AA$17,"Above 21.9",IF(C904&gt;$AA$16,"17.7 to 21.9",IF(C904&gt;$AA$15,"13.7 to 17.7",IF(C904&gt;$AA$14,"10.6 to 13.6","Below 10.6"))))</f>
        <v>17.7 to 21.9</v>
      </c>
      <c r="J904" t="str">
        <f t="shared" si="246"/>
        <v>13.7 to 17.7</v>
      </c>
      <c r="K904">
        <f t="shared" ref="K904:O904" si="290">_xlfn.PERCENTILE.INC($C185:$C904,K$1)</f>
        <v>10.171744562552723</v>
      </c>
      <c r="L904">
        <f t="shared" si="290"/>
        <v>11.950484443934146</v>
      </c>
      <c r="M904">
        <f t="shared" si="290"/>
        <v>14.118533185921661</v>
      </c>
      <c r="N904">
        <f t="shared" si="290"/>
        <v>18.163727224880372</v>
      </c>
      <c r="O904">
        <f t="shared" si="290"/>
        <v>32.563788598776704</v>
      </c>
      <c r="P904">
        <f t="shared" si="285"/>
        <v>1</v>
      </c>
      <c r="Q904">
        <f t="shared" si="248"/>
        <v>3</v>
      </c>
      <c r="R904">
        <f t="shared" si="249"/>
        <v>2</v>
      </c>
      <c r="S904">
        <f t="shared" si="250"/>
        <v>1</v>
      </c>
      <c r="T904">
        <f t="shared" si="262"/>
        <v>5.162300108634605E-2</v>
      </c>
      <c r="U904">
        <f t="shared" si="251"/>
        <v>6.6072571112454376E-2</v>
      </c>
      <c r="V904">
        <f t="shared" si="252"/>
        <v>6.1655006781610962E-2</v>
      </c>
      <c r="W904">
        <f t="shared" si="253"/>
        <v>5.4746173481810392E-2</v>
      </c>
    </row>
    <row r="905" spans="1:23" x14ac:dyDescent="0.4">
      <c r="A905">
        <v>1956.04</v>
      </c>
      <c r="B905">
        <v>48.05</v>
      </c>
      <c r="C905">
        <v>19.370593634578512</v>
      </c>
      <c r="D905">
        <f t="shared" si="243"/>
        <v>0.15750267952840297</v>
      </c>
      <c r="E905">
        <f t="shared" si="267"/>
        <v>0.27251059322033899</v>
      </c>
      <c r="F905">
        <f t="shared" si="263"/>
        <v>0.14150347441566521</v>
      </c>
      <c r="G905" t="str">
        <f t="shared" si="244"/>
        <v>17.8 to 22.0</v>
      </c>
      <c r="H905" t="str">
        <f t="shared" si="245"/>
        <v>13.7 to 17.8</v>
      </c>
      <c r="I905" t="str">
        <f>IF(C905&gt;$AA$17,"Above 21.9",IF(C905&gt;$AA$16,"17.7 to 21.9",IF(C905&gt;$AA$15,"13.7 to 17.7",IF(C905&gt;$AA$14,"10.6 to 13.6","Below 10.6"))))</f>
        <v>17.7 to 21.9</v>
      </c>
      <c r="J905" t="str">
        <f t="shared" si="246"/>
        <v>13.7 to 17.7</v>
      </c>
      <c r="K905">
        <f t="shared" ref="K905:O905" si="291">_xlfn.PERCENTILE.INC($C186:$C905,K$1)</f>
        <v>10.171744562552723</v>
      </c>
      <c r="L905">
        <f t="shared" si="291"/>
        <v>11.950484443934146</v>
      </c>
      <c r="M905">
        <f t="shared" si="291"/>
        <v>14.118533185921661</v>
      </c>
      <c r="N905">
        <f t="shared" si="291"/>
        <v>18.177173129900748</v>
      </c>
      <c r="O905">
        <f t="shared" si="291"/>
        <v>32.563788598776704</v>
      </c>
      <c r="P905">
        <f t="shared" si="285"/>
        <v>1</v>
      </c>
      <c r="Q905">
        <f t="shared" si="248"/>
        <v>2</v>
      </c>
      <c r="R905">
        <f t="shared" si="249"/>
        <v>2</v>
      </c>
      <c r="S905">
        <f t="shared" si="250"/>
        <v>1</v>
      </c>
      <c r="T905">
        <f t="shared" si="262"/>
        <v>5.1624643976573681E-2</v>
      </c>
      <c r="U905">
        <f t="shared" si="251"/>
        <v>6.2340865643023324E-2</v>
      </c>
      <c r="V905">
        <f t="shared" si="252"/>
        <v>5.9933114782718934E-2</v>
      </c>
      <c r="W905">
        <f t="shared" si="253"/>
        <v>5.162300108634605E-2</v>
      </c>
    </row>
    <row r="906" spans="1:23" x14ac:dyDescent="0.4">
      <c r="A906">
        <v>1956.05</v>
      </c>
      <c r="B906">
        <v>46.54</v>
      </c>
      <c r="C906">
        <v>18.544506591754441</v>
      </c>
      <c r="D906">
        <f t="shared" si="243"/>
        <v>0.14887700534759357</v>
      </c>
      <c r="E906">
        <f t="shared" si="267"/>
        <v>0.23776595744680845</v>
      </c>
      <c r="F906">
        <f t="shared" si="263"/>
        <v>-0.37710718002081117</v>
      </c>
      <c r="G906" t="str">
        <f t="shared" si="244"/>
        <v>17.8 to 22.0</v>
      </c>
      <c r="H906" t="str">
        <f t="shared" si="245"/>
        <v>13.7 to 17.8</v>
      </c>
      <c r="I906" t="str">
        <f>IF(C906&gt;$AA$17,"Above 21.9",IF(C906&gt;$AA$16,"17.7 to 21.9",IF(C906&gt;$AA$15,"13.7 to 17.7",IF(C906&gt;$AA$14,"10.6 to 13.6","Below 10.6"))))</f>
        <v>17.7 to 21.9</v>
      </c>
      <c r="J906" t="str">
        <f t="shared" si="246"/>
        <v>13.7 to 17.7</v>
      </c>
      <c r="K906">
        <f t="shared" ref="K906:O906" si="292">_xlfn.PERCENTILE.INC($C187:$C906,K$1)</f>
        <v>10.171744562552723</v>
      </c>
      <c r="L906">
        <f t="shared" si="292"/>
        <v>11.950484443934146</v>
      </c>
      <c r="M906">
        <f t="shared" si="292"/>
        <v>14.118533185921661</v>
      </c>
      <c r="N906">
        <f t="shared" si="292"/>
        <v>18.199134145742722</v>
      </c>
      <c r="O906">
        <f t="shared" si="292"/>
        <v>32.563788598776704</v>
      </c>
      <c r="P906">
        <f t="shared" si="285"/>
        <v>1</v>
      </c>
      <c r="Q906">
        <f t="shared" si="248"/>
        <v>2</v>
      </c>
      <c r="R906">
        <f t="shared" si="249"/>
        <v>2</v>
      </c>
      <c r="S906">
        <f t="shared" si="250"/>
        <v>1</v>
      </c>
      <c r="T906">
        <f t="shared" si="262"/>
        <v>5.3924324977437585E-2</v>
      </c>
      <c r="U906">
        <f t="shared" si="251"/>
        <v>6.2446439802420636E-2</v>
      </c>
      <c r="V906">
        <f t="shared" si="252"/>
        <v>6.0539805009631187E-2</v>
      </c>
      <c r="W906">
        <f t="shared" si="253"/>
        <v>5.1624643976573681E-2</v>
      </c>
    </row>
    <row r="907" spans="1:23" x14ac:dyDescent="0.4">
      <c r="A907">
        <v>1956.06</v>
      </c>
      <c r="B907">
        <v>46.27</v>
      </c>
      <c r="C907">
        <v>18.158163846958708</v>
      </c>
      <c r="D907">
        <f t="shared" si="243"/>
        <v>0.14903121636167926</v>
      </c>
      <c r="E907">
        <f t="shared" si="267"/>
        <v>0.16314731020613379</v>
      </c>
      <c r="F907">
        <f t="shared" si="263"/>
        <v>-6.9617533304683121E-2</v>
      </c>
      <c r="G907" t="str">
        <f t="shared" si="244"/>
        <v>17.8 to 22.0</v>
      </c>
      <c r="H907" t="str">
        <f t="shared" si="245"/>
        <v>13.7 to 17.8</v>
      </c>
      <c r="I907" t="str">
        <f>IF(C907&gt;$AA$17,"Above 21.9",IF(C907&gt;$AA$16,"17.7 to 21.9",IF(C907&gt;$AA$15,"13.7 to 17.7",IF(C907&gt;$AA$14,"10.6 to 13.6","Below 10.6"))))</f>
        <v>17.7 to 21.9</v>
      </c>
      <c r="J907" t="str">
        <f t="shared" si="246"/>
        <v>13.7 to 17.7</v>
      </c>
      <c r="K907">
        <f t="shared" ref="K907:O907" si="293">_xlfn.PERCENTILE.INC($C188:$C907,K$1)</f>
        <v>10.171744562552723</v>
      </c>
      <c r="L907">
        <f t="shared" si="293"/>
        <v>11.950484443934146</v>
      </c>
      <c r="M907">
        <f t="shared" si="293"/>
        <v>14.118533185921661</v>
      </c>
      <c r="N907">
        <f t="shared" si="293"/>
        <v>18.199134145742722</v>
      </c>
      <c r="O907">
        <f t="shared" si="293"/>
        <v>32.563788598776704</v>
      </c>
      <c r="P907">
        <f t="shared" si="285"/>
        <v>2</v>
      </c>
      <c r="Q907">
        <f t="shared" si="248"/>
        <v>3</v>
      </c>
      <c r="R907">
        <f t="shared" si="249"/>
        <v>2</v>
      </c>
      <c r="S907">
        <f t="shared" si="250"/>
        <v>1</v>
      </c>
      <c r="T907">
        <f t="shared" si="262"/>
        <v>5.507164757561591E-2</v>
      </c>
      <c r="U907">
        <f t="shared" si="251"/>
        <v>6.3398728969591617E-2</v>
      </c>
      <c r="V907">
        <f t="shared" si="252"/>
        <v>5.757021909306894E-2</v>
      </c>
      <c r="W907">
        <f t="shared" si="253"/>
        <v>5.3924324977437585E-2</v>
      </c>
    </row>
    <row r="908" spans="1:23" x14ac:dyDescent="0.4">
      <c r="A908">
        <v>1956.07</v>
      </c>
      <c r="B908">
        <v>48.78</v>
      </c>
      <c r="C908">
        <v>18.856797596896797</v>
      </c>
      <c r="D908">
        <f t="shared" si="243"/>
        <v>0.17024930747922437</v>
      </c>
      <c r="E908">
        <f t="shared" si="267"/>
        <v>0.14265635980323269</v>
      </c>
      <c r="F908">
        <f t="shared" si="263"/>
        <v>0.65096174627188186</v>
      </c>
      <c r="G908" t="str">
        <f t="shared" si="244"/>
        <v>17.8 to 22.0</v>
      </c>
      <c r="H908" t="str">
        <f t="shared" si="245"/>
        <v>13.7 to 17.8</v>
      </c>
      <c r="I908" t="str">
        <f>IF(C908&gt;$AA$17,"Above 21.9",IF(C908&gt;$AA$16,"17.7 to 21.9",IF(C908&gt;$AA$15,"13.7 to 17.7",IF(C908&gt;$AA$14,"10.6 to 13.6","Below 10.6"))))</f>
        <v>17.7 to 21.9</v>
      </c>
      <c r="J908" t="str">
        <f t="shared" si="246"/>
        <v>13.7 to 17.7</v>
      </c>
      <c r="K908">
        <f t="shared" ref="K908:O908" si="294">_xlfn.PERCENTILE.INC($C189:$C908,K$1)</f>
        <v>10.171744562552723</v>
      </c>
      <c r="L908">
        <f t="shared" si="294"/>
        <v>11.950484443934146</v>
      </c>
      <c r="M908">
        <f t="shared" si="294"/>
        <v>14.118533185921661</v>
      </c>
      <c r="N908">
        <f t="shared" si="294"/>
        <v>18.216361416336454</v>
      </c>
      <c r="O908">
        <f t="shared" si="294"/>
        <v>32.563788598776704</v>
      </c>
      <c r="P908">
        <f t="shared" si="285"/>
        <v>1</v>
      </c>
      <c r="Q908">
        <f t="shared" si="248"/>
        <v>3</v>
      </c>
      <c r="R908">
        <f t="shared" si="249"/>
        <v>1</v>
      </c>
      <c r="S908">
        <f t="shared" si="250"/>
        <v>2</v>
      </c>
      <c r="T908">
        <f t="shared" si="262"/>
        <v>5.3031273993446627E-2</v>
      </c>
      <c r="U908">
        <f t="shared" si="251"/>
        <v>6.8926841620898877E-2</v>
      </c>
      <c r="V908">
        <f t="shared" si="252"/>
        <v>5.418870006616671E-2</v>
      </c>
      <c r="W908">
        <f t="shared" si="253"/>
        <v>5.507164757561591E-2</v>
      </c>
    </row>
    <row r="909" spans="1:23" x14ac:dyDescent="0.4">
      <c r="A909">
        <v>1956.08</v>
      </c>
      <c r="B909">
        <v>48.49</v>
      </c>
      <c r="C909">
        <v>18.670937110186429</v>
      </c>
      <c r="D909">
        <f t="shared" si="243"/>
        <v>0.17395480225988702</v>
      </c>
      <c r="E909">
        <f t="shared" si="267"/>
        <v>0.14282347395710587</v>
      </c>
      <c r="F909">
        <f t="shared" si="263"/>
        <v>-7.1340713407133868E-2</v>
      </c>
      <c r="G909" t="str">
        <f t="shared" si="244"/>
        <v>17.8 to 22.0</v>
      </c>
      <c r="H909" t="str">
        <f t="shared" si="245"/>
        <v>13.7 to 17.8</v>
      </c>
      <c r="I909" t="str">
        <f>IF(C909&gt;$AA$17,"Above 21.9",IF(C909&gt;$AA$16,"17.7 to 21.9",IF(C909&gt;$AA$15,"13.7 to 17.7",IF(C909&gt;$AA$14,"10.6 to 13.6","Below 10.6"))))</f>
        <v>17.7 to 21.9</v>
      </c>
      <c r="J909" t="str">
        <f t="shared" si="246"/>
        <v>13.7 to 17.7</v>
      </c>
      <c r="K909">
        <f t="shared" ref="K909:O909" si="295">_xlfn.PERCENTILE.INC($C190:$C909,K$1)</f>
        <v>10.171744562552723</v>
      </c>
      <c r="L909">
        <f t="shared" si="295"/>
        <v>11.950484443934146</v>
      </c>
      <c r="M909">
        <f t="shared" si="295"/>
        <v>14.118533185921661</v>
      </c>
      <c r="N909">
        <f t="shared" si="295"/>
        <v>18.231084533463768</v>
      </c>
      <c r="O909">
        <f t="shared" si="295"/>
        <v>32.563788598776704</v>
      </c>
      <c r="P909">
        <f t="shared" si="285"/>
        <v>1</v>
      </c>
      <c r="Q909">
        <f t="shared" si="248"/>
        <v>3</v>
      </c>
      <c r="R909">
        <f t="shared" si="249"/>
        <v>1</v>
      </c>
      <c r="S909">
        <f t="shared" si="250"/>
        <v>1</v>
      </c>
      <c r="T909">
        <f t="shared" si="262"/>
        <v>5.3559175637436174E-2</v>
      </c>
      <c r="U909">
        <f t="shared" si="251"/>
        <v>7.1505494434933883E-2</v>
      </c>
      <c r="V909">
        <f t="shared" si="252"/>
        <v>5.4877734850588653E-2</v>
      </c>
      <c r="W909">
        <f t="shared" si="253"/>
        <v>5.3031273993446627E-2</v>
      </c>
    </row>
    <row r="910" spans="1:23" x14ac:dyDescent="0.4">
      <c r="A910">
        <v>1956.09</v>
      </c>
      <c r="B910">
        <v>46.84</v>
      </c>
      <c r="C910">
        <v>17.836640796312032</v>
      </c>
      <c r="D910">
        <f t="shared" si="243"/>
        <v>0.21040424121935059</v>
      </c>
      <c r="E910">
        <f t="shared" si="267"/>
        <v>5.6382498872350015E-2</v>
      </c>
      <c r="F910">
        <f t="shared" si="263"/>
        <v>-0.40833161476593072</v>
      </c>
      <c r="G910" t="str">
        <f t="shared" si="244"/>
        <v>17.8 to 22.0</v>
      </c>
      <c r="H910" t="str">
        <f t="shared" si="245"/>
        <v>10.7 to 13.7</v>
      </c>
      <c r="I910" t="str">
        <f>IF(C910&gt;$AA$17,"Above 21.9",IF(C910&gt;$AA$16,"17.7 to 21.9",IF(C910&gt;$AA$15,"13.7 to 17.7",IF(C910&gt;$AA$14,"10.6 to 13.6","Below 10.6"))))</f>
        <v>17.7 to 21.9</v>
      </c>
      <c r="J910" t="str">
        <f t="shared" si="246"/>
        <v>10.6 to 13.6</v>
      </c>
      <c r="K910">
        <f t="shared" ref="K910:O910" si="296">_xlfn.PERCENTILE.INC($C191:$C910,K$1)</f>
        <v>10.171744562552723</v>
      </c>
      <c r="L910">
        <f t="shared" si="296"/>
        <v>11.950484443934146</v>
      </c>
      <c r="M910">
        <f t="shared" si="296"/>
        <v>14.118533185921661</v>
      </c>
      <c r="N910">
        <f t="shared" si="296"/>
        <v>18.231084533463768</v>
      </c>
      <c r="O910">
        <f t="shared" si="296"/>
        <v>32.563788598776704</v>
      </c>
      <c r="P910">
        <f t="shared" si="285"/>
        <v>2</v>
      </c>
      <c r="Q910">
        <f t="shared" si="248"/>
        <v>4</v>
      </c>
      <c r="R910">
        <f t="shared" si="249"/>
        <v>1</v>
      </c>
      <c r="S910">
        <f t="shared" si="250"/>
        <v>1</v>
      </c>
      <c r="T910">
        <f t="shared" si="262"/>
        <v>5.6064368365077104E-2</v>
      </c>
      <c r="U910">
        <f t="shared" si="251"/>
        <v>8.4450418556066428E-2</v>
      </c>
      <c r="V910">
        <f t="shared" si="252"/>
        <v>5.3067400126090944E-2</v>
      </c>
      <c r="W910">
        <f t="shared" si="253"/>
        <v>5.3559175637436174E-2</v>
      </c>
    </row>
    <row r="911" spans="1:23" x14ac:dyDescent="0.4">
      <c r="A911">
        <v>1956.1</v>
      </c>
      <c r="B911">
        <v>46.24</v>
      </c>
      <c r="C911">
        <v>17.418952948636139</v>
      </c>
      <c r="D911">
        <f t="shared" si="243"/>
        <v>0.21349152542372885</v>
      </c>
      <c r="E911">
        <f t="shared" si="267"/>
        <v>9.8076466397530343E-2</v>
      </c>
      <c r="F911">
        <f t="shared" si="263"/>
        <v>-0.15371477369769465</v>
      </c>
      <c r="G911" t="str">
        <f t="shared" si="244"/>
        <v>13.7 to 17.8</v>
      </c>
      <c r="H911" t="str">
        <f t="shared" si="245"/>
        <v>10.7 to 13.7</v>
      </c>
      <c r="I911" t="str">
        <f>IF(C911&gt;$AA$17,"Above 21.9",IF(C911&gt;$AA$16,"17.7 to 21.9",IF(C911&gt;$AA$15,"13.7 to 17.7",IF(C911&gt;$AA$14,"10.6 to 13.6","Below 10.6"))))</f>
        <v>13.7 to 17.7</v>
      </c>
      <c r="J911" t="str">
        <f t="shared" si="246"/>
        <v>10.6 to 13.6</v>
      </c>
      <c r="K911">
        <f t="shared" ref="K911:O911" si="297">_xlfn.PERCENTILE.INC($C192:$C911,K$1)</f>
        <v>10.171744562552723</v>
      </c>
      <c r="L911">
        <f t="shared" si="297"/>
        <v>11.950484443934146</v>
      </c>
      <c r="M911">
        <f t="shared" si="297"/>
        <v>14.118533185921661</v>
      </c>
      <c r="N911">
        <f t="shared" si="297"/>
        <v>18.231084533463768</v>
      </c>
      <c r="O911">
        <f t="shared" si="297"/>
        <v>32.563788598776704</v>
      </c>
      <c r="P911">
        <f t="shared" si="285"/>
        <v>2</v>
      </c>
      <c r="Q911">
        <f t="shared" si="248"/>
        <v>4</v>
      </c>
      <c r="R911">
        <f t="shared" si="249"/>
        <v>2</v>
      </c>
      <c r="S911">
        <f t="shared" si="250"/>
        <v>2</v>
      </c>
      <c r="T911">
        <f t="shared" si="262"/>
        <v>5.7408731911081805E-2</v>
      </c>
      <c r="U911">
        <f t="shared" si="251"/>
        <v>8.7814793276301803E-2</v>
      </c>
      <c r="V911">
        <f t="shared" si="252"/>
        <v>5.6267255723908387E-2</v>
      </c>
      <c r="W911">
        <f t="shared" si="253"/>
        <v>5.6064368365077104E-2</v>
      </c>
    </row>
    <row r="912" spans="1:23" x14ac:dyDescent="0.4">
      <c r="A912">
        <v>1956.11</v>
      </c>
      <c r="B912">
        <v>45.76</v>
      </c>
      <c r="C912">
        <v>17.120339736628264</v>
      </c>
      <c r="D912">
        <f t="shared" si="243"/>
        <v>0.21150442477876105</v>
      </c>
      <c r="E912">
        <f t="shared" si="267"/>
        <v>1.8020022246940937E-2</v>
      </c>
      <c r="F912">
        <f t="shared" si="263"/>
        <v>-0.12456747404844394</v>
      </c>
      <c r="G912" t="str">
        <f t="shared" si="244"/>
        <v>13.7 to 17.8</v>
      </c>
      <c r="H912" t="str">
        <f t="shared" si="245"/>
        <v>10.7 to 13.7</v>
      </c>
      <c r="I912" t="str">
        <f>IF(C912&gt;$AA$17,"Above 21.9",IF(C912&gt;$AA$16,"17.7 to 21.9",IF(C912&gt;$AA$15,"13.7 to 17.7",IF(C912&gt;$AA$14,"10.6 to 13.6","Below 10.6"))))</f>
        <v>13.7 to 17.7</v>
      </c>
      <c r="J912" t="str">
        <f t="shared" si="246"/>
        <v>10.6 to 13.6</v>
      </c>
      <c r="K912">
        <f t="shared" ref="K912:O912" si="298">_xlfn.PERCENTILE.INC($C193:$C912,K$1)</f>
        <v>10.171744562552723</v>
      </c>
      <c r="L912">
        <f t="shared" si="298"/>
        <v>11.950484443934146</v>
      </c>
      <c r="M912">
        <f t="shared" si="298"/>
        <v>14.118533185921661</v>
      </c>
      <c r="N912">
        <f t="shared" si="298"/>
        <v>18.231084533463768</v>
      </c>
      <c r="O912">
        <f t="shared" si="298"/>
        <v>32.563788598776704</v>
      </c>
      <c r="P912">
        <f t="shared" si="285"/>
        <v>2</v>
      </c>
      <c r="Q912">
        <f t="shared" si="248"/>
        <v>4</v>
      </c>
      <c r="R912">
        <f t="shared" si="249"/>
        <v>1</v>
      </c>
      <c r="S912">
        <f t="shared" si="250"/>
        <v>2</v>
      </c>
      <c r="T912">
        <f t="shared" si="262"/>
        <v>5.8410055839052136E-2</v>
      </c>
      <c r="U912">
        <f t="shared" si="251"/>
        <v>9.0008647211124643E-2</v>
      </c>
      <c r="V912">
        <f t="shared" si="252"/>
        <v>5.3091070177170213E-2</v>
      </c>
      <c r="W912">
        <f t="shared" si="253"/>
        <v>5.7408731911081805E-2</v>
      </c>
    </row>
    <row r="913" spans="1:23" x14ac:dyDescent="0.4">
      <c r="A913">
        <v>1956.12</v>
      </c>
      <c r="B913">
        <v>46.44</v>
      </c>
      <c r="C913">
        <v>17.197522725560933</v>
      </c>
      <c r="D913">
        <f t="shared" si="243"/>
        <v>0.20693985459352277</v>
      </c>
      <c r="E913">
        <f t="shared" si="267"/>
        <v>2.3583865990742789E-2</v>
      </c>
      <c r="F913">
        <f t="shared" si="263"/>
        <v>0.17832167832167825</v>
      </c>
      <c r="G913" t="str">
        <f t="shared" si="244"/>
        <v>13.7 to 17.8</v>
      </c>
      <c r="H913" t="str">
        <f t="shared" si="245"/>
        <v>10.7 to 13.7</v>
      </c>
      <c r="I913" t="str">
        <f>IF(C913&gt;$AA$17,"Above 21.9",IF(C913&gt;$AA$16,"17.7 to 21.9",IF(C913&gt;$AA$15,"13.7 to 17.7",IF(C913&gt;$AA$14,"10.6 to 13.6","Below 10.6"))))</f>
        <v>13.7 to 17.7</v>
      </c>
      <c r="J913" t="str">
        <f t="shared" si="246"/>
        <v>10.6 to 13.6</v>
      </c>
      <c r="K913">
        <f t="shared" ref="K913:O913" si="299">_xlfn.PERCENTILE.INC($C194:$C913,K$1)</f>
        <v>10.171744562552723</v>
      </c>
      <c r="L913">
        <f t="shared" si="299"/>
        <v>11.950484443934146</v>
      </c>
      <c r="M913">
        <f t="shared" si="299"/>
        <v>14.118533185921661</v>
      </c>
      <c r="N913">
        <f t="shared" si="299"/>
        <v>18.231084533463768</v>
      </c>
      <c r="O913">
        <f t="shared" si="299"/>
        <v>32.563788598776704</v>
      </c>
      <c r="P913">
        <f t="shared" si="285"/>
        <v>2</v>
      </c>
      <c r="Q913">
        <f t="shared" si="248"/>
        <v>4</v>
      </c>
      <c r="R913">
        <f t="shared" si="249"/>
        <v>1</v>
      </c>
      <c r="S913">
        <f t="shared" si="250"/>
        <v>2</v>
      </c>
      <c r="T913">
        <f t="shared" si="262"/>
        <v>5.8147909786662767E-2</v>
      </c>
      <c r="U913">
        <f t="shared" si="251"/>
        <v>8.7929253048371972E-2</v>
      </c>
      <c r="V913">
        <f t="shared" si="252"/>
        <v>5.2791707209871148E-2</v>
      </c>
      <c r="W913">
        <f t="shared" si="253"/>
        <v>5.8410055839052136E-2</v>
      </c>
    </row>
    <row r="914" spans="1:23" x14ac:dyDescent="0.4">
      <c r="A914">
        <v>1957.01</v>
      </c>
      <c r="B914">
        <v>45.43</v>
      </c>
      <c r="C914">
        <v>16.717780078533018</v>
      </c>
      <c r="D914">
        <f t="shared" si="243"/>
        <v>0.19868507560815252</v>
      </c>
      <c r="E914">
        <f t="shared" si="267"/>
        <v>2.8992072480181229E-2</v>
      </c>
      <c r="F914">
        <f t="shared" si="263"/>
        <v>-0.26098191214470234</v>
      </c>
      <c r="G914" t="str">
        <f t="shared" si="244"/>
        <v>13.7 to 17.8</v>
      </c>
      <c r="H914" t="str">
        <f t="shared" si="245"/>
        <v>10.7 to 13.7</v>
      </c>
      <c r="I914" t="str">
        <f>IF(C914&gt;$AA$17,"Above 21.9",IF(C914&gt;$AA$16,"17.7 to 21.9",IF(C914&gt;$AA$15,"13.7 to 17.7",IF(C914&gt;$AA$14,"10.6 to 13.6","Below 10.6"))))</f>
        <v>13.7 to 17.7</v>
      </c>
      <c r="J914" t="str">
        <f t="shared" si="246"/>
        <v>10.6 to 13.6</v>
      </c>
      <c r="K914">
        <f t="shared" ref="K914:O914" si="300">_xlfn.PERCENTILE.INC($C195:$C914,K$1)</f>
        <v>10.171744562552723</v>
      </c>
      <c r="L914">
        <f t="shared" si="300"/>
        <v>11.950484443934146</v>
      </c>
      <c r="M914">
        <f t="shared" si="300"/>
        <v>14.118533185921661</v>
      </c>
      <c r="N914">
        <f t="shared" si="300"/>
        <v>18.231084533463768</v>
      </c>
      <c r="O914">
        <f t="shared" si="300"/>
        <v>32.563788598776704</v>
      </c>
      <c r="P914">
        <f t="shared" si="285"/>
        <v>2</v>
      </c>
      <c r="Q914">
        <f t="shared" si="248"/>
        <v>4</v>
      </c>
      <c r="R914">
        <f t="shared" si="249"/>
        <v>1</v>
      </c>
      <c r="S914">
        <f t="shared" si="250"/>
        <v>2</v>
      </c>
      <c r="T914">
        <f t="shared" si="262"/>
        <v>5.9816554309389494E-2</v>
      </c>
      <c r="U914">
        <f t="shared" si="251"/>
        <v>8.7189307069469396E-2</v>
      </c>
      <c r="V914">
        <f t="shared" si="252"/>
        <v>5.4666958165306923E-2</v>
      </c>
      <c r="W914">
        <f t="shared" si="253"/>
        <v>5.8147909786662767E-2</v>
      </c>
    </row>
    <row r="915" spans="1:23" x14ac:dyDescent="0.4">
      <c r="A915">
        <v>1957.02</v>
      </c>
      <c r="B915">
        <v>43.47</v>
      </c>
      <c r="C915">
        <v>15.843733142229746</v>
      </c>
      <c r="D915">
        <f t="shared" si="243"/>
        <v>0.17512658227848099</v>
      </c>
      <c r="E915">
        <f t="shared" si="267"/>
        <v>-2.1607022282241747E-2</v>
      </c>
      <c r="F915">
        <f t="shared" si="263"/>
        <v>-0.51771956856702639</v>
      </c>
      <c r="G915" t="str">
        <f t="shared" si="244"/>
        <v>13.7 to 17.8</v>
      </c>
      <c r="H915" t="str">
        <f t="shared" si="245"/>
        <v>10.7 to 13.7</v>
      </c>
      <c r="I915" t="str">
        <f>IF(C915&gt;$AA$17,"Above 21.9",IF(C915&gt;$AA$16,"17.7 to 21.9",IF(C915&gt;$AA$15,"13.7 to 17.7",IF(C915&gt;$AA$14,"10.6 to 13.6","Below 10.6"))))</f>
        <v>13.7 to 17.7</v>
      </c>
      <c r="J915" t="str">
        <f t="shared" si="246"/>
        <v>10.6 to 13.6</v>
      </c>
      <c r="K915">
        <f t="shared" ref="K915:O915" si="301">_xlfn.PERCENTILE.INC($C196:$C915,K$1)</f>
        <v>10.171744562552723</v>
      </c>
      <c r="L915">
        <f t="shared" si="301"/>
        <v>11.950484443934146</v>
      </c>
      <c r="M915">
        <f t="shared" si="301"/>
        <v>14.118533185921661</v>
      </c>
      <c r="N915">
        <f t="shared" si="301"/>
        <v>18.231084533463768</v>
      </c>
      <c r="O915">
        <f t="shared" si="301"/>
        <v>32.563788598776704</v>
      </c>
      <c r="P915">
        <f t="shared" si="285"/>
        <v>2</v>
      </c>
      <c r="Q915">
        <f t="shared" si="248"/>
        <v>4</v>
      </c>
      <c r="R915">
        <f t="shared" si="249"/>
        <v>1</v>
      </c>
      <c r="S915">
        <f t="shared" si="250"/>
        <v>2</v>
      </c>
      <c r="T915">
        <f t="shared" si="262"/>
        <v>6.3116437964649177E-2</v>
      </c>
      <c r="U915">
        <f t="shared" si="251"/>
        <v>8.3685052443780758E-2</v>
      </c>
      <c r="V915">
        <f t="shared" si="252"/>
        <v>5.4746173481810392E-2</v>
      </c>
      <c r="W915">
        <f t="shared" si="253"/>
        <v>5.9816554309389494E-2</v>
      </c>
    </row>
    <row r="916" spans="1:23" x14ac:dyDescent="0.4">
      <c r="A916">
        <v>1957.03</v>
      </c>
      <c r="B916">
        <v>44.03</v>
      </c>
      <c r="C916">
        <v>15.900417108869174</v>
      </c>
      <c r="D916">
        <f t="shared" si="243"/>
        <v>0.19043535620052771</v>
      </c>
      <c r="E916">
        <f t="shared" si="267"/>
        <v>-7.2857443672352085E-2</v>
      </c>
      <c r="F916">
        <f t="shared" si="263"/>
        <v>0.15458937198067696</v>
      </c>
      <c r="G916" t="str">
        <f t="shared" si="244"/>
        <v>13.7 to 17.8</v>
      </c>
      <c r="H916" t="str">
        <f t="shared" si="245"/>
        <v>10.7 to 13.7</v>
      </c>
      <c r="I916" t="str">
        <f>IF(C916&gt;$AA$17,"Above 21.9",IF(C916&gt;$AA$16,"17.7 to 21.9",IF(C916&gt;$AA$15,"13.7 to 17.7",IF(C916&gt;$AA$14,"10.6 to 13.6","Below 10.6"))))</f>
        <v>13.7 to 17.7</v>
      </c>
      <c r="J916" t="str">
        <f t="shared" si="246"/>
        <v>10.6 to 13.6</v>
      </c>
      <c r="K916">
        <f t="shared" ref="K916:O916" si="302">_xlfn.PERCENTILE.INC($C197:$C916,K$1)</f>
        <v>10.171744562552723</v>
      </c>
      <c r="L916">
        <f t="shared" si="302"/>
        <v>11.950484443934146</v>
      </c>
      <c r="M916">
        <f t="shared" si="302"/>
        <v>14.118533185921661</v>
      </c>
      <c r="N916">
        <f t="shared" si="302"/>
        <v>18.231084533463768</v>
      </c>
      <c r="O916">
        <f t="shared" si="302"/>
        <v>32.563788598776704</v>
      </c>
      <c r="P916">
        <f t="shared" si="285"/>
        <v>2</v>
      </c>
      <c r="Q916">
        <f t="shared" si="248"/>
        <v>4</v>
      </c>
      <c r="R916">
        <f t="shared" si="249"/>
        <v>1</v>
      </c>
      <c r="S916">
        <f t="shared" si="250"/>
        <v>2</v>
      </c>
      <c r="T916">
        <f t="shared" si="262"/>
        <v>6.2891431913581999E-2</v>
      </c>
      <c r="U916">
        <f t="shared" si="251"/>
        <v>8.8590413246013161E-2</v>
      </c>
      <c r="V916">
        <f t="shared" si="252"/>
        <v>5.162300108634605E-2</v>
      </c>
      <c r="W916">
        <f t="shared" si="253"/>
        <v>6.3116437964649177E-2</v>
      </c>
    </row>
    <row r="917" spans="1:23" x14ac:dyDescent="0.4">
      <c r="A917">
        <v>1957.04</v>
      </c>
      <c r="B917">
        <v>45.05</v>
      </c>
      <c r="C917">
        <v>16.123704360211764</v>
      </c>
      <c r="D917">
        <f t="shared" si="243"/>
        <v>0.20856164383561643</v>
      </c>
      <c r="E917">
        <f t="shared" si="267"/>
        <v>-6.2434963579604583E-2</v>
      </c>
      <c r="F917">
        <f t="shared" si="263"/>
        <v>0.27799227799227688</v>
      </c>
      <c r="G917" t="str">
        <f t="shared" si="244"/>
        <v>13.7 to 17.8</v>
      </c>
      <c r="H917" t="str">
        <f t="shared" si="245"/>
        <v>10.7 to 13.7</v>
      </c>
      <c r="I917" t="str">
        <f>IF(C917&gt;$AA$17,"Above 21.9",IF(C917&gt;$AA$16,"17.7 to 21.9",IF(C917&gt;$AA$15,"13.7 to 17.7",IF(C917&gt;$AA$14,"10.6 to 13.6","Below 10.6"))))</f>
        <v>13.7 to 17.7</v>
      </c>
      <c r="J917" t="str">
        <f t="shared" si="246"/>
        <v>10.6 to 13.6</v>
      </c>
      <c r="K917">
        <f t="shared" ref="K917:O917" si="303">_xlfn.PERCENTILE.INC($C198:$C917,K$1)</f>
        <v>10.171744562552723</v>
      </c>
      <c r="L917">
        <f t="shared" si="303"/>
        <v>11.950484443934146</v>
      </c>
      <c r="M917">
        <f t="shared" si="303"/>
        <v>14.118533185921661</v>
      </c>
      <c r="N917">
        <f t="shared" si="303"/>
        <v>18.231084533463768</v>
      </c>
      <c r="O917">
        <f t="shared" si="303"/>
        <v>32.563788598776704</v>
      </c>
      <c r="P917">
        <f t="shared" si="285"/>
        <v>2</v>
      </c>
      <c r="Q917">
        <f t="shared" si="248"/>
        <v>4</v>
      </c>
      <c r="R917">
        <f t="shared" si="249"/>
        <v>1</v>
      </c>
      <c r="S917">
        <f t="shared" si="250"/>
        <v>2</v>
      </c>
      <c r="T917">
        <f t="shared" si="262"/>
        <v>6.2020487206878201E-2</v>
      </c>
      <c r="U917">
        <f t="shared" si="251"/>
        <v>9.1736174867977402E-2</v>
      </c>
      <c r="V917">
        <f t="shared" si="252"/>
        <v>5.1624643976573681E-2</v>
      </c>
      <c r="W917">
        <f t="shared" si="253"/>
        <v>6.2891431913581999E-2</v>
      </c>
    </row>
    <row r="918" spans="1:23" x14ac:dyDescent="0.4">
      <c r="A918">
        <v>1957.05</v>
      </c>
      <c r="B918">
        <v>46.78</v>
      </c>
      <c r="C918">
        <v>16.598110789114269</v>
      </c>
      <c r="D918">
        <f t="shared" si="243"/>
        <v>0.22622036262203626</v>
      </c>
      <c r="E918">
        <f t="shared" si="267"/>
        <v>5.1568543188655353E-3</v>
      </c>
      <c r="F918">
        <f t="shared" si="263"/>
        <v>0.46082130965593893</v>
      </c>
      <c r="G918" t="str">
        <f t="shared" si="244"/>
        <v>13.7 to 17.8</v>
      </c>
      <c r="H918" t="str">
        <f t="shared" si="245"/>
        <v>10.7 to 13.7</v>
      </c>
      <c r="I918" t="str">
        <f>IF(C918&gt;$AA$17,"Above 21.9",IF(C918&gt;$AA$16,"17.7 to 21.9",IF(C918&gt;$AA$15,"13.7 to 17.7",IF(C918&gt;$AA$14,"10.6 to 13.6","Below 10.6"))))</f>
        <v>13.7 to 17.7</v>
      </c>
      <c r="J918" t="str">
        <f t="shared" si="246"/>
        <v>10.6 to 13.6</v>
      </c>
      <c r="K918">
        <f t="shared" ref="K918:O918" si="304">_xlfn.PERCENTILE.INC($C199:$C918,K$1)</f>
        <v>10.171744562552723</v>
      </c>
      <c r="L918">
        <f t="shared" si="304"/>
        <v>11.950484443934146</v>
      </c>
      <c r="M918">
        <f t="shared" si="304"/>
        <v>14.118533185921661</v>
      </c>
      <c r="N918">
        <f t="shared" si="304"/>
        <v>18.231084533463768</v>
      </c>
      <c r="O918">
        <f t="shared" si="304"/>
        <v>32.563788598776704</v>
      </c>
      <c r="P918">
        <f t="shared" si="285"/>
        <v>2</v>
      </c>
      <c r="Q918">
        <f t="shared" si="248"/>
        <v>4</v>
      </c>
      <c r="R918">
        <f t="shared" si="249"/>
        <v>1</v>
      </c>
      <c r="S918">
        <f t="shared" si="250"/>
        <v>2</v>
      </c>
      <c r="T918">
        <f t="shared" si="262"/>
        <v>6.0247820532433216E-2</v>
      </c>
      <c r="U918">
        <f t="shared" si="251"/>
        <v>9.3164742519837876E-2</v>
      </c>
      <c r="V918">
        <f t="shared" si="252"/>
        <v>5.3924324977437585E-2</v>
      </c>
      <c r="W918">
        <f t="shared" si="253"/>
        <v>6.2020487206878201E-2</v>
      </c>
    </row>
    <row r="919" spans="1:23" x14ac:dyDescent="0.4">
      <c r="A919">
        <v>1957.06</v>
      </c>
      <c r="B919">
        <v>47.55</v>
      </c>
      <c r="C919">
        <v>16.729918872472872</v>
      </c>
      <c r="D919">
        <f t="shared" si="243"/>
        <v>0.22041778975741236</v>
      </c>
      <c r="E919">
        <f t="shared" si="267"/>
        <v>2.7663712988977608E-2</v>
      </c>
      <c r="F919">
        <f t="shared" si="263"/>
        <v>0.19752030782385532</v>
      </c>
      <c r="G919" t="str">
        <f t="shared" si="244"/>
        <v>13.7 to 17.8</v>
      </c>
      <c r="H919" t="str">
        <f t="shared" si="245"/>
        <v>10.7 to 13.7</v>
      </c>
      <c r="I919" t="str">
        <f>IF(C919&gt;$AA$17,"Above 21.9",IF(C919&gt;$AA$16,"17.7 to 21.9",IF(C919&gt;$AA$15,"13.7 to 17.7",IF(C919&gt;$AA$14,"10.6 to 13.6","Below 10.6"))))</f>
        <v>13.7 to 17.7</v>
      </c>
      <c r="J919" t="str">
        <f t="shared" si="246"/>
        <v>10.6 to 13.6</v>
      </c>
      <c r="K919">
        <f t="shared" ref="K919:O919" si="305">_xlfn.PERCENTILE.INC($C200:$C919,K$1)</f>
        <v>10.171744562552723</v>
      </c>
      <c r="L919">
        <f t="shared" si="305"/>
        <v>11.950484443934146</v>
      </c>
      <c r="M919">
        <f t="shared" si="305"/>
        <v>14.118533185921661</v>
      </c>
      <c r="N919">
        <f t="shared" si="305"/>
        <v>18.231084533463768</v>
      </c>
      <c r="O919">
        <f t="shared" si="305"/>
        <v>32.563788598776704</v>
      </c>
      <c r="P919">
        <f t="shared" si="285"/>
        <v>2</v>
      </c>
      <c r="Q919">
        <f t="shared" si="248"/>
        <v>4</v>
      </c>
      <c r="R919">
        <f t="shared" si="249"/>
        <v>2</v>
      </c>
      <c r="S919">
        <f t="shared" si="250"/>
        <v>2</v>
      </c>
      <c r="T919">
        <f t="shared" si="262"/>
        <v>5.9773152973585736E-2</v>
      </c>
      <c r="U919">
        <f t="shared" si="251"/>
        <v>9.0230590865879395E-2</v>
      </c>
      <c r="V919">
        <f t="shared" si="252"/>
        <v>5.507164757561591E-2</v>
      </c>
      <c r="W919">
        <f t="shared" si="253"/>
        <v>6.0247820532433216E-2</v>
      </c>
    </row>
    <row r="920" spans="1:23" x14ac:dyDescent="0.4">
      <c r="A920">
        <v>1957.07</v>
      </c>
      <c r="B920">
        <v>48.51</v>
      </c>
      <c r="C920">
        <v>16.868882383979798</v>
      </c>
      <c r="D920">
        <f t="shared" si="243"/>
        <v>0.20760938490805322</v>
      </c>
      <c r="E920">
        <f t="shared" si="267"/>
        <v>-5.5350553505535693E-3</v>
      </c>
      <c r="F920">
        <f t="shared" si="263"/>
        <v>0.24227129337539455</v>
      </c>
      <c r="G920" t="str">
        <f t="shared" si="244"/>
        <v>13.7 to 17.8</v>
      </c>
      <c r="H920" t="str">
        <f t="shared" si="245"/>
        <v>10.7 to 13.7</v>
      </c>
      <c r="I920" t="str">
        <f>IF(C920&gt;$AA$17,"Above 21.9",IF(C920&gt;$AA$16,"17.7 to 21.9",IF(C920&gt;$AA$15,"13.7 to 17.7",IF(C920&gt;$AA$14,"10.6 to 13.6","Below 10.6"))))</f>
        <v>13.7 to 17.7</v>
      </c>
      <c r="J920" t="str">
        <f t="shared" si="246"/>
        <v>10.6 to 13.6</v>
      </c>
      <c r="K920">
        <f t="shared" ref="K920:O920" si="306">_xlfn.PERCENTILE.INC($C201:$C920,K$1)</f>
        <v>10.171744562552723</v>
      </c>
      <c r="L920">
        <f t="shared" si="306"/>
        <v>11.950484443934146</v>
      </c>
      <c r="M920">
        <f t="shared" si="306"/>
        <v>14.118533185921661</v>
      </c>
      <c r="N920">
        <f t="shared" si="306"/>
        <v>18.216361416336454</v>
      </c>
      <c r="O920">
        <f t="shared" si="306"/>
        <v>32.563788598776704</v>
      </c>
      <c r="P920">
        <f t="shared" si="285"/>
        <v>2</v>
      </c>
      <c r="Q920">
        <f t="shared" si="248"/>
        <v>4</v>
      </c>
      <c r="R920">
        <f t="shared" si="249"/>
        <v>1</v>
      </c>
      <c r="S920">
        <f t="shared" si="250"/>
        <v>2</v>
      </c>
      <c r="T920">
        <f t="shared" si="262"/>
        <v>5.9280750036510399E-2</v>
      </c>
      <c r="U920">
        <f t="shared" si="251"/>
        <v>8.5496051765671974E-2</v>
      </c>
      <c r="V920">
        <f t="shared" si="252"/>
        <v>5.3031273993446627E-2</v>
      </c>
      <c r="W920">
        <f t="shared" si="253"/>
        <v>5.9773152973585736E-2</v>
      </c>
    </row>
    <row r="921" spans="1:23" x14ac:dyDescent="0.4">
      <c r="A921">
        <v>1957.08</v>
      </c>
      <c r="B921">
        <v>45.84</v>
      </c>
      <c r="C921">
        <v>15.86894272945225</v>
      </c>
      <c r="D921">
        <f t="shared" si="243"/>
        <v>0.19650711513583441</v>
      </c>
      <c r="E921">
        <f t="shared" si="267"/>
        <v>-5.4650443390389741E-2</v>
      </c>
      <c r="F921">
        <f t="shared" si="263"/>
        <v>-0.66048237476808769</v>
      </c>
      <c r="G921" t="str">
        <f t="shared" si="244"/>
        <v>13.7 to 17.8</v>
      </c>
      <c r="H921" t="str">
        <f t="shared" si="245"/>
        <v>10.7 to 13.7</v>
      </c>
      <c r="I921" t="str">
        <f>IF(C921&gt;$AA$17,"Above 21.9",IF(C921&gt;$AA$16,"17.7 to 21.9",IF(C921&gt;$AA$15,"13.7 to 17.7",IF(C921&gt;$AA$14,"10.6 to 13.6","Below 10.6"))))</f>
        <v>13.7 to 17.7</v>
      </c>
      <c r="J921" t="str">
        <f t="shared" si="246"/>
        <v>10.6 to 13.6</v>
      </c>
      <c r="K921">
        <f t="shared" ref="K921:O921" si="307">_xlfn.PERCENTILE.INC($C202:$C921,K$1)</f>
        <v>10.171744562552723</v>
      </c>
      <c r="L921">
        <f t="shared" si="307"/>
        <v>11.950484443934146</v>
      </c>
      <c r="M921">
        <f t="shared" si="307"/>
        <v>14.118533185921661</v>
      </c>
      <c r="N921">
        <f t="shared" si="307"/>
        <v>18.199134145742722</v>
      </c>
      <c r="O921">
        <f t="shared" si="307"/>
        <v>32.563788598776704</v>
      </c>
      <c r="P921">
        <f t="shared" si="285"/>
        <v>2</v>
      </c>
      <c r="Q921">
        <f t="shared" si="248"/>
        <v>4</v>
      </c>
      <c r="R921">
        <f t="shared" si="249"/>
        <v>1</v>
      </c>
      <c r="S921">
        <f t="shared" si="250"/>
        <v>2</v>
      </c>
      <c r="T921">
        <f t="shared" si="262"/>
        <v>6.3016170456273182E-2</v>
      </c>
      <c r="U921">
        <f t="shared" si="251"/>
        <v>8.8203081662191887E-2</v>
      </c>
      <c r="V921">
        <f t="shared" si="252"/>
        <v>5.3559175637436174E-2</v>
      </c>
      <c r="W921">
        <f t="shared" si="253"/>
        <v>5.9280750036510399E-2</v>
      </c>
    </row>
    <row r="922" spans="1:23" x14ac:dyDescent="0.4">
      <c r="A922">
        <v>1957.09</v>
      </c>
      <c r="B922">
        <v>43.98</v>
      </c>
      <c r="C922">
        <v>15.157274488962221</v>
      </c>
      <c r="D922">
        <f t="shared" si="243"/>
        <v>0.19203187250996012</v>
      </c>
      <c r="E922">
        <f t="shared" si="267"/>
        <v>-6.1058923996584254E-2</v>
      </c>
      <c r="F922">
        <f t="shared" si="263"/>
        <v>-0.48691099476439959</v>
      </c>
      <c r="G922" t="str">
        <f t="shared" si="244"/>
        <v>13.7 to 17.8</v>
      </c>
      <c r="H922" t="str">
        <f t="shared" si="245"/>
        <v>10.7 to 13.7</v>
      </c>
      <c r="I922" t="str">
        <f>IF(C922&gt;$AA$17,"Above 21.9",IF(C922&gt;$AA$16,"17.7 to 21.9",IF(C922&gt;$AA$15,"13.7 to 17.7",IF(C922&gt;$AA$14,"10.6 to 13.6","Below 10.6"))))</f>
        <v>13.7 to 17.7</v>
      </c>
      <c r="J922" t="str">
        <f t="shared" si="246"/>
        <v>10.6 to 13.6</v>
      </c>
      <c r="K922">
        <f t="shared" ref="K922:O922" si="308">_xlfn.PERCENTILE.INC($C203:$C922,K$1)</f>
        <v>10.171744562552723</v>
      </c>
      <c r="L922">
        <f t="shared" si="308"/>
        <v>11.950484443934146</v>
      </c>
      <c r="M922">
        <f t="shared" si="308"/>
        <v>14.118533185921661</v>
      </c>
      <c r="N922">
        <f t="shared" si="308"/>
        <v>18.177173129900748</v>
      </c>
      <c r="O922">
        <f t="shared" si="308"/>
        <v>32.563788598776704</v>
      </c>
      <c r="P922">
        <f t="shared" si="285"/>
        <v>2</v>
      </c>
      <c r="Q922">
        <f t="shared" si="248"/>
        <v>4</v>
      </c>
      <c r="R922">
        <f t="shared" si="249"/>
        <v>2</v>
      </c>
      <c r="S922">
        <f t="shared" si="250"/>
        <v>2</v>
      </c>
      <c r="T922">
        <f t="shared" si="262"/>
        <v>6.5974921858690139E-2</v>
      </c>
      <c r="U922">
        <f t="shared" si="251"/>
        <v>9.235773868807344E-2</v>
      </c>
      <c r="V922">
        <f t="shared" si="252"/>
        <v>5.6064368365077104E-2</v>
      </c>
      <c r="W922">
        <f t="shared" si="253"/>
        <v>6.3016170456273182E-2</v>
      </c>
    </row>
    <row r="923" spans="1:23" x14ac:dyDescent="0.4">
      <c r="A923">
        <v>1957.1</v>
      </c>
      <c r="B923">
        <v>41.24</v>
      </c>
      <c r="C923">
        <v>14.149451489483541</v>
      </c>
      <c r="D923">
        <f t="shared" si="243"/>
        <v>0.16692556634304209</v>
      </c>
      <c r="E923">
        <f t="shared" si="267"/>
        <v>-0.10813148788927335</v>
      </c>
      <c r="F923">
        <f t="shared" si="263"/>
        <v>-0.74761255115961667</v>
      </c>
      <c r="G923" t="str">
        <f t="shared" si="244"/>
        <v>13.7 to 17.8</v>
      </c>
      <c r="H923" t="str">
        <f t="shared" si="245"/>
        <v>10.7 to 13.7</v>
      </c>
      <c r="I923" t="str">
        <f>IF(C923&gt;$AA$17,"Above 21.9",IF(C923&gt;$AA$16,"17.7 to 21.9",IF(C923&gt;$AA$15,"13.7 to 17.7",IF(C923&gt;$AA$14,"10.6 to 13.6","Below 10.6"))))</f>
        <v>13.7 to 17.7</v>
      </c>
      <c r="J923" t="str">
        <f t="shared" si="246"/>
        <v>10.6 to 13.6</v>
      </c>
      <c r="K923">
        <f t="shared" ref="K923:O923" si="309">_xlfn.PERCENTILE.INC($C204:$C923,K$1)</f>
        <v>10.171744562552723</v>
      </c>
      <c r="L923">
        <f t="shared" si="309"/>
        <v>11.950484443934146</v>
      </c>
      <c r="M923">
        <f t="shared" si="309"/>
        <v>14.118533185921661</v>
      </c>
      <c r="N923">
        <f t="shared" si="309"/>
        <v>18.163727224880372</v>
      </c>
      <c r="O923">
        <f t="shared" si="309"/>
        <v>32.563788598776704</v>
      </c>
      <c r="P923">
        <f t="shared" si="285"/>
        <v>2</v>
      </c>
      <c r="Q923">
        <f t="shared" si="248"/>
        <v>4</v>
      </c>
      <c r="R923">
        <f t="shared" si="249"/>
        <v>2</v>
      </c>
      <c r="S923">
        <f t="shared" si="250"/>
        <v>2</v>
      </c>
      <c r="T923">
        <f t="shared" si="262"/>
        <v>7.0674117702954176E-2</v>
      </c>
      <c r="U923">
        <f t="shared" si="251"/>
        <v>8.9825775376951036E-2</v>
      </c>
      <c r="V923">
        <f t="shared" si="252"/>
        <v>5.7408731911081805E-2</v>
      </c>
      <c r="W923">
        <f t="shared" si="253"/>
        <v>6.5974921858690139E-2</v>
      </c>
    </row>
    <row r="924" spans="1:23" x14ac:dyDescent="0.4">
      <c r="A924">
        <v>1957.11</v>
      </c>
      <c r="B924">
        <v>40.35</v>
      </c>
      <c r="C924">
        <v>13.736242235298491</v>
      </c>
      <c r="D924">
        <f t="shared" si="243"/>
        <v>0.16424361493123774</v>
      </c>
      <c r="E924">
        <f t="shared" si="267"/>
        <v>-0.11822552447552441</v>
      </c>
      <c r="F924">
        <f t="shared" si="263"/>
        <v>-0.25897187196896232</v>
      </c>
      <c r="G924" t="str">
        <f t="shared" si="244"/>
        <v>13.7 to 17.8</v>
      </c>
      <c r="H924" t="str">
        <f t="shared" si="245"/>
        <v>10.7 to 13.7</v>
      </c>
      <c r="I924" t="str">
        <f>IF(C924&gt;$AA$17,"Above 21.9",IF(C924&gt;$AA$16,"17.7 to 21.9",IF(C924&gt;$AA$15,"13.7 to 17.7",IF(C924&gt;$AA$14,"10.6 to 13.6","Below 10.6"))))</f>
        <v>13.7 to 17.7</v>
      </c>
      <c r="J924" t="str">
        <f t="shared" si="246"/>
        <v>10.6 to 13.6</v>
      </c>
      <c r="K924">
        <f t="shared" ref="K924:O924" si="310">_xlfn.PERCENTILE.INC($C205:$C924,K$1)</f>
        <v>10.171744562552723</v>
      </c>
      <c r="L924">
        <f t="shared" si="310"/>
        <v>11.950484443934146</v>
      </c>
      <c r="M924">
        <f t="shared" si="310"/>
        <v>14.072026917714274</v>
      </c>
      <c r="N924">
        <f t="shared" si="310"/>
        <v>18.16004178235778</v>
      </c>
      <c r="O924">
        <f t="shared" si="310"/>
        <v>32.563788598776704</v>
      </c>
      <c r="P924">
        <f t="shared" si="285"/>
        <v>3</v>
      </c>
      <c r="Q924">
        <f t="shared" si="248"/>
        <v>4</v>
      </c>
      <c r="R924">
        <f t="shared" si="249"/>
        <v>2</v>
      </c>
      <c r="S924">
        <f t="shared" si="250"/>
        <v>2</v>
      </c>
      <c r="T924">
        <f t="shared" si="262"/>
        <v>7.2800113951854012E-2</v>
      </c>
      <c r="U924">
        <f t="shared" si="251"/>
        <v>9.1112791571465707E-2</v>
      </c>
      <c r="V924">
        <f t="shared" si="252"/>
        <v>5.8410055839052136E-2</v>
      </c>
      <c r="W924">
        <f t="shared" si="253"/>
        <v>7.0674117702954176E-2</v>
      </c>
    </row>
    <row r="925" spans="1:23" x14ac:dyDescent="0.4">
      <c r="A925">
        <v>1957.12</v>
      </c>
      <c r="B925">
        <v>40.33</v>
      </c>
      <c r="C925">
        <v>13.673246057951394</v>
      </c>
      <c r="D925">
        <f t="shared" si="243"/>
        <v>0.16833000665335993</v>
      </c>
      <c r="E925">
        <f t="shared" si="267"/>
        <v>-0.13156761412575366</v>
      </c>
      <c r="F925">
        <f t="shared" si="263"/>
        <v>-5.9479553903355013E-3</v>
      </c>
      <c r="G925" t="str">
        <f t="shared" si="244"/>
        <v>10.7 to 13.7</v>
      </c>
      <c r="H925" t="str">
        <f t="shared" si="245"/>
        <v>Below 10.7</v>
      </c>
      <c r="I925" t="str">
        <f>IF(C925&gt;$AA$17,"Above 21.9",IF(C925&gt;$AA$16,"17.7 to 21.9",IF(C925&gt;$AA$15,"13.7 to 17.7",IF(C925&gt;$AA$14,"10.6 to 13.6","Below 10.6"))))</f>
        <v>13.7 to 17.7</v>
      </c>
      <c r="J925" t="str">
        <f t="shared" si="246"/>
        <v>10.6 to 13.6</v>
      </c>
      <c r="K925">
        <f t="shared" ref="K925:O925" si="311">_xlfn.PERCENTILE.INC($C206:$C925,K$1)</f>
        <v>10.171744562552723</v>
      </c>
      <c r="L925">
        <f t="shared" si="311"/>
        <v>11.950484443934146</v>
      </c>
      <c r="M925">
        <f t="shared" si="311"/>
        <v>14.049531894871851</v>
      </c>
      <c r="N925">
        <f t="shared" si="311"/>
        <v>18.158466901307605</v>
      </c>
      <c r="O925">
        <f t="shared" si="311"/>
        <v>32.563788598776704</v>
      </c>
      <c r="P925">
        <f t="shared" si="285"/>
        <v>3</v>
      </c>
      <c r="Q925">
        <f t="shared" si="248"/>
        <v>4</v>
      </c>
      <c r="R925">
        <f t="shared" si="249"/>
        <v>2</v>
      </c>
      <c r="S925">
        <f t="shared" si="250"/>
        <v>3</v>
      </c>
      <c r="T925">
        <f t="shared" si="262"/>
        <v>7.3135522886203799E-2</v>
      </c>
      <c r="U925">
        <f t="shared" si="251"/>
        <v>9.3624959197717073E-2</v>
      </c>
      <c r="V925">
        <f t="shared" si="252"/>
        <v>5.8147909786662767E-2</v>
      </c>
      <c r="W925">
        <f t="shared" si="253"/>
        <v>7.2800113951854012E-2</v>
      </c>
    </row>
    <row r="926" spans="1:23" x14ac:dyDescent="0.4">
      <c r="A926">
        <v>1958.01</v>
      </c>
      <c r="B926">
        <v>41.12</v>
      </c>
      <c r="C926">
        <v>13.788431552307641</v>
      </c>
      <c r="D926">
        <f t="shared" si="243"/>
        <v>0.17727579231287929</v>
      </c>
      <c r="E926">
        <f t="shared" si="267"/>
        <v>-9.4871230464450854E-2</v>
      </c>
      <c r="F926">
        <f t="shared" si="263"/>
        <v>0.23506074882221648</v>
      </c>
      <c r="G926" t="str">
        <f t="shared" si="244"/>
        <v>13.7 to 17.8</v>
      </c>
      <c r="H926" t="str">
        <f t="shared" si="245"/>
        <v>Below 10.7</v>
      </c>
      <c r="I926" t="str">
        <f>IF(C926&gt;$AA$17,"Above 21.9",IF(C926&gt;$AA$16,"17.7 to 21.9",IF(C926&gt;$AA$15,"13.7 to 17.7",IF(C926&gt;$AA$14,"10.6 to 13.6","Below 10.6"))))</f>
        <v>13.7 to 17.7</v>
      </c>
      <c r="J926" t="str">
        <f t="shared" si="246"/>
        <v>Below 10.6</v>
      </c>
      <c r="K926">
        <f t="shared" ref="K926:O926" si="312">_xlfn.PERCENTILE.INC($C207:$C926,K$1)</f>
        <v>10.171744562552723</v>
      </c>
      <c r="L926">
        <f t="shared" si="312"/>
        <v>11.950484443934146</v>
      </c>
      <c r="M926">
        <f t="shared" si="312"/>
        <v>14.044953480952829</v>
      </c>
      <c r="N926">
        <f t="shared" si="312"/>
        <v>18.14511409259811</v>
      </c>
      <c r="O926">
        <f t="shared" si="312"/>
        <v>32.563788598776704</v>
      </c>
      <c r="P926">
        <f t="shared" si="285"/>
        <v>3</v>
      </c>
      <c r="Q926">
        <f t="shared" si="248"/>
        <v>5</v>
      </c>
      <c r="R926">
        <f t="shared" si="249"/>
        <v>2</v>
      </c>
      <c r="S926">
        <f t="shared" si="250"/>
        <v>3</v>
      </c>
      <c r="T926">
        <f t="shared" si="262"/>
        <v>7.2524564973645567E-2</v>
      </c>
      <c r="U926">
        <f t="shared" si="251"/>
        <v>9.5975344404037752E-2</v>
      </c>
      <c r="V926">
        <f t="shared" si="252"/>
        <v>5.9816554309389494E-2</v>
      </c>
      <c r="W926">
        <f t="shared" si="253"/>
        <v>7.3135522886203799E-2</v>
      </c>
    </row>
    <row r="927" spans="1:23" x14ac:dyDescent="0.4">
      <c r="A927">
        <v>1958.02</v>
      </c>
      <c r="B927">
        <v>41.26</v>
      </c>
      <c r="C927">
        <v>13.784906390337687</v>
      </c>
      <c r="D927">
        <f t="shared" si="243"/>
        <v>0.1926241134751773</v>
      </c>
      <c r="E927">
        <f t="shared" si="267"/>
        <v>-5.0839659535311728E-2</v>
      </c>
      <c r="F927">
        <f t="shared" si="263"/>
        <v>4.0856031128404836E-2</v>
      </c>
      <c r="G927" t="str">
        <f t="shared" si="244"/>
        <v>13.7 to 17.8</v>
      </c>
      <c r="H927" t="str">
        <f t="shared" si="245"/>
        <v>Below 10.7</v>
      </c>
      <c r="I927" t="str">
        <f>IF(C927&gt;$AA$17,"Above 21.9",IF(C927&gt;$AA$16,"17.7 to 21.9",IF(C927&gt;$AA$15,"13.7 to 17.7",IF(C927&gt;$AA$14,"10.6 to 13.6","Below 10.6"))))</f>
        <v>13.7 to 17.7</v>
      </c>
      <c r="J927" t="str">
        <f t="shared" si="246"/>
        <v>Below 10.6</v>
      </c>
      <c r="K927">
        <f t="shared" ref="K927:O927" si="313">_xlfn.PERCENTILE.INC($C208:$C927,K$1)</f>
        <v>10.171744562552723</v>
      </c>
      <c r="L927">
        <f t="shared" si="313"/>
        <v>11.950484443934146</v>
      </c>
      <c r="M927">
        <f t="shared" si="313"/>
        <v>14.036799443490931</v>
      </c>
      <c r="N927">
        <f t="shared" si="313"/>
        <v>18.133411478763538</v>
      </c>
      <c r="O927">
        <f t="shared" si="313"/>
        <v>32.563788598776704</v>
      </c>
      <c r="P927">
        <f t="shared" si="285"/>
        <v>3</v>
      </c>
      <c r="Q927">
        <f t="shared" si="248"/>
        <v>5</v>
      </c>
      <c r="R927">
        <f t="shared" si="249"/>
        <v>2</v>
      </c>
      <c r="S927">
        <f t="shared" si="250"/>
        <v>3</v>
      </c>
      <c r="T927">
        <f t="shared" si="262"/>
        <v>7.2543111406322955E-2</v>
      </c>
      <c r="U927">
        <f t="shared" si="251"/>
        <v>0.10000238836559977</v>
      </c>
      <c r="V927">
        <f t="shared" si="252"/>
        <v>6.3116437964649177E-2</v>
      </c>
      <c r="W927">
        <f t="shared" si="253"/>
        <v>7.2524564973645567E-2</v>
      </c>
    </row>
    <row r="928" spans="1:23" x14ac:dyDescent="0.4">
      <c r="A928">
        <v>1958.03</v>
      </c>
      <c r="B928">
        <v>42.11</v>
      </c>
      <c r="C928">
        <v>13.925589923892947</v>
      </c>
      <c r="D928">
        <f t="shared" si="243"/>
        <v>0.19447552447552446</v>
      </c>
      <c r="E928">
        <f t="shared" si="267"/>
        <v>-4.3606631841925994E-2</v>
      </c>
      <c r="F928">
        <f t="shared" si="263"/>
        <v>0.24721279689772219</v>
      </c>
      <c r="G928" t="str">
        <f t="shared" si="244"/>
        <v>13.7 to 17.8</v>
      </c>
      <c r="H928" t="str">
        <f t="shared" si="245"/>
        <v>Below 10.7</v>
      </c>
      <c r="I928" t="str">
        <f>IF(C928&gt;$AA$17,"Above 21.9",IF(C928&gt;$AA$16,"17.7 to 21.9",IF(C928&gt;$AA$15,"13.7 to 17.7",IF(C928&gt;$AA$14,"10.6 to 13.6","Below 10.6"))))</f>
        <v>13.7 to 17.7</v>
      </c>
      <c r="J928" t="str">
        <f t="shared" si="246"/>
        <v>Below 10.6</v>
      </c>
      <c r="K928">
        <f t="shared" ref="K928:O928" si="314">_xlfn.PERCENTILE.INC($C209:$C928,K$1)</f>
        <v>10.171744562552723</v>
      </c>
      <c r="L928">
        <f t="shared" si="314"/>
        <v>11.950484443934146</v>
      </c>
      <c r="M928">
        <f t="shared" si="314"/>
        <v>14.014525744861418</v>
      </c>
      <c r="N928">
        <f t="shared" si="314"/>
        <v>18.133411478763538</v>
      </c>
      <c r="O928">
        <f t="shared" si="314"/>
        <v>32.563788598776704</v>
      </c>
      <c r="P928">
        <f t="shared" si="285"/>
        <v>3</v>
      </c>
      <c r="Q928">
        <f t="shared" si="248"/>
        <v>5</v>
      </c>
      <c r="R928">
        <f t="shared" si="249"/>
        <v>2</v>
      </c>
      <c r="S928">
        <f t="shared" si="250"/>
        <v>3</v>
      </c>
      <c r="T928">
        <f t="shared" si="262"/>
        <v>7.1810243261884482E-2</v>
      </c>
      <c r="U928">
        <f t="shared" si="251"/>
        <v>9.8167404902085934E-2</v>
      </c>
      <c r="V928">
        <f t="shared" si="252"/>
        <v>6.2891431913581999E-2</v>
      </c>
      <c r="W928">
        <f t="shared" si="253"/>
        <v>7.2543111406322955E-2</v>
      </c>
    </row>
    <row r="929" spans="1:23" x14ac:dyDescent="0.4">
      <c r="A929">
        <v>1958.04</v>
      </c>
      <c r="B929">
        <v>42.34</v>
      </c>
      <c r="C929">
        <v>13.913501765262787</v>
      </c>
      <c r="D929">
        <f t="shared" si="243"/>
        <v>0.17493506493506497</v>
      </c>
      <c r="E929">
        <f t="shared" si="267"/>
        <v>-6.0155382907880001E-2</v>
      </c>
      <c r="F929">
        <f t="shared" si="263"/>
        <v>6.5542626454525008E-2</v>
      </c>
      <c r="G929" t="str">
        <f t="shared" si="244"/>
        <v>13.7 to 17.8</v>
      </c>
      <c r="H929" t="str">
        <f t="shared" si="245"/>
        <v>10.7 to 13.7</v>
      </c>
      <c r="I929" t="str">
        <f>IF(C929&gt;$AA$17,"Above 21.9",IF(C929&gt;$AA$16,"17.7 to 21.9",IF(C929&gt;$AA$15,"13.7 to 17.7",IF(C929&gt;$AA$14,"10.6 to 13.6","Below 10.6"))))</f>
        <v>13.7 to 17.7</v>
      </c>
      <c r="J929" t="str">
        <f t="shared" si="246"/>
        <v>10.6 to 13.6</v>
      </c>
      <c r="K929">
        <f t="shared" ref="K929:O929" si="315">_xlfn.PERCENTILE.INC($C210:$C929,K$1)</f>
        <v>10.171744562552723</v>
      </c>
      <c r="L929">
        <f t="shared" si="315"/>
        <v>11.950484443934146</v>
      </c>
      <c r="M929">
        <f t="shared" si="315"/>
        <v>13.991778747178733</v>
      </c>
      <c r="N929">
        <f t="shared" si="315"/>
        <v>18.133411478763538</v>
      </c>
      <c r="O929">
        <f t="shared" si="315"/>
        <v>32.563788598776704</v>
      </c>
      <c r="P929">
        <f t="shared" si="285"/>
        <v>3</v>
      </c>
      <c r="Q929">
        <f t="shared" si="248"/>
        <v>4</v>
      </c>
      <c r="R929">
        <f t="shared" si="249"/>
        <v>2</v>
      </c>
      <c r="S929">
        <f t="shared" si="250"/>
        <v>3</v>
      </c>
      <c r="T929">
        <f t="shared" si="262"/>
        <v>7.1872632560169361E-2</v>
      </c>
      <c r="U929">
        <f t="shared" si="251"/>
        <v>9.2768814841521871E-2</v>
      </c>
      <c r="V929">
        <f t="shared" si="252"/>
        <v>6.2020487206878201E-2</v>
      </c>
      <c r="W929">
        <f t="shared" si="253"/>
        <v>7.1810243261884482E-2</v>
      </c>
    </row>
    <row r="930" spans="1:23" x14ac:dyDescent="0.4">
      <c r="A930">
        <v>1958.05</v>
      </c>
      <c r="B930">
        <v>43.7</v>
      </c>
      <c r="C930">
        <v>14.323824968409237</v>
      </c>
      <c r="D930">
        <f t="shared" si="243"/>
        <v>0.17058823529411768</v>
      </c>
      <c r="E930">
        <f t="shared" si="267"/>
        <v>-6.5840102607952075E-2</v>
      </c>
      <c r="F930">
        <f t="shared" si="263"/>
        <v>0.38545111006140748</v>
      </c>
      <c r="G930" t="str">
        <f t="shared" si="244"/>
        <v>13.7 to 17.8</v>
      </c>
      <c r="H930" t="str">
        <f t="shared" si="245"/>
        <v>10.7 to 13.7</v>
      </c>
      <c r="I930" t="str">
        <f>IF(C930&gt;$AA$17,"Above 21.9",IF(C930&gt;$AA$16,"17.7 to 21.9",IF(C930&gt;$AA$15,"13.7 to 17.7",IF(C930&gt;$AA$14,"10.6 to 13.6","Below 10.6"))))</f>
        <v>13.7 to 17.7</v>
      </c>
      <c r="J930" t="str">
        <f t="shared" si="246"/>
        <v>10.6 to 13.6</v>
      </c>
      <c r="K930">
        <f t="shared" ref="K930:O930" si="316">_xlfn.PERCENTILE.INC($C211:$C930,K$1)</f>
        <v>10.171744562552723</v>
      </c>
      <c r="L930">
        <f t="shared" si="316"/>
        <v>11.950484443934146</v>
      </c>
      <c r="M930">
        <f t="shared" si="316"/>
        <v>13.991778747178733</v>
      </c>
      <c r="N930">
        <f t="shared" si="316"/>
        <v>18.133411478763538</v>
      </c>
      <c r="O930">
        <f t="shared" si="316"/>
        <v>32.563788598776704</v>
      </c>
      <c r="P930">
        <f t="shared" si="285"/>
        <v>2</v>
      </c>
      <c r="Q930">
        <f t="shared" si="248"/>
        <v>4</v>
      </c>
      <c r="R930">
        <f t="shared" si="249"/>
        <v>2</v>
      </c>
      <c r="S930">
        <f t="shared" si="250"/>
        <v>3</v>
      </c>
      <c r="T930">
        <f t="shared" si="262"/>
        <v>6.9813754510786724E-2</v>
      </c>
      <c r="U930">
        <f t="shared" si="251"/>
        <v>8.8959798166880544E-2</v>
      </c>
      <c r="V930">
        <f t="shared" si="252"/>
        <v>6.0247820532433216E-2</v>
      </c>
      <c r="W930">
        <f t="shared" si="253"/>
        <v>7.1872632560169361E-2</v>
      </c>
    </row>
    <row r="931" spans="1:23" x14ac:dyDescent="0.4">
      <c r="A931">
        <v>1958.06</v>
      </c>
      <c r="B931">
        <v>44.75</v>
      </c>
      <c r="C931">
        <v>14.635555551956275</v>
      </c>
      <c r="D931">
        <f t="shared" si="243"/>
        <v>0.16605231866825207</v>
      </c>
      <c r="E931">
        <f t="shared" si="267"/>
        <v>-5.8885383806519399E-2</v>
      </c>
      <c r="F931">
        <f t="shared" si="263"/>
        <v>0.2883295194508001</v>
      </c>
      <c r="G931" t="str">
        <f t="shared" si="244"/>
        <v>13.7 to 17.8</v>
      </c>
      <c r="H931" t="str">
        <f t="shared" si="245"/>
        <v>10.7 to 13.7</v>
      </c>
      <c r="I931" t="str">
        <f>IF(C931&gt;$AA$17,"Above 21.9",IF(C931&gt;$AA$16,"17.7 to 21.9",IF(C931&gt;$AA$15,"13.7 to 17.7",IF(C931&gt;$AA$14,"10.6 to 13.6","Below 10.6"))))</f>
        <v>13.7 to 17.7</v>
      </c>
      <c r="J931" t="str">
        <f t="shared" si="246"/>
        <v>10.6 to 13.6</v>
      </c>
      <c r="K931">
        <f t="shared" ref="K931:O931" si="317">_xlfn.PERCENTILE.INC($C212:$C931,K$1)</f>
        <v>10.171744562552723</v>
      </c>
      <c r="L931">
        <f t="shared" si="317"/>
        <v>11.950484443934146</v>
      </c>
      <c r="M931">
        <f t="shared" si="317"/>
        <v>13.991778747178733</v>
      </c>
      <c r="N931">
        <f t="shared" si="317"/>
        <v>18.109889454604723</v>
      </c>
      <c r="O931">
        <f t="shared" si="317"/>
        <v>32.563788598776704</v>
      </c>
      <c r="P931">
        <f t="shared" si="285"/>
        <v>2</v>
      </c>
      <c r="Q931">
        <f t="shared" si="248"/>
        <v>4</v>
      </c>
      <c r="R931">
        <f t="shared" si="249"/>
        <v>2</v>
      </c>
      <c r="S931">
        <f t="shared" si="250"/>
        <v>2</v>
      </c>
      <c r="T931">
        <f t="shared" si="262"/>
        <v>6.8326753736815557E-2</v>
      </c>
      <c r="U931">
        <f t="shared" si="251"/>
        <v>8.6326743698191363E-2</v>
      </c>
      <c r="V931">
        <f t="shared" si="252"/>
        <v>5.9773152973585736E-2</v>
      </c>
      <c r="W931">
        <f t="shared" si="253"/>
        <v>6.9813754510786724E-2</v>
      </c>
    </row>
    <row r="932" spans="1:23" x14ac:dyDescent="0.4">
      <c r="A932">
        <v>1958.07</v>
      </c>
      <c r="B932">
        <v>45.98</v>
      </c>
      <c r="C932">
        <v>14.957457101901142</v>
      </c>
      <c r="D932">
        <f t="shared" si="243"/>
        <v>0.18002436053593174</v>
      </c>
      <c r="E932">
        <f t="shared" si="267"/>
        <v>-5.2154195011337896E-2</v>
      </c>
      <c r="F932">
        <f t="shared" si="263"/>
        <v>0.329832402234636</v>
      </c>
      <c r="G932" t="str">
        <f t="shared" si="244"/>
        <v>13.7 to 17.8</v>
      </c>
      <c r="H932" t="str">
        <f t="shared" si="245"/>
        <v>10.7 to 13.7</v>
      </c>
      <c r="I932" t="str">
        <f>IF(C932&gt;$AA$17,"Above 21.9",IF(C932&gt;$AA$16,"17.7 to 21.9",IF(C932&gt;$AA$15,"13.7 to 17.7",IF(C932&gt;$AA$14,"10.6 to 13.6","Below 10.6"))))</f>
        <v>13.7 to 17.7</v>
      </c>
      <c r="J932" t="str">
        <f t="shared" si="246"/>
        <v>10.6 to 13.6</v>
      </c>
      <c r="K932">
        <f t="shared" ref="K932:O932" si="318">_xlfn.PERCENTILE.INC($C213:$C932,K$1)</f>
        <v>10.171744562552723</v>
      </c>
      <c r="L932">
        <f t="shared" si="318"/>
        <v>11.950484443934146</v>
      </c>
      <c r="M932">
        <f t="shared" si="318"/>
        <v>13.991778747178733</v>
      </c>
      <c r="N932">
        <f t="shared" si="318"/>
        <v>18.102826319548395</v>
      </c>
      <c r="O932">
        <f t="shared" si="318"/>
        <v>32.563788598776704</v>
      </c>
      <c r="P932">
        <f t="shared" si="285"/>
        <v>2</v>
      </c>
      <c r="Q932">
        <f t="shared" si="248"/>
        <v>4</v>
      </c>
      <c r="R932">
        <f t="shared" si="249"/>
        <v>2</v>
      </c>
      <c r="S932">
        <f t="shared" si="250"/>
        <v>2</v>
      </c>
      <c r="T932">
        <f t="shared" si="262"/>
        <v>6.6856284005180053E-2</v>
      </c>
      <c r="U932">
        <f t="shared" si="251"/>
        <v>8.9809966016282508E-2</v>
      </c>
      <c r="V932">
        <f t="shared" si="252"/>
        <v>5.9280750036510399E-2</v>
      </c>
      <c r="W932">
        <f t="shared" si="253"/>
        <v>6.8326753736815557E-2</v>
      </c>
    </row>
    <row r="933" spans="1:23" x14ac:dyDescent="0.4">
      <c r="A933">
        <v>1958.08</v>
      </c>
      <c r="B933">
        <v>47.7</v>
      </c>
      <c r="C933">
        <v>15.544566891165926</v>
      </c>
      <c r="D933">
        <f t="shared" si="243"/>
        <v>0.19924717691342536</v>
      </c>
      <c r="E933">
        <f t="shared" si="267"/>
        <v>4.0575916230366479E-2</v>
      </c>
      <c r="F933">
        <f t="shared" si="263"/>
        <v>0.44889082209656528</v>
      </c>
      <c r="G933" t="str">
        <f t="shared" si="244"/>
        <v>13.7 to 17.8</v>
      </c>
      <c r="H933" t="str">
        <f t="shared" si="245"/>
        <v>10.7 to 13.7</v>
      </c>
      <c r="I933" t="str">
        <f>IF(C933&gt;$AA$17,"Above 21.9",IF(C933&gt;$AA$16,"17.7 to 21.9",IF(C933&gt;$AA$15,"13.7 to 17.7",IF(C933&gt;$AA$14,"10.6 to 13.6","Below 10.6"))))</f>
        <v>13.7 to 17.7</v>
      </c>
      <c r="J933" t="str">
        <f t="shared" si="246"/>
        <v>10.6 to 13.6</v>
      </c>
      <c r="K933">
        <f t="shared" ref="K933:O933" si="319">_xlfn.PERCENTILE.INC($C214:$C933,K$1)</f>
        <v>10.171744562552723</v>
      </c>
      <c r="L933">
        <f t="shared" si="319"/>
        <v>11.950484443934146</v>
      </c>
      <c r="M933">
        <f t="shared" si="319"/>
        <v>13.991778747178733</v>
      </c>
      <c r="N933">
        <f t="shared" si="319"/>
        <v>18.096784484006488</v>
      </c>
      <c r="O933">
        <f t="shared" si="319"/>
        <v>32.563788598776704</v>
      </c>
      <c r="P933">
        <f t="shared" si="285"/>
        <v>2</v>
      </c>
      <c r="Q933">
        <f t="shared" si="248"/>
        <v>4</v>
      </c>
      <c r="R933">
        <f t="shared" si="249"/>
        <v>2</v>
      </c>
      <c r="S933">
        <f t="shared" si="250"/>
        <v>2</v>
      </c>
      <c r="T933">
        <f t="shared" si="262"/>
        <v>6.4331158725837917E-2</v>
      </c>
      <c r="U933">
        <f t="shared" si="251"/>
        <v>9.3252642894032844E-2</v>
      </c>
      <c r="V933">
        <f t="shared" si="252"/>
        <v>6.3016170456273182E-2</v>
      </c>
      <c r="W933">
        <f t="shared" si="253"/>
        <v>6.6856284005180053E-2</v>
      </c>
    </row>
    <row r="934" spans="1:23" x14ac:dyDescent="0.4">
      <c r="A934">
        <v>1958.09</v>
      </c>
      <c r="B934">
        <v>48.96</v>
      </c>
      <c r="C934">
        <v>15.931923184092847</v>
      </c>
      <c r="D934">
        <f t="shared" si="243"/>
        <v>0.21065989847715741</v>
      </c>
      <c r="E934">
        <f t="shared" si="267"/>
        <v>0.11323328785811743</v>
      </c>
      <c r="F934">
        <f t="shared" si="263"/>
        <v>0.31698113207547118</v>
      </c>
      <c r="G934" t="str">
        <f t="shared" si="244"/>
        <v>13.7 to 17.8</v>
      </c>
      <c r="H934" t="str">
        <f t="shared" si="245"/>
        <v>Below 10.7</v>
      </c>
      <c r="I934" t="str">
        <f>IF(C934&gt;$AA$17,"Above 21.9",IF(C934&gt;$AA$16,"17.7 to 21.9",IF(C934&gt;$AA$15,"13.7 to 17.7",IF(C934&gt;$AA$14,"10.6 to 13.6","Below 10.6"))))</f>
        <v>13.7 to 17.7</v>
      </c>
      <c r="J934" t="str">
        <f t="shared" si="246"/>
        <v>Below 10.6</v>
      </c>
      <c r="K934">
        <f t="shared" ref="K934:O934" si="320">_xlfn.PERCENTILE.INC($C215:$C934,K$1)</f>
        <v>10.171744562552723</v>
      </c>
      <c r="L934">
        <f t="shared" si="320"/>
        <v>11.950484443934146</v>
      </c>
      <c r="M934">
        <f t="shared" si="320"/>
        <v>13.991778747178733</v>
      </c>
      <c r="N934">
        <f t="shared" si="320"/>
        <v>18.080036360789872</v>
      </c>
      <c r="O934">
        <f t="shared" si="320"/>
        <v>32.563788598776704</v>
      </c>
      <c r="P934">
        <f t="shared" si="285"/>
        <v>2</v>
      </c>
      <c r="Q934">
        <f t="shared" si="248"/>
        <v>4</v>
      </c>
      <c r="R934">
        <f t="shared" si="249"/>
        <v>2</v>
      </c>
      <c r="S934">
        <f t="shared" si="250"/>
        <v>2</v>
      </c>
      <c r="T934">
        <f t="shared" si="262"/>
        <v>6.2767061355056317E-2</v>
      </c>
      <c r="U934">
        <f t="shared" si="251"/>
        <v>9.4759661025033262E-2</v>
      </c>
      <c r="V934">
        <f t="shared" si="252"/>
        <v>6.5974921858690139E-2</v>
      </c>
      <c r="W934">
        <f t="shared" si="253"/>
        <v>6.4331158725837917E-2</v>
      </c>
    </row>
    <row r="935" spans="1:23" x14ac:dyDescent="0.4">
      <c r="A935">
        <v>1958.1</v>
      </c>
      <c r="B935">
        <v>50.95</v>
      </c>
      <c r="C935">
        <v>16.559803310351576</v>
      </c>
      <c r="D935">
        <f t="shared" ref="D935:D998" si="321">(B935-B815)/B815/10</f>
        <v>0.21470043236565783</v>
      </c>
      <c r="E935">
        <f t="shared" si="267"/>
        <v>0.23545101842871</v>
      </c>
      <c r="F935">
        <f t="shared" si="263"/>
        <v>0.48774509803921617</v>
      </c>
      <c r="G935" t="str">
        <f t="shared" ref="G935:G998" si="322">IF(C935&gt;22,"Above 22.0",IF(C935&gt;17.8,"17.8 to 22.0",IF(C935&gt;13.7,"13.7 to 17.8",IF(C935&gt;10.7,"10.7 to 13.7","Below 10.7"))))</f>
        <v>13.7 to 17.8</v>
      </c>
      <c r="H935" t="str">
        <f t="shared" ref="H935:H998" si="323">G815</f>
        <v>10.7 to 13.7</v>
      </c>
      <c r="I935" t="str">
        <f>IF(C935&gt;$AA$17,"Above 21.9",IF(C935&gt;$AA$16,"17.7 to 21.9",IF(C935&gt;$AA$15,"13.7 to 17.7",IF(C935&gt;$AA$14,"10.6 to 13.6","Below 10.6"))))</f>
        <v>13.7 to 17.7</v>
      </c>
      <c r="J935" t="str">
        <f t="shared" ref="J935:J998" si="324">I815</f>
        <v>10.6 to 13.6</v>
      </c>
      <c r="K935">
        <f t="shared" ref="K935:O935" si="325">_xlfn.PERCENTILE.INC($C216:$C935,K$1)</f>
        <v>10.171744562552723</v>
      </c>
      <c r="L935">
        <f t="shared" si="325"/>
        <v>11.950484443934146</v>
      </c>
      <c r="M935">
        <f t="shared" si="325"/>
        <v>13.991778747178733</v>
      </c>
      <c r="N935">
        <f t="shared" si="325"/>
        <v>18.070931778181361</v>
      </c>
      <c r="O935">
        <f t="shared" si="325"/>
        <v>32.563788598776704</v>
      </c>
      <c r="P935">
        <f t="shared" si="285"/>
        <v>2</v>
      </c>
      <c r="Q935">
        <f t="shared" ref="Q935:Q998" si="326">P815</f>
        <v>4</v>
      </c>
      <c r="R935">
        <f t="shared" ref="R935:R998" si="327">P923</f>
        <v>2</v>
      </c>
      <c r="S935">
        <f t="shared" ref="S935:S998" si="328">P934</f>
        <v>2</v>
      </c>
      <c r="T935">
        <f t="shared" si="262"/>
        <v>6.038719067242166E-2</v>
      </c>
      <c r="U935">
        <f t="shared" ref="U935:U998" si="329">T815</f>
        <v>9.2375255775810503E-2</v>
      </c>
      <c r="V935">
        <f t="shared" ref="V935:V998" si="330">T923</f>
        <v>7.0674117702954176E-2</v>
      </c>
      <c r="W935">
        <f t="shared" ref="W935:W998" si="331">T934</f>
        <v>6.2767061355056317E-2</v>
      </c>
    </row>
    <row r="936" spans="1:23" x14ac:dyDescent="0.4">
      <c r="A936">
        <v>1958.11</v>
      </c>
      <c r="B936">
        <v>52.5</v>
      </c>
      <c r="C936">
        <v>16.988883579386336</v>
      </c>
      <c r="D936">
        <f t="shared" si="321"/>
        <v>0.24336167429692609</v>
      </c>
      <c r="E936">
        <f t="shared" si="267"/>
        <v>0.3011152416356877</v>
      </c>
      <c r="F936">
        <f t="shared" si="263"/>
        <v>0.36506378802747724</v>
      </c>
      <c r="G936" t="str">
        <f t="shared" si="322"/>
        <v>13.7 to 17.8</v>
      </c>
      <c r="H936" t="str">
        <f t="shared" si="323"/>
        <v>Below 10.7</v>
      </c>
      <c r="I936" t="str">
        <f>IF(C936&gt;$AA$17,"Above 21.9",IF(C936&gt;$AA$16,"17.7 to 21.9",IF(C936&gt;$AA$15,"13.7 to 17.7",IF(C936&gt;$AA$14,"10.6 to 13.6","Below 10.6"))))</f>
        <v>13.7 to 17.7</v>
      </c>
      <c r="J936" t="str">
        <f t="shared" si="324"/>
        <v>Below 10.6</v>
      </c>
      <c r="K936">
        <f t="shared" ref="K936:O936" si="332">_xlfn.PERCENTILE.INC($C217:$C936,K$1)</f>
        <v>10.171744562552723</v>
      </c>
      <c r="L936">
        <f t="shared" si="332"/>
        <v>11.950484443934146</v>
      </c>
      <c r="M936">
        <f t="shared" si="332"/>
        <v>13.991778747178733</v>
      </c>
      <c r="N936">
        <f t="shared" si="332"/>
        <v>18.057158502097952</v>
      </c>
      <c r="O936">
        <f t="shared" si="332"/>
        <v>32.563788598776704</v>
      </c>
      <c r="P936">
        <f t="shared" si="285"/>
        <v>2</v>
      </c>
      <c r="Q936">
        <f t="shared" si="326"/>
        <v>5</v>
      </c>
      <c r="R936">
        <f t="shared" si="327"/>
        <v>3</v>
      </c>
      <c r="S936">
        <f t="shared" si="328"/>
        <v>2</v>
      </c>
      <c r="T936">
        <f t="shared" si="262"/>
        <v>5.8862019704070602E-2</v>
      </c>
      <c r="U936">
        <f t="shared" si="329"/>
        <v>9.7579099564862243E-2</v>
      </c>
      <c r="V936">
        <f t="shared" si="330"/>
        <v>7.2800113951854012E-2</v>
      </c>
      <c r="W936">
        <f t="shared" si="331"/>
        <v>6.038719067242166E-2</v>
      </c>
    </row>
    <row r="937" spans="1:23" x14ac:dyDescent="0.4">
      <c r="A937">
        <v>1958.12</v>
      </c>
      <c r="B937">
        <v>53.49</v>
      </c>
      <c r="C937">
        <v>17.358357365369965</v>
      </c>
      <c r="D937">
        <f t="shared" si="321"/>
        <v>0.25213956550362082</v>
      </c>
      <c r="E937">
        <f t="shared" si="267"/>
        <v>0.3263079593354824</v>
      </c>
      <c r="F937">
        <f t="shared" si="263"/>
        <v>0.22628571428571476</v>
      </c>
      <c r="G937" t="str">
        <f t="shared" si="322"/>
        <v>13.7 to 17.8</v>
      </c>
      <c r="H937" t="str">
        <f t="shared" si="323"/>
        <v>Below 10.7</v>
      </c>
      <c r="I937" t="str">
        <f>IF(C937&gt;$AA$17,"Above 21.9",IF(C937&gt;$AA$16,"17.7 to 21.9",IF(C937&gt;$AA$15,"13.7 to 17.7",IF(C937&gt;$AA$14,"10.6 to 13.6","Below 10.6"))))</f>
        <v>13.7 to 17.7</v>
      </c>
      <c r="J937" t="str">
        <f t="shared" si="324"/>
        <v>Below 10.6</v>
      </c>
      <c r="K937">
        <f t="shared" ref="K937:O937" si="333">_xlfn.PERCENTILE.INC($C218:$C937,K$1)</f>
        <v>10.171744562552723</v>
      </c>
      <c r="L937">
        <f t="shared" si="333"/>
        <v>11.950484443934146</v>
      </c>
      <c r="M937">
        <f t="shared" si="333"/>
        <v>13.991778747178733</v>
      </c>
      <c r="N937">
        <f t="shared" si="333"/>
        <v>18.004978159628461</v>
      </c>
      <c r="O937">
        <f t="shared" si="333"/>
        <v>32.563788598776704</v>
      </c>
      <c r="P937">
        <f t="shared" si="285"/>
        <v>2</v>
      </c>
      <c r="Q937">
        <f t="shared" si="326"/>
        <v>5</v>
      </c>
      <c r="R937">
        <f t="shared" si="327"/>
        <v>3</v>
      </c>
      <c r="S937">
        <f t="shared" si="328"/>
        <v>2</v>
      </c>
      <c r="T937">
        <f t="shared" si="262"/>
        <v>5.7609137716856003E-2</v>
      </c>
      <c r="U937">
        <f t="shared" si="329"/>
        <v>9.8428559126369247E-2</v>
      </c>
      <c r="V937">
        <f t="shared" si="330"/>
        <v>7.3135522886203799E-2</v>
      </c>
      <c r="W937">
        <f t="shared" si="331"/>
        <v>5.8862019704070602E-2</v>
      </c>
    </row>
    <row r="938" spans="1:23" x14ac:dyDescent="0.4">
      <c r="A938">
        <v>1959.01</v>
      </c>
      <c r="B938">
        <v>55.62</v>
      </c>
      <c r="C938">
        <v>17.980339342993396</v>
      </c>
      <c r="D938">
        <f t="shared" si="321"/>
        <v>0.26210937499999998</v>
      </c>
      <c r="E938">
        <f t="shared" si="267"/>
        <v>0.3526264591439689</v>
      </c>
      <c r="F938">
        <f t="shared" si="263"/>
        <v>0.47784632641615155</v>
      </c>
      <c r="G938" t="str">
        <f t="shared" si="322"/>
        <v>17.8 to 22.0</v>
      </c>
      <c r="H938" t="str">
        <f t="shared" si="323"/>
        <v>Below 10.7</v>
      </c>
      <c r="I938" t="str">
        <f>IF(C938&gt;$AA$17,"Above 21.9",IF(C938&gt;$AA$16,"17.7 to 21.9",IF(C938&gt;$AA$15,"13.7 to 17.7",IF(C938&gt;$AA$14,"10.6 to 13.6","Below 10.6"))))</f>
        <v>17.7 to 21.9</v>
      </c>
      <c r="J938" t="str">
        <f t="shared" si="324"/>
        <v>Below 10.6</v>
      </c>
      <c r="K938">
        <f t="shared" ref="K938:O938" si="334">_xlfn.PERCENTILE.INC($C219:$C938,K$1)</f>
        <v>10.171744562552723</v>
      </c>
      <c r="L938">
        <f t="shared" si="334"/>
        <v>11.950484443934146</v>
      </c>
      <c r="M938">
        <f t="shared" si="334"/>
        <v>13.991778747178733</v>
      </c>
      <c r="N938">
        <f t="shared" si="334"/>
        <v>17.982813791255513</v>
      </c>
      <c r="O938">
        <f t="shared" si="334"/>
        <v>32.563788598776704</v>
      </c>
      <c r="P938">
        <f t="shared" si="285"/>
        <v>2</v>
      </c>
      <c r="Q938">
        <f t="shared" si="326"/>
        <v>5</v>
      </c>
      <c r="R938">
        <f t="shared" si="327"/>
        <v>3</v>
      </c>
      <c r="S938">
        <f t="shared" si="328"/>
        <v>2</v>
      </c>
      <c r="T938">
        <f t="shared" si="262"/>
        <v>5.5616302947568197E-2</v>
      </c>
      <c r="U938">
        <f t="shared" si="329"/>
        <v>9.7577294740789022E-2</v>
      </c>
      <c r="V938">
        <f t="shared" si="330"/>
        <v>7.2524564973645567E-2</v>
      </c>
      <c r="W938">
        <f t="shared" si="331"/>
        <v>5.7609137716856003E-2</v>
      </c>
    </row>
    <row r="939" spans="1:23" x14ac:dyDescent="0.4">
      <c r="A939">
        <v>1959.02</v>
      </c>
      <c r="B939">
        <v>54.77</v>
      </c>
      <c r="C939">
        <v>17.759169263611426</v>
      </c>
      <c r="D939">
        <f t="shared" si="321"/>
        <v>0.27081922816519971</v>
      </c>
      <c r="E939">
        <f t="shared" si="267"/>
        <v>0.32743577314590416</v>
      </c>
      <c r="F939">
        <f t="shared" si="263"/>
        <v>-0.18338727076591033</v>
      </c>
      <c r="G939" t="str">
        <f t="shared" si="322"/>
        <v>13.7 to 17.8</v>
      </c>
      <c r="H939" t="str">
        <f t="shared" si="323"/>
        <v>Below 10.7</v>
      </c>
      <c r="I939" t="str">
        <f>IF(C939&gt;$AA$17,"Above 21.9",IF(C939&gt;$AA$16,"17.7 to 21.9",IF(C939&gt;$AA$15,"13.7 to 17.7",IF(C939&gt;$AA$14,"10.6 to 13.6","Below 10.6"))))</f>
        <v>17.7 to 21.9</v>
      </c>
      <c r="J939" t="str">
        <f t="shared" si="324"/>
        <v>Below 10.6</v>
      </c>
      <c r="K939">
        <f t="shared" ref="K939:O939" si="335">_xlfn.PERCENTILE.INC($C220:$C939,K$1)</f>
        <v>10.171744562552723</v>
      </c>
      <c r="L939">
        <f t="shared" si="335"/>
        <v>11.950484443934146</v>
      </c>
      <c r="M939">
        <f t="shared" si="335"/>
        <v>13.991778747178733</v>
      </c>
      <c r="N939">
        <f t="shared" si="335"/>
        <v>17.865380505648311</v>
      </c>
      <c r="O939">
        <f t="shared" si="335"/>
        <v>32.563788598776704</v>
      </c>
      <c r="P939">
        <f t="shared" si="285"/>
        <v>2</v>
      </c>
      <c r="Q939">
        <f t="shared" si="326"/>
        <v>5</v>
      </c>
      <c r="R939">
        <f t="shared" si="327"/>
        <v>3</v>
      </c>
      <c r="S939">
        <f t="shared" si="328"/>
        <v>2</v>
      </c>
      <c r="T939">
        <f t="shared" si="262"/>
        <v>5.6308940196262564E-2</v>
      </c>
      <c r="U939">
        <f t="shared" si="329"/>
        <v>0.10129129033269606</v>
      </c>
      <c r="V939">
        <f t="shared" si="330"/>
        <v>7.2543111406322955E-2</v>
      </c>
      <c r="W939">
        <f t="shared" si="331"/>
        <v>5.5616302947568197E-2</v>
      </c>
    </row>
    <row r="940" spans="1:23" x14ac:dyDescent="0.4">
      <c r="A940">
        <v>1959.03</v>
      </c>
      <c r="B940">
        <v>56.16</v>
      </c>
      <c r="C940">
        <v>18.200871845485644</v>
      </c>
      <c r="D940">
        <f t="shared" si="321"/>
        <v>0.27665995975855129</v>
      </c>
      <c r="E940">
        <f t="shared" si="267"/>
        <v>0.33364996437900729</v>
      </c>
      <c r="F940">
        <f t="shared" si="263"/>
        <v>0.30454628446229542</v>
      </c>
      <c r="G940" t="str">
        <f t="shared" si="322"/>
        <v>17.8 to 22.0</v>
      </c>
      <c r="H940" t="str">
        <f t="shared" si="323"/>
        <v>Below 10.7</v>
      </c>
      <c r="I940" t="str">
        <f>IF(C940&gt;$AA$17,"Above 21.9",IF(C940&gt;$AA$16,"17.7 to 21.9",IF(C940&gt;$AA$15,"13.7 to 17.7",IF(C940&gt;$AA$14,"10.6 to 13.6","Below 10.6"))))</f>
        <v>17.7 to 21.9</v>
      </c>
      <c r="J940" t="str">
        <f t="shared" si="324"/>
        <v>Below 10.6</v>
      </c>
      <c r="K940">
        <f t="shared" ref="K940:O940" si="336">_xlfn.PERCENTILE.INC($C221:$C940,K$1)</f>
        <v>10.171744562552723</v>
      </c>
      <c r="L940">
        <f t="shared" si="336"/>
        <v>11.950484443934146</v>
      </c>
      <c r="M940">
        <f t="shared" si="336"/>
        <v>13.991778747178733</v>
      </c>
      <c r="N940">
        <f t="shared" si="336"/>
        <v>17.865380505648311</v>
      </c>
      <c r="O940">
        <f t="shared" si="336"/>
        <v>32.563788598776704</v>
      </c>
      <c r="P940">
        <f t="shared" si="285"/>
        <v>1</v>
      </c>
      <c r="Q940">
        <f t="shared" si="326"/>
        <v>5</v>
      </c>
      <c r="R940">
        <f t="shared" si="327"/>
        <v>3</v>
      </c>
      <c r="S940">
        <f t="shared" si="328"/>
        <v>2</v>
      </c>
      <c r="T940">
        <f t="shared" si="262"/>
        <v>5.4942423005303984E-2</v>
      </c>
      <c r="U940">
        <f t="shared" si="329"/>
        <v>0.10099650737763188</v>
      </c>
      <c r="V940">
        <f t="shared" si="330"/>
        <v>7.1810243261884482E-2</v>
      </c>
      <c r="W940">
        <f t="shared" si="331"/>
        <v>5.6308940196262564E-2</v>
      </c>
    </row>
    <row r="941" spans="1:23" x14ac:dyDescent="0.4">
      <c r="A941">
        <v>1959.04</v>
      </c>
      <c r="B941">
        <v>57.1</v>
      </c>
      <c r="C941">
        <v>18.430753048783423</v>
      </c>
      <c r="D941">
        <f t="shared" si="321"/>
        <v>0.28347884486232366</v>
      </c>
      <c r="E941">
        <f t="shared" si="267"/>
        <v>0.34860651865847891</v>
      </c>
      <c r="F941">
        <f t="shared" si="263"/>
        <v>0.20085470085470192</v>
      </c>
      <c r="G941" t="str">
        <f t="shared" si="322"/>
        <v>17.8 to 22.0</v>
      </c>
      <c r="H941" t="str">
        <f t="shared" si="323"/>
        <v>Below 10.7</v>
      </c>
      <c r="I941" t="str">
        <f>IF(C941&gt;$AA$17,"Above 21.9",IF(C941&gt;$AA$16,"17.7 to 21.9",IF(C941&gt;$AA$15,"13.7 to 17.7",IF(C941&gt;$AA$14,"10.6 to 13.6","Below 10.6"))))</f>
        <v>17.7 to 21.9</v>
      </c>
      <c r="J941" t="str">
        <f t="shared" si="324"/>
        <v>Below 10.6</v>
      </c>
      <c r="K941">
        <f t="shared" ref="K941:O941" si="337">_xlfn.PERCENTILE.INC($C222:$C941,K$1)</f>
        <v>10.171744562552723</v>
      </c>
      <c r="L941">
        <f t="shared" si="337"/>
        <v>11.950484443934146</v>
      </c>
      <c r="M941">
        <f t="shared" si="337"/>
        <v>13.991778747178733</v>
      </c>
      <c r="N941">
        <f t="shared" si="337"/>
        <v>17.865380505648311</v>
      </c>
      <c r="O941">
        <f t="shared" si="337"/>
        <v>32.563788598776704</v>
      </c>
      <c r="P941">
        <f t="shared" si="285"/>
        <v>1</v>
      </c>
      <c r="Q941">
        <f t="shared" si="326"/>
        <v>5</v>
      </c>
      <c r="R941">
        <f t="shared" si="327"/>
        <v>3</v>
      </c>
      <c r="S941">
        <f t="shared" si="328"/>
        <v>1</v>
      </c>
      <c r="T941">
        <f t="shared" si="262"/>
        <v>5.42571427956932E-2</v>
      </c>
      <c r="U941">
        <f t="shared" si="329"/>
        <v>0.10221144824814829</v>
      </c>
      <c r="V941">
        <f t="shared" si="330"/>
        <v>7.1872632560169361E-2</v>
      </c>
      <c r="W941">
        <f t="shared" si="331"/>
        <v>5.4942423005303984E-2</v>
      </c>
    </row>
    <row r="942" spans="1:23" x14ac:dyDescent="0.4">
      <c r="A942">
        <v>1959.05</v>
      </c>
      <c r="B942">
        <v>57.96</v>
      </c>
      <c r="C942">
        <v>18.692721439594187</v>
      </c>
      <c r="D942">
        <f t="shared" si="321"/>
        <v>0.29215155615696886</v>
      </c>
      <c r="E942">
        <f t="shared" si="267"/>
        <v>0.32631578947368417</v>
      </c>
      <c r="F942">
        <f t="shared" si="263"/>
        <v>0.18073555166374769</v>
      </c>
      <c r="G942" t="str">
        <f t="shared" si="322"/>
        <v>17.8 to 22.0</v>
      </c>
      <c r="H942" t="str">
        <f t="shared" si="323"/>
        <v>Below 10.7</v>
      </c>
      <c r="I942" t="str">
        <f>IF(C942&gt;$AA$17,"Above 21.9",IF(C942&gt;$AA$16,"17.7 to 21.9",IF(C942&gt;$AA$15,"13.7 to 17.7",IF(C942&gt;$AA$14,"10.6 to 13.6","Below 10.6"))))</f>
        <v>17.7 to 21.9</v>
      </c>
      <c r="J942" t="str">
        <f t="shared" si="324"/>
        <v>Below 10.6</v>
      </c>
      <c r="K942">
        <f t="shared" ref="K942:O942" si="338">_xlfn.PERCENTILE.INC($C223:$C942,K$1)</f>
        <v>10.171744562552723</v>
      </c>
      <c r="L942">
        <f t="shared" si="338"/>
        <v>11.950484443934146</v>
      </c>
      <c r="M942">
        <f t="shared" si="338"/>
        <v>13.991778747178733</v>
      </c>
      <c r="N942">
        <f t="shared" si="338"/>
        <v>17.865380505648311</v>
      </c>
      <c r="O942">
        <f t="shared" si="338"/>
        <v>32.563788598776704</v>
      </c>
      <c r="P942">
        <f t="shared" si="285"/>
        <v>1</v>
      </c>
      <c r="Q942">
        <f t="shared" si="326"/>
        <v>5</v>
      </c>
      <c r="R942">
        <f t="shared" si="327"/>
        <v>2</v>
      </c>
      <c r="S942">
        <f t="shared" si="328"/>
        <v>1</v>
      </c>
      <c r="T942">
        <f t="shared" si="262"/>
        <v>5.3496758255961563E-2</v>
      </c>
      <c r="U942">
        <f t="shared" si="329"/>
        <v>0.10317473736469382</v>
      </c>
      <c r="V942">
        <f t="shared" si="330"/>
        <v>6.9813754510786724E-2</v>
      </c>
      <c r="W942">
        <f t="shared" si="331"/>
        <v>5.42571427956932E-2</v>
      </c>
    </row>
    <row r="943" spans="1:23" x14ac:dyDescent="0.4">
      <c r="A943">
        <v>1959.06</v>
      </c>
      <c r="B943">
        <v>57.46</v>
      </c>
      <c r="C943">
        <v>18.448591397066483</v>
      </c>
      <c r="D943">
        <f t="shared" si="321"/>
        <v>0.31130994989262706</v>
      </c>
      <c r="E943">
        <f t="shared" si="267"/>
        <v>0.2840223463687151</v>
      </c>
      <c r="F943">
        <f t="shared" si="263"/>
        <v>-0.10351966873706003</v>
      </c>
      <c r="G943" t="str">
        <f t="shared" si="322"/>
        <v>17.8 to 22.0</v>
      </c>
      <c r="H943" t="str">
        <f t="shared" si="323"/>
        <v>Below 10.7</v>
      </c>
      <c r="I943" t="str">
        <f>IF(C943&gt;$AA$17,"Above 21.9",IF(C943&gt;$AA$16,"17.7 to 21.9",IF(C943&gt;$AA$15,"13.7 to 17.7",IF(C943&gt;$AA$14,"10.6 to 13.6","Below 10.6"))))</f>
        <v>17.7 to 21.9</v>
      </c>
      <c r="J943" t="str">
        <f t="shared" si="324"/>
        <v>Below 10.6</v>
      </c>
      <c r="K943">
        <f t="shared" ref="K943:O943" si="339">_xlfn.PERCENTILE.INC($C224:$C943,K$1)</f>
        <v>10.171744562552723</v>
      </c>
      <c r="L943">
        <f t="shared" si="339"/>
        <v>11.950484443934146</v>
      </c>
      <c r="M943">
        <f t="shared" si="339"/>
        <v>13.991778747178733</v>
      </c>
      <c r="N943">
        <f t="shared" si="339"/>
        <v>17.865380505648311</v>
      </c>
      <c r="O943">
        <f t="shared" si="339"/>
        <v>32.563788598776704</v>
      </c>
      <c r="P943">
        <f t="shared" si="285"/>
        <v>1</v>
      </c>
      <c r="Q943">
        <f t="shared" si="326"/>
        <v>5</v>
      </c>
      <c r="R943">
        <f t="shared" si="327"/>
        <v>2</v>
      </c>
      <c r="S943">
        <f t="shared" si="328"/>
        <v>1</v>
      </c>
      <c r="T943">
        <f t="shared" ref="T943:T1006" si="340">1/C943</f>
        <v>5.4204680372454364E-2</v>
      </c>
      <c r="U943">
        <f t="shared" si="329"/>
        <v>0.11028131840430527</v>
      </c>
      <c r="V943">
        <f t="shared" si="330"/>
        <v>6.8326753736815557E-2</v>
      </c>
      <c r="W943">
        <f t="shared" si="331"/>
        <v>5.3496758255961563E-2</v>
      </c>
    </row>
    <row r="944" spans="1:23" x14ac:dyDescent="0.4">
      <c r="A944">
        <v>1959.07</v>
      </c>
      <c r="B944">
        <v>59.74</v>
      </c>
      <c r="C944">
        <v>19.090533975796522</v>
      </c>
      <c r="D944">
        <f t="shared" si="321"/>
        <v>0.30474254742547424</v>
      </c>
      <c r="E944">
        <f t="shared" si="267"/>
        <v>0.29926054806437596</v>
      </c>
      <c r="F944">
        <f t="shared" ref="F944:F1007" si="341">(B944-B943)/B943*12</f>
        <v>0.47615732683606016</v>
      </c>
      <c r="G944" t="str">
        <f t="shared" si="322"/>
        <v>17.8 to 22.0</v>
      </c>
      <c r="H944" t="str">
        <f t="shared" si="323"/>
        <v>Below 10.7</v>
      </c>
      <c r="I944" t="str">
        <f>IF(C944&gt;$AA$17,"Above 21.9",IF(C944&gt;$AA$16,"17.7 to 21.9",IF(C944&gt;$AA$15,"13.7 to 17.7",IF(C944&gt;$AA$14,"10.6 to 13.6","Below 10.6"))))</f>
        <v>17.7 to 21.9</v>
      </c>
      <c r="J944" t="str">
        <f t="shared" si="324"/>
        <v>Below 10.6</v>
      </c>
      <c r="K944">
        <f t="shared" ref="K944:O944" si="342">_xlfn.PERCENTILE.INC($C225:$C944,K$1)</f>
        <v>10.171744562552723</v>
      </c>
      <c r="L944">
        <f t="shared" si="342"/>
        <v>11.950484443934146</v>
      </c>
      <c r="M944">
        <f t="shared" si="342"/>
        <v>13.991778747178733</v>
      </c>
      <c r="N944">
        <f t="shared" si="342"/>
        <v>17.865380505648311</v>
      </c>
      <c r="O944">
        <f t="shared" si="342"/>
        <v>32.563788598776704</v>
      </c>
      <c r="P944">
        <f t="shared" si="285"/>
        <v>1</v>
      </c>
      <c r="Q944">
        <f t="shared" si="326"/>
        <v>5</v>
      </c>
      <c r="R944">
        <f t="shared" si="327"/>
        <v>2</v>
      </c>
      <c r="S944">
        <f t="shared" si="328"/>
        <v>1</v>
      </c>
      <c r="T944">
        <f t="shared" si="340"/>
        <v>5.2381981628582319E-2</v>
      </c>
      <c r="U944">
        <f t="shared" si="329"/>
        <v>0.10411202852916278</v>
      </c>
      <c r="V944">
        <f t="shared" si="330"/>
        <v>6.6856284005180053E-2</v>
      </c>
      <c r="W944">
        <f t="shared" si="331"/>
        <v>5.4204680372454364E-2</v>
      </c>
    </row>
    <row r="945" spans="1:23" x14ac:dyDescent="0.4">
      <c r="A945">
        <v>1959.08</v>
      </c>
      <c r="B945">
        <v>59.4</v>
      </c>
      <c r="C945">
        <v>18.958803640750212</v>
      </c>
      <c r="D945">
        <f t="shared" si="321"/>
        <v>0.28848920863309357</v>
      </c>
      <c r="E945">
        <f t="shared" si="267"/>
        <v>0.24528301886792442</v>
      </c>
      <c r="F945">
        <f t="shared" si="341"/>
        <v>-6.8295949112822912E-2</v>
      </c>
      <c r="G945" t="str">
        <f t="shared" si="322"/>
        <v>17.8 to 22.0</v>
      </c>
      <c r="H945" t="str">
        <f t="shared" si="323"/>
        <v>Below 10.7</v>
      </c>
      <c r="I945" t="str">
        <f>IF(C945&gt;$AA$17,"Above 21.9",IF(C945&gt;$AA$16,"17.7 to 21.9",IF(C945&gt;$AA$15,"13.7 to 17.7",IF(C945&gt;$AA$14,"10.6 to 13.6","Below 10.6"))))</f>
        <v>17.7 to 21.9</v>
      </c>
      <c r="J945" t="str">
        <f t="shared" si="324"/>
        <v>Below 10.6</v>
      </c>
      <c r="K945">
        <f t="shared" ref="K945:O945" si="343">_xlfn.PERCENTILE.INC($C226:$C945,K$1)</f>
        <v>10.171744562552723</v>
      </c>
      <c r="L945">
        <f t="shared" si="343"/>
        <v>11.950484443934146</v>
      </c>
      <c r="M945">
        <f t="shared" si="343"/>
        <v>13.991778747178733</v>
      </c>
      <c r="N945">
        <f t="shared" si="343"/>
        <v>17.865380505648311</v>
      </c>
      <c r="O945">
        <f t="shared" si="343"/>
        <v>32.563788598776704</v>
      </c>
      <c r="P945">
        <f t="shared" si="285"/>
        <v>1</v>
      </c>
      <c r="Q945">
        <f t="shared" si="326"/>
        <v>5</v>
      </c>
      <c r="R945">
        <f t="shared" si="327"/>
        <v>2</v>
      </c>
      <c r="S945">
        <f t="shared" si="328"/>
        <v>1</v>
      </c>
      <c r="T945">
        <f t="shared" si="340"/>
        <v>5.2745944256239442E-2</v>
      </c>
      <c r="U945">
        <f t="shared" si="329"/>
        <v>0.10150894428145785</v>
      </c>
      <c r="V945">
        <f t="shared" si="330"/>
        <v>6.4331158725837917E-2</v>
      </c>
      <c r="W945">
        <f t="shared" si="331"/>
        <v>5.2381981628582319E-2</v>
      </c>
    </row>
    <row r="946" spans="1:23" x14ac:dyDescent="0.4">
      <c r="A946">
        <v>1959.09</v>
      </c>
      <c r="B946">
        <v>57.05</v>
      </c>
      <c r="C946">
        <v>18.123290556758626</v>
      </c>
      <c r="D946">
        <f t="shared" si="321"/>
        <v>0.26830213040671397</v>
      </c>
      <c r="E946">
        <f t="shared" si="267"/>
        <v>0.16523692810457508</v>
      </c>
      <c r="F946">
        <f t="shared" si="341"/>
        <v>-0.47474747474747508</v>
      </c>
      <c r="G946" t="str">
        <f t="shared" si="322"/>
        <v>17.8 to 22.0</v>
      </c>
      <c r="H946" t="str">
        <f t="shared" si="323"/>
        <v>Below 10.7</v>
      </c>
      <c r="I946" t="str">
        <f>IF(C946&gt;$AA$17,"Above 21.9",IF(C946&gt;$AA$16,"17.7 to 21.9",IF(C946&gt;$AA$15,"13.7 to 17.7",IF(C946&gt;$AA$14,"10.6 to 13.6","Below 10.6"))))</f>
        <v>17.7 to 21.9</v>
      </c>
      <c r="J946" t="str">
        <f t="shared" si="324"/>
        <v>Below 10.6</v>
      </c>
      <c r="K946">
        <f t="shared" ref="K946:O946" si="344">_xlfn.PERCENTILE.INC($C227:$C946,K$1)</f>
        <v>10.171744562552723</v>
      </c>
      <c r="L946">
        <f t="shared" si="344"/>
        <v>11.950484443934146</v>
      </c>
      <c r="M946">
        <f t="shared" si="344"/>
        <v>13.991778747178733</v>
      </c>
      <c r="N946">
        <f t="shared" si="344"/>
        <v>17.865380505648311</v>
      </c>
      <c r="O946">
        <f t="shared" si="344"/>
        <v>32.563788598776704</v>
      </c>
      <c r="P946">
        <f t="shared" si="285"/>
        <v>1</v>
      </c>
      <c r="Q946">
        <f t="shared" si="326"/>
        <v>5</v>
      </c>
      <c r="R946">
        <f t="shared" si="327"/>
        <v>2</v>
      </c>
      <c r="S946">
        <f t="shared" si="328"/>
        <v>1</v>
      </c>
      <c r="T946">
        <f t="shared" si="340"/>
        <v>5.5177617821012923E-2</v>
      </c>
      <c r="U946">
        <f t="shared" si="329"/>
        <v>0.10117311888831469</v>
      </c>
      <c r="V946">
        <f t="shared" si="330"/>
        <v>6.2767061355056317E-2</v>
      </c>
      <c r="W946">
        <f t="shared" si="331"/>
        <v>5.2745944256239442E-2</v>
      </c>
    </row>
    <row r="947" spans="1:23" x14ac:dyDescent="0.4">
      <c r="A947">
        <v>1959.1</v>
      </c>
      <c r="B947">
        <v>57</v>
      </c>
      <c r="C947">
        <v>18.021962441515438</v>
      </c>
      <c r="D947">
        <f t="shared" si="321"/>
        <v>0.25871617369414723</v>
      </c>
      <c r="E947">
        <f t="shared" ref="E947:E1010" si="345">(B947-B935)/B935</f>
        <v>0.11874386653581936</v>
      </c>
      <c r="F947">
        <f t="shared" si="341"/>
        <v>-1.0517090271690902E-2</v>
      </c>
      <c r="G947" t="str">
        <f t="shared" si="322"/>
        <v>17.8 to 22.0</v>
      </c>
      <c r="H947" t="str">
        <f t="shared" si="323"/>
        <v>Below 10.7</v>
      </c>
      <c r="I947" t="str">
        <f>IF(C947&gt;$AA$17,"Above 21.9",IF(C947&gt;$AA$16,"17.7 to 21.9",IF(C947&gt;$AA$15,"13.7 to 17.7",IF(C947&gt;$AA$14,"10.6 to 13.6","Below 10.6"))))</f>
        <v>17.7 to 21.9</v>
      </c>
      <c r="J947" t="str">
        <f t="shared" si="324"/>
        <v>Below 10.6</v>
      </c>
      <c r="K947">
        <f t="shared" ref="K947:O947" si="346">_xlfn.PERCENTILE.INC($C228:$C947,K$1)</f>
        <v>10.171744562552723</v>
      </c>
      <c r="L947">
        <f t="shared" si="346"/>
        <v>11.950484443934146</v>
      </c>
      <c r="M947">
        <f t="shared" si="346"/>
        <v>13.991778747178733</v>
      </c>
      <c r="N947">
        <f t="shared" si="346"/>
        <v>17.865380505648311</v>
      </c>
      <c r="O947">
        <f t="shared" si="346"/>
        <v>32.563788598776704</v>
      </c>
      <c r="P947">
        <f t="shared" si="285"/>
        <v>1</v>
      </c>
      <c r="Q947">
        <f t="shared" si="326"/>
        <v>5</v>
      </c>
      <c r="R947">
        <f t="shared" si="327"/>
        <v>2</v>
      </c>
      <c r="S947">
        <f t="shared" si="328"/>
        <v>1</v>
      </c>
      <c r="T947">
        <f t="shared" si="340"/>
        <v>5.5487852848721819E-2</v>
      </c>
      <c r="U947">
        <f t="shared" si="329"/>
        <v>9.8329859037613543E-2</v>
      </c>
      <c r="V947">
        <f t="shared" si="330"/>
        <v>6.038719067242166E-2</v>
      </c>
      <c r="W947">
        <f t="shared" si="331"/>
        <v>5.5177617821012923E-2</v>
      </c>
    </row>
    <row r="948" spans="1:23" x14ac:dyDescent="0.4">
      <c r="A948">
        <v>1959.11</v>
      </c>
      <c r="B948">
        <v>57.23</v>
      </c>
      <c r="C948">
        <v>18.071789130570217</v>
      </c>
      <c r="D948">
        <f t="shared" si="321"/>
        <v>0.25524518932340162</v>
      </c>
      <c r="E948">
        <f t="shared" si="345"/>
        <v>9.0095238095238034E-2</v>
      </c>
      <c r="F948">
        <f t="shared" si="341"/>
        <v>4.8421052631578296E-2</v>
      </c>
      <c r="G948" t="str">
        <f t="shared" si="322"/>
        <v>17.8 to 22.0</v>
      </c>
      <c r="H948" t="str">
        <f t="shared" si="323"/>
        <v>Below 10.7</v>
      </c>
      <c r="I948" t="str">
        <f>IF(C948&gt;$AA$17,"Above 21.9",IF(C948&gt;$AA$16,"17.7 to 21.9",IF(C948&gt;$AA$15,"13.7 to 17.7",IF(C948&gt;$AA$14,"10.6 to 13.6","Below 10.6"))))</f>
        <v>17.7 to 21.9</v>
      </c>
      <c r="J948" t="str">
        <f t="shared" si="324"/>
        <v>Below 10.6</v>
      </c>
      <c r="K948">
        <f t="shared" ref="K948:O948" si="347">_xlfn.PERCENTILE.INC($C229:$C948,K$1)</f>
        <v>10.171744562552723</v>
      </c>
      <c r="L948">
        <f t="shared" si="347"/>
        <v>11.950484443934146</v>
      </c>
      <c r="M948">
        <f t="shared" si="347"/>
        <v>13.991778747178733</v>
      </c>
      <c r="N948">
        <f t="shared" si="347"/>
        <v>17.865380505648311</v>
      </c>
      <c r="O948">
        <f t="shared" si="347"/>
        <v>32.563788598776704</v>
      </c>
      <c r="P948">
        <f t="shared" si="285"/>
        <v>1</v>
      </c>
      <c r="Q948">
        <f t="shared" si="326"/>
        <v>4</v>
      </c>
      <c r="R948">
        <f t="shared" si="327"/>
        <v>2</v>
      </c>
      <c r="S948">
        <f t="shared" si="328"/>
        <v>1</v>
      </c>
      <c r="T948">
        <f t="shared" si="340"/>
        <v>5.5334864344360968E-2</v>
      </c>
      <c r="U948">
        <f t="shared" si="329"/>
        <v>9.7887001287463998E-2</v>
      </c>
      <c r="V948">
        <f t="shared" si="330"/>
        <v>5.8862019704070602E-2</v>
      </c>
      <c r="W948">
        <f t="shared" si="331"/>
        <v>5.5487852848721819E-2</v>
      </c>
    </row>
    <row r="949" spans="1:23" x14ac:dyDescent="0.4">
      <c r="A949">
        <v>1959.12</v>
      </c>
      <c r="B949">
        <v>59.06</v>
      </c>
      <c r="C949">
        <v>18.624728977900119</v>
      </c>
      <c r="D949">
        <f t="shared" si="321"/>
        <v>0.25707376058041115</v>
      </c>
      <c r="E949">
        <f t="shared" si="345"/>
        <v>0.10413161338567957</v>
      </c>
      <c r="F949">
        <f t="shared" si="341"/>
        <v>0.38371483487681401</v>
      </c>
      <c r="G949" t="str">
        <f t="shared" si="322"/>
        <v>17.8 to 22.0</v>
      </c>
      <c r="H949" t="str">
        <f t="shared" si="323"/>
        <v>Below 10.7</v>
      </c>
      <c r="I949" t="str">
        <f>IF(C949&gt;$AA$17,"Above 21.9",IF(C949&gt;$AA$16,"17.7 to 21.9",IF(C949&gt;$AA$15,"13.7 to 17.7",IF(C949&gt;$AA$14,"10.6 to 13.6","Below 10.6"))))</f>
        <v>17.7 to 21.9</v>
      </c>
      <c r="J949" t="str">
        <f t="shared" si="324"/>
        <v>Below 10.6</v>
      </c>
      <c r="K949">
        <f t="shared" ref="K949:O949" si="348">_xlfn.PERCENTILE.INC($C230:$C949,K$1)</f>
        <v>10.171744562552723</v>
      </c>
      <c r="L949">
        <f t="shared" si="348"/>
        <v>11.950484443934146</v>
      </c>
      <c r="M949">
        <f t="shared" si="348"/>
        <v>13.991778747178733</v>
      </c>
      <c r="N949">
        <f t="shared" si="348"/>
        <v>17.865380505648311</v>
      </c>
      <c r="O949">
        <f t="shared" si="348"/>
        <v>32.563788598776704</v>
      </c>
      <c r="P949">
        <f t="shared" si="285"/>
        <v>1</v>
      </c>
      <c r="Q949">
        <f t="shared" si="326"/>
        <v>4</v>
      </c>
      <c r="R949">
        <f t="shared" si="327"/>
        <v>2</v>
      </c>
      <c r="S949">
        <f t="shared" si="328"/>
        <v>1</v>
      </c>
      <c r="T949">
        <f t="shared" si="340"/>
        <v>5.3692056468933755E-2</v>
      </c>
      <c r="U949">
        <f t="shared" si="329"/>
        <v>9.4972796382308891E-2</v>
      </c>
      <c r="V949">
        <f t="shared" si="330"/>
        <v>5.7609137716856003E-2</v>
      </c>
      <c r="W949">
        <f t="shared" si="331"/>
        <v>5.5334864344360968E-2</v>
      </c>
    </row>
    <row r="950" spans="1:23" x14ac:dyDescent="0.4">
      <c r="A950">
        <v>1960.01</v>
      </c>
      <c r="B950">
        <v>58.03</v>
      </c>
      <c r="C950">
        <v>18.33828499437557</v>
      </c>
      <c r="D950">
        <f t="shared" si="321"/>
        <v>0.24377962085308061</v>
      </c>
      <c r="E950">
        <f t="shared" si="345"/>
        <v>4.3329737504494856E-2</v>
      </c>
      <c r="F950">
        <f t="shared" si="341"/>
        <v>-0.20927869962749768</v>
      </c>
      <c r="G950" t="str">
        <f t="shared" si="322"/>
        <v>17.8 to 22.0</v>
      </c>
      <c r="H950" t="str">
        <f t="shared" si="323"/>
        <v>10.7 to 13.7</v>
      </c>
      <c r="I950" t="str">
        <f>IF(C950&gt;$AA$17,"Above 21.9",IF(C950&gt;$AA$16,"17.7 to 21.9",IF(C950&gt;$AA$15,"13.7 to 17.7",IF(C950&gt;$AA$14,"10.6 to 13.6","Below 10.6"))))</f>
        <v>17.7 to 21.9</v>
      </c>
      <c r="J950" t="str">
        <f t="shared" si="324"/>
        <v>10.6 to 13.6</v>
      </c>
      <c r="K950">
        <f t="shared" ref="K950:O950" si="349">_xlfn.PERCENTILE.INC($C231:$C950,K$1)</f>
        <v>10.171744562552723</v>
      </c>
      <c r="L950">
        <f t="shared" si="349"/>
        <v>11.950484443934146</v>
      </c>
      <c r="M950">
        <f t="shared" si="349"/>
        <v>13.991778747178733</v>
      </c>
      <c r="N950">
        <f t="shared" si="349"/>
        <v>17.865380505648311</v>
      </c>
      <c r="O950">
        <f t="shared" si="349"/>
        <v>32.563788598776704</v>
      </c>
      <c r="P950">
        <f t="shared" si="285"/>
        <v>1</v>
      </c>
      <c r="Q950">
        <f t="shared" si="326"/>
        <v>4</v>
      </c>
      <c r="R950">
        <f t="shared" si="327"/>
        <v>2</v>
      </c>
      <c r="S950">
        <f t="shared" si="328"/>
        <v>1</v>
      </c>
      <c r="T950">
        <f t="shared" si="340"/>
        <v>5.4530726308741749E-2</v>
      </c>
      <c r="U950">
        <f t="shared" si="329"/>
        <v>9.3060191622609825E-2</v>
      </c>
      <c r="V950">
        <f t="shared" si="330"/>
        <v>5.5616302947568197E-2</v>
      </c>
      <c r="W950">
        <f t="shared" si="331"/>
        <v>5.3692056468933755E-2</v>
      </c>
    </row>
    <row r="951" spans="1:23" x14ac:dyDescent="0.4">
      <c r="A951">
        <v>1960.02</v>
      </c>
      <c r="B951">
        <v>55.78</v>
      </c>
      <c r="C951">
        <v>17.545275108945983</v>
      </c>
      <c r="D951">
        <f t="shared" si="321"/>
        <v>0.22411388727484019</v>
      </c>
      <c r="E951">
        <f t="shared" si="345"/>
        <v>1.8440752236625852E-2</v>
      </c>
      <c r="F951">
        <f t="shared" si="341"/>
        <v>-0.46527658107875236</v>
      </c>
      <c r="G951" t="str">
        <f t="shared" si="322"/>
        <v>13.7 to 17.8</v>
      </c>
      <c r="H951" t="str">
        <f t="shared" si="323"/>
        <v>10.7 to 13.7</v>
      </c>
      <c r="I951" t="str">
        <f>IF(C951&gt;$AA$17,"Above 21.9",IF(C951&gt;$AA$16,"17.7 to 21.9",IF(C951&gt;$AA$15,"13.7 to 17.7",IF(C951&gt;$AA$14,"10.6 to 13.6","Below 10.6"))))</f>
        <v>13.7 to 17.7</v>
      </c>
      <c r="J951" t="str">
        <f t="shared" si="324"/>
        <v>10.6 to 13.6</v>
      </c>
      <c r="K951">
        <f t="shared" ref="K951:O951" si="350">_xlfn.PERCENTILE.INC($C232:$C951,K$1)</f>
        <v>10.171744562552723</v>
      </c>
      <c r="L951">
        <f t="shared" si="350"/>
        <v>11.950484443934146</v>
      </c>
      <c r="M951">
        <f t="shared" si="350"/>
        <v>13.991778747178733</v>
      </c>
      <c r="N951">
        <f t="shared" si="350"/>
        <v>17.822307130075551</v>
      </c>
      <c r="O951">
        <f t="shared" si="350"/>
        <v>32.563788598776704</v>
      </c>
      <c r="P951">
        <f t="shared" si="285"/>
        <v>2</v>
      </c>
      <c r="Q951">
        <f t="shared" si="326"/>
        <v>4</v>
      </c>
      <c r="R951">
        <f t="shared" si="327"/>
        <v>2</v>
      </c>
      <c r="S951">
        <f t="shared" si="328"/>
        <v>1</v>
      </c>
      <c r="T951">
        <f t="shared" si="340"/>
        <v>5.6995401542043654E-2</v>
      </c>
      <c r="U951">
        <f t="shared" si="329"/>
        <v>9.1645889982803166E-2</v>
      </c>
      <c r="V951">
        <f t="shared" si="330"/>
        <v>5.6308940196262564E-2</v>
      </c>
      <c r="W951">
        <f t="shared" si="331"/>
        <v>5.4530726308741749E-2</v>
      </c>
    </row>
    <row r="952" spans="1:23" x14ac:dyDescent="0.4">
      <c r="A952">
        <v>1960.03</v>
      </c>
      <c r="B952">
        <v>55.02</v>
      </c>
      <c r="C952">
        <v>17.286020720522156</v>
      </c>
      <c r="D952">
        <f t="shared" si="321"/>
        <v>0.21711815561959655</v>
      </c>
      <c r="E952">
        <f t="shared" si="345"/>
        <v>-2.0299145299145185E-2</v>
      </c>
      <c r="F952">
        <f t="shared" si="341"/>
        <v>-0.16349946217282138</v>
      </c>
      <c r="G952" t="str">
        <f t="shared" si="322"/>
        <v>13.7 to 17.8</v>
      </c>
      <c r="H952" t="str">
        <f t="shared" si="323"/>
        <v>10.7 to 13.7</v>
      </c>
      <c r="I952" t="str">
        <f>IF(C952&gt;$AA$17,"Above 21.9",IF(C952&gt;$AA$16,"17.7 to 21.9",IF(C952&gt;$AA$15,"13.7 to 17.7",IF(C952&gt;$AA$14,"10.6 to 13.6","Below 10.6"))))</f>
        <v>13.7 to 17.7</v>
      </c>
      <c r="J952" t="str">
        <f t="shared" si="324"/>
        <v>10.6 to 13.6</v>
      </c>
      <c r="K952">
        <f t="shared" ref="K952:O952" si="351">_xlfn.PERCENTILE.INC($C233:$C952,K$1)</f>
        <v>10.171744562552723</v>
      </c>
      <c r="L952">
        <f t="shared" si="351"/>
        <v>11.950484443934146</v>
      </c>
      <c r="M952">
        <f t="shared" si="351"/>
        <v>13.991778747178733</v>
      </c>
      <c r="N952">
        <f t="shared" si="351"/>
        <v>17.818586121078095</v>
      </c>
      <c r="O952">
        <f t="shared" si="351"/>
        <v>32.563788598776704</v>
      </c>
      <c r="P952">
        <f t="shared" si="285"/>
        <v>2</v>
      </c>
      <c r="Q952">
        <f t="shared" si="326"/>
        <v>4</v>
      </c>
      <c r="R952">
        <f t="shared" si="327"/>
        <v>1</v>
      </c>
      <c r="S952">
        <f t="shared" si="328"/>
        <v>2</v>
      </c>
      <c r="T952">
        <f t="shared" si="340"/>
        <v>5.7850214122026872E-2</v>
      </c>
      <c r="U952">
        <f t="shared" si="329"/>
        <v>9.1651077007315687E-2</v>
      </c>
      <c r="V952">
        <f t="shared" si="330"/>
        <v>5.4942423005303984E-2</v>
      </c>
      <c r="W952">
        <f t="shared" si="331"/>
        <v>5.6995401542043654E-2</v>
      </c>
    </row>
    <row r="953" spans="1:23" x14ac:dyDescent="0.4">
      <c r="A953">
        <v>1960.04</v>
      </c>
      <c r="B953">
        <v>55.73</v>
      </c>
      <c r="C953">
        <v>17.429766947597212</v>
      </c>
      <c r="D953">
        <f t="shared" si="321"/>
        <v>0.21238789237668163</v>
      </c>
      <c r="E953">
        <f t="shared" si="345"/>
        <v>-2.3992994746059624E-2</v>
      </c>
      <c r="F953">
        <f t="shared" si="341"/>
        <v>0.1548527808069779</v>
      </c>
      <c r="G953" t="str">
        <f t="shared" si="322"/>
        <v>13.7 to 17.8</v>
      </c>
      <c r="H953" t="str">
        <f t="shared" si="323"/>
        <v>10.7 to 13.7</v>
      </c>
      <c r="I953" t="str">
        <f>IF(C953&gt;$AA$17,"Above 21.9",IF(C953&gt;$AA$16,"17.7 to 21.9",IF(C953&gt;$AA$15,"13.7 to 17.7",IF(C953&gt;$AA$14,"10.6 to 13.6","Below 10.6"))))</f>
        <v>13.7 to 17.7</v>
      </c>
      <c r="J953" t="str">
        <f t="shared" si="324"/>
        <v>10.6 to 13.6</v>
      </c>
      <c r="K953">
        <f t="shared" ref="K953:O953" si="352">_xlfn.PERCENTILE.INC($C234:$C953,K$1)</f>
        <v>10.171744562552723</v>
      </c>
      <c r="L953">
        <f t="shared" si="352"/>
        <v>11.950484443934146</v>
      </c>
      <c r="M953">
        <f t="shared" si="352"/>
        <v>13.991778747178733</v>
      </c>
      <c r="N953">
        <f t="shared" si="352"/>
        <v>17.781570976102589</v>
      </c>
      <c r="O953">
        <f t="shared" si="352"/>
        <v>32.563788598776704</v>
      </c>
      <c r="P953">
        <f t="shared" si="285"/>
        <v>2</v>
      </c>
      <c r="Q953">
        <f t="shared" si="326"/>
        <v>4</v>
      </c>
      <c r="R953">
        <f t="shared" si="327"/>
        <v>1</v>
      </c>
      <c r="S953">
        <f t="shared" si="328"/>
        <v>2</v>
      </c>
      <c r="T953">
        <f t="shared" si="340"/>
        <v>5.7373113651290414E-2</v>
      </c>
      <c r="U953">
        <f t="shared" si="329"/>
        <v>8.9461269238777147E-2</v>
      </c>
      <c r="V953">
        <f t="shared" si="330"/>
        <v>5.42571427956932E-2</v>
      </c>
      <c r="W953">
        <f t="shared" si="331"/>
        <v>5.7850214122026872E-2</v>
      </c>
    </row>
    <row r="954" spans="1:23" x14ac:dyDescent="0.4">
      <c r="A954">
        <v>1960.05</v>
      </c>
      <c r="B954">
        <v>55.22</v>
      </c>
      <c r="C954">
        <v>17.256170578727925</v>
      </c>
      <c r="D954">
        <f t="shared" si="321"/>
        <v>0.19945770065075921</v>
      </c>
      <c r="E954">
        <f t="shared" si="345"/>
        <v>-4.7273982056590787E-2</v>
      </c>
      <c r="F954">
        <f t="shared" si="341"/>
        <v>-0.10981518033375159</v>
      </c>
      <c r="G954" t="str">
        <f t="shared" si="322"/>
        <v>13.7 to 17.8</v>
      </c>
      <c r="H954" t="str">
        <f t="shared" si="323"/>
        <v>10.7 to 13.7</v>
      </c>
      <c r="I954" t="str">
        <f>IF(C954&gt;$AA$17,"Above 21.9",IF(C954&gt;$AA$16,"17.7 to 21.9",IF(C954&gt;$AA$15,"13.7 to 17.7",IF(C954&gt;$AA$14,"10.6 to 13.6","Below 10.6"))))</f>
        <v>13.7 to 17.7</v>
      </c>
      <c r="J954" t="str">
        <f t="shared" si="324"/>
        <v>10.6 to 13.6</v>
      </c>
      <c r="K954">
        <f t="shared" ref="K954:O954" si="353">_xlfn.PERCENTILE.INC($C235:$C954,K$1)</f>
        <v>10.171744562552723</v>
      </c>
      <c r="L954">
        <f t="shared" si="353"/>
        <v>11.950484443934146</v>
      </c>
      <c r="M954">
        <f t="shared" si="353"/>
        <v>13.991778747178733</v>
      </c>
      <c r="N954">
        <f t="shared" si="353"/>
        <v>17.761800568766361</v>
      </c>
      <c r="O954">
        <f t="shared" si="353"/>
        <v>32.563788598776704</v>
      </c>
      <c r="P954">
        <f t="shared" si="285"/>
        <v>2</v>
      </c>
      <c r="Q954">
        <f t="shared" si="326"/>
        <v>4</v>
      </c>
      <c r="R954">
        <f t="shared" si="327"/>
        <v>1</v>
      </c>
      <c r="S954">
        <f t="shared" si="328"/>
        <v>2</v>
      </c>
      <c r="T954">
        <f t="shared" si="340"/>
        <v>5.795028482348933E-2</v>
      </c>
      <c r="U954">
        <f t="shared" si="329"/>
        <v>8.7248286803533415E-2</v>
      </c>
      <c r="V954">
        <f t="shared" si="330"/>
        <v>5.3496758255961563E-2</v>
      </c>
      <c r="W954">
        <f t="shared" si="331"/>
        <v>5.7373113651290414E-2</v>
      </c>
    </row>
    <row r="955" spans="1:23" x14ac:dyDescent="0.4">
      <c r="A955">
        <v>1960.06</v>
      </c>
      <c r="B955">
        <v>57.26</v>
      </c>
      <c r="C955">
        <v>17.823363817264752</v>
      </c>
      <c r="D955">
        <f t="shared" si="321"/>
        <v>0.20554962646744931</v>
      </c>
      <c r="E955">
        <f t="shared" si="345"/>
        <v>-3.4806822137139373E-3</v>
      </c>
      <c r="F955">
        <f t="shared" si="341"/>
        <v>0.44331763853676187</v>
      </c>
      <c r="G955" t="str">
        <f t="shared" si="322"/>
        <v>17.8 to 22.0</v>
      </c>
      <c r="H955" t="str">
        <f t="shared" si="323"/>
        <v>10.7 to 13.7</v>
      </c>
      <c r="I955" t="str">
        <f>IF(C955&gt;$AA$17,"Above 21.9",IF(C955&gt;$AA$16,"17.7 to 21.9",IF(C955&gt;$AA$15,"13.7 to 17.7",IF(C955&gt;$AA$14,"10.6 to 13.6","Below 10.6"))))</f>
        <v>17.7 to 21.9</v>
      </c>
      <c r="J955" t="str">
        <f t="shared" si="324"/>
        <v>10.6 to 13.6</v>
      </c>
      <c r="K955">
        <f t="shared" ref="K955:O955" si="354">_xlfn.PERCENTILE.INC($C236:$C955,K$1)</f>
        <v>10.171744562552723</v>
      </c>
      <c r="L955">
        <f t="shared" si="354"/>
        <v>11.950484443934146</v>
      </c>
      <c r="M955">
        <f t="shared" si="354"/>
        <v>13.991778747178733</v>
      </c>
      <c r="N955">
        <f t="shared" si="354"/>
        <v>17.761800568766361</v>
      </c>
      <c r="O955">
        <f t="shared" si="354"/>
        <v>32.563788598776704</v>
      </c>
      <c r="P955">
        <f t="shared" si="285"/>
        <v>1</v>
      </c>
      <c r="Q955">
        <f t="shared" si="326"/>
        <v>4</v>
      </c>
      <c r="R955">
        <f t="shared" si="327"/>
        <v>1</v>
      </c>
      <c r="S955">
        <f t="shared" si="328"/>
        <v>2</v>
      </c>
      <c r="T955">
        <f t="shared" si="340"/>
        <v>5.6106131830813075E-2</v>
      </c>
      <c r="U955">
        <f t="shared" si="329"/>
        <v>8.6549167590269219E-2</v>
      </c>
      <c r="V955">
        <f t="shared" si="330"/>
        <v>5.4204680372454364E-2</v>
      </c>
      <c r="W955">
        <f t="shared" si="331"/>
        <v>5.795028482348933E-2</v>
      </c>
    </row>
    <row r="956" spans="1:23" x14ac:dyDescent="0.4">
      <c r="A956">
        <v>1960.07</v>
      </c>
      <c r="B956">
        <v>55.84</v>
      </c>
      <c r="C956">
        <v>17.376806472898121</v>
      </c>
      <c r="D956">
        <f t="shared" si="321"/>
        <v>0.22128883774453398</v>
      </c>
      <c r="E956">
        <f t="shared" si="345"/>
        <v>-6.5282892534315337E-2</v>
      </c>
      <c r="F956">
        <f t="shared" si="341"/>
        <v>-0.29758994062172434</v>
      </c>
      <c r="G956" t="str">
        <f t="shared" si="322"/>
        <v>13.7 to 17.8</v>
      </c>
      <c r="H956" t="str">
        <f t="shared" si="323"/>
        <v>Below 10.7</v>
      </c>
      <c r="I956" t="str">
        <f>IF(C956&gt;$AA$17,"Above 21.9",IF(C956&gt;$AA$16,"17.7 to 21.9",IF(C956&gt;$AA$15,"13.7 to 17.7",IF(C956&gt;$AA$14,"10.6 to 13.6","Below 10.6"))))</f>
        <v>13.7 to 17.7</v>
      </c>
      <c r="J956" t="str">
        <f t="shared" si="324"/>
        <v>Below 10.6</v>
      </c>
      <c r="K956">
        <f t="shared" ref="K956:O956" si="355">_xlfn.PERCENTILE.INC($C237:$C956,K$1)</f>
        <v>10.171744562552723</v>
      </c>
      <c r="L956">
        <f t="shared" si="355"/>
        <v>11.950484443934146</v>
      </c>
      <c r="M956">
        <f t="shared" si="355"/>
        <v>13.991778747178733</v>
      </c>
      <c r="N956">
        <f t="shared" si="355"/>
        <v>17.761800568766361</v>
      </c>
      <c r="O956">
        <f t="shared" si="355"/>
        <v>32.563788598776704</v>
      </c>
      <c r="P956">
        <f t="shared" si="285"/>
        <v>2</v>
      </c>
      <c r="Q956">
        <f t="shared" si="326"/>
        <v>4</v>
      </c>
      <c r="R956">
        <f t="shared" si="327"/>
        <v>1</v>
      </c>
      <c r="S956">
        <f t="shared" si="328"/>
        <v>1</v>
      </c>
      <c r="T956">
        <f t="shared" si="340"/>
        <v>5.7547973591100199E-2</v>
      </c>
      <c r="U956">
        <f t="shared" si="329"/>
        <v>9.4878949868456949E-2</v>
      </c>
      <c r="V956">
        <f t="shared" si="330"/>
        <v>5.2381981628582319E-2</v>
      </c>
      <c r="W956">
        <f t="shared" si="331"/>
        <v>5.6106131830813075E-2</v>
      </c>
    </row>
    <row r="957" spans="1:23" x14ac:dyDescent="0.4">
      <c r="A957">
        <v>1960.08</v>
      </c>
      <c r="B957">
        <v>56.51</v>
      </c>
      <c r="C957">
        <v>17.582113039577685</v>
      </c>
      <c r="D957">
        <f t="shared" si="321"/>
        <v>0.20661964188822571</v>
      </c>
      <c r="E957">
        <f t="shared" si="345"/>
        <v>-4.8653198653198663E-2</v>
      </c>
      <c r="F957">
        <f t="shared" si="341"/>
        <v>0.14398280802292146</v>
      </c>
      <c r="G957" t="str">
        <f t="shared" si="322"/>
        <v>13.7 to 17.8</v>
      </c>
      <c r="H957" t="str">
        <f t="shared" si="323"/>
        <v>10.7 to 13.7</v>
      </c>
      <c r="I957" t="str">
        <f>IF(C957&gt;$AA$17,"Above 21.9",IF(C957&gt;$AA$16,"17.7 to 21.9",IF(C957&gt;$AA$15,"13.7 to 17.7",IF(C957&gt;$AA$14,"10.6 to 13.6","Below 10.6"))))</f>
        <v>13.7 to 17.7</v>
      </c>
      <c r="J957" t="str">
        <f t="shared" si="324"/>
        <v>10.6 to 13.6</v>
      </c>
      <c r="K957">
        <f t="shared" ref="K957:O957" si="356">_xlfn.PERCENTILE.INC($C238:$C957,K$1)</f>
        <v>10.171744562552723</v>
      </c>
      <c r="L957">
        <f t="shared" si="356"/>
        <v>11.950484443934146</v>
      </c>
      <c r="M957">
        <f t="shared" si="356"/>
        <v>13.991778747178733</v>
      </c>
      <c r="N957">
        <f t="shared" si="356"/>
        <v>17.751987868185207</v>
      </c>
      <c r="O957">
        <f t="shared" si="356"/>
        <v>32.563788598776704</v>
      </c>
      <c r="P957">
        <f t="shared" si="285"/>
        <v>2</v>
      </c>
      <c r="Q957">
        <f t="shared" si="326"/>
        <v>4</v>
      </c>
      <c r="R957">
        <f t="shared" si="327"/>
        <v>1</v>
      </c>
      <c r="S957">
        <f t="shared" si="328"/>
        <v>2</v>
      </c>
      <c r="T957">
        <f t="shared" si="340"/>
        <v>5.6875985141773354E-2</v>
      </c>
      <c r="U957">
        <f t="shared" si="329"/>
        <v>9.0574691861824291E-2</v>
      </c>
      <c r="V957">
        <f t="shared" si="330"/>
        <v>5.2745944256239442E-2</v>
      </c>
      <c r="W957">
        <f t="shared" si="331"/>
        <v>5.7547973591100199E-2</v>
      </c>
    </row>
    <row r="958" spans="1:23" x14ac:dyDescent="0.4">
      <c r="A958">
        <v>1960.09</v>
      </c>
      <c r="B958">
        <v>54.81</v>
      </c>
      <c r="C958">
        <v>17.052015467817675</v>
      </c>
      <c r="D958">
        <f t="shared" si="321"/>
        <v>0.18726415094339627</v>
      </c>
      <c r="E958">
        <f t="shared" si="345"/>
        <v>-3.9263803680981507E-2</v>
      </c>
      <c r="F958">
        <f t="shared" si="341"/>
        <v>-0.36099805344186781</v>
      </c>
      <c r="G958" t="str">
        <f t="shared" si="322"/>
        <v>13.7 to 17.8</v>
      </c>
      <c r="H958" t="str">
        <f t="shared" si="323"/>
        <v>10.7 to 13.7</v>
      </c>
      <c r="I958" t="str">
        <f>IF(C958&gt;$AA$17,"Above 21.9",IF(C958&gt;$AA$16,"17.7 to 21.9",IF(C958&gt;$AA$15,"13.7 to 17.7",IF(C958&gt;$AA$14,"10.6 to 13.6","Below 10.6"))))</f>
        <v>13.7 to 17.7</v>
      </c>
      <c r="J958" t="str">
        <f t="shared" si="324"/>
        <v>10.6 to 13.6</v>
      </c>
      <c r="K958">
        <f t="shared" ref="K958:O958" si="357">_xlfn.PERCENTILE.INC($C239:$C958,K$1)</f>
        <v>10.171744562552723</v>
      </c>
      <c r="L958">
        <f t="shared" si="357"/>
        <v>11.950484443934146</v>
      </c>
      <c r="M958">
        <f t="shared" si="357"/>
        <v>13.991778747178733</v>
      </c>
      <c r="N958">
        <f t="shared" si="357"/>
        <v>17.751987868185207</v>
      </c>
      <c r="O958">
        <f t="shared" si="357"/>
        <v>32.563788598776704</v>
      </c>
      <c r="P958">
        <f t="shared" si="285"/>
        <v>2</v>
      </c>
      <c r="Q958">
        <f t="shared" si="326"/>
        <v>4</v>
      </c>
      <c r="R958">
        <f t="shared" si="327"/>
        <v>1</v>
      </c>
      <c r="S958">
        <f t="shared" si="328"/>
        <v>2</v>
      </c>
      <c r="T958">
        <f t="shared" si="340"/>
        <v>5.8644094118217478E-2</v>
      </c>
      <c r="U958">
        <f t="shared" si="329"/>
        <v>8.8203713797888994E-2</v>
      </c>
      <c r="V958">
        <f t="shared" si="330"/>
        <v>5.5177617821012923E-2</v>
      </c>
      <c r="W958">
        <f t="shared" si="331"/>
        <v>5.6875985141773354E-2</v>
      </c>
    </row>
    <row r="959" spans="1:23" x14ac:dyDescent="0.4">
      <c r="A959">
        <v>1960.1</v>
      </c>
      <c r="B959">
        <v>53.73</v>
      </c>
      <c r="C959">
        <v>16.605104536251041</v>
      </c>
      <c r="D959">
        <f t="shared" si="321"/>
        <v>0.1704076497232008</v>
      </c>
      <c r="E959">
        <f t="shared" si="345"/>
        <v>-5.7368421052631631E-2</v>
      </c>
      <c r="F959">
        <f t="shared" si="341"/>
        <v>-0.2364532019704445</v>
      </c>
      <c r="G959" t="str">
        <f t="shared" si="322"/>
        <v>13.7 to 17.8</v>
      </c>
      <c r="H959" t="str">
        <f t="shared" si="323"/>
        <v>10.7 to 13.7</v>
      </c>
      <c r="I959" t="str">
        <f>IF(C959&gt;$AA$17,"Above 21.9",IF(C959&gt;$AA$16,"17.7 to 21.9",IF(C959&gt;$AA$15,"13.7 to 17.7",IF(C959&gt;$AA$14,"10.6 to 13.6","Below 10.6"))))</f>
        <v>13.7 to 17.7</v>
      </c>
      <c r="J959" t="str">
        <f t="shared" si="324"/>
        <v>10.6 to 13.6</v>
      </c>
      <c r="K959">
        <f t="shared" ref="K959:O959" si="358">_xlfn.PERCENTILE.INC($C240:$C959,K$1)</f>
        <v>10.171744562552723</v>
      </c>
      <c r="L959">
        <f t="shared" si="358"/>
        <v>11.950484443934146</v>
      </c>
      <c r="M959">
        <f t="shared" si="358"/>
        <v>13.991778747178733</v>
      </c>
      <c r="N959">
        <f t="shared" si="358"/>
        <v>17.678041438080658</v>
      </c>
      <c r="O959">
        <f t="shared" si="358"/>
        <v>32.563788598776704</v>
      </c>
      <c r="P959">
        <f t="shared" si="285"/>
        <v>2</v>
      </c>
      <c r="Q959">
        <f t="shared" si="326"/>
        <v>4</v>
      </c>
      <c r="R959">
        <f t="shared" si="327"/>
        <v>1</v>
      </c>
      <c r="S959">
        <f t="shared" si="328"/>
        <v>2</v>
      </c>
      <c r="T959">
        <f t="shared" si="340"/>
        <v>6.0222445321971546E-2</v>
      </c>
      <c r="U959">
        <f t="shared" si="329"/>
        <v>8.574532033310571E-2</v>
      </c>
      <c r="V959">
        <f t="shared" si="330"/>
        <v>5.5487852848721819E-2</v>
      </c>
      <c r="W959">
        <f t="shared" si="331"/>
        <v>5.8644094118217478E-2</v>
      </c>
    </row>
    <row r="960" spans="1:23" x14ac:dyDescent="0.4">
      <c r="A960">
        <v>1960.11</v>
      </c>
      <c r="B960">
        <v>55.47</v>
      </c>
      <c r="C960">
        <v>17.146088452419011</v>
      </c>
      <c r="D960">
        <f t="shared" si="321"/>
        <v>0.17972768532526479</v>
      </c>
      <c r="E960">
        <f t="shared" si="345"/>
        <v>-3.0753101520181691E-2</v>
      </c>
      <c r="F960">
        <f t="shared" si="341"/>
        <v>0.38860971524288151</v>
      </c>
      <c r="G960" t="str">
        <f t="shared" si="322"/>
        <v>13.7 to 17.8</v>
      </c>
      <c r="H960" t="str">
        <f t="shared" si="323"/>
        <v>10.7 to 13.7</v>
      </c>
      <c r="I960" t="str">
        <f>IF(C960&gt;$AA$17,"Above 21.9",IF(C960&gt;$AA$16,"17.7 to 21.9",IF(C960&gt;$AA$15,"13.7 to 17.7",IF(C960&gt;$AA$14,"10.6 to 13.6","Below 10.6"))))</f>
        <v>13.7 to 17.7</v>
      </c>
      <c r="J960" t="str">
        <f t="shared" si="324"/>
        <v>10.6 to 13.6</v>
      </c>
      <c r="K960">
        <f t="shared" ref="K960:O960" si="359">_xlfn.PERCENTILE.INC($C241:$C960,K$1)</f>
        <v>10.171744562552723</v>
      </c>
      <c r="L960">
        <f t="shared" si="359"/>
        <v>11.950484443934146</v>
      </c>
      <c r="M960">
        <f t="shared" si="359"/>
        <v>13.991778747178733</v>
      </c>
      <c r="N960">
        <f t="shared" si="359"/>
        <v>17.638558630210856</v>
      </c>
      <c r="O960">
        <f t="shared" si="359"/>
        <v>32.563788598776704</v>
      </c>
      <c r="P960">
        <f t="shared" si="285"/>
        <v>2</v>
      </c>
      <c r="Q960">
        <f t="shared" si="326"/>
        <v>4</v>
      </c>
      <c r="R960">
        <f t="shared" si="327"/>
        <v>1</v>
      </c>
      <c r="S960">
        <f t="shared" si="328"/>
        <v>2</v>
      </c>
      <c r="T960">
        <f t="shared" si="340"/>
        <v>5.8322339977134409E-2</v>
      </c>
      <c r="U960">
        <f t="shared" si="329"/>
        <v>8.6638795512949632E-2</v>
      </c>
      <c r="V960">
        <f t="shared" si="330"/>
        <v>5.5334864344360968E-2</v>
      </c>
      <c r="W960">
        <f t="shared" si="331"/>
        <v>6.0222445321971546E-2</v>
      </c>
    </row>
    <row r="961" spans="1:23" x14ac:dyDescent="0.4">
      <c r="A961">
        <v>1960.12</v>
      </c>
      <c r="B961">
        <v>56.8</v>
      </c>
      <c r="C961">
        <v>17.562090833957139</v>
      </c>
      <c r="D961">
        <f t="shared" si="321"/>
        <v>0.18759493670886074</v>
      </c>
      <c r="E961">
        <f t="shared" si="345"/>
        <v>-3.8266169996613697E-2</v>
      </c>
      <c r="F961">
        <f t="shared" si="341"/>
        <v>0.28772309356408832</v>
      </c>
      <c r="G961" t="str">
        <f t="shared" si="322"/>
        <v>13.7 to 17.8</v>
      </c>
      <c r="H961" t="str">
        <f t="shared" si="323"/>
        <v>10.7 to 13.7</v>
      </c>
      <c r="I961" t="str">
        <f>IF(C961&gt;$AA$17,"Above 21.9",IF(C961&gt;$AA$16,"17.7 to 21.9",IF(C961&gt;$AA$15,"13.7 to 17.7",IF(C961&gt;$AA$14,"10.6 to 13.6","Below 10.6"))))</f>
        <v>13.7 to 17.7</v>
      </c>
      <c r="J961" t="str">
        <f t="shared" si="324"/>
        <v>10.6 to 13.6</v>
      </c>
      <c r="K961">
        <f t="shared" ref="K961:O961" si="360">_xlfn.PERCENTILE.INC($C242:$C961,K$1)</f>
        <v>10.171744562552723</v>
      </c>
      <c r="L961">
        <f t="shared" si="360"/>
        <v>11.950484443934146</v>
      </c>
      <c r="M961">
        <f t="shared" si="360"/>
        <v>13.991778747178733</v>
      </c>
      <c r="N961">
        <f t="shared" si="360"/>
        <v>17.592329905826432</v>
      </c>
      <c r="O961">
        <f t="shared" si="360"/>
        <v>32.563788598776704</v>
      </c>
      <c r="P961">
        <f t="shared" si="285"/>
        <v>2</v>
      </c>
      <c r="Q961">
        <f t="shared" si="326"/>
        <v>4</v>
      </c>
      <c r="R961">
        <f t="shared" si="327"/>
        <v>1</v>
      </c>
      <c r="S961">
        <f t="shared" si="328"/>
        <v>2</v>
      </c>
      <c r="T961">
        <f t="shared" si="340"/>
        <v>5.694082837030158E-2</v>
      </c>
      <c r="U961">
        <f t="shared" si="329"/>
        <v>8.8443403092584472E-2</v>
      </c>
      <c r="V961">
        <f t="shared" si="330"/>
        <v>5.3692056468933755E-2</v>
      </c>
      <c r="W961">
        <f t="shared" si="331"/>
        <v>5.8322339977134409E-2</v>
      </c>
    </row>
    <row r="962" spans="1:23" x14ac:dyDescent="0.4">
      <c r="A962">
        <v>1961.01</v>
      </c>
      <c r="B962">
        <v>59.72</v>
      </c>
      <c r="C962">
        <v>18.47041698647719</v>
      </c>
      <c r="D962">
        <f t="shared" si="321"/>
        <v>0.18156529938708155</v>
      </c>
      <c r="E962">
        <f t="shared" si="345"/>
        <v>2.9122867482336681E-2</v>
      </c>
      <c r="F962">
        <f t="shared" si="341"/>
        <v>0.61690140845070462</v>
      </c>
      <c r="G962" t="str">
        <f t="shared" si="322"/>
        <v>17.8 to 22.0</v>
      </c>
      <c r="H962" t="str">
        <f t="shared" si="323"/>
        <v>10.7 to 13.7</v>
      </c>
      <c r="I962" t="str">
        <f>IF(C962&gt;$AA$17,"Above 21.9",IF(C962&gt;$AA$16,"17.7 to 21.9",IF(C962&gt;$AA$15,"13.7 to 17.7",IF(C962&gt;$AA$14,"10.6 to 13.6","Below 10.6"))))</f>
        <v>17.7 to 21.9</v>
      </c>
      <c r="J962" t="str">
        <f t="shared" si="324"/>
        <v>10.6 to 13.6</v>
      </c>
      <c r="K962">
        <f t="shared" ref="K962:O962" si="361">_xlfn.PERCENTILE.INC($C243:$C962,K$1)</f>
        <v>10.171744562552723</v>
      </c>
      <c r="L962">
        <f t="shared" si="361"/>
        <v>11.950484443934146</v>
      </c>
      <c r="M962">
        <f t="shared" si="361"/>
        <v>13.991778747178733</v>
      </c>
      <c r="N962">
        <f t="shared" si="361"/>
        <v>17.592329905826432</v>
      </c>
      <c r="O962">
        <f t="shared" si="361"/>
        <v>32.563788598776704</v>
      </c>
      <c r="P962">
        <f t="shared" si="285"/>
        <v>1</v>
      </c>
      <c r="Q962">
        <f t="shared" si="326"/>
        <v>4</v>
      </c>
      <c r="R962">
        <f t="shared" si="327"/>
        <v>1</v>
      </c>
      <c r="S962">
        <f t="shared" si="328"/>
        <v>2</v>
      </c>
      <c r="T962">
        <f t="shared" si="340"/>
        <v>5.414062934973983E-2</v>
      </c>
      <c r="U962">
        <f t="shared" si="329"/>
        <v>8.406356664034019E-2</v>
      </c>
      <c r="V962">
        <f t="shared" si="330"/>
        <v>5.4530726308741749E-2</v>
      </c>
      <c r="W962">
        <f t="shared" si="331"/>
        <v>5.694082837030158E-2</v>
      </c>
    </row>
    <row r="963" spans="1:23" x14ac:dyDescent="0.4">
      <c r="A963">
        <v>1961.02</v>
      </c>
      <c r="B963">
        <v>62.17</v>
      </c>
      <c r="C963">
        <v>19.234014498298365</v>
      </c>
      <c r="D963">
        <f t="shared" si="321"/>
        <v>0.18259090909090908</v>
      </c>
      <c r="E963">
        <f t="shared" si="345"/>
        <v>0.11455718895661528</v>
      </c>
      <c r="F963">
        <f t="shared" si="341"/>
        <v>0.4922973878097795</v>
      </c>
      <c r="G963" t="str">
        <f t="shared" si="322"/>
        <v>17.8 to 22.0</v>
      </c>
      <c r="H963" t="str">
        <f t="shared" si="323"/>
        <v>10.7 to 13.7</v>
      </c>
      <c r="I963" t="str">
        <f>IF(C963&gt;$AA$17,"Above 21.9",IF(C963&gt;$AA$16,"17.7 to 21.9",IF(C963&gt;$AA$15,"13.7 to 17.7",IF(C963&gt;$AA$14,"10.6 to 13.6","Below 10.6"))))</f>
        <v>17.7 to 21.9</v>
      </c>
      <c r="J963" t="str">
        <f t="shared" si="324"/>
        <v>10.6 to 13.6</v>
      </c>
      <c r="K963">
        <f t="shared" ref="K963:O963" si="362">_xlfn.PERCENTILE.INC($C244:$C963,K$1)</f>
        <v>10.171744562552723</v>
      </c>
      <c r="L963">
        <f t="shared" si="362"/>
        <v>11.950484443934146</v>
      </c>
      <c r="M963">
        <f t="shared" si="362"/>
        <v>13.991778747178733</v>
      </c>
      <c r="N963">
        <f t="shared" si="362"/>
        <v>17.592329905826432</v>
      </c>
      <c r="O963">
        <f t="shared" si="362"/>
        <v>32.563788598776704</v>
      </c>
      <c r="P963">
        <f t="shared" ref="P963:P1026" si="363">IF(C963&gt;$N963,1,IF(C963&gt;$M963,2,IF(C963&gt;$L963,3,IF(C963&gt;$K963,4,5))))</f>
        <v>1</v>
      </c>
      <c r="Q963">
        <f t="shared" si="326"/>
        <v>4</v>
      </c>
      <c r="R963">
        <f t="shared" si="327"/>
        <v>2</v>
      </c>
      <c r="S963">
        <f t="shared" si="328"/>
        <v>1</v>
      </c>
      <c r="T963">
        <f t="shared" si="340"/>
        <v>5.1991226277201263E-2</v>
      </c>
      <c r="U963">
        <f t="shared" si="329"/>
        <v>8.2362096358367748E-2</v>
      </c>
      <c r="V963">
        <f t="shared" si="330"/>
        <v>5.6995401542043654E-2</v>
      </c>
      <c r="W963">
        <f t="shared" si="331"/>
        <v>5.414062934973983E-2</v>
      </c>
    </row>
    <row r="964" spans="1:23" x14ac:dyDescent="0.4">
      <c r="A964">
        <v>1961.03</v>
      </c>
      <c r="B964">
        <v>64.12</v>
      </c>
      <c r="C964">
        <v>19.844225272725588</v>
      </c>
      <c r="D964">
        <f t="shared" si="321"/>
        <v>0.19644012944983824</v>
      </c>
      <c r="E964">
        <f t="shared" si="345"/>
        <v>0.16539440203562342</v>
      </c>
      <c r="F964">
        <f t="shared" si="341"/>
        <v>0.37638732507640399</v>
      </c>
      <c r="G964" t="str">
        <f t="shared" si="322"/>
        <v>17.8 to 22.0</v>
      </c>
      <c r="H964" t="str">
        <f t="shared" si="323"/>
        <v>10.7 to 13.7</v>
      </c>
      <c r="I964" t="str">
        <f>IF(C964&gt;$AA$17,"Above 21.9",IF(C964&gt;$AA$16,"17.7 to 21.9",IF(C964&gt;$AA$15,"13.7 to 17.7",IF(C964&gt;$AA$14,"10.6 to 13.6","Below 10.6"))))</f>
        <v>17.7 to 21.9</v>
      </c>
      <c r="J964" t="str">
        <f t="shared" si="324"/>
        <v>10.6 to 13.6</v>
      </c>
      <c r="K964">
        <f t="shared" ref="K964:O964" si="364">_xlfn.PERCENTILE.INC($C245:$C964,K$1)</f>
        <v>10.171744562552723</v>
      </c>
      <c r="L964">
        <f t="shared" si="364"/>
        <v>11.950484443934146</v>
      </c>
      <c r="M964">
        <f t="shared" si="364"/>
        <v>13.991778747178733</v>
      </c>
      <c r="N964">
        <f t="shared" si="364"/>
        <v>17.592329905826432</v>
      </c>
      <c r="O964">
        <f t="shared" si="364"/>
        <v>32.563788598776704</v>
      </c>
      <c r="P964">
        <f t="shared" si="363"/>
        <v>1</v>
      </c>
      <c r="Q964">
        <f t="shared" si="326"/>
        <v>4</v>
      </c>
      <c r="R964">
        <f t="shared" si="327"/>
        <v>2</v>
      </c>
      <c r="S964">
        <f t="shared" si="328"/>
        <v>1</v>
      </c>
      <c r="T964">
        <f t="shared" si="340"/>
        <v>5.0392493849302632E-2</v>
      </c>
      <c r="U964">
        <f t="shared" si="329"/>
        <v>8.4447858668225614E-2</v>
      </c>
      <c r="V964">
        <f t="shared" si="330"/>
        <v>5.7850214122026872E-2</v>
      </c>
      <c r="W964">
        <f t="shared" si="331"/>
        <v>5.1991226277201263E-2</v>
      </c>
    </row>
    <row r="965" spans="1:23" x14ac:dyDescent="0.4">
      <c r="A965">
        <v>1961.04</v>
      </c>
      <c r="B965">
        <v>65.83</v>
      </c>
      <c r="C965">
        <v>20.382842975754784</v>
      </c>
      <c r="D965">
        <f t="shared" si="321"/>
        <v>0.20031934306569341</v>
      </c>
      <c r="E965">
        <f t="shared" si="345"/>
        <v>0.18123093486452543</v>
      </c>
      <c r="F965">
        <f t="shared" si="341"/>
        <v>0.32002495321272495</v>
      </c>
      <c r="G965" t="str">
        <f t="shared" si="322"/>
        <v>17.8 to 22.0</v>
      </c>
      <c r="H965" t="str">
        <f t="shared" si="323"/>
        <v>10.7 to 13.7</v>
      </c>
      <c r="I965" t="str">
        <f>IF(C965&gt;$AA$17,"Above 21.9",IF(C965&gt;$AA$16,"17.7 to 21.9",IF(C965&gt;$AA$15,"13.7 to 17.7",IF(C965&gt;$AA$14,"10.6 to 13.6","Below 10.6"))))</f>
        <v>17.7 to 21.9</v>
      </c>
      <c r="J965" t="str">
        <f t="shared" si="324"/>
        <v>10.6 to 13.6</v>
      </c>
      <c r="K965">
        <f t="shared" ref="K965:O965" si="365">_xlfn.PERCENTILE.INC($C246:$C965,K$1)</f>
        <v>10.171744562552723</v>
      </c>
      <c r="L965">
        <f t="shared" si="365"/>
        <v>11.950484443934146</v>
      </c>
      <c r="M965">
        <f t="shared" si="365"/>
        <v>13.991778747178733</v>
      </c>
      <c r="N965">
        <f t="shared" si="365"/>
        <v>17.592329905826432</v>
      </c>
      <c r="O965">
        <f t="shared" si="365"/>
        <v>32.563788598776704</v>
      </c>
      <c r="P965">
        <f t="shared" si="363"/>
        <v>1</v>
      </c>
      <c r="Q965">
        <f t="shared" si="326"/>
        <v>4</v>
      </c>
      <c r="R965">
        <f t="shared" si="327"/>
        <v>2</v>
      </c>
      <c r="S965">
        <f t="shared" si="328"/>
        <v>1</v>
      </c>
      <c r="T965">
        <f t="shared" si="340"/>
        <v>4.9060869535691921E-2</v>
      </c>
      <c r="U965">
        <f t="shared" si="329"/>
        <v>8.3674325755128023E-2</v>
      </c>
      <c r="V965">
        <f t="shared" si="330"/>
        <v>5.7373113651290414E-2</v>
      </c>
      <c r="W965">
        <f t="shared" si="331"/>
        <v>5.0392493849302632E-2</v>
      </c>
    </row>
    <row r="966" spans="1:23" x14ac:dyDescent="0.4">
      <c r="A966">
        <v>1961.05</v>
      </c>
      <c r="B966">
        <v>66.5</v>
      </c>
      <c r="C966">
        <v>20.59860684329735</v>
      </c>
      <c r="D966">
        <f t="shared" si="321"/>
        <v>0.20323757409940718</v>
      </c>
      <c r="E966">
        <f t="shared" si="345"/>
        <v>0.20427381383556684</v>
      </c>
      <c r="F966">
        <f t="shared" si="341"/>
        <v>0.12213276621601127</v>
      </c>
      <c r="G966" t="str">
        <f t="shared" si="322"/>
        <v>17.8 to 22.0</v>
      </c>
      <c r="H966" t="str">
        <f t="shared" si="323"/>
        <v>10.7 to 13.7</v>
      </c>
      <c r="I966" t="str">
        <f>IF(C966&gt;$AA$17,"Above 21.9",IF(C966&gt;$AA$16,"17.7 to 21.9",IF(C966&gt;$AA$15,"13.7 to 17.7",IF(C966&gt;$AA$14,"10.6 to 13.6","Below 10.6"))))</f>
        <v>17.7 to 21.9</v>
      </c>
      <c r="J966" t="str">
        <f t="shared" si="324"/>
        <v>10.6 to 13.6</v>
      </c>
      <c r="K966">
        <f t="shared" ref="K966:O966" si="366">_xlfn.PERCENTILE.INC($C247:$C966,K$1)</f>
        <v>10.171744562552723</v>
      </c>
      <c r="L966">
        <f t="shared" si="366"/>
        <v>11.950484443934146</v>
      </c>
      <c r="M966">
        <f t="shared" si="366"/>
        <v>13.991778747178733</v>
      </c>
      <c r="N966">
        <f t="shared" si="366"/>
        <v>17.592329905826432</v>
      </c>
      <c r="O966">
        <f t="shared" si="366"/>
        <v>32.563788598776704</v>
      </c>
      <c r="P966">
        <f t="shared" si="363"/>
        <v>1</v>
      </c>
      <c r="Q966">
        <f t="shared" si="326"/>
        <v>4</v>
      </c>
      <c r="R966">
        <f t="shared" si="327"/>
        <v>2</v>
      </c>
      <c r="S966">
        <f t="shared" si="328"/>
        <v>1</v>
      </c>
      <c r="T966">
        <f t="shared" si="340"/>
        <v>4.8546972501948275E-2</v>
      </c>
      <c r="U966">
        <f t="shared" si="329"/>
        <v>8.4289489374742982E-2</v>
      </c>
      <c r="V966">
        <f t="shared" si="330"/>
        <v>5.795028482348933E-2</v>
      </c>
      <c r="W966">
        <f t="shared" si="331"/>
        <v>4.9060869535691921E-2</v>
      </c>
    </row>
    <row r="967" spans="1:23" x14ac:dyDescent="0.4">
      <c r="A967">
        <v>1961.06</v>
      </c>
      <c r="B967">
        <v>65.62</v>
      </c>
      <c r="C967">
        <v>20.332414551592308</v>
      </c>
      <c r="D967">
        <f t="shared" si="321"/>
        <v>0.20450116009280744</v>
      </c>
      <c r="E967">
        <f t="shared" si="345"/>
        <v>0.14600069856793585</v>
      </c>
      <c r="F967">
        <f t="shared" si="341"/>
        <v>-0.15879699248120219</v>
      </c>
      <c r="G967" t="str">
        <f t="shared" si="322"/>
        <v>17.8 to 22.0</v>
      </c>
      <c r="H967" t="str">
        <f t="shared" si="323"/>
        <v>10.7 to 13.7</v>
      </c>
      <c r="I967" t="str">
        <f>IF(C967&gt;$AA$17,"Above 21.9",IF(C967&gt;$AA$16,"17.7 to 21.9",IF(C967&gt;$AA$15,"13.7 to 17.7",IF(C967&gt;$AA$14,"10.6 to 13.6","Below 10.6"))))</f>
        <v>17.7 to 21.9</v>
      </c>
      <c r="J967" t="str">
        <f t="shared" si="324"/>
        <v>10.6 to 13.6</v>
      </c>
      <c r="K967">
        <f t="shared" ref="K967:O967" si="367">_xlfn.PERCENTILE.INC($C248:$C967,K$1)</f>
        <v>10.171744562552723</v>
      </c>
      <c r="L967">
        <f t="shared" si="367"/>
        <v>11.950484443934146</v>
      </c>
      <c r="M967">
        <f t="shared" si="367"/>
        <v>13.991778747178733</v>
      </c>
      <c r="N967">
        <f t="shared" si="367"/>
        <v>17.592329905826432</v>
      </c>
      <c r="O967">
        <f t="shared" si="367"/>
        <v>32.563788598776704</v>
      </c>
      <c r="P967">
        <f t="shared" si="363"/>
        <v>1</v>
      </c>
      <c r="Q967">
        <f t="shared" si="326"/>
        <v>4</v>
      </c>
      <c r="R967">
        <f t="shared" si="327"/>
        <v>1</v>
      </c>
      <c r="S967">
        <f t="shared" si="328"/>
        <v>1</v>
      </c>
      <c r="T967">
        <f t="shared" si="340"/>
        <v>4.9182550230940786E-2</v>
      </c>
      <c r="U967">
        <f t="shared" si="329"/>
        <v>8.6090638143299938E-2</v>
      </c>
      <c r="V967">
        <f t="shared" si="330"/>
        <v>5.6106131830813075E-2</v>
      </c>
      <c r="W967">
        <f t="shared" si="331"/>
        <v>4.8546972501948275E-2</v>
      </c>
    </row>
    <row r="968" spans="1:23" x14ac:dyDescent="0.4">
      <c r="A968">
        <v>1961.07</v>
      </c>
      <c r="B968">
        <v>65.44</v>
      </c>
      <c r="C968">
        <v>20.146643736827329</v>
      </c>
      <c r="D968">
        <f t="shared" si="321"/>
        <v>0.19840401276789785</v>
      </c>
      <c r="E968">
        <f t="shared" si="345"/>
        <v>0.17191977077363885</v>
      </c>
      <c r="F968">
        <f t="shared" si="341"/>
        <v>-3.2916793660470609E-2</v>
      </c>
      <c r="G968" t="str">
        <f t="shared" si="322"/>
        <v>17.8 to 22.0</v>
      </c>
      <c r="H968" t="str">
        <f t="shared" si="323"/>
        <v>10.7 to 13.7</v>
      </c>
      <c r="I968" t="str">
        <f>IF(C968&gt;$AA$17,"Above 21.9",IF(C968&gt;$AA$16,"17.7 to 21.9",IF(C968&gt;$AA$15,"13.7 to 17.7",IF(C968&gt;$AA$14,"10.6 to 13.6","Below 10.6"))))</f>
        <v>17.7 to 21.9</v>
      </c>
      <c r="J968" t="str">
        <f t="shared" si="324"/>
        <v>10.6 to 13.6</v>
      </c>
      <c r="K968">
        <f t="shared" ref="K968:O968" si="368">_xlfn.PERCENTILE.INC($C249:$C968,K$1)</f>
        <v>10.171744562552723</v>
      </c>
      <c r="L968">
        <f t="shared" si="368"/>
        <v>11.950484443934146</v>
      </c>
      <c r="M968">
        <f t="shared" si="368"/>
        <v>13.991778747178733</v>
      </c>
      <c r="N968">
        <f t="shared" si="368"/>
        <v>17.592329905826432</v>
      </c>
      <c r="O968">
        <f t="shared" si="368"/>
        <v>32.563788598776704</v>
      </c>
      <c r="P968">
        <f t="shared" si="363"/>
        <v>1</v>
      </c>
      <c r="Q968">
        <f t="shared" si="326"/>
        <v>4</v>
      </c>
      <c r="R968">
        <f t="shared" si="327"/>
        <v>2</v>
      </c>
      <c r="S968">
        <f t="shared" si="328"/>
        <v>1</v>
      </c>
      <c r="T968">
        <f t="shared" si="340"/>
        <v>4.9636059140314104E-2</v>
      </c>
      <c r="U968">
        <f t="shared" si="329"/>
        <v>8.490268811677211E-2</v>
      </c>
      <c r="V968">
        <f t="shared" si="330"/>
        <v>5.7547973591100199E-2</v>
      </c>
      <c r="W968">
        <f t="shared" si="331"/>
        <v>4.9182550230940786E-2</v>
      </c>
    </row>
    <row r="969" spans="1:23" x14ac:dyDescent="0.4">
      <c r="A969">
        <v>1961.08</v>
      </c>
      <c r="B969">
        <v>67.790000000000006</v>
      </c>
      <c r="C969">
        <v>20.941688475215191</v>
      </c>
      <c r="D969">
        <f t="shared" si="321"/>
        <v>0.19615552643075579</v>
      </c>
      <c r="E969">
        <f t="shared" si="345"/>
        <v>0.19961068837373933</v>
      </c>
      <c r="F969">
        <f t="shared" si="341"/>
        <v>0.43092909535452484</v>
      </c>
      <c r="G969" t="str">
        <f t="shared" si="322"/>
        <v>17.8 to 22.0</v>
      </c>
      <c r="H969" t="str">
        <f t="shared" si="323"/>
        <v>10.7 to 13.7</v>
      </c>
      <c r="I969" t="str">
        <f>IF(C969&gt;$AA$17,"Above 21.9",IF(C969&gt;$AA$16,"17.7 to 21.9",IF(C969&gt;$AA$15,"13.7 to 17.7",IF(C969&gt;$AA$14,"10.6 to 13.6","Below 10.6"))))</f>
        <v>17.7 to 21.9</v>
      </c>
      <c r="J969" t="str">
        <f t="shared" si="324"/>
        <v>10.6 to 13.6</v>
      </c>
      <c r="K969">
        <f t="shared" ref="K969:O969" si="369">_xlfn.PERCENTILE.INC($C250:$C969,K$1)</f>
        <v>10.171744562552723</v>
      </c>
      <c r="L969">
        <f t="shared" si="369"/>
        <v>11.950484443934146</v>
      </c>
      <c r="M969">
        <f t="shared" si="369"/>
        <v>13.991778747178733</v>
      </c>
      <c r="N969">
        <f t="shared" si="369"/>
        <v>17.592329905826432</v>
      </c>
      <c r="O969">
        <f t="shared" si="369"/>
        <v>32.563788598776704</v>
      </c>
      <c r="P969">
        <f t="shared" si="363"/>
        <v>1</v>
      </c>
      <c r="Q969">
        <f t="shared" si="326"/>
        <v>3</v>
      </c>
      <c r="R969">
        <f t="shared" si="327"/>
        <v>2</v>
      </c>
      <c r="S969">
        <f t="shared" si="328"/>
        <v>1</v>
      </c>
      <c r="T969">
        <f t="shared" si="340"/>
        <v>4.7751641477405959E-2</v>
      </c>
      <c r="U969">
        <f t="shared" si="329"/>
        <v>8.158610513029961E-2</v>
      </c>
      <c r="V969">
        <f t="shared" si="330"/>
        <v>5.6875985141773354E-2</v>
      </c>
      <c r="W969">
        <f t="shared" si="331"/>
        <v>4.9636059140314104E-2</v>
      </c>
    </row>
    <row r="970" spans="1:23" x14ac:dyDescent="0.4">
      <c r="A970">
        <v>1961.09</v>
      </c>
      <c r="B970">
        <v>67.260000000000005</v>
      </c>
      <c r="C970">
        <v>20.705243044147263</v>
      </c>
      <c r="D970">
        <f t="shared" si="321"/>
        <v>0.18645655877342421</v>
      </c>
      <c r="E970">
        <f t="shared" si="345"/>
        <v>0.2271483305966065</v>
      </c>
      <c r="F970">
        <f t="shared" si="341"/>
        <v>-9.3819147366868472E-2</v>
      </c>
      <c r="G970" t="str">
        <f t="shared" si="322"/>
        <v>17.8 to 22.0</v>
      </c>
      <c r="H970" t="str">
        <f t="shared" si="323"/>
        <v>10.7 to 13.7</v>
      </c>
      <c r="I970" t="str">
        <f>IF(C970&gt;$AA$17,"Above 21.9",IF(C970&gt;$AA$16,"17.7 to 21.9",IF(C970&gt;$AA$15,"13.7 to 17.7",IF(C970&gt;$AA$14,"10.6 to 13.6","Below 10.6"))))</f>
        <v>17.7 to 21.9</v>
      </c>
      <c r="J970" t="str">
        <f t="shared" si="324"/>
        <v>10.6 to 13.6</v>
      </c>
      <c r="K970">
        <f t="shared" ref="K970:O970" si="370">_xlfn.PERCENTILE.INC($C251:$C970,K$1)</f>
        <v>10.171744562552723</v>
      </c>
      <c r="L970">
        <f t="shared" si="370"/>
        <v>11.950484443934146</v>
      </c>
      <c r="M970">
        <f t="shared" si="370"/>
        <v>13.991778747178733</v>
      </c>
      <c r="N970">
        <f t="shared" si="370"/>
        <v>17.592329905826432</v>
      </c>
      <c r="O970">
        <f t="shared" si="370"/>
        <v>32.563788598776704</v>
      </c>
      <c r="P970">
        <f t="shared" si="363"/>
        <v>1</v>
      </c>
      <c r="Q970">
        <f t="shared" si="326"/>
        <v>3</v>
      </c>
      <c r="R970">
        <f t="shared" si="327"/>
        <v>2</v>
      </c>
      <c r="S970">
        <f t="shared" si="328"/>
        <v>1</v>
      </c>
      <c r="T970">
        <f t="shared" si="340"/>
        <v>4.8296945747887239E-2</v>
      </c>
      <c r="U970">
        <f t="shared" si="329"/>
        <v>8.0353858095919564E-2</v>
      </c>
      <c r="V970">
        <f t="shared" si="330"/>
        <v>5.8644094118217478E-2</v>
      </c>
      <c r="W970">
        <f t="shared" si="331"/>
        <v>4.7751641477405959E-2</v>
      </c>
    </row>
    <row r="971" spans="1:23" x14ac:dyDescent="0.4">
      <c r="A971">
        <v>1961.1</v>
      </c>
      <c r="B971">
        <v>68</v>
      </c>
      <c r="C971">
        <v>20.924190141010794</v>
      </c>
      <c r="D971">
        <f t="shared" si="321"/>
        <v>0.19109589041095892</v>
      </c>
      <c r="E971">
        <f t="shared" si="345"/>
        <v>0.2655871952354365</v>
      </c>
      <c r="F971">
        <f t="shared" si="341"/>
        <v>0.13202497769848257</v>
      </c>
      <c r="G971" t="str">
        <f t="shared" si="322"/>
        <v>17.8 to 22.0</v>
      </c>
      <c r="H971" t="str">
        <f t="shared" si="323"/>
        <v>10.7 to 13.7</v>
      </c>
      <c r="I971" t="str">
        <f>IF(C971&gt;$AA$17,"Above 21.9",IF(C971&gt;$AA$16,"17.7 to 21.9",IF(C971&gt;$AA$15,"13.7 to 17.7",IF(C971&gt;$AA$14,"10.6 to 13.6","Below 10.6"))))</f>
        <v>17.7 to 21.9</v>
      </c>
      <c r="J971" t="str">
        <f t="shared" si="324"/>
        <v>10.6 to 13.6</v>
      </c>
      <c r="K971">
        <f t="shared" ref="K971:O971" si="371">_xlfn.PERCENTILE.INC($C252:$C971,K$1)</f>
        <v>10.171744562552723</v>
      </c>
      <c r="L971">
        <f t="shared" si="371"/>
        <v>11.950484443934146</v>
      </c>
      <c r="M971">
        <f t="shared" si="371"/>
        <v>13.991778747178733</v>
      </c>
      <c r="N971">
        <f t="shared" si="371"/>
        <v>17.592329905826432</v>
      </c>
      <c r="O971">
        <f t="shared" si="371"/>
        <v>32.563788598776704</v>
      </c>
      <c r="P971">
        <f t="shared" si="363"/>
        <v>1</v>
      </c>
      <c r="Q971">
        <f t="shared" si="326"/>
        <v>3</v>
      </c>
      <c r="R971">
        <f t="shared" si="327"/>
        <v>2</v>
      </c>
      <c r="S971">
        <f t="shared" si="328"/>
        <v>1</v>
      </c>
      <c r="T971">
        <f t="shared" si="340"/>
        <v>4.7791574883466081E-2</v>
      </c>
      <c r="U971">
        <f t="shared" si="329"/>
        <v>8.1238345976666002E-2</v>
      </c>
      <c r="V971">
        <f t="shared" si="330"/>
        <v>6.0222445321971546E-2</v>
      </c>
      <c r="W971">
        <f t="shared" si="331"/>
        <v>4.8296945747887239E-2</v>
      </c>
    </row>
    <row r="972" spans="1:23" x14ac:dyDescent="0.4">
      <c r="A972">
        <v>1961.11</v>
      </c>
      <c r="B972">
        <v>71.08</v>
      </c>
      <c r="C972">
        <v>21.857957721959679</v>
      </c>
      <c r="D972">
        <f t="shared" si="321"/>
        <v>0.21298987230295024</v>
      </c>
      <c r="E972">
        <f t="shared" si="345"/>
        <v>0.28141337659996396</v>
      </c>
      <c r="F972">
        <f t="shared" si="341"/>
        <v>0.54352941176470559</v>
      </c>
      <c r="G972" t="str">
        <f t="shared" si="322"/>
        <v>17.8 to 22.0</v>
      </c>
      <c r="H972" t="str">
        <f t="shared" si="323"/>
        <v>10.7 to 13.7</v>
      </c>
      <c r="I972" t="str">
        <f>IF(C972&gt;$AA$17,"Above 21.9",IF(C972&gt;$AA$16,"17.7 to 21.9",IF(C972&gt;$AA$15,"13.7 to 17.7",IF(C972&gt;$AA$14,"10.6 to 13.6","Below 10.6"))))</f>
        <v>Above 21.9</v>
      </c>
      <c r="J972" t="str">
        <f t="shared" si="324"/>
        <v>10.6 to 13.6</v>
      </c>
      <c r="K972">
        <f t="shared" ref="K972:O972" si="372">_xlfn.PERCENTILE.INC($C253:$C972,K$1)</f>
        <v>10.171744562552723</v>
      </c>
      <c r="L972">
        <f t="shared" si="372"/>
        <v>11.950484443934146</v>
      </c>
      <c r="M972">
        <f t="shared" si="372"/>
        <v>13.991778747178733</v>
      </c>
      <c r="N972">
        <f t="shared" si="372"/>
        <v>17.592329905826432</v>
      </c>
      <c r="O972">
        <f t="shared" si="372"/>
        <v>32.563788598776704</v>
      </c>
      <c r="P972">
        <f t="shared" si="363"/>
        <v>1</v>
      </c>
      <c r="Q972">
        <f t="shared" si="326"/>
        <v>4</v>
      </c>
      <c r="R972">
        <f t="shared" si="327"/>
        <v>2</v>
      </c>
      <c r="S972">
        <f t="shared" si="328"/>
        <v>1</v>
      </c>
      <c r="T972">
        <f t="shared" si="340"/>
        <v>4.5749928365692936E-2</v>
      </c>
      <c r="U972">
        <f t="shared" si="329"/>
        <v>8.4373727359478026E-2</v>
      </c>
      <c r="V972">
        <f t="shared" si="330"/>
        <v>5.8322339977134409E-2</v>
      </c>
      <c r="W972">
        <f t="shared" si="331"/>
        <v>4.7791574883466081E-2</v>
      </c>
    </row>
    <row r="973" spans="1:23" x14ac:dyDescent="0.4">
      <c r="A973">
        <v>1961.12</v>
      </c>
      <c r="B973">
        <v>71.739999999999995</v>
      </c>
      <c r="C973">
        <v>22.041480198382267</v>
      </c>
      <c r="D973">
        <f t="shared" si="321"/>
        <v>0.20645023494233233</v>
      </c>
      <c r="E973">
        <f t="shared" si="345"/>
        <v>0.26302816901408449</v>
      </c>
      <c r="F973">
        <f t="shared" si="341"/>
        <v>0.11142374788970116</v>
      </c>
      <c r="G973" t="str">
        <f t="shared" si="322"/>
        <v>Above 22.0</v>
      </c>
      <c r="H973" t="str">
        <f t="shared" si="323"/>
        <v>10.7 to 13.7</v>
      </c>
      <c r="I973" t="str">
        <f>IF(C973&gt;$AA$17,"Above 21.9",IF(C973&gt;$AA$16,"17.7 to 21.9",IF(C973&gt;$AA$15,"13.7 to 17.7",IF(C973&gt;$AA$14,"10.6 to 13.6","Below 10.6"))))</f>
        <v>Above 21.9</v>
      </c>
      <c r="J973" t="str">
        <f t="shared" si="324"/>
        <v>10.6 to 13.6</v>
      </c>
      <c r="K973">
        <f t="shared" ref="K973:O973" si="373">_xlfn.PERCENTILE.INC($C254:$C973,K$1)</f>
        <v>10.171744562552723</v>
      </c>
      <c r="L973">
        <f t="shared" si="373"/>
        <v>11.950484443934146</v>
      </c>
      <c r="M973">
        <f t="shared" si="373"/>
        <v>13.991778747178733</v>
      </c>
      <c r="N973">
        <f t="shared" si="373"/>
        <v>17.592329905826432</v>
      </c>
      <c r="O973">
        <f t="shared" si="373"/>
        <v>32.563788598776704</v>
      </c>
      <c r="P973">
        <f t="shared" si="363"/>
        <v>1</v>
      </c>
      <c r="Q973">
        <f t="shared" si="326"/>
        <v>3</v>
      </c>
      <c r="R973">
        <f t="shared" si="327"/>
        <v>2</v>
      </c>
      <c r="S973">
        <f t="shared" si="328"/>
        <v>1</v>
      </c>
      <c r="T973">
        <f t="shared" si="340"/>
        <v>4.5369003850902666E-2</v>
      </c>
      <c r="U973">
        <f t="shared" si="329"/>
        <v>8.2324362054573497E-2</v>
      </c>
      <c r="V973">
        <f t="shared" si="330"/>
        <v>5.694082837030158E-2</v>
      </c>
      <c r="W973">
        <f t="shared" si="331"/>
        <v>4.5749928365692936E-2</v>
      </c>
    </row>
    <row r="974" spans="1:23" x14ac:dyDescent="0.4">
      <c r="A974">
        <v>1962.01</v>
      </c>
      <c r="B974">
        <v>69.069999999999993</v>
      </c>
      <c r="C974">
        <v>21.197931400015232</v>
      </c>
      <c r="D974">
        <f t="shared" si="321"/>
        <v>0.18553121124431579</v>
      </c>
      <c r="E974">
        <f t="shared" si="345"/>
        <v>0.15656396517079696</v>
      </c>
      <c r="F974">
        <f t="shared" si="341"/>
        <v>-0.44661276833008118</v>
      </c>
      <c r="G974" t="str">
        <f t="shared" si="322"/>
        <v>17.8 to 22.0</v>
      </c>
      <c r="H974" t="str">
        <f t="shared" si="323"/>
        <v>10.7 to 13.7</v>
      </c>
      <c r="I974" t="str">
        <f>IF(C974&gt;$AA$17,"Above 21.9",IF(C974&gt;$AA$16,"17.7 to 21.9",IF(C974&gt;$AA$15,"13.7 to 17.7",IF(C974&gt;$AA$14,"10.6 to 13.6","Below 10.6"))))</f>
        <v>17.7 to 21.9</v>
      </c>
      <c r="J974" t="str">
        <f t="shared" si="324"/>
        <v>10.6 to 13.6</v>
      </c>
      <c r="K974">
        <f t="shared" ref="K974:O974" si="374">_xlfn.PERCENTILE.INC($C255:$C974,K$1)</f>
        <v>10.171744562552723</v>
      </c>
      <c r="L974">
        <f t="shared" si="374"/>
        <v>11.950484443934146</v>
      </c>
      <c r="M974">
        <f t="shared" si="374"/>
        <v>13.991778747178733</v>
      </c>
      <c r="N974">
        <f t="shared" si="374"/>
        <v>17.592329905826432</v>
      </c>
      <c r="O974">
        <f t="shared" si="374"/>
        <v>32.563788598776704</v>
      </c>
      <c r="P974">
        <f t="shared" si="363"/>
        <v>1</v>
      </c>
      <c r="Q974">
        <f t="shared" si="326"/>
        <v>3</v>
      </c>
      <c r="R974">
        <f t="shared" si="327"/>
        <v>1</v>
      </c>
      <c r="S974">
        <f t="shared" si="328"/>
        <v>1</v>
      </c>
      <c r="T974">
        <f t="shared" si="340"/>
        <v>4.7174414386456663E-2</v>
      </c>
      <c r="U974">
        <f t="shared" si="329"/>
        <v>7.9827191703615866E-2</v>
      </c>
      <c r="V974">
        <f t="shared" si="330"/>
        <v>5.414062934973983E-2</v>
      </c>
      <c r="W974">
        <f t="shared" si="331"/>
        <v>4.5369003850902666E-2</v>
      </c>
    </row>
    <row r="975" spans="1:23" x14ac:dyDescent="0.4">
      <c r="A975">
        <v>1962.02</v>
      </c>
      <c r="B975">
        <v>70.22</v>
      </c>
      <c r="C975">
        <v>21.451687754873387</v>
      </c>
      <c r="D975">
        <f t="shared" si="321"/>
        <v>0.19566315789473682</v>
      </c>
      <c r="E975">
        <f t="shared" si="345"/>
        <v>0.12948367379765155</v>
      </c>
      <c r="F975">
        <f t="shared" si="341"/>
        <v>0.19979730707977517</v>
      </c>
      <c r="G975" t="str">
        <f t="shared" si="322"/>
        <v>17.8 to 22.0</v>
      </c>
      <c r="H975" t="str">
        <f t="shared" si="323"/>
        <v>10.7 to 13.7</v>
      </c>
      <c r="I975" t="str">
        <f>IF(C975&gt;$AA$17,"Above 21.9",IF(C975&gt;$AA$16,"17.7 to 21.9",IF(C975&gt;$AA$15,"13.7 to 17.7",IF(C975&gt;$AA$14,"10.6 to 13.6","Below 10.6"))))</f>
        <v>17.7 to 21.9</v>
      </c>
      <c r="J975" t="str">
        <f t="shared" si="324"/>
        <v>10.6 to 13.6</v>
      </c>
      <c r="K975">
        <f t="shared" ref="K975:O975" si="375">_xlfn.PERCENTILE.INC($C256:$C975,K$1)</f>
        <v>10.171744562552723</v>
      </c>
      <c r="L975">
        <f t="shared" si="375"/>
        <v>11.950484443934146</v>
      </c>
      <c r="M975">
        <f t="shared" si="375"/>
        <v>13.991778747178733</v>
      </c>
      <c r="N975">
        <f t="shared" si="375"/>
        <v>17.592329905826432</v>
      </c>
      <c r="O975">
        <f t="shared" si="375"/>
        <v>32.563788598776704</v>
      </c>
      <c r="P975">
        <f t="shared" si="363"/>
        <v>1</v>
      </c>
      <c r="Q975">
        <f t="shared" si="326"/>
        <v>3</v>
      </c>
      <c r="R975">
        <f t="shared" si="327"/>
        <v>1</v>
      </c>
      <c r="S975">
        <f t="shared" si="328"/>
        <v>1</v>
      </c>
      <c r="T975">
        <f t="shared" si="340"/>
        <v>4.6616378693691382E-2</v>
      </c>
      <c r="U975">
        <f t="shared" si="329"/>
        <v>8.0879193386523496E-2</v>
      </c>
      <c r="V975">
        <f t="shared" si="330"/>
        <v>5.1991226277201263E-2</v>
      </c>
      <c r="W975">
        <f t="shared" si="331"/>
        <v>4.7174414386456663E-2</v>
      </c>
    </row>
    <row r="976" spans="1:23" x14ac:dyDescent="0.4">
      <c r="A976">
        <v>1962.03</v>
      </c>
      <c r="B976">
        <v>70.290000000000006</v>
      </c>
      <c r="C976">
        <v>21.44315856852624</v>
      </c>
      <c r="D976">
        <f t="shared" si="321"/>
        <v>0.19521209575808487</v>
      </c>
      <c r="E976">
        <f t="shared" si="345"/>
        <v>9.6225826575171577E-2</v>
      </c>
      <c r="F976">
        <f t="shared" si="341"/>
        <v>1.1962403873541565E-2</v>
      </c>
      <c r="G976" t="str">
        <f t="shared" si="322"/>
        <v>17.8 to 22.0</v>
      </c>
      <c r="H976" t="str">
        <f t="shared" si="323"/>
        <v>10.7 to 13.7</v>
      </c>
      <c r="I976" t="str">
        <f>IF(C976&gt;$AA$17,"Above 21.9",IF(C976&gt;$AA$16,"17.7 to 21.9",IF(C976&gt;$AA$15,"13.7 to 17.7",IF(C976&gt;$AA$14,"10.6 to 13.6","Below 10.6"))))</f>
        <v>17.7 to 21.9</v>
      </c>
      <c r="J976" t="str">
        <f t="shared" si="324"/>
        <v>10.6 to 13.6</v>
      </c>
      <c r="K976">
        <f t="shared" ref="K976:O976" si="376">_xlfn.PERCENTILE.INC($C257:$C976,K$1)</f>
        <v>10.171744562552723</v>
      </c>
      <c r="L976">
        <f t="shared" si="376"/>
        <v>11.950484443934146</v>
      </c>
      <c r="M976">
        <f t="shared" si="376"/>
        <v>13.991778747178733</v>
      </c>
      <c r="N976">
        <f t="shared" si="376"/>
        <v>17.592329905826432</v>
      </c>
      <c r="O976">
        <f t="shared" si="376"/>
        <v>32.563788598776704</v>
      </c>
      <c r="P976">
        <f t="shared" si="363"/>
        <v>1</v>
      </c>
      <c r="Q976">
        <f t="shared" si="326"/>
        <v>3</v>
      </c>
      <c r="R976">
        <f t="shared" si="327"/>
        <v>1</v>
      </c>
      <c r="S976">
        <f t="shared" si="328"/>
        <v>1</v>
      </c>
      <c r="T976">
        <f t="shared" si="340"/>
        <v>4.663492072794613E-2</v>
      </c>
      <c r="U976">
        <f t="shared" si="329"/>
        <v>8.0890840554600552E-2</v>
      </c>
      <c r="V976">
        <f t="shared" si="330"/>
        <v>5.0392493849302632E-2</v>
      </c>
      <c r="W976">
        <f t="shared" si="331"/>
        <v>4.6616378693691382E-2</v>
      </c>
    </row>
    <row r="977" spans="1:23" x14ac:dyDescent="0.4">
      <c r="A977">
        <v>1962.04</v>
      </c>
      <c r="B977">
        <v>68.05</v>
      </c>
      <c r="C977">
        <v>20.658336447649038</v>
      </c>
      <c r="D977">
        <f t="shared" si="321"/>
        <v>0.18664700926705985</v>
      </c>
      <c r="E977">
        <f t="shared" si="345"/>
        <v>3.3723226492480614E-2</v>
      </c>
      <c r="F977">
        <f t="shared" si="341"/>
        <v>-0.38241570635936983</v>
      </c>
      <c r="G977" t="str">
        <f t="shared" si="322"/>
        <v>17.8 to 22.0</v>
      </c>
      <c r="H977" t="str">
        <f t="shared" si="323"/>
        <v>10.7 to 13.7</v>
      </c>
      <c r="I977" t="str">
        <f>IF(C977&gt;$AA$17,"Above 21.9",IF(C977&gt;$AA$16,"17.7 to 21.9",IF(C977&gt;$AA$15,"13.7 to 17.7",IF(C977&gt;$AA$14,"10.6 to 13.6","Below 10.6"))))</f>
        <v>17.7 to 21.9</v>
      </c>
      <c r="J977" t="str">
        <f t="shared" si="324"/>
        <v>10.6 to 13.6</v>
      </c>
      <c r="K977">
        <f t="shared" ref="K977:O977" si="377">_xlfn.PERCENTILE.INC($C258:$C977,K$1)</f>
        <v>10.171744562552723</v>
      </c>
      <c r="L977">
        <f t="shared" si="377"/>
        <v>11.950484443934146</v>
      </c>
      <c r="M977">
        <f t="shared" si="377"/>
        <v>13.991778747178733</v>
      </c>
      <c r="N977">
        <f t="shared" si="377"/>
        <v>17.592329905826432</v>
      </c>
      <c r="O977">
        <f t="shared" si="377"/>
        <v>32.563788598776704</v>
      </c>
      <c r="P977">
        <f t="shared" si="363"/>
        <v>1</v>
      </c>
      <c r="Q977">
        <f t="shared" si="326"/>
        <v>3</v>
      </c>
      <c r="R977">
        <f t="shared" si="327"/>
        <v>1</v>
      </c>
      <c r="S977">
        <f t="shared" si="328"/>
        <v>1</v>
      </c>
      <c r="T977">
        <f t="shared" si="340"/>
        <v>4.8406608273329876E-2</v>
      </c>
      <c r="U977">
        <f t="shared" si="329"/>
        <v>8.1681137095423864E-2</v>
      </c>
      <c r="V977">
        <f t="shared" si="330"/>
        <v>4.9060869535691921E-2</v>
      </c>
      <c r="W977">
        <f t="shared" si="331"/>
        <v>4.663492072794613E-2</v>
      </c>
    </row>
    <row r="978" spans="1:23" x14ac:dyDescent="0.4">
      <c r="A978">
        <v>1962.05</v>
      </c>
      <c r="B978">
        <v>62.99</v>
      </c>
      <c r="C978">
        <v>19.089367498116658</v>
      </c>
      <c r="D978">
        <f t="shared" si="321"/>
        <v>0.16544458491361147</v>
      </c>
      <c r="E978">
        <f t="shared" si="345"/>
        <v>-5.2781954887218013E-2</v>
      </c>
      <c r="F978">
        <f t="shared" si="341"/>
        <v>-0.89228508449669286</v>
      </c>
      <c r="G978" t="str">
        <f t="shared" si="322"/>
        <v>17.8 to 22.0</v>
      </c>
      <c r="H978" t="str">
        <f t="shared" si="323"/>
        <v>10.7 to 13.7</v>
      </c>
      <c r="I978" t="str">
        <f>IF(C978&gt;$AA$17,"Above 21.9",IF(C978&gt;$AA$16,"17.7 to 21.9",IF(C978&gt;$AA$15,"13.7 to 17.7",IF(C978&gt;$AA$14,"10.6 to 13.6","Below 10.6"))))</f>
        <v>17.7 to 21.9</v>
      </c>
      <c r="J978" t="str">
        <f t="shared" si="324"/>
        <v>10.6 to 13.6</v>
      </c>
      <c r="K978">
        <f t="shared" ref="K978:O978" si="378">_xlfn.PERCENTILE.INC($C259:$C978,K$1)</f>
        <v>10.171744562552723</v>
      </c>
      <c r="L978">
        <f t="shared" si="378"/>
        <v>11.950484443934146</v>
      </c>
      <c r="M978">
        <f t="shared" si="378"/>
        <v>13.991778747178733</v>
      </c>
      <c r="N978">
        <f t="shared" si="378"/>
        <v>17.592329905826432</v>
      </c>
      <c r="O978">
        <f t="shared" si="378"/>
        <v>32.563788598776704</v>
      </c>
      <c r="P978">
        <f t="shared" si="363"/>
        <v>1</v>
      </c>
      <c r="Q978">
        <f t="shared" si="326"/>
        <v>3</v>
      </c>
      <c r="R978">
        <f t="shared" si="327"/>
        <v>1</v>
      </c>
      <c r="S978">
        <f t="shared" si="328"/>
        <v>1</v>
      </c>
      <c r="T978">
        <f t="shared" si="340"/>
        <v>5.2385182489606281E-2</v>
      </c>
      <c r="U978">
        <f t="shared" si="329"/>
        <v>8.1963996619466392E-2</v>
      </c>
      <c r="V978">
        <f t="shared" si="330"/>
        <v>4.8546972501948275E-2</v>
      </c>
      <c r="W978">
        <f t="shared" si="331"/>
        <v>4.8406608273329876E-2</v>
      </c>
    </row>
    <row r="979" spans="1:23" x14ac:dyDescent="0.4">
      <c r="A979">
        <v>1962.06</v>
      </c>
      <c r="B979">
        <v>55.63</v>
      </c>
      <c r="C979">
        <v>16.82757124479247</v>
      </c>
      <c r="D979">
        <f t="shared" si="321"/>
        <v>0.12817883511074651</v>
      </c>
      <c r="E979">
        <f t="shared" si="345"/>
        <v>-0.15224017067967086</v>
      </c>
      <c r="F979">
        <f t="shared" si="341"/>
        <v>-1.4021273217971104</v>
      </c>
      <c r="G979" t="str">
        <f t="shared" si="322"/>
        <v>13.7 to 17.8</v>
      </c>
      <c r="H979" t="str">
        <f t="shared" si="323"/>
        <v>10.7 to 13.7</v>
      </c>
      <c r="I979" t="str">
        <f>IF(C979&gt;$AA$17,"Above 21.9",IF(C979&gt;$AA$16,"17.7 to 21.9",IF(C979&gt;$AA$15,"13.7 to 17.7",IF(C979&gt;$AA$14,"10.6 to 13.6","Below 10.6"))))</f>
        <v>13.7 to 17.7</v>
      </c>
      <c r="J979" t="str">
        <f t="shared" si="324"/>
        <v>10.6 to 13.6</v>
      </c>
      <c r="K979">
        <f t="shared" ref="K979:O979" si="379">_xlfn.PERCENTILE.INC($C260:$C979,K$1)</f>
        <v>10.171744562552723</v>
      </c>
      <c r="L979">
        <f t="shared" si="379"/>
        <v>11.950484443934146</v>
      </c>
      <c r="M979">
        <f t="shared" si="379"/>
        <v>13.991778747178733</v>
      </c>
      <c r="N979">
        <f t="shared" si="379"/>
        <v>17.566095275081249</v>
      </c>
      <c r="O979">
        <f t="shared" si="379"/>
        <v>32.563788598776704</v>
      </c>
      <c r="P979">
        <f t="shared" si="363"/>
        <v>2</v>
      </c>
      <c r="Q979">
        <f t="shared" si="326"/>
        <v>3</v>
      </c>
      <c r="R979">
        <f t="shared" si="327"/>
        <v>1</v>
      </c>
      <c r="S979">
        <f t="shared" si="328"/>
        <v>1</v>
      </c>
      <c r="T979">
        <f t="shared" si="340"/>
        <v>5.9426282346566453E-2</v>
      </c>
      <c r="U979">
        <f t="shared" si="329"/>
        <v>8.0334954460279454E-2</v>
      </c>
      <c r="V979">
        <f t="shared" si="330"/>
        <v>4.9182550230940786E-2</v>
      </c>
      <c r="W979">
        <f t="shared" si="331"/>
        <v>5.2385182489606281E-2</v>
      </c>
    </row>
    <row r="980" spans="1:23" x14ac:dyDescent="0.4">
      <c r="A980">
        <v>1962.07</v>
      </c>
      <c r="B980">
        <v>56.97</v>
      </c>
      <c r="C980">
        <v>17.141325661322792</v>
      </c>
      <c r="D980">
        <f t="shared" si="321"/>
        <v>0.12715311004784691</v>
      </c>
      <c r="E980">
        <f t="shared" si="345"/>
        <v>-0.12943154034229828</v>
      </c>
      <c r="F980">
        <f t="shared" si="341"/>
        <v>0.28905266942297236</v>
      </c>
      <c r="G980" t="str">
        <f t="shared" si="322"/>
        <v>13.7 to 17.8</v>
      </c>
      <c r="H980" t="str">
        <f t="shared" si="323"/>
        <v>10.7 to 13.7</v>
      </c>
      <c r="I980" t="str">
        <f>IF(C980&gt;$AA$17,"Above 21.9",IF(C980&gt;$AA$16,"17.7 to 21.9",IF(C980&gt;$AA$15,"13.7 to 17.7",IF(C980&gt;$AA$14,"10.6 to 13.6","Below 10.6"))))</f>
        <v>13.7 to 17.7</v>
      </c>
      <c r="J980" t="str">
        <f t="shared" si="324"/>
        <v>10.6 to 13.6</v>
      </c>
      <c r="K980">
        <f t="shared" ref="K980:O980" si="380">_xlfn.PERCENTILE.INC($C261:$C980,K$1)</f>
        <v>10.171744562552723</v>
      </c>
      <c r="L980">
        <f t="shared" si="380"/>
        <v>11.950484443934146</v>
      </c>
      <c r="M980">
        <f t="shared" si="380"/>
        <v>13.991778747178733</v>
      </c>
      <c r="N980">
        <f t="shared" si="380"/>
        <v>17.548638253948216</v>
      </c>
      <c r="O980">
        <f t="shared" si="380"/>
        <v>32.563788598776704</v>
      </c>
      <c r="P980">
        <f t="shared" si="363"/>
        <v>2</v>
      </c>
      <c r="Q980">
        <f t="shared" si="326"/>
        <v>3</v>
      </c>
      <c r="R980">
        <f t="shared" si="327"/>
        <v>1</v>
      </c>
      <c r="S980">
        <f t="shared" si="328"/>
        <v>2</v>
      </c>
      <c r="T980">
        <f t="shared" si="340"/>
        <v>5.8338545090265218E-2</v>
      </c>
      <c r="U980">
        <f t="shared" si="329"/>
        <v>7.8932124822971628E-2</v>
      </c>
      <c r="V980">
        <f t="shared" si="330"/>
        <v>4.9636059140314104E-2</v>
      </c>
      <c r="W980">
        <f t="shared" si="331"/>
        <v>5.9426282346566453E-2</v>
      </c>
    </row>
    <row r="981" spans="1:23" x14ac:dyDescent="0.4">
      <c r="A981">
        <v>1962.08</v>
      </c>
      <c r="B981">
        <v>58.52</v>
      </c>
      <c r="C981">
        <v>17.571262631045535</v>
      </c>
      <c r="D981">
        <f t="shared" si="321"/>
        <v>0.13240667196187453</v>
      </c>
      <c r="E981">
        <f t="shared" si="345"/>
        <v>-0.13674583271869012</v>
      </c>
      <c r="F981">
        <f t="shared" si="341"/>
        <v>0.32648762506582502</v>
      </c>
      <c r="G981" t="str">
        <f t="shared" si="322"/>
        <v>13.7 to 17.8</v>
      </c>
      <c r="H981" t="str">
        <f t="shared" si="323"/>
        <v>10.7 to 13.7</v>
      </c>
      <c r="I981" t="str">
        <f>IF(C981&gt;$AA$17,"Above 21.9",IF(C981&gt;$AA$16,"17.7 to 21.9",IF(C981&gt;$AA$15,"13.7 to 17.7",IF(C981&gt;$AA$14,"10.6 to 13.6","Below 10.6"))))</f>
        <v>13.7 to 17.7</v>
      </c>
      <c r="J981" t="str">
        <f t="shared" si="324"/>
        <v>10.6 to 13.6</v>
      </c>
      <c r="K981">
        <f t="shared" ref="K981:O981" si="381">_xlfn.PERCENTILE.INC($C262:$C981,K$1)</f>
        <v>10.171744562552723</v>
      </c>
      <c r="L981">
        <f t="shared" si="381"/>
        <v>11.950484443934146</v>
      </c>
      <c r="M981">
        <f t="shared" si="381"/>
        <v>13.991778747178733</v>
      </c>
      <c r="N981">
        <f t="shared" si="381"/>
        <v>17.548638253948216</v>
      </c>
      <c r="O981">
        <f t="shared" si="381"/>
        <v>32.563788598776704</v>
      </c>
      <c r="P981">
        <f t="shared" si="363"/>
        <v>1</v>
      </c>
      <c r="Q981">
        <f t="shared" si="326"/>
        <v>3</v>
      </c>
      <c r="R981">
        <f t="shared" si="327"/>
        <v>1</v>
      </c>
      <c r="S981">
        <f t="shared" si="328"/>
        <v>2</v>
      </c>
      <c r="T981">
        <f t="shared" si="340"/>
        <v>5.6911106560615869E-2</v>
      </c>
      <c r="U981">
        <f t="shared" si="329"/>
        <v>7.8874441301538104E-2</v>
      </c>
      <c r="V981">
        <f t="shared" si="330"/>
        <v>4.7751641477405959E-2</v>
      </c>
      <c r="W981">
        <f t="shared" si="331"/>
        <v>5.8338545090265218E-2</v>
      </c>
    </row>
    <row r="982" spans="1:23" x14ac:dyDescent="0.4">
      <c r="A982">
        <v>1962.09</v>
      </c>
      <c r="B982">
        <v>58</v>
      </c>
      <c r="C982">
        <v>17.321461147465481</v>
      </c>
      <c r="D982">
        <f t="shared" si="321"/>
        <v>0.13405972558514931</v>
      </c>
      <c r="E982">
        <f t="shared" si="345"/>
        <v>-0.13767469521260786</v>
      </c>
      <c r="F982">
        <f t="shared" si="341"/>
        <v>-0.10663021189337042</v>
      </c>
      <c r="G982" t="str">
        <f t="shared" si="322"/>
        <v>13.7 to 17.8</v>
      </c>
      <c r="H982" t="str">
        <f t="shared" si="323"/>
        <v>10.7 to 13.7</v>
      </c>
      <c r="I982" t="str">
        <f>IF(C982&gt;$AA$17,"Above 21.9",IF(C982&gt;$AA$16,"17.7 to 21.9",IF(C982&gt;$AA$15,"13.7 to 17.7",IF(C982&gt;$AA$14,"10.6 to 13.6","Below 10.6"))))</f>
        <v>13.7 to 17.7</v>
      </c>
      <c r="J982" t="str">
        <f t="shared" si="324"/>
        <v>10.6 to 13.6</v>
      </c>
      <c r="K982">
        <f t="shared" ref="K982:O982" si="382">_xlfn.PERCENTILE.INC($C263:$C982,K$1)</f>
        <v>10.171744562552723</v>
      </c>
      <c r="L982">
        <f t="shared" si="382"/>
        <v>11.950484443934146</v>
      </c>
      <c r="M982">
        <f t="shared" si="382"/>
        <v>13.991778747178733</v>
      </c>
      <c r="N982">
        <f t="shared" si="382"/>
        <v>17.53884530359807</v>
      </c>
      <c r="O982">
        <f t="shared" si="382"/>
        <v>32.563788598776704</v>
      </c>
      <c r="P982">
        <f t="shared" si="363"/>
        <v>2</v>
      </c>
      <c r="Q982">
        <f t="shared" si="326"/>
        <v>3</v>
      </c>
      <c r="R982">
        <f t="shared" si="327"/>
        <v>1</v>
      </c>
      <c r="S982">
        <f t="shared" si="328"/>
        <v>1</v>
      </c>
      <c r="T982">
        <f t="shared" si="340"/>
        <v>5.7731850187841834E-2</v>
      </c>
      <c r="U982">
        <f t="shared" si="329"/>
        <v>8.0420256829921585E-2</v>
      </c>
      <c r="V982">
        <f t="shared" si="330"/>
        <v>4.8296945747887239E-2</v>
      </c>
      <c r="W982">
        <f t="shared" si="331"/>
        <v>5.6911106560615869E-2</v>
      </c>
    </row>
    <row r="983" spans="1:23" x14ac:dyDescent="0.4">
      <c r="A983">
        <v>1962.1</v>
      </c>
      <c r="B983">
        <v>56.17</v>
      </c>
      <c r="C983">
        <v>16.739820967901331</v>
      </c>
      <c r="D983">
        <f t="shared" si="321"/>
        <v>0.13153338829348721</v>
      </c>
      <c r="E983">
        <f t="shared" si="345"/>
        <v>-0.1739705882352941</v>
      </c>
      <c r="F983">
        <f t="shared" si="341"/>
        <v>-0.37862068965517204</v>
      </c>
      <c r="G983" t="str">
        <f t="shared" si="322"/>
        <v>13.7 to 17.8</v>
      </c>
      <c r="H983" t="str">
        <f t="shared" si="323"/>
        <v>10.7 to 13.7</v>
      </c>
      <c r="I983" t="str">
        <f>IF(C983&gt;$AA$17,"Above 21.9",IF(C983&gt;$AA$16,"17.7 to 21.9",IF(C983&gt;$AA$15,"13.7 to 17.7",IF(C983&gt;$AA$14,"10.6 to 13.6","Below 10.6"))))</f>
        <v>13.7 to 17.7</v>
      </c>
      <c r="J983" t="str">
        <f t="shared" si="324"/>
        <v>10.6 to 13.6</v>
      </c>
      <c r="K983">
        <f t="shared" ref="K983:O983" si="383">_xlfn.PERCENTILE.INC($C264:$C983,K$1)</f>
        <v>10.171744562552723</v>
      </c>
      <c r="L983">
        <f t="shared" si="383"/>
        <v>11.950484443934146</v>
      </c>
      <c r="M983">
        <f t="shared" si="383"/>
        <v>13.991778747178733</v>
      </c>
      <c r="N983">
        <f t="shared" si="383"/>
        <v>17.451261128529993</v>
      </c>
      <c r="O983">
        <f t="shared" si="383"/>
        <v>32.563788598776704</v>
      </c>
      <c r="P983">
        <f t="shared" si="363"/>
        <v>2</v>
      </c>
      <c r="Q983">
        <f t="shared" si="326"/>
        <v>3</v>
      </c>
      <c r="R983">
        <f t="shared" si="327"/>
        <v>1</v>
      </c>
      <c r="S983">
        <f t="shared" si="328"/>
        <v>2</v>
      </c>
      <c r="T983">
        <f t="shared" si="340"/>
        <v>5.9737795399216261E-2</v>
      </c>
      <c r="U983">
        <f t="shared" si="329"/>
        <v>8.2432187689050557E-2</v>
      </c>
      <c r="V983">
        <f t="shared" si="330"/>
        <v>4.7791574883466081E-2</v>
      </c>
      <c r="W983">
        <f t="shared" si="331"/>
        <v>5.7731850187841834E-2</v>
      </c>
    </row>
    <row r="984" spans="1:23" x14ac:dyDescent="0.4">
      <c r="A984">
        <v>1962.11</v>
      </c>
      <c r="B984">
        <v>60.04</v>
      </c>
      <c r="C984">
        <v>17.854386489497148</v>
      </c>
      <c r="D984">
        <f t="shared" si="321"/>
        <v>0.13987215341590092</v>
      </c>
      <c r="E984">
        <f t="shared" si="345"/>
        <v>-0.15531795160382666</v>
      </c>
      <c r="F984">
        <f t="shared" si="341"/>
        <v>0.82677585899946526</v>
      </c>
      <c r="G984" t="str">
        <f t="shared" si="322"/>
        <v>17.8 to 22.0</v>
      </c>
      <c r="H984" t="str">
        <f t="shared" si="323"/>
        <v>10.7 to 13.7</v>
      </c>
      <c r="I984" t="str">
        <f>IF(C984&gt;$AA$17,"Above 21.9",IF(C984&gt;$AA$16,"17.7 to 21.9",IF(C984&gt;$AA$15,"13.7 to 17.7",IF(C984&gt;$AA$14,"10.6 to 13.6","Below 10.6"))))</f>
        <v>17.7 to 21.9</v>
      </c>
      <c r="J984" t="str">
        <f t="shared" si="324"/>
        <v>10.6 to 13.6</v>
      </c>
      <c r="K984">
        <f t="shared" ref="K984:O984" si="384">_xlfn.PERCENTILE.INC($C265:$C984,K$1)</f>
        <v>10.171744562552723</v>
      </c>
      <c r="L984">
        <f t="shared" si="384"/>
        <v>11.950484443934146</v>
      </c>
      <c r="M984">
        <f t="shared" si="384"/>
        <v>13.991778747178733</v>
      </c>
      <c r="N984">
        <f t="shared" si="384"/>
        <v>17.451261128529993</v>
      </c>
      <c r="O984">
        <f t="shared" si="384"/>
        <v>32.563788598776704</v>
      </c>
      <c r="P984">
        <f t="shared" si="363"/>
        <v>1</v>
      </c>
      <c r="Q984">
        <f t="shared" si="326"/>
        <v>3</v>
      </c>
      <c r="R984">
        <f t="shared" si="327"/>
        <v>1</v>
      </c>
      <c r="S984">
        <f t="shared" si="328"/>
        <v>2</v>
      </c>
      <c r="T984">
        <f t="shared" si="340"/>
        <v>5.6008645303396477E-2</v>
      </c>
      <c r="U984">
        <f t="shared" si="329"/>
        <v>8.017015464010209E-2</v>
      </c>
      <c r="V984">
        <f t="shared" si="330"/>
        <v>4.5749928365692936E-2</v>
      </c>
      <c r="W984">
        <f t="shared" si="331"/>
        <v>5.9737795399216261E-2</v>
      </c>
    </row>
    <row r="985" spans="1:23" x14ac:dyDescent="0.4">
      <c r="A985">
        <v>1962.12</v>
      </c>
      <c r="B985">
        <v>62.64</v>
      </c>
      <c r="C985">
        <v>18.585836118439858</v>
      </c>
      <c r="D985">
        <f t="shared" si="321"/>
        <v>0.14055299539170507</v>
      </c>
      <c r="E985">
        <f t="shared" si="345"/>
        <v>-0.12684694730972951</v>
      </c>
      <c r="F985">
        <f t="shared" si="341"/>
        <v>0.51965356429047338</v>
      </c>
      <c r="G985" t="str">
        <f t="shared" si="322"/>
        <v>17.8 to 22.0</v>
      </c>
      <c r="H985" t="str">
        <f t="shared" si="323"/>
        <v>10.7 to 13.7</v>
      </c>
      <c r="I985" t="str">
        <f>IF(C985&gt;$AA$17,"Above 21.9",IF(C985&gt;$AA$16,"17.7 to 21.9",IF(C985&gt;$AA$15,"13.7 to 17.7",IF(C985&gt;$AA$14,"10.6 to 13.6","Below 10.6"))))</f>
        <v>17.7 to 21.9</v>
      </c>
      <c r="J985" t="str">
        <f t="shared" si="324"/>
        <v>10.6 to 13.6</v>
      </c>
      <c r="K985">
        <f t="shared" ref="K985:O985" si="385">_xlfn.PERCENTILE.INC($C266:$C985,K$1)</f>
        <v>10.171744562552723</v>
      </c>
      <c r="L985">
        <f t="shared" si="385"/>
        <v>11.950484443934146</v>
      </c>
      <c r="M985">
        <f t="shared" si="385"/>
        <v>13.991778747178733</v>
      </c>
      <c r="N985">
        <f t="shared" si="385"/>
        <v>17.451261128529993</v>
      </c>
      <c r="O985">
        <f t="shared" si="385"/>
        <v>32.563788598776704</v>
      </c>
      <c r="P985">
        <f t="shared" si="363"/>
        <v>1</v>
      </c>
      <c r="Q985">
        <f t="shared" si="326"/>
        <v>3</v>
      </c>
      <c r="R985">
        <f t="shared" si="327"/>
        <v>1</v>
      </c>
      <c r="S985">
        <f t="shared" si="328"/>
        <v>1</v>
      </c>
      <c r="T985">
        <f t="shared" si="340"/>
        <v>5.3804412867272312E-2</v>
      </c>
      <c r="U985">
        <f t="shared" si="329"/>
        <v>7.7315815656273976E-2</v>
      </c>
      <c r="V985">
        <f t="shared" si="330"/>
        <v>4.5369003850902666E-2</v>
      </c>
      <c r="W985">
        <f t="shared" si="331"/>
        <v>5.6008645303396477E-2</v>
      </c>
    </row>
    <row r="986" spans="1:23" x14ac:dyDescent="0.4">
      <c r="A986">
        <v>1963.01</v>
      </c>
      <c r="B986">
        <v>65.06</v>
      </c>
      <c r="C986">
        <v>19.259231693254055</v>
      </c>
      <c r="D986">
        <f t="shared" si="321"/>
        <v>0.14851031321619559</v>
      </c>
      <c r="E986">
        <f t="shared" si="345"/>
        <v>-5.8057043578977723E-2</v>
      </c>
      <c r="F986">
        <f t="shared" si="341"/>
        <v>0.46360153256705017</v>
      </c>
      <c r="G986" t="str">
        <f t="shared" si="322"/>
        <v>17.8 to 22.0</v>
      </c>
      <c r="H986" t="str">
        <f t="shared" si="323"/>
        <v>10.7 to 13.7</v>
      </c>
      <c r="I986" t="str">
        <f>IF(C986&gt;$AA$17,"Above 21.9",IF(C986&gt;$AA$16,"17.7 to 21.9",IF(C986&gt;$AA$15,"13.7 to 17.7",IF(C986&gt;$AA$14,"10.6 to 13.6","Below 10.6"))))</f>
        <v>17.7 to 21.9</v>
      </c>
      <c r="J986" t="str">
        <f t="shared" si="324"/>
        <v>10.6 to 13.6</v>
      </c>
      <c r="K986">
        <f t="shared" ref="K986:O986" si="386">_xlfn.PERCENTILE.INC($C267:$C986,K$1)</f>
        <v>10.171744562552723</v>
      </c>
      <c r="L986">
        <f t="shared" si="386"/>
        <v>11.950484443934146</v>
      </c>
      <c r="M986">
        <f t="shared" si="386"/>
        <v>13.991778747178733</v>
      </c>
      <c r="N986">
        <f t="shared" si="386"/>
        <v>17.451261128529993</v>
      </c>
      <c r="O986">
        <f t="shared" si="386"/>
        <v>32.563788598776704</v>
      </c>
      <c r="P986">
        <f t="shared" si="363"/>
        <v>1</v>
      </c>
      <c r="Q986">
        <f t="shared" si="326"/>
        <v>3</v>
      </c>
      <c r="R986">
        <f t="shared" si="327"/>
        <v>1</v>
      </c>
      <c r="S986">
        <f t="shared" si="328"/>
        <v>1</v>
      </c>
      <c r="T986">
        <f t="shared" si="340"/>
        <v>5.1923151241296442E-2</v>
      </c>
      <c r="U986">
        <f t="shared" si="329"/>
        <v>7.6859381496193022E-2</v>
      </c>
      <c r="V986">
        <f t="shared" si="330"/>
        <v>4.7174414386456663E-2</v>
      </c>
      <c r="W986">
        <f t="shared" si="331"/>
        <v>5.3804412867272312E-2</v>
      </c>
    </row>
    <row r="987" spans="1:23" x14ac:dyDescent="0.4">
      <c r="A987">
        <v>1963.02</v>
      </c>
      <c r="B987">
        <v>65.92</v>
      </c>
      <c r="C987">
        <v>19.469191309671409</v>
      </c>
      <c r="D987">
        <f t="shared" si="321"/>
        <v>0.15491105955143078</v>
      </c>
      <c r="E987">
        <f t="shared" si="345"/>
        <v>-6.123611506693246E-2</v>
      </c>
      <c r="F987">
        <f t="shared" si="341"/>
        <v>0.15862280971410994</v>
      </c>
      <c r="G987" t="str">
        <f t="shared" si="322"/>
        <v>17.8 to 22.0</v>
      </c>
      <c r="H987" t="str">
        <f t="shared" si="323"/>
        <v>10.7 to 13.7</v>
      </c>
      <c r="I987" t="str">
        <f>IF(C987&gt;$AA$17,"Above 21.9",IF(C987&gt;$AA$16,"17.7 to 21.9",IF(C987&gt;$AA$15,"13.7 to 17.7",IF(C987&gt;$AA$14,"10.6 to 13.6","Below 10.6"))))</f>
        <v>17.7 to 21.9</v>
      </c>
      <c r="J987" t="str">
        <f t="shared" si="324"/>
        <v>10.6 to 13.6</v>
      </c>
      <c r="K987">
        <f t="shared" ref="K987:O987" si="387">_xlfn.PERCENTILE.INC($C268:$C987,K$1)</f>
        <v>10.171744562552723</v>
      </c>
      <c r="L987">
        <f t="shared" si="387"/>
        <v>11.950484443934146</v>
      </c>
      <c r="M987">
        <f t="shared" si="387"/>
        <v>13.991778747178733</v>
      </c>
      <c r="N987">
        <f t="shared" si="387"/>
        <v>17.451261128529993</v>
      </c>
      <c r="O987">
        <f t="shared" si="387"/>
        <v>32.563788598776704</v>
      </c>
      <c r="P987">
        <f t="shared" si="363"/>
        <v>1</v>
      </c>
      <c r="Q987">
        <f t="shared" si="326"/>
        <v>3</v>
      </c>
      <c r="R987">
        <f t="shared" si="327"/>
        <v>1</v>
      </c>
      <c r="S987">
        <f t="shared" si="328"/>
        <v>1</v>
      </c>
      <c r="T987">
        <f t="shared" si="340"/>
        <v>5.1363201691035081E-2</v>
      </c>
      <c r="U987">
        <f t="shared" si="329"/>
        <v>7.7764447081040716E-2</v>
      </c>
      <c r="V987">
        <f t="shared" si="330"/>
        <v>4.6616378693691382E-2</v>
      </c>
      <c r="W987">
        <f t="shared" si="331"/>
        <v>5.1923151241296442E-2</v>
      </c>
    </row>
    <row r="988" spans="1:23" x14ac:dyDescent="0.4">
      <c r="A988">
        <v>1963.03</v>
      </c>
      <c r="B988">
        <v>65.67</v>
      </c>
      <c r="C988">
        <v>19.288064606604834</v>
      </c>
      <c r="D988">
        <f t="shared" si="321"/>
        <v>0.15267410542516355</v>
      </c>
      <c r="E988">
        <f t="shared" si="345"/>
        <v>-6.5727699530516492E-2</v>
      </c>
      <c r="F988">
        <f t="shared" si="341"/>
        <v>-4.5509708737864078E-2</v>
      </c>
      <c r="G988" t="str">
        <f t="shared" si="322"/>
        <v>17.8 to 22.0</v>
      </c>
      <c r="H988" t="str">
        <f t="shared" si="323"/>
        <v>10.7 to 13.7</v>
      </c>
      <c r="I988" t="str">
        <f>IF(C988&gt;$AA$17,"Above 21.9",IF(C988&gt;$AA$16,"17.7 to 21.9",IF(C988&gt;$AA$15,"13.7 to 17.7",IF(C988&gt;$AA$14,"10.6 to 13.6","Below 10.6"))))</f>
        <v>17.7 to 21.9</v>
      </c>
      <c r="J988" t="str">
        <f t="shared" si="324"/>
        <v>10.6 to 13.6</v>
      </c>
      <c r="K988">
        <f t="shared" ref="K988:O988" si="388">_xlfn.PERCENTILE.INC($C269:$C988,K$1)</f>
        <v>10.171744562552723</v>
      </c>
      <c r="L988">
        <f t="shared" si="388"/>
        <v>11.950484443934146</v>
      </c>
      <c r="M988">
        <f t="shared" si="388"/>
        <v>13.991778747178733</v>
      </c>
      <c r="N988">
        <f t="shared" si="388"/>
        <v>17.451261128529993</v>
      </c>
      <c r="O988">
        <f t="shared" si="388"/>
        <v>32.563788598776704</v>
      </c>
      <c r="P988">
        <f t="shared" si="363"/>
        <v>1</v>
      </c>
      <c r="Q988">
        <f t="shared" si="326"/>
        <v>3</v>
      </c>
      <c r="R988">
        <f t="shared" si="327"/>
        <v>1</v>
      </c>
      <c r="S988">
        <f t="shared" si="328"/>
        <v>1</v>
      </c>
      <c r="T988">
        <f t="shared" si="340"/>
        <v>5.1845533514936946E-2</v>
      </c>
      <c r="U988">
        <f t="shared" si="329"/>
        <v>7.7913056156253907E-2</v>
      </c>
      <c r="V988">
        <f t="shared" si="330"/>
        <v>4.663492072794613E-2</v>
      </c>
      <c r="W988">
        <f t="shared" si="331"/>
        <v>5.1363201691035081E-2</v>
      </c>
    </row>
    <row r="989" spans="1:23" x14ac:dyDescent="0.4">
      <c r="A989">
        <v>1963.04</v>
      </c>
      <c r="B989">
        <v>68.760000000000005</v>
      </c>
      <c r="C989">
        <v>20.150077238226981</v>
      </c>
      <c r="D989">
        <f t="shared" si="321"/>
        <v>0.17826790772966411</v>
      </c>
      <c r="E989">
        <f t="shared" si="345"/>
        <v>1.0433504775900191E-2</v>
      </c>
      <c r="F989">
        <f t="shared" si="341"/>
        <v>0.56464138876199232</v>
      </c>
      <c r="G989" t="str">
        <f t="shared" si="322"/>
        <v>17.8 to 22.0</v>
      </c>
      <c r="H989" t="str">
        <f t="shared" si="323"/>
        <v>10.7 to 13.7</v>
      </c>
      <c r="I989" t="str">
        <f>IF(C989&gt;$AA$17,"Above 21.9",IF(C989&gt;$AA$16,"17.7 to 21.9",IF(C989&gt;$AA$15,"13.7 to 17.7",IF(C989&gt;$AA$14,"10.6 to 13.6","Below 10.6"))))</f>
        <v>17.7 to 21.9</v>
      </c>
      <c r="J989" t="str">
        <f t="shared" si="324"/>
        <v>10.6 to 13.6</v>
      </c>
      <c r="K989">
        <f t="shared" ref="K989:O989" si="389">_xlfn.PERCENTILE.INC($C270:$C989,K$1)</f>
        <v>10.171744562552723</v>
      </c>
      <c r="L989">
        <f t="shared" si="389"/>
        <v>11.950484443934146</v>
      </c>
      <c r="M989">
        <f t="shared" si="389"/>
        <v>13.991778747178733</v>
      </c>
      <c r="N989">
        <f t="shared" si="389"/>
        <v>17.451261128529993</v>
      </c>
      <c r="O989">
        <f t="shared" si="389"/>
        <v>32.563788598776704</v>
      </c>
      <c r="P989">
        <f t="shared" si="363"/>
        <v>1</v>
      </c>
      <c r="Q989">
        <f t="shared" si="326"/>
        <v>3</v>
      </c>
      <c r="R989">
        <f t="shared" si="327"/>
        <v>1</v>
      </c>
      <c r="S989">
        <f t="shared" si="328"/>
        <v>1</v>
      </c>
      <c r="T989">
        <f t="shared" si="340"/>
        <v>4.9627601332608622E-2</v>
      </c>
      <c r="U989">
        <f t="shared" si="329"/>
        <v>8.2210465431763191E-2</v>
      </c>
      <c r="V989">
        <f t="shared" si="330"/>
        <v>4.8406608273329876E-2</v>
      </c>
      <c r="W989">
        <f t="shared" si="331"/>
        <v>5.1845533514936946E-2</v>
      </c>
    </row>
    <row r="990" spans="1:23" x14ac:dyDescent="0.4">
      <c r="A990">
        <v>1963.05</v>
      </c>
      <c r="B990">
        <v>70.14</v>
      </c>
      <c r="C990">
        <v>20.507585864952613</v>
      </c>
      <c r="D990">
        <f t="shared" si="321"/>
        <v>0.18236714975845408</v>
      </c>
      <c r="E990">
        <f t="shared" si="345"/>
        <v>0.11351008096523255</v>
      </c>
      <c r="F990">
        <f t="shared" si="341"/>
        <v>0.24083769633507773</v>
      </c>
      <c r="G990" t="str">
        <f t="shared" si="322"/>
        <v>17.8 to 22.0</v>
      </c>
      <c r="H990" t="str">
        <f t="shared" si="323"/>
        <v>10.7 to 13.7</v>
      </c>
      <c r="I990" t="str">
        <f>IF(C990&gt;$AA$17,"Above 21.9",IF(C990&gt;$AA$16,"17.7 to 21.9",IF(C990&gt;$AA$15,"13.7 to 17.7",IF(C990&gt;$AA$14,"10.6 to 13.6","Below 10.6"))))</f>
        <v>17.7 to 21.9</v>
      </c>
      <c r="J990" t="str">
        <f t="shared" si="324"/>
        <v>10.6 to 13.6</v>
      </c>
      <c r="K990">
        <f t="shared" ref="K990:O990" si="390">_xlfn.PERCENTILE.INC($C271:$C990,K$1)</f>
        <v>10.171744562552723</v>
      </c>
      <c r="L990">
        <f t="shared" si="390"/>
        <v>11.950484443934146</v>
      </c>
      <c r="M990">
        <f t="shared" si="390"/>
        <v>13.991778747178733</v>
      </c>
      <c r="N990">
        <f t="shared" si="390"/>
        <v>17.451261128529993</v>
      </c>
      <c r="O990">
        <f t="shared" si="390"/>
        <v>32.563788598776704</v>
      </c>
      <c r="P990">
        <f t="shared" si="363"/>
        <v>1</v>
      </c>
      <c r="Q990">
        <f t="shared" si="326"/>
        <v>3</v>
      </c>
      <c r="R990">
        <f t="shared" si="327"/>
        <v>1</v>
      </c>
      <c r="S990">
        <f t="shared" si="328"/>
        <v>1</v>
      </c>
      <c r="T990">
        <f t="shared" si="340"/>
        <v>4.8762443643305488E-2</v>
      </c>
      <c r="U990">
        <f t="shared" si="329"/>
        <v>8.2358952853828382E-2</v>
      </c>
      <c r="V990">
        <f t="shared" si="330"/>
        <v>5.2385182489606281E-2</v>
      </c>
      <c r="W990">
        <f t="shared" si="331"/>
        <v>4.9627601332608622E-2</v>
      </c>
    </row>
    <row r="991" spans="1:23" x14ac:dyDescent="0.4">
      <c r="A991">
        <v>1963.06</v>
      </c>
      <c r="B991">
        <v>70.11</v>
      </c>
      <c r="C991">
        <v>20.384149993840992</v>
      </c>
      <c r="D991">
        <f t="shared" si="321"/>
        <v>0.19273486430062631</v>
      </c>
      <c r="E991">
        <f t="shared" si="345"/>
        <v>0.26029120977889619</v>
      </c>
      <c r="F991">
        <f t="shared" si="341"/>
        <v>-5.1325919589394588E-3</v>
      </c>
      <c r="G991" t="str">
        <f t="shared" si="322"/>
        <v>17.8 to 22.0</v>
      </c>
      <c r="H991" t="str">
        <f t="shared" si="323"/>
        <v>10.7 to 13.7</v>
      </c>
      <c r="I991" t="str">
        <f>IF(C991&gt;$AA$17,"Above 21.9",IF(C991&gt;$AA$16,"17.7 to 21.9",IF(C991&gt;$AA$15,"13.7 to 17.7",IF(C991&gt;$AA$14,"10.6 to 13.6","Below 10.6"))))</f>
        <v>17.7 to 21.9</v>
      </c>
      <c r="J991" t="str">
        <f t="shared" si="324"/>
        <v>10.6 to 13.6</v>
      </c>
      <c r="K991">
        <f t="shared" ref="K991:O991" si="391">_xlfn.PERCENTILE.INC($C272:$C991,K$1)</f>
        <v>10.171744562552723</v>
      </c>
      <c r="L991">
        <f t="shared" si="391"/>
        <v>11.950484443934146</v>
      </c>
      <c r="M991">
        <f t="shared" si="391"/>
        <v>13.991778747178733</v>
      </c>
      <c r="N991">
        <f t="shared" si="391"/>
        <v>17.451261128529993</v>
      </c>
      <c r="O991">
        <f t="shared" si="391"/>
        <v>32.563788598776704</v>
      </c>
      <c r="P991">
        <f t="shared" si="363"/>
        <v>1</v>
      </c>
      <c r="Q991">
        <f t="shared" si="326"/>
        <v>4</v>
      </c>
      <c r="R991">
        <f t="shared" si="327"/>
        <v>2</v>
      </c>
      <c r="S991">
        <f t="shared" si="328"/>
        <v>1</v>
      </c>
      <c r="T991">
        <f t="shared" si="340"/>
        <v>4.9057723785497401E-2</v>
      </c>
      <c r="U991">
        <f t="shared" si="329"/>
        <v>8.6025887069047985E-2</v>
      </c>
      <c r="V991">
        <f t="shared" si="330"/>
        <v>5.9426282346566453E-2</v>
      </c>
      <c r="W991">
        <f t="shared" si="331"/>
        <v>4.8762443643305488E-2</v>
      </c>
    </row>
    <row r="992" spans="1:23" x14ac:dyDescent="0.4">
      <c r="A992">
        <v>1963.07</v>
      </c>
      <c r="B992">
        <v>69.069999999999993</v>
      </c>
      <c r="C992">
        <v>19.969231885949636</v>
      </c>
      <c r="D992">
        <f t="shared" si="321"/>
        <v>0.18435570193495263</v>
      </c>
      <c r="E992">
        <f t="shared" si="345"/>
        <v>0.21239248727400376</v>
      </c>
      <c r="F992">
        <f t="shared" si="341"/>
        <v>-0.17800599058622274</v>
      </c>
      <c r="G992" t="str">
        <f t="shared" si="322"/>
        <v>17.8 to 22.0</v>
      </c>
      <c r="H992" t="str">
        <f t="shared" si="323"/>
        <v>10.7 to 13.7</v>
      </c>
      <c r="I992" t="str">
        <f>IF(C992&gt;$AA$17,"Above 21.9",IF(C992&gt;$AA$16,"17.7 to 21.9",IF(C992&gt;$AA$15,"13.7 to 17.7",IF(C992&gt;$AA$14,"10.6 to 13.6","Below 10.6"))))</f>
        <v>17.7 to 21.9</v>
      </c>
      <c r="J992" t="str">
        <f t="shared" si="324"/>
        <v>10.6 to 13.6</v>
      </c>
      <c r="K992">
        <f t="shared" ref="K992:O992" si="392">_xlfn.PERCENTILE.INC($C273:$C992,K$1)</f>
        <v>10.171744562552723</v>
      </c>
      <c r="L992">
        <f t="shared" si="392"/>
        <v>11.950484443934146</v>
      </c>
      <c r="M992">
        <f t="shared" si="392"/>
        <v>13.991778747178733</v>
      </c>
      <c r="N992">
        <f t="shared" si="392"/>
        <v>17.53884530359807</v>
      </c>
      <c r="O992">
        <f t="shared" si="392"/>
        <v>32.563788598776704</v>
      </c>
      <c r="P992">
        <f t="shared" si="363"/>
        <v>1</v>
      </c>
      <c r="Q992">
        <f t="shared" si="326"/>
        <v>4</v>
      </c>
      <c r="R992">
        <f t="shared" si="327"/>
        <v>2</v>
      </c>
      <c r="S992">
        <f t="shared" si="328"/>
        <v>1</v>
      </c>
      <c r="T992">
        <f t="shared" si="340"/>
        <v>5.0077038802058313E-2</v>
      </c>
      <c r="U992">
        <f t="shared" si="329"/>
        <v>8.5104922467363953E-2</v>
      </c>
      <c r="V992">
        <f t="shared" si="330"/>
        <v>5.8338545090265218E-2</v>
      </c>
      <c r="W992">
        <f t="shared" si="331"/>
        <v>4.9057723785497401E-2</v>
      </c>
    </row>
    <row r="993" spans="1:23" x14ac:dyDescent="0.4">
      <c r="A993">
        <v>1963.08</v>
      </c>
      <c r="B993">
        <v>70.98</v>
      </c>
      <c r="C993">
        <v>20.47263790052768</v>
      </c>
      <c r="D993">
        <f t="shared" si="321"/>
        <v>0.19102091020910211</v>
      </c>
      <c r="E993">
        <f t="shared" si="345"/>
        <v>0.21291866028708134</v>
      </c>
      <c r="F993">
        <f t="shared" si="341"/>
        <v>0.331837266541192</v>
      </c>
      <c r="G993" t="str">
        <f t="shared" si="322"/>
        <v>17.8 to 22.0</v>
      </c>
      <c r="H993" t="str">
        <f t="shared" si="323"/>
        <v>10.7 to 13.7</v>
      </c>
      <c r="I993" t="str">
        <f>IF(C993&gt;$AA$17,"Above 21.9",IF(C993&gt;$AA$16,"17.7 to 21.9",IF(C993&gt;$AA$15,"13.7 to 17.7",IF(C993&gt;$AA$14,"10.6 to 13.6","Below 10.6"))))</f>
        <v>17.7 to 21.9</v>
      </c>
      <c r="J993" t="str">
        <f t="shared" si="324"/>
        <v>10.6 to 13.6</v>
      </c>
      <c r="K993">
        <f t="shared" ref="K993:O993" si="393">_xlfn.PERCENTILE.INC($C274:$C993,K$1)</f>
        <v>10.171744562552723</v>
      </c>
      <c r="L993">
        <f t="shared" si="393"/>
        <v>11.950484443934146</v>
      </c>
      <c r="M993">
        <f t="shared" si="393"/>
        <v>13.991778747178733</v>
      </c>
      <c r="N993">
        <f t="shared" si="393"/>
        <v>17.548638253948216</v>
      </c>
      <c r="O993">
        <f t="shared" si="393"/>
        <v>32.563788598776704</v>
      </c>
      <c r="P993">
        <f t="shared" si="363"/>
        <v>1</v>
      </c>
      <c r="Q993">
        <f t="shared" si="326"/>
        <v>4</v>
      </c>
      <c r="R993">
        <f t="shared" si="327"/>
        <v>1</v>
      </c>
      <c r="S993">
        <f t="shared" si="328"/>
        <v>1</v>
      </c>
      <c r="T993">
        <f t="shared" si="340"/>
        <v>4.8845683924992639E-2</v>
      </c>
      <c r="U993">
        <f t="shared" si="329"/>
        <v>8.5360093505152418E-2</v>
      </c>
      <c r="V993">
        <f t="shared" si="330"/>
        <v>5.6911106560615869E-2</v>
      </c>
      <c r="W993">
        <f t="shared" si="331"/>
        <v>5.0077038802058313E-2</v>
      </c>
    </row>
    <row r="994" spans="1:23" x14ac:dyDescent="0.4">
      <c r="A994">
        <v>1963.09</v>
      </c>
      <c r="B994">
        <v>72.849999999999994</v>
      </c>
      <c r="C994">
        <v>20.960360090705105</v>
      </c>
      <c r="D994">
        <f t="shared" si="321"/>
        <v>0.21306403094112589</v>
      </c>
      <c r="E994">
        <f t="shared" si="345"/>
        <v>0.25603448275862062</v>
      </c>
      <c r="F994">
        <f t="shared" si="341"/>
        <v>0.31614539306846834</v>
      </c>
      <c r="G994" t="str">
        <f t="shared" si="322"/>
        <v>17.8 to 22.0</v>
      </c>
      <c r="H994" t="str">
        <f t="shared" si="323"/>
        <v>10.7 to 13.7</v>
      </c>
      <c r="I994" t="str">
        <f>IF(C994&gt;$AA$17,"Above 21.9",IF(C994&gt;$AA$16,"17.7 to 21.9",IF(C994&gt;$AA$15,"13.7 to 17.7",IF(C994&gt;$AA$14,"10.6 to 13.6","Below 10.6"))))</f>
        <v>17.7 to 21.9</v>
      </c>
      <c r="J994" t="str">
        <f t="shared" si="324"/>
        <v>10.6 to 13.6</v>
      </c>
      <c r="K994">
        <f t="shared" ref="K994:O994" si="394">_xlfn.PERCENTILE.INC($C275:$C994,K$1)</f>
        <v>10.171744562552723</v>
      </c>
      <c r="L994">
        <f t="shared" si="394"/>
        <v>11.950484443934146</v>
      </c>
      <c r="M994">
        <f t="shared" si="394"/>
        <v>13.991778747178733</v>
      </c>
      <c r="N994">
        <f t="shared" si="394"/>
        <v>17.563925193374818</v>
      </c>
      <c r="O994">
        <f t="shared" si="394"/>
        <v>32.563788598776704</v>
      </c>
      <c r="P994">
        <f t="shared" si="363"/>
        <v>1</v>
      </c>
      <c r="Q994">
        <f t="shared" si="326"/>
        <v>4</v>
      </c>
      <c r="R994">
        <f t="shared" si="327"/>
        <v>2</v>
      </c>
      <c r="S994">
        <f t="shared" si="328"/>
        <v>1</v>
      </c>
      <c r="T994">
        <f t="shared" si="340"/>
        <v>4.7709104026483359E-2</v>
      </c>
      <c r="U994">
        <f t="shared" si="329"/>
        <v>8.9771850036105938E-2</v>
      </c>
      <c r="V994">
        <f t="shared" si="330"/>
        <v>5.7731850187841834E-2</v>
      </c>
      <c r="W994">
        <f t="shared" si="331"/>
        <v>4.8845683924992639E-2</v>
      </c>
    </row>
    <row r="995" spans="1:23" x14ac:dyDescent="0.4">
      <c r="A995">
        <v>1963.1</v>
      </c>
      <c r="B995">
        <v>73.03</v>
      </c>
      <c r="C995">
        <v>20.891344595411493</v>
      </c>
      <c r="D995">
        <f t="shared" si="321"/>
        <v>0.20467250730079267</v>
      </c>
      <c r="E995">
        <f t="shared" si="345"/>
        <v>0.30016022787965102</v>
      </c>
      <c r="F995">
        <f t="shared" si="341"/>
        <v>2.9649965682911218E-2</v>
      </c>
      <c r="G995" t="str">
        <f t="shared" si="322"/>
        <v>17.8 to 22.0</v>
      </c>
      <c r="H995" t="str">
        <f t="shared" si="323"/>
        <v>10.7 to 13.7</v>
      </c>
      <c r="I995" t="str">
        <f>IF(C995&gt;$AA$17,"Above 21.9",IF(C995&gt;$AA$16,"17.7 to 21.9",IF(C995&gt;$AA$15,"13.7 to 17.7",IF(C995&gt;$AA$14,"10.6 to 13.6","Below 10.6"))))</f>
        <v>17.7 to 21.9</v>
      </c>
      <c r="J995" t="str">
        <f t="shared" si="324"/>
        <v>10.6 to 13.6</v>
      </c>
      <c r="K995">
        <f t="shared" ref="K995:O995" si="395">_xlfn.PERCENTILE.INC($C276:$C995,K$1)</f>
        <v>10.171744562552723</v>
      </c>
      <c r="L995">
        <f t="shared" si="395"/>
        <v>11.950484443934146</v>
      </c>
      <c r="M995">
        <f t="shared" si="395"/>
        <v>13.991778747178733</v>
      </c>
      <c r="N995">
        <f t="shared" si="395"/>
        <v>17.573432712751966</v>
      </c>
      <c r="O995">
        <f t="shared" si="395"/>
        <v>32.563788598776704</v>
      </c>
      <c r="P995">
        <f t="shared" si="363"/>
        <v>1</v>
      </c>
      <c r="Q995">
        <f t="shared" si="326"/>
        <v>4</v>
      </c>
      <c r="R995">
        <f t="shared" si="327"/>
        <v>2</v>
      </c>
      <c r="S995">
        <f t="shared" si="328"/>
        <v>1</v>
      </c>
      <c r="T995">
        <f t="shared" si="340"/>
        <v>4.7866713194690054E-2</v>
      </c>
      <c r="U995">
        <f t="shared" si="329"/>
        <v>8.7781401543428506E-2</v>
      </c>
      <c r="V995">
        <f t="shared" si="330"/>
        <v>5.9737795399216261E-2</v>
      </c>
      <c r="W995">
        <f t="shared" si="331"/>
        <v>4.7709104026483359E-2</v>
      </c>
    </row>
    <row r="996" spans="1:23" x14ac:dyDescent="0.4">
      <c r="A996">
        <v>1963.11</v>
      </c>
      <c r="B996">
        <v>72.62</v>
      </c>
      <c r="C996">
        <v>20.720399335339707</v>
      </c>
      <c r="D996">
        <f t="shared" si="321"/>
        <v>0.19640816326530613</v>
      </c>
      <c r="E996">
        <f t="shared" si="345"/>
        <v>0.2095269820119921</v>
      </c>
      <c r="F996">
        <f t="shared" si="341"/>
        <v>-6.7369574147610009E-2</v>
      </c>
      <c r="G996" t="str">
        <f t="shared" si="322"/>
        <v>17.8 to 22.0</v>
      </c>
      <c r="H996" t="str">
        <f t="shared" si="323"/>
        <v>10.7 to 13.7</v>
      </c>
      <c r="I996" t="str">
        <f>IF(C996&gt;$AA$17,"Above 21.9",IF(C996&gt;$AA$16,"17.7 to 21.9",IF(C996&gt;$AA$15,"13.7 to 17.7",IF(C996&gt;$AA$14,"10.6 to 13.6","Below 10.6"))))</f>
        <v>17.7 to 21.9</v>
      </c>
      <c r="J996" t="str">
        <f t="shared" si="324"/>
        <v>10.6 to 13.6</v>
      </c>
      <c r="K996">
        <f t="shared" ref="K996:O996" si="396">_xlfn.PERCENTILE.INC($C277:$C996,K$1)</f>
        <v>10.171744562552723</v>
      </c>
      <c r="L996">
        <f t="shared" si="396"/>
        <v>11.950484443934146</v>
      </c>
      <c r="M996">
        <f t="shared" si="396"/>
        <v>13.991778747178733</v>
      </c>
      <c r="N996">
        <f t="shared" si="396"/>
        <v>17.592329905826432</v>
      </c>
      <c r="O996">
        <f t="shared" si="396"/>
        <v>32.563788598776704</v>
      </c>
      <c r="P996">
        <f t="shared" si="363"/>
        <v>1</v>
      </c>
      <c r="Q996">
        <f t="shared" si="326"/>
        <v>4</v>
      </c>
      <c r="R996">
        <f t="shared" si="327"/>
        <v>1</v>
      </c>
      <c r="S996">
        <f t="shared" si="328"/>
        <v>1</v>
      </c>
      <c r="T996">
        <f t="shared" si="340"/>
        <v>4.8261618119224595E-2</v>
      </c>
      <c r="U996">
        <f t="shared" si="329"/>
        <v>8.5880622234369722E-2</v>
      </c>
      <c r="V996">
        <f t="shared" si="330"/>
        <v>5.6008645303396477E-2</v>
      </c>
      <c r="W996">
        <f t="shared" si="331"/>
        <v>4.7866713194690054E-2</v>
      </c>
    </row>
    <row r="997" spans="1:23" x14ac:dyDescent="0.4">
      <c r="A997">
        <v>1963.12</v>
      </c>
      <c r="B997">
        <v>74.17</v>
      </c>
      <c r="C997">
        <v>21.03859937673705</v>
      </c>
      <c r="D997">
        <f t="shared" si="321"/>
        <v>0.19871123640757152</v>
      </c>
      <c r="E997">
        <f t="shared" si="345"/>
        <v>0.18406768837803322</v>
      </c>
      <c r="F997">
        <f t="shared" si="341"/>
        <v>0.25612778848801931</v>
      </c>
      <c r="G997" t="str">
        <f t="shared" si="322"/>
        <v>17.8 to 22.0</v>
      </c>
      <c r="H997" t="str">
        <f t="shared" si="323"/>
        <v>10.7 to 13.7</v>
      </c>
      <c r="I997" t="str">
        <f>IF(C997&gt;$AA$17,"Above 21.9",IF(C997&gt;$AA$16,"17.7 to 21.9",IF(C997&gt;$AA$15,"13.7 to 17.7",IF(C997&gt;$AA$14,"10.6 to 13.6","Below 10.6"))))</f>
        <v>17.7 to 21.9</v>
      </c>
      <c r="J997" t="str">
        <f t="shared" si="324"/>
        <v>10.6 to 13.6</v>
      </c>
      <c r="K997">
        <f t="shared" ref="K997:O997" si="397">_xlfn.PERCENTILE.INC($C278:$C997,K$1)</f>
        <v>10.171744562552723</v>
      </c>
      <c r="L997">
        <f t="shared" si="397"/>
        <v>11.950484443934146</v>
      </c>
      <c r="M997">
        <f t="shared" si="397"/>
        <v>13.991778747178733</v>
      </c>
      <c r="N997">
        <f t="shared" si="397"/>
        <v>17.638558630210856</v>
      </c>
      <c r="O997">
        <f t="shared" si="397"/>
        <v>32.563788598776704</v>
      </c>
      <c r="P997">
        <f t="shared" si="363"/>
        <v>1</v>
      </c>
      <c r="Q997">
        <f t="shared" si="326"/>
        <v>4</v>
      </c>
      <c r="R997">
        <f t="shared" si="327"/>
        <v>1</v>
      </c>
      <c r="S997">
        <f t="shared" si="328"/>
        <v>1</v>
      </c>
      <c r="T997">
        <f t="shared" si="340"/>
        <v>4.7531681272743237E-2</v>
      </c>
      <c r="U997">
        <f t="shared" si="329"/>
        <v>8.5074169307640946E-2</v>
      </c>
      <c r="V997">
        <f t="shared" si="330"/>
        <v>5.3804412867272312E-2</v>
      </c>
      <c r="W997">
        <f t="shared" si="331"/>
        <v>4.8261618119224595E-2</v>
      </c>
    </row>
    <row r="998" spans="1:23" x14ac:dyDescent="0.4">
      <c r="A998">
        <v>1964.01</v>
      </c>
      <c r="B998">
        <v>76.45</v>
      </c>
      <c r="C998">
        <v>21.627216196980925</v>
      </c>
      <c r="D998">
        <f t="shared" si="321"/>
        <v>0.20027494108405341</v>
      </c>
      <c r="E998">
        <f t="shared" si="345"/>
        <v>0.17506916692284047</v>
      </c>
      <c r="F998">
        <f t="shared" si="341"/>
        <v>0.36888229742483503</v>
      </c>
      <c r="G998" t="str">
        <f t="shared" si="322"/>
        <v>17.8 to 22.0</v>
      </c>
      <c r="H998" t="str">
        <f t="shared" si="323"/>
        <v>10.7 to 13.7</v>
      </c>
      <c r="I998" t="str">
        <f>IF(C998&gt;$AA$17,"Above 21.9",IF(C998&gt;$AA$16,"17.7 to 21.9",IF(C998&gt;$AA$15,"13.7 to 17.7",IF(C998&gt;$AA$14,"10.6 to 13.6","Below 10.6"))))</f>
        <v>17.7 to 21.9</v>
      </c>
      <c r="J998" t="str">
        <f t="shared" si="324"/>
        <v>10.6 to 13.6</v>
      </c>
      <c r="K998">
        <f t="shared" ref="K998:O998" si="398">_xlfn.PERCENTILE.INC($C279:$C998,K$1)</f>
        <v>10.171744562552723</v>
      </c>
      <c r="L998">
        <f t="shared" si="398"/>
        <v>11.950484443934146</v>
      </c>
      <c r="M998">
        <f t="shared" si="398"/>
        <v>13.991778747178733</v>
      </c>
      <c r="N998">
        <f t="shared" si="398"/>
        <v>17.678041438080658</v>
      </c>
      <c r="O998">
        <f t="shared" si="398"/>
        <v>32.563788598776704</v>
      </c>
      <c r="P998">
        <f t="shared" si="363"/>
        <v>1</v>
      </c>
      <c r="Q998">
        <f t="shared" si="326"/>
        <v>3</v>
      </c>
      <c r="R998">
        <f t="shared" si="327"/>
        <v>1</v>
      </c>
      <c r="S998">
        <f t="shared" si="328"/>
        <v>1</v>
      </c>
      <c r="T998">
        <f t="shared" si="340"/>
        <v>4.6238035949332956E-2</v>
      </c>
      <c r="U998">
        <f t="shared" si="329"/>
        <v>8.331493076664126E-2</v>
      </c>
      <c r="V998">
        <f t="shared" si="330"/>
        <v>5.1923151241296442E-2</v>
      </c>
      <c r="W998">
        <f t="shared" si="331"/>
        <v>4.7531681272743237E-2</v>
      </c>
    </row>
    <row r="999" spans="1:23" x14ac:dyDescent="0.4">
      <c r="A999">
        <v>1964.02</v>
      </c>
      <c r="B999">
        <v>77.39</v>
      </c>
      <c r="C999">
        <v>21.832670826710324</v>
      </c>
      <c r="D999">
        <f t="shared" ref="D999:D1062" si="399">(B999-B879)/B879/10</f>
        <v>0.19742505764796311</v>
      </c>
      <c r="E999">
        <f t="shared" si="345"/>
        <v>0.17399878640776698</v>
      </c>
      <c r="F999">
        <f t="shared" si="341"/>
        <v>0.14754741661216447</v>
      </c>
      <c r="G999" t="str">
        <f t="shared" ref="G999:G1062" si="400">IF(C999&gt;22,"Above 22.0",IF(C999&gt;17.8,"17.8 to 22.0",IF(C999&gt;13.7,"13.7 to 17.8",IF(C999&gt;10.7,"10.7 to 13.7","Below 10.7"))))</f>
        <v>17.8 to 22.0</v>
      </c>
      <c r="H999" t="str">
        <f t="shared" ref="H999:H1062" si="401">G879</f>
        <v>10.7 to 13.7</v>
      </c>
      <c r="I999" t="str">
        <f>IF(C999&gt;$AA$17,"Above 21.9",IF(C999&gt;$AA$16,"17.7 to 21.9",IF(C999&gt;$AA$15,"13.7 to 17.7",IF(C999&gt;$AA$14,"10.6 to 13.6","Below 10.6"))))</f>
        <v>17.7 to 21.9</v>
      </c>
      <c r="J999" t="str">
        <f t="shared" ref="J999:J1062" si="402">I879</f>
        <v>10.6 to 13.6</v>
      </c>
      <c r="K999">
        <f t="shared" ref="K999:O999" si="403">_xlfn.PERCENTILE.INC($C280:$C999,K$1)</f>
        <v>10.171744562552723</v>
      </c>
      <c r="L999">
        <f t="shared" si="403"/>
        <v>11.950484443934146</v>
      </c>
      <c r="M999">
        <f t="shared" si="403"/>
        <v>13.991778747178733</v>
      </c>
      <c r="N999">
        <f t="shared" si="403"/>
        <v>17.751987868185207</v>
      </c>
      <c r="O999">
        <f t="shared" si="403"/>
        <v>32.563788598776704</v>
      </c>
      <c r="P999">
        <f t="shared" si="363"/>
        <v>1</v>
      </c>
      <c r="Q999">
        <f t="shared" ref="Q999:Q1062" si="404">P879</f>
        <v>3</v>
      </c>
      <c r="R999">
        <f t="shared" ref="R999:R1062" si="405">P987</f>
        <v>1</v>
      </c>
      <c r="S999">
        <f t="shared" ref="S999:S1062" si="406">P998</f>
        <v>1</v>
      </c>
      <c r="T999">
        <f t="shared" si="340"/>
        <v>4.5802916552774173E-2</v>
      </c>
      <c r="U999">
        <f t="shared" ref="U999:U1062" si="407">T879</f>
        <v>8.1866205748404142E-2</v>
      </c>
      <c r="V999">
        <f t="shared" ref="V999:V1062" si="408">T987</f>
        <v>5.1363201691035081E-2</v>
      </c>
      <c r="W999">
        <f t="shared" ref="W999:W1062" si="409">T998</f>
        <v>4.6238035949332956E-2</v>
      </c>
    </row>
    <row r="1000" spans="1:23" x14ac:dyDescent="0.4">
      <c r="A1000">
        <v>1964.03</v>
      </c>
      <c r="B1000">
        <v>78.8</v>
      </c>
      <c r="C1000">
        <v>22.167245585982638</v>
      </c>
      <c r="D1000">
        <f t="shared" si="399"/>
        <v>0.19657508468197213</v>
      </c>
      <c r="E1000">
        <f t="shared" si="345"/>
        <v>0.19993908938632549</v>
      </c>
      <c r="F1000">
        <f t="shared" si="341"/>
        <v>0.21863289830727434</v>
      </c>
      <c r="G1000" t="str">
        <f t="shared" si="400"/>
        <v>Above 22.0</v>
      </c>
      <c r="H1000" t="str">
        <f t="shared" si="401"/>
        <v>10.7 to 13.7</v>
      </c>
      <c r="I1000" t="str">
        <f>IF(C1000&gt;$AA$17,"Above 21.9",IF(C1000&gt;$AA$16,"17.7 to 21.9",IF(C1000&gt;$AA$15,"13.7 to 17.7",IF(C1000&gt;$AA$14,"10.6 to 13.6","Below 10.6"))))</f>
        <v>Above 21.9</v>
      </c>
      <c r="J1000" t="str">
        <f t="shared" si="402"/>
        <v>10.6 to 13.6</v>
      </c>
      <c r="K1000">
        <f t="shared" ref="K1000:O1000" si="410">_xlfn.PERCENTILE.INC($C281:$C1000,K$1)</f>
        <v>10.171744562552723</v>
      </c>
      <c r="L1000">
        <f t="shared" si="410"/>
        <v>11.950484443934146</v>
      </c>
      <c r="M1000">
        <f t="shared" si="410"/>
        <v>13.991778747178733</v>
      </c>
      <c r="N1000">
        <f t="shared" si="410"/>
        <v>17.761800568766361</v>
      </c>
      <c r="O1000">
        <f t="shared" si="410"/>
        <v>32.563788598776704</v>
      </c>
      <c r="P1000">
        <f t="shared" si="363"/>
        <v>1</v>
      </c>
      <c r="Q1000">
        <f t="shared" si="404"/>
        <v>3</v>
      </c>
      <c r="R1000">
        <f t="shared" si="405"/>
        <v>1</v>
      </c>
      <c r="S1000">
        <f t="shared" si="406"/>
        <v>1</v>
      </c>
      <c r="T1000">
        <f t="shared" si="340"/>
        <v>4.511160379042968E-2</v>
      </c>
      <c r="U1000">
        <f t="shared" si="407"/>
        <v>8.0514615313871565E-2</v>
      </c>
      <c r="V1000">
        <f t="shared" si="408"/>
        <v>5.1845533514936946E-2</v>
      </c>
      <c r="W1000">
        <f t="shared" si="409"/>
        <v>4.5802916552774173E-2</v>
      </c>
    </row>
    <row r="1001" spans="1:23" x14ac:dyDescent="0.4">
      <c r="A1001">
        <v>1964.04</v>
      </c>
      <c r="B1001">
        <v>79.94</v>
      </c>
      <c r="C1001">
        <v>22.422192169737183</v>
      </c>
      <c r="D1001">
        <f t="shared" si="399"/>
        <v>0.1893231994209193</v>
      </c>
      <c r="E1001">
        <f t="shared" si="345"/>
        <v>0.16259453170447924</v>
      </c>
      <c r="F1001">
        <f t="shared" si="341"/>
        <v>0.17360406091370567</v>
      </c>
      <c r="G1001" t="str">
        <f t="shared" si="400"/>
        <v>Above 22.0</v>
      </c>
      <c r="H1001" t="str">
        <f t="shared" si="401"/>
        <v>10.7 to 13.7</v>
      </c>
      <c r="I1001" t="str">
        <f>IF(C1001&gt;$AA$17,"Above 21.9",IF(C1001&gt;$AA$16,"17.7 to 21.9",IF(C1001&gt;$AA$15,"13.7 to 17.7",IF(C1001&gt;$AA$14,"10.6 to 13.6","Below 10.6"))))</f>
        <v>Above 21.9</v>
      </c>
      <c r="J1001" t="str">
        <f t="shared" si="402"/>
        <v>10.6 to 13.6</v>
      </c>
      <c r="K1001">
        <f t="shared" ref="K1001:O1001" si="411">_xlfn.PERCENTILE.INC($C282:$C1001,K$1)</f>
        <v>10.171744562552723</v>
      </c>
      <c r="L1001">
        <f t="shared" si="411"/>
        <v>11.950484443934146</v>
      </c>
      <c r="M1001">
        <f t="shared" si="411"/>
        <v>13.991778747178733</v>
      </c>
      <c r="N1001">
        <f t="shared" si="411"/>
        <v>17.781605374212173</v>
      </c>
      <c r="O1001">
        <f t="shared" si="411"/>
        <v>32.563788598776704</v>
      </c>
      <c r="P1001">
        <f t="shared" si="363"/>
        <v>1</v>
      </c>
      <c r="Q1001">
        <f t="shared" si="404"/>
        <v>3</v>
      </c>
      <c r="R1001">
        <f t="shared" si="405"/>
        <v>1</v>
      </c>
      <c r="S1001">
        <f t="shared" si="406"/>
        <v>1</v>
      </c>
      <c r="T1001">
        <f t="shared" si="340"/>
        <v>4.4598672263173329E-2</v>
      </c>
      <c r="U1001">
        <f t="shared" si="407"/>
        <v>7.7472126747841638E-2</v>
      </c>
      <c r="V1001">
        <f t="shared" si="408"/>
        <v>4.9627601332608622E-2</v>
      </c>
      <c r="W1001">
        <f t="shared" si="409"/>
        <v>4.511160379042968E-2</v>
      </c>
    </row>
    <row r="1002" spans="1:23" x14ac:dyDescent="0.4">
      <c r="A1002">
        <v>1964.05</v>
      </c>
      <c r="B1002">
        <v>80.72</v>
      </c>
      <c r="C1002">
        <v>22.57433076956384</v>
      </c>
      <c r="D1002">
        <f t="shared" si="399"/>
        <v>0.18096066829098501</v>
      </c>
      <c r="E1002">
        <f t="shared" si="345"/>
        <v>0.15084117479327058</v>
      </c>
      <c r="F1002">
        <f t="shared" si="341"/>
        <v>0.11708781586189659</v>
      </c>
      <c r="G1002" t="str">
        <f t="shared" si="400"/>
        <v>Above 22.0</v>
      </c>
      <c r="H1002" t="str">
        <f t="shared" si="401"/>
        <v>10.7 to 13.7</v>
      </c>
      <c r="I1002" t="str">
        <f>IF(C1002&gt;$AA$17,"Above 21.9",IF(C1002&gt;$AA$16,"17.7 to 21.9",IF(C1002&gt;$AA$15,"13.7 to 17.7",IF(C1002&gt;$AA$14,"10.6 to 13.6","Below 10.6"))))</f>
        <v>Above 21.9</v>
      </c>
      <c r="J1002" t="str">
        <f t="shared" si="402"/>
        <v>10.6 to 13.6</v>
      </c>
      <c r="K1002">
        <f t="shared" ref="K1002:O1002" si="412">_xlfn.PERCENTILE.INC($C283:$C1002,K$1)</f>
        <v>10.171744562552723</v>
      </c>
      <c r="L1002">
        <f t="shared" si="412"/>
        <v>11.950484443934146</v>
      </c>
      <c r="M1002">
        <f t="shared" si="412"/>
        <v>13.991778747178733</v>
      </c>
      <c r="N1002">
        <f t="shared" si="412"/>
        <v>17.819651734266095</v>
      </c>
      <c r="O1002">
        <f t="shared" si="412"/>
        <v>32.563788598776704</v>
      </c>
      <c r="P1002">
        <f t="shared" si="363"/>
        <v>1</v>
      </c>
      <c r="Q1002">
        <f t="shared" si="404"/>
        <v>3</v>
      </c>
      <c r="R1002">
        <f t="shared" si="405"/>
        <v>1</v>
      </c>
      <c r="S1002">
        <f t="shared" si="406"/>
        <v>1</v>
      </c>
      <c r="T1002">
        <f t="shared" si="340"/>
        <v>4.4298101689387137E-2</v>
      </c>
      <c r="U1002">
        <f t="shared" si="407"/>
        <v>7.5119953957440047E-2</v>
      </c>
      <c r="V1002">
        <f t="shared" si="408"/>
        <v>4.8762443643305488E-2</v>
      </c>
      <c r="W1002">
        <f t="shared" si="409"/>
        <v>4.4598672263173329E-2</v>
      </c>
    </row>
    <row r="1003" spans="1:23" x14ac:dyDescent="0.4">
      <c r="A1003">
        <v>1964.06</v>
      </c>
      <c r="B1003">
        <v>80.239999999999995</v>
      </c>
      <c r="C1003">
        <v>22.30028803608279</v>
      </c>
      <c r="D1003">
        <f t="shared" si="399"/>
        <v>0.17707182320441986</v>
      </c>
      <c r="E1003">
        <f t="shared" si="345"/>
        <v>0.14448723434602762</v>
      </c>
      <c r="F1003">
        <f t="shared" si="341"/>
        <v>-7.135777998017899E-2</v>
      </c>
      <c r="G1003" t="str">
        <f t="shared" si="400"/>
        <v>Above 22.0</v>
      </c>
      <c r="H1003" t="str">
        <f t="shared" si="401"/>
        <v>10.7 to 13.7</v>
      </c>
      <c r="I1003" t="str">
        <f>IF(C1003&gt;$AA$17,"Above 21.9",IF(C1003&gt;$AA$16,"17.7 to 21.9",IF(C1003&gt;$AA$15,"13.7 to 17.7",IF(C1003&gt;$AA$14,"10.6 to 13.6","Below 10.6"))))</f>
        <v>Above 21.9</v>
      </c>
      <c r="J1003" t="str">
        <f t="shared" si="402"/>
        <v>10.6 to 13.6</v>
      </c>
      <c r="K1003">
        <f t="shared" ref="K1003:O1003" si="413">_xlfn.PERCENTILE.INC($C284:$C1003,K$1)</f>
        <v>10.171744562552723</v>
      </c>
      <c r="L1003">
        <f t="shared" si="413"/>
        <v>11.950484443934146</v>
      </c>
      <c r="M1003">
        <f t="shared" si="413"/>
        <v>13.991778747178733</v>
      </c>
      <c r="N1003">
        <f t="shared" si="413"/>
        <v>17.826019213074208</v>
      </c>
      <c r="O1003">
        <f t="shared" si="413"/>
        <v>32.563788598776704</v>
      </c>
      <c r="P1003">
        <f t="shared" si="363"/>
        <v>1</v>
      </c>
      <c r="Q1003">
        <f t="shared" si="404"/>
        <v>3</v>
      </c>
      <c r="R1003">
        <f t="shared" si="405"/>
        <v>1</v>
      </c>
      <c r="S1003">
        <f t="shared" si="406"/>
        <v>1</v>
      </c>
      <c r="T1003">
        <f t="shared" si="340"/>
        <v>4.4842470123343636E-2</v>
      </c>
      <c r="U1003">
        <f t="shared" si="407"/>
        <v>7.486214564282806E-2</v>
      </c>
      <c r="V1003">
        <f t="shared" si="408"/>
        <v>4.9057723785497401E-2</v>
      </c>
      <c r="W1003">
        <f t="shared" si="409"/>
        <v>4.4298101689387137E-2</v>
      </c>
    </row>
    <row r="1004" spans="1:23" x14ac:dyDescent="0.4">
      <c r="A1004">
        <v>1964.07</v>
      </c>
      <c r="B1004">
        <v>83.22</v>
      </c>
      <c r="C1004">
        <v>22.984351845738395</v>
      </c>
      <c r="D1004">
        <f t="shared" si="399"/>
        <v>0.17620311981413875</v>
      </c>
      <c r="E1004">
        <f t="shared" si="345"/>
        <v>0.20486463008542069</v>
      </c>
      <c r="F1004">
        <f t="shared" si="341"/>
        <v>0.44566301096709937</v>
      </c>
      <c r="G1004" t="str">
        <f t="shared" si="400"/>
        <v>Above 22.0</v>
      </c>
      <c r="H1004" t="str">
        <f t="shared" si="401"/>
        <v>13.7 to 17.8</v>
      </c>
      <c r="I1004" t="str">
        <f>IF(C1004&gt;$AA$17,"Above 21.9",IF(C1004&gt;$AA$16,"17.7 to 21.9",IF(C1004&gt;$AA$15,"13.7 to 17.7",IF(C1004&gt;$AA$14,"10.6 to 13.6","Below 10.6"))))</f>
        <v>Above 21.9</v>
      </c>
      <c r="J1004" t="str">
        <f t="shared" si="402"/>
        <v>13.7 to 17.7</v>
      </c>
      <c r="K1004">
        <f t="shared" ref="K1004:O1004" si="414">_xlfn.PERCENTILE.INC($C285:$C1004,K$1)</f>
        <v>10.171744562552723</v>
      </c>
      <c r="L1004">
        <f t="shared" si="414"/>
        <v>11.950484443934146</v>
      </c>
      <c r="M1004">
        <f t="shared" si="414"/>
        <v>13.991778747178733</v>
      </c>
      <c r="N1004">
        <f t="shared" si="414"/>
        <v>17.840189934949056</v>
      </c>
      <c r="O1004">
        <f t="shared" si="414"/>
        <v>32.563788598776704</v>
      </c>
      <c r="P1004">
        <f t="shared" si="363"/>
        <v>1</v>
      </c>
      <c r="Q1004">
        <f t="shared" si="404"/>
        <v>3</v>
      </c>
      <c r="R1004">
        <f t="shared" si="405"/>
        <v>1</v>
      </c>
      <c r="S1004">
        <f t="shared" si="406"/>
        <v>1</v>
      </c>
      <c r="T1004">
        <f t="shared" si="340"/>
        <v>4.3507861640458369E-2</v>
      </c>
      <c r="U1004">
        <f t="shared" si="407"/>
        <v>7.2290848593406259E-2</v>
      </c>
      <c r="V1004">
        <f t="shared" si="408"/>
        <v>5.0077038802058313E-2</v>
      </c>
      <c r="W1004">
        <f t="shared" si="409"/>
        <v>4.4842470123343636E-2</v>
      </c>
    </row>
    <row r="1005" spans="1:23" x14ac:dyDescent="0.4">
      <c r="A1005">
        <v>1964.08</v>
      </c>
      <c r="B1005">
        <v>82</v>
      </c>
      <c r="C1005">
        <v>22.650407292938795</v>
      </c>
      <c r="D1005">
        <f t="shared" si="399"/>
        <v>0.16684022128213472</v>
      </c>
      <c r="E1005">
        <f t="shared" si="345"/>
        <v>0.15525500140884749</v>
      </c>
      <c r="F1005">
        <f t="shared" si="341"/>
        <v>-0.17591925018024498</v>
      </c>
      <c r="G1005" t="str">
        <f t="shared" si="400"/>
        <v>Above 22.0</v>
      </c>
      <c r="H1005" t="str">
        <f t="shared" si="401"/>
        <v>13.7 to 17.8</v>
      </c>
      <c r="I1005" t="str">
        <f>IF(C1005&gt;$AA$17,"Above 21.9",IF(C1005&gt;$AA$16,"17.7 to 21.9",IF(C1005&gt;$AA$15,"13.7 to 17.7",IF(C1005&gt;$AA$14,"10.6 to 13.6","Below 10.6"))))</f>
        <v>Above 21.9</v>
      </c>
      <c r="J1005" t="str">
        <f t="shared" si="402"/>
        <v>13.7 to 17.7</v>
      </c>
      <c r="K1005">
        <f t="shared" ref="K1005:O1005" si="415">_xlfn.PERCENTILE.INC($C286:$C1005,K$1)</f>
        <v>10.171744562552723</v>
      </c>
      <c r="L1005">
        <f t="shared" si="415"/>
        <v>11.950484443934146</v>
      </c>
      <c r="M1005">
        <f t="shared" si="415"/>
        <v>13.991778747178733</v>
      </c>
      <c r="N1005">
        <f t="shared" si="415"/>
        <v>17.879577060196404</v>
      </c>
      <c r="O1005">
        <f t="shared" si="415"/>
        <v>32.563788598776704</v>
      </c>
      <c r="P1005">
        <f t="shared" si="363"/>
        <v>1</v>
      </c>
      <c r="Q1005">
        <f t="shared" si="404"/>
        <v>3</v>
      </c>
      <c r="R1005">
        <f t="shared" si="405"/>
        <v>1</v>
      </c>
      <c r="S1005">
        <f t="shared" si="406"/>
        <v>1</v>
      </c>
      <c r="T1005">
        <f t="shared" si="340"/>
        <v>4.4149316481021841E-2</v>
      </c>
      <c r="U1005">
        <f t="shared" si="407"/>
        <v>7.1214356876357951E-2</v>
      </c>
      <c r="V1005">
        <f t="shared" si="408"/>
        <v>4.8845683924992639E-2</v>
      </c>
      <c r="W1005">
        <f t="shared" si="409"/>
        <v>4.3507861640458369E-2</v>
      </c>
    </row>
    <row r="1006" spans="1:23" x14ac:dyDescent="0.4">
      <c r="A1006">
        <v>1964.09</v>
      </c>
      <c r="B1006">
        <v>83.41</v>
      </c>
      <c r="C1006">
        <v>22.892221984231693</v>
      </c>
      <c r="D1006">
        <f t="shared" si="399"/>
        <v>0.16521462639109696</v>
      </c>
      <c r="E1006">
        <f t="shared" si="345"/>
        <v>0.14495538778311604</v>
      </c>
      <c r="F1006">
        <f t="shared" si="341"/>
        <v>0.20634146341463366</v>
      </c>
      <c r="G1006" t="str">
        <f t="shared" si="400"/>
        <v>Above 22.0</v>
      </c>
      <c r="H1006" t="str">
        <f t="shared" si="401"/>
        <v>13.7 to 17.8</v>
      </c>
      <c r="I1006" t="str">
        <f>IF(C1006&gt;$AA$17,"Above 21.9",IF(C1006&gt;$AA$16,"17.7 to 21.9",IF(C1006&gt;$AA$15,"13.7 to 17.7",IF(C1006&gt;$AA$14,"10.6 to 13.6","Below 10.6"))))</f>
        <v>Above 21.9</v>
      </c>
      <c r="J1006" t="str">
        <f t="shared" si="402"/>
        <v>13.7 to 17.7</v>
      </c>
      <c r="K1006">
        <f t="shared" ref="K1006:O1006" si="416">_xlfn.PERCENTILE.INC($C287:$C1006,K$1)</f>
        <v>10.171744562552723</v>
      </c>
      <c r="L1006">
        <f t="shared" si="416"/>
        <v>11.950484443934146</v>
      </c>
      <c r="M1006">
        <f t="shared" si="416"/>
        <v>13.991778747178733</v>
      </c>
      <c r="N1006">
        <f t="shared" si="416"/>
        <v>17.988663962697807</v>
      </c>
      <c r="O1006">
        <f t="shared" si="416"/>
        <v>32.563788598776704</v>
      </c>
      <c r="P1006">
        <f t="shared" si="363"/>
        <v>1</v>
      </c>
      <c r="Q1006">
        <f t="shared" si="404"/>
        <v>2</v>
      </c>
      <c r="R1006">
        <f t="shared" si="405"/>
        <v>1</v>
      </c>
      <c r="S1006">
        <f t="shared" si="406"/>
        <v>1</v>
      </c>
      <c r="T1006">
        <f t="shared" si="340"/>
        <v>4.368295924654262E-2</v>
      </c>
      <c r="U1006">
        <f t="shared" si="407"/>
        <v>6.9654985619634124E-2</v>
      </c>
      <c r="V1006">
        <f t="shared" si="408"/>
        <v>4.7709104026483359E-2</v>
      </c>
      <c r="W1006">
        <f t="shared" si="409"/>
        <v>4.4149316481021841E-2</v>
      </c>
    </row>
    <row r="1007" spans="1:23" x14ac:dyDescent="0.4">
      <c r="A1007">
        <v>1964.1</v>
      </c>
      <c r="B1007">
        <v>84.85</v>
      </c>
      <c r="C1007">
        <v>23.21215468067534</v>
      </c>
      <c r="D1007">
        <f t="shared" si="399"/>
        <v>0.16367308887507767</v>
      </c>
      <c r="E1007">
        <f t="shared" si="345"/>
        <v>0.16185129398877166</v>
      </c>
      <c r="F1007">
        <f t="shared" si="341"/>
        <v>0.20716940414818336</v>
      </c>
      <c r="G1007" t="str">
        <f t="shared" si="400"/>
        <v>Above 22.0</v>
      </c>
      <c r="H1007" t="str">
        <f t="shared" si="401"/>
        <v>13.7 to 17.8</v>
      </c>
      <c r="I1007" t="str">
        <f>IF(C1007&gt;$AA$17,"Above 21.9",IF(C1007&gt;$AA$16,"17.7 to 21.9",IF(C1007&gt;$AA$15,"13.7 to 17.7",IF(C1007&gt;$AA$14,"10.6 to 13.6","Below 10.6"))))</f>
        <v>Above 21.9</v>
      </c>
      <c r="J1007" t="str">
        <f t="shared" si="402"/>
        <v>13.7 to 17.7</v>
      </c>
      <c r="K1007">
        <f t="shared" ref="K1007:O1007" si="417">_xlfn.PERCENTILE.INC($C288:$C1007,K$1)</f>
        <v>10.171744562552723</v>
      </c>
      <c r="L1007">
        <f t="shared" si="417"/>
        <v>11.950484443934146</v>
      </c>
      <c r="M1007">
        <f t="shared" si="417"/>
        <v>13.991778747178733</v>
      </c>
      <c r="N1007">
        <f t="shared" si="417"/>
        <v>18.028378845397629</v>
      </c>
      <c r="O1007">
        <f t="shared" si="417"/>
        <v>32.563788598776704</v>
      </c>
      <c r="P1007">
        <f t="shared" si="363"/>
        <v>1</v>
      </c>
      <c r="Q1007">
        <f t="shared" si="404"/>
        <v>2</v>
      </c>
      <c r="R1007">
        <f t="shared" si="405"/>
        <v>1</v>
      </c>
      <c r="S1007">
        <f t="shared" si="406"/>
        <v>1</v>
      </c>
      <c r="T1007">
        <f t="shared" ref="T1007:T1070" si="418">1/C1007</f>
        <v>4.3080877831325297E-2</v>
      </c>
      <c r="U1007">
        <f t="shared" si="407"/>
        <v>6.8403046370440312E-2</v>
      </c>
      <c r="V1007">
        <f t="shared" si="408"/>
        <v>4.7866713194690054E-2</v>
      </c>
      <c r="W1007">
        <f t="shared" si="409"/>
        <v>4.368295924654262E-2</v>
      </c>
    </row>
    <row r="1008" spans="1:23" x14ac:dyDescent="0.4">
      <c r="A1008">
        <v>1964.11</v>
      </c>
      <c r="B1008">
        <v>85.44</v>
      </c>
      <c r="C1008">
        <v>23.225019793095818</v>
      </c>
      <c r="D1008">
        <f t="shared" si="399"/>
        <v>0.15550239234449761</v>
      </c>
      <c r="E1008">
        <f t="shared" si="345"/>
        <v>0.17653538969980712</v>
      </c>
      <c r="F1008">
        <f t="shared" ref="F1008:F1071" si="419">(B1008-B1007)/B1007*12</f>
        <v>8.3441367118444798E-2</v>
      </c>
      <c r="G1008" t="str">
        <f t="shared" si="400"/>
        <v>Above 22.0</v>
      </c>
      <c r="H1008" t="str">
        <f t="shared" si="401"/>
        <v>13.7 to 17.8</v>
      </c>
      <c r="I1008" t="str">
        <f>IF(C1008&gt;$AA$17,"Above 21.9",IF(C1008&gt;$AA$16,"17.7 to 21.9",IF(C1008&gt;$AA$15,"13.7 to 17.7",IF(C1008&gt;$AA$14,"10.6 to 13.6","Below 10.6"))))</f>
        <v>Above 21.9</v>
      </c>
      <c r="J1008" t="str">
        <f t="shared" si="402"/>
        <v>13.7 to 17.7</v>
      </c>
      <c r="K1008">
        <f t="shared" ref="K1008:O1008" si="420">_xlfn.PERCENTILE.INC($C289:$C1008,K$1)</f>
        <v>10.171744562552723</v>
      </c>
      <c r="L1008">
        <f t="shared" si="420"/>
        <v>11.950484443934146</v>
      </c>
      <c r="M1008">
        <f t="shared" si="420"/>
        <v>13.991778747178733</v>
      </c>
      <c r="N1008">
        <f t="shared" si="420"/>
        <v>18.028378845397629</v>
      </c>
      <c r="O1008">
        <f t="shared" si="420"/>
        <v>32.563788598776704</v>
      </c>
      <c r="P1008">
        <f t="shared" si="363"/>
        <v>1</v>
      </c>
      <c r="Q1008">
        <f t="shared" si="404"/>
        <v>2</v>
      </c>
      <c r="R1008">
        <f t="shared" si="405"/>
        <v>1</v>
      </c>
      <c r="S1008">
        <f t="shared" si="406"/>
        <v>1</v>
      </c>
      <c r="T1008">
        <f t="shared" si="418"/>
        <v>4.3057013897455254E-2</v>
      </c>
      <c r="U1008">
        <f t="shared" si="407"/>
        <v>6.6149327341693501E-2</v>
      </c>
      <c r="V1008">
        <f t="shared" si="408"/>
        <v>4.8261618119224595E-2</v>
      </c>
      <c r="W1008">
        <f t="shared" si="409"/>
        <v>4.3080877831325297E-2</v>
      </c>
    </row>
    <row r="1009" spans="1:23" x14ac:dyDescent="0.4">
      <c r="A1009">
        <v>1964.12</v>
      </c>
      <c r="B1009">
        <v>83.96</v>
      </c>
      <c r="C1009">
        <v>22.752984772787268</v>
      </c>
      <c r="D1009">
        <f t="shared" si="399"/>
        <v>0.14009150700600514</v>
      </c>
      <c r="E1009">
        <f t="shared" si="345"/>
        <v>0.13199406768235125</v>
      </c>
      <c r="F1009">
        <f t="shared" si="419"/>
        <v>-0.20786516853932641</v>
      </c>
      <c r="G1009" t="str">
        <f t="shared" si="400"/>
        <v>Above 22.0</v>
      </c>
      <c r="H1009" t="str">
        <f t="shared" si="401"/>
        <v>13.7 to 17.8</v>
      </c>
      <c r="I1009" t="str">
        <f>IF(C1009&gt;$AA$17,"Above 21.9",IF(C1009&gt;$AA$16,"17.7 to 21.9",IF(C1009&gt;$AA$15,"13.7 to 17.7",IF(C1009&gt;$AA$14,"10.6 to 13.6","Below 10.6"))))</f>
        <v>Above 21.9</v>
      </c>
      <c r="J1009" t="str">
        <f t="shared" si="402"/>
        <v>13.7 to 17.7</v>
      </c>
      <c r="K1009">
        <f t="shared" ref="K1009:O1009" si="421">_xlfn.PERCENTILE.INC($C290:$C1009,K$1)</f>
        <v>10.171744562552723</v>
      </c>
      <c r="L1009">
        <f t="shared" si="421"/>
        <v>11.950484443934146</v>
      </c>
      <c r="M1009">
        <f t="shared" si="421"/>
        <v>13.991778747178733</v>
      </c>
      <c r="N1009">
        <f t="shared" si="421"/>
        <v>18.028378845397629</v>
      </c>
      <c r="O1009">
        <f t="shared" si="421"/>
        <v>32.563788598776704</v>
      </c>
      <c r="P1009">
        <f t="shared" si="363"/>
        <v>1</v>
      </c>
      <c r="Q1009">
        <f t="shared" si="404"/>
        <v>2</v>
      </c>
      <c r="R1009">
        <f t="shared" si="405"/>
        <v>1</v>
      </c>
      <c r="S1009">
        <f t="shared" si="406"/>
        <v>1</v>
      </c>
      <c r="T1009">
        <f t="shared" si="418"/>
        <v>4.3950277732177238E-2</v>
      </c>
      <c r="U1009">
        <f t="shared" si="407"/>
        <v>6.3334984678166048E-2</v>
      </c>
      <c r="V1009">
        <f t="shared" si="408"/>
        <v>4.7531681272743237E-2</v>
      </c>
      <c r="W1009">
        <f t="shared" si="409"/>
        <v>4.3057013897455254E-2</v>
      </c>
    </row>
    <row r="1010" spans="1:23" x14ac:dyDescent="0.4">
      <c r="A1010">
        <v>1965.01</v>
      </c>
      <c r="B1010">
        <v>86.12</v>
      </c>
      <c r="C1010">
        <v>23.269335081922463</v>
      </c>
      <c r="D1010">
        <f t="shared" si="399"/>
        <v>0.14191011235955056</v>
      </c>
      <c r="E1010">
        <f t="shared" si="345"/>
        <v>0.12648790058862003</v>
      </c>
      <c r="F1010">
        <f t="shared" si="419"/>
        <v>0.30871843735112114</v>
      </c>
      <c r="G1010" t="str">
        <f t="shared" si="400"/>
        <v>Above 22.0</v>
      </c>
      <c r="H1010" t="str">
        <f t="shared" si="401"/>
        <v>13.7 to 17.8</v>
      </c>
      <c r="I1010" t="str">
        <f>IF(C1010&gt;$AA$17,"Above 21.9",IF(C1010&gt;$AA$16,"17.7 to 21.9",IF(C1010&gt;$AA$15,"13.7 to 17.7",IF(C1010&gt;$AA$14,"10.6 to 13.6","Below 10.6"))))</f>
        <v>Above 21.9</v>
      </c>
      <c r="J1010" t="str">
        <f t="shared" si="402"/>
        <v>13.7 to 17.7</v>
      </c>
      <c r="K1010">
        <f t="shared" ref="K1010:O1010" si="422">_xlfn.PERCENTILE.INC($C291:$C1010,K$1)</f>
        <v>10.171744562552723</v>
      </c>
      <c r="L1010">
        <f t="shared" si="422"/>
        <v>11.950484443934146</v>
      </c>
      <c r="M1010">
        <f t="shared" si="422"/>
        <v>13.991778747178733</v>
      </c>
      <c r="N1010">
        <f t="shared" si="422"/>
        <v>18.028378845397629</v>
      </c>
      <c r="O1010">
        <f t="shared" si="422"/>
        <v>32.563788598776704</v>
      </c>
      <c r="P1010">
        <f t="shared" si="363"/>
        <v>1</v>
      </c>
      <c r="Q1010">
        <f t="shared" si="404"/>
        <v>2</v>
      </c>
      <c r="R1010">
        <f t="shared" si="405"/>
        <v>1</v>
      </c>
      <c r="S1010">
        <f t="shared" si="406"/>
        <v>1</v>
      </c>
      <c r="T1010">
        <f t="shared" si="418"/>
        <v>4.2975013960621609E-2</v>
      </c>
      <c r="U1010">
        <f t="shared" si="407"/>
        <v>6.2536032233955055E-2</v>
      </c>
      <c r="V1010">
        <f t="shared" si="408"/>
        <v>4.6238035949332956E-2</v>
      </c>
      <c r="W1010">
        <f t="shared" si="409"/>
        <v>4.3950277732177238E-2</v>
      </c>
    </row>
    <row r="1011" spans="1:23" x14ac:dyDescent="0.4">
      <c r="A1011">
        <v>1965.02</v>
      </c>
      <c r="B1011">
        <v>86.75</v>
      </c>
      <c r="C1011">
        <v>23.372068272751331</v>
      </c>
      <c r="D1011">
        <f t="shared" si="399"/>
        <v>0.1357977711334602</v>
      </c>
      <c r="E1011">
        <f t="shared" ref="E1011:E1074" si="423">(B1011-B999)/B999</f>
        <v>0.12094585863806692</v>
      </c>
      <c r="F1011">
        <f t="shared" si="419"/>
        <v>8.7784486762656128E-2</v>
      </c>
      <c r="G1011" t="str">
        <f t="shared" si="400"/>
        <v>Above 22.0</v>
      </c>
      <c r="H1011" t="str">
        <f t="shared" si="401"/>
        <v>13.7 to 17.8</v>
      </c>
      <c r="I1011" t="str">
        <f>IF(C1011&gt;$AA$17,"Above 21.9",IF(C1011&gt;$AA$16,"17.7 to 21.9",IF(C1011&gt;$AA$15,"13.7 to 17.7",IF(C1011&gt;$AA$14,"10.6 to 13.6","Below 10.6"))))</f>
        <v>Above 21.9</v>
      </c>
      <c r="J1011" t="str">
        <f t="shared" si="402"/>
        <v>13.7 to 17.7</v>
      </c>
      <c r="K1011">
        <f t="shared" ref="K1011:O1011" si="424">_xlfn.PERCENTILE.INC($C292:$C1011,K$1)</f>
        <v>10.171744562552723</v>
      </c>
      <c r="L1011">
        <f t="shared" si="424"/>
        <v>11.950484443934146</v>
      </c>
      <c r="M1011">
        <f t="shared" si="424"/>
        <v>13.991778747178733</v>
      </c>
      <c r="N1011">
        <f t="shared" si="424"/>
        <v>18.028378845397629</v>
      </c>
      <c r="O1011">
        <f t="shared" si="424"/>
        <v>32.563788598776704</v>
      </c>
      <c r="P1011">
        <f t="shared" si="363"/>
        <v>1</v>
      </c>
      <c r="Q1011">
        <f t="shared" si="404"/>
        <v>2</v>
      </c>
      <c r="R1011">
        <f t="shared" si="405"/>
        <v>1</v>
      </c>
      <c r="S1011">
        <f t="shared" si="406"/>
        <v>1</v>
      </c>
      <c r="T1011">
        <f t="shared" si="418"/>
        <v>4.2786114961244771E-2</v>
      </c>
      <c r="U1011">
        <f t="shared" si="407"/>
        <v>6.0835657267250161E-2</v>
      </c>
      <c r="V1011">
        <f t="shared" si="408"/>
        <v>4.5802916552774173E-2</v>
      </c>
      <c r="W1011">
        <f t="shared" si="409"/>
        <v>4.2975013960621609E-2</v>
      </c>
    </row>
    <row r="1012" spans="1:23" x14ac:dyDescent="0.4">
      <c r="A1012">
        <v>1965.03</v>
      </c>
      <c r="B1012">
        <v>86.83</v>
      </c>
      <c r="C1012">
        <v>23.253528200034843</v>
      </c>
      <c r="D1012">
        <f t="shared" si="399"/>
        <v>0.13789041095890411</v>
      </c>
      <c r="E1012">
        <f t="shared" si="423"/>
        <v>0.1019035532994924</v>
      </c>
      <c r="F1012">
        <f t="shared" si="419"/>
        <v>1.1066282420749043E-2</v>
      </c>
      <c r="G1012" t="str">
        <f t="shared" si="400"/>
        <v>Above 22.0</v>
      </c>
      <c r="H1012" t="str">
        <f t="shared" si="401"/>
        <v>13.7 to 17.8</v>
      </c>
      <c r="I1012" t="str">
        <f>IF(C1012&gt;$AA$17,"Above 21.9",IF(C1012&gt;$AA$16,"17.7 to 21.9",IF(C1012&gt;$AA$15,"13.7 to 17.7",IF(C1012&gt;$AA$14,"10.6 to 13.6","Below 10.6"))))</f>
        <v>Above 21.9</v>
      </c>
      <c r="J1012" t="str">
        <f t="shared" si="402"/>
        <v>13.7 to 17.7</v>
      </c>
      <c r="K1012">
        <f t="shared" ref="K1012:O1012" si="425">_xlfn.PERCENTILE.INC($C293:$C1012,K$1)</f>
        <v>10.171744562552723</v>
      </c>
      <c r="L1012">
        <f t="shared" si="425"/>
        <v>11.950484443934146</v>
      </c>
      <c r="M1012">
        <f t="shared" si="425"/>
        <v>13.991778747178733</v>
      </c>
      <c r="N1012">
        <f t="shared" si="425"/>
        <v>18.028378845397629</v>
      </c>
      <c r="O1012">
        <f t="shared" si="425"/>
        <v>32.563788598776704</v>
      </c>
      <c r="P1012">
        <f t="shared" si="363"/>
        <v>1</v>
      </c>
      <c r="Q1012">
        <f t="shared" si="404"/>
        <v>2</v>
      </c>
      <c r="R1012">
        <f t="shared" si="405"/>
        <v>1</v>
      </c>
      <c r="S1012">
        <f t="shared" si="406"/>
        <v>1</v>
      </c>
      <c r="T1012">
        <f t="shared" si="418"/>
        <v>4.3004226773574156E-2</v>
      </c>
      <c r="U1012">
        <f t="shared" si="407"/>
        <v>6.1655006781610962E-2</v>
      </c>
      <c r="V1012">
        <f t="shared" si="408"/>
        <v>4.511160379042968E-2</v>
      </c>
      <c r="W1012">
        <f t="shared" si="409"/>
        <v>4.2786114961244771E-2</v>
      </c>
    </row>
    <row r="1013" spans="1:23" x14ac:dyDescent="0.4">
      <c r="A1013">
        <v>1965.04</v>
      </c>
      <c r="B1013">
        <v>87.97</v>
      </c>
      <c r="C1013">
        <v>23.420551954771298</v>
      </c>
      <c r="D1013">
        <f t="shared" si="399"/>
        <v>0.13297139830508475</v>
      </c>
      <c r="E1013">
        <f t="shared" si="423"/>
        <v>0.10045033775331501</v>
      </c>
      <c r="F1013">
        <f t="shared" si="419"/>
        <v>0.15754923413566746</v>
      </c>
      <c r="G1013" t="str">
        <f t="shared" si="400"/>
        <v>Above 22.0</v>
      </c>
      <c r="H1013" t="str">
        <f t="shared" si="401"/>
        <v>13.7 to 17.8</v>
      </c>
      <c r="I1013" t="str">
        <f>IF(C1013&gt;$AA$17,"Above 21.9",IF(C1013&gt;$AA$16,"17.7 to 21.9",IF(C1013&gt;$AA$15,"13.7 to 17.7",IF(C1013&gt;$AA$14,"10.6 to 13.6","Below 10.6"))))</f>
        <v>Above 21.9</v>
      </c>
      <c r="J1013" t="str">
        <f t="shared" si="402"/>
        <v>13.7 to 17.7</v>
      </c>
      <c r="K1013">
        <f t="shared" ref="K1013:O1013" si="426">_xlfn.PERCENTILE.INC($C294:$C1013,K$1)</f>
        <v>10.171744562552723</v>
      </c>
      <c r="L1013">
        <f t="shared" si="426"/>
        <v>11.950484443934146</v>
      </c>
      <c r="M1013">
        <f t="shared" si="426"/>
        <v>13.991778747178733</v>
      </c>
      <c r="N1013">
        <f t="shared" si="426"/>
        <v>18.028378845397629</v>
      </c>
      <c r="O1013">
        <f t="shared" si="426"/>
        <v>32.563788598776704</v>
      </c>
      <c r="P1013">
        <f t="shared" si="363"/>
        <v>1</v>
      </c>
      <c r="Q1013">
        <f t="shared" si="404"/>
        <v>2</v>
      </c>
      <c r="R1013">
        <f t="shared" si="405"/>
        <v>1</v>
      </c>
      <c r="S1013">
        <f t="shared" si="406"/>
        <v>1</v>
      </c>
      <c r="T1013">
        <f t="shared" si="418"/>
        <v>4.2697541967890183E-2</v>
      </c>
      <c r="U1013">
        <f t="shared" si="407"/>
        <v>5.9933114782718934E-2</v>
      </c>
      <c r="V1013">
        <f t="shared" si="408"/>
        <v>4.4598672263173329E-2</v>
      </c>
      <c r="W1013">
        <f t="shared" si="409"/>
        <v>4.3004226773574156E-2</v>
      </c>
    </row>
    <row r="1014" spans="1:23" x14ac:dyDescent="0.4">
      <c r="A1014">
        <v>1965.05</v>
      </c>
      <c r="B1014">
        <v>89.28</v>
      </c>
      <c r="C1014">
        <v>23.708808308861951</v>
      </c>
      <c r="D1014">
        <f t="shared" si="399"/>
        <v>0.13744680851063829</v>
      </c>
      <c r="E1014">
        <f t="shared" si="423"/>
        <v>0.10604558969276515</v>
      </c>
      <c r="F1014">
        <f t="shared" si="419"/>
        <v>0.17869728316471556</v>
      </c>
      <c r="G1014" t="str">
        <f t="shared" si="400"/>
        <v>Above 22.0</v>
      </c>
      <c r="H1014" t="str">
        <f t="shared" si="401"/>
        <v>13.7 to 17.8</v>
      </c>
      <c r="I1014" t="str">
        <f>IF(C1014&gt;$AA$17,"Above 21.9",IF(C1014&gt;$AA$16,"17.7 to 21.9",IF(C1014&gt;$AA$15,"13.7 to 17.7",IF(C1014&gt;$AA$14,"10.6 to 13.6","Below 10.6"))))</f>
        <v>Above 21.9</v>
      </c>
      <c r="J1014" t="str">
        <f t="shared" si="402"/>
        <v>13.7 to 17.7</v>
      </c>
      <c r="K1014">
        <f t="shared" ref="K1014:O1014" si="427">_xlfn.PERCENTILE.INC($C295:$C1014,K$1)</f>
        <v>10.171744562552723</v>
      </c>
      <c r="L1014">
        <f t="shared" si="427"/>
        <v>11.950484443934146</v>
      </c>
      <c r="M1014">
        <f t="shared" si="427"/>
        <v>13.991778747178733</v>
      </c>
      <c r="N1014">
        <f t="shared" si="427"/>
        <v>18.028378845397629</v>
      </c>
      <c r="O1014">
        <f t="shared" si="427"/>
        <v>32.563788598776704</v>
      </c>
      <c r="P1014">
        <f t="shared" si="363"/>
        <v>1</v>
      </c>
      <c r="Q1014">
        <f t="shared" si="404"/>
        <v>2</v>
      </c>
      <c r="R1014">
        <f t="shared" si="405"/>
        <v>1</v>
      </c>
      <c r="S1014">
        <f t="shared" si="406"/>
        <v>1</v>
      </c>
      <c r="T1014">
        <f t="shared" si="418"/>
        <v>4.2178416855570805E-2</v>
      </c>
      <c r="U1014">
        <f t="shared" si="407"/>
        <v>6.0539805009631187E-2</v>
      </c>
      <c r="V1014">
        <f t="shared" si="408"/>
        <v>4.4298101689387137E-2</v>
      </c>
      <c r="W1014">
        <f t="shared" si="409"/>
        <v>4.2697541967890183E-2</v>
      </c>
    </row>
    <row r="1015" spans="1:23" x14ac:dyDescent="0.4">
      <c r="A1015">
        <v>1965.06</v>
      </c>
      <c r="B1015">
        <v>85.04</v>
      </c>
      <c r="C1015">
        <v>22.3853429864578</v>
      </c>
      <c r="D1015">
        <f t="shared" si="399"/>
        <v>0.1137757667169432</v>
      </c>
      <c r="E1015">
        <f t="shared" si="423"/>
        <v>5.9820538384845606E-2</v>
      </c>
      <c r="F1015">
        <f t="shared" si="419"/>
        <v>-0.56989247311827884</v>
      </c>
      <c r="G1015" t="str">
        <f t="shared" si="400"/>
        <v>Above 22.0</v>
      </c>
      <c r="H1015" t="str">
        <f t="shared" si="401"/>
        <v>13.7 to 17.8</v>
      </c>
      <c r="I1015" t="str">
        <f>IF(C1015&gt;$AA$17,"Above 21.9",IF(C1015&gt;$AA$16,"17.7 to 21.9",IF(C1015&gt;$AA$15,"13.7 to 17.7",IF(C1015&gt;$AA$14,"10.6 to 13.6","Below 10.6"))))</f>
        <v>Above 21.9</v>
      </c>
      <c r="J1015" t="str">
        <f t="shared" si="402"/>
        <v>13.7 to 17.7</v>
      </c>
      <c r="K1015">
        <f t="shared" ref="K1015:O1015" si="428">_xlfn.PERCENTILE.INC($C296:$C1015,K$1)</f>
        <v>10.171744562552723</v>
      </c>
      <c r="L1015">
        <f t="shared" si="428"/>
        <v>11.950484443934146</v>
      </c>
      <c r="M1015">
        <f t="shared" si="428"/>
        <v>13.991778747178733</v>
      </c>
      <c r="N1015">
        <f t="shared" si="428"/>
        <v>18.028378845397629</v>
      </c>
      <c r="O1015">
        <f t="shared" si="428"/>
        <v>32.563788598776704</v>
      </c>
      <c r="P1015">
        <f t="shared" si="363"/>
        <v>1</v>
      </c>
      <c r="Q1015">
        <f t="shared" si="404"/>
        <v>2</v>
      </c>
      <c r="R1015">
        <f t="shared" si="405"/>
        <v>1</v>
      </c>
      <c r="S1015">
        <f t="shared" si="406"/>
        <v>1</v>
      </c>
      <c r="T1015">
        <f t="shared" si="418"/>
        <v>4.4672087472814613E-2</v>
      </c>
      <c r="U1015">
        <f t="shared" si="407"/>
        <v>5.757021909306894E-2</v>
      </c>
      <c r="V1015">
        <f t="shared" si="408"/>
        <v>4.4842470123343636E-2</v>
      </c>
      <c r="W1015">
        <f t="shared" si="409"/>
        <v>4.2178416855570805E-2</v>
      </c>
    </row>
    <row r="1016" spans="1:23" x14ac:dyDescent="0.4">
      <c r="A1016">
        <v>1965.07</v>
      </c>
      <c r="B1016">
        <v>84.91</v>
      </c>
      <c r="C1016">
        <v>22.300781712174437</v>
      </c>
      <c r="D1016">
        <f t="shared" si="399"/>
        <v>9.8899039587725474E-2</v>
      </c>
      <c r="E1016">
        <f t="shared" si="423"/>
        <v>2.0307618360970895E-2</v>
      </c>
      <c r="F1016">
        <f t="shared" si="419"/>
        <v>-1.8344308560678691E-2</v>
      </c>
      <c r="G1016" t="str">
        <f t="shared" si="400"/>
        <v>Above 22.0</v>
      </c>
      <c r="H1016" t="str">
        <f t="shared" si="401"/>
        <v>17.8 to 22.0</v>
      </c>
      <c r="I1016" t="str">
        <f>IF(C1016&gt;$AA$17,"Above 21.9",IF(C1016&gt;$AA$16,"17.7 to 21.9",IF(C1016&gt;$AA$15,"13.7 to 17.7",IF(C1016&gt;$AA$14,"10.6 to 13.6","Below 10.6"))))</f>
        <v>Above 21.9</v>
      </c>
      <c r="J1016" t="str">
        <f t="shared" si="402"/>
        <v>17.7 to 21.9</v>
      </c>
      <c r="K1016">
        <f t="shared" ref="K1016:O1016" si="429">_xlfn.PERCENTILE.INC($C297:$C1016,K$1)</f>
        <v>10.171744562552723</v>
      </c>
      <c r="L1016">
        <f t="shared" si="429"/>
        <v>11.950484443934146</v>
      </c>
      <c r="M1016">
        <f t="shared" si="429"/>
        <v>13.991778747178733</v>
      </c>
      <c r="N1016">
        <f t="shared" si="429"/>
        <v>18.028378845397629</v>
      </c>
      <c r="O1016">
        <f t="shared" si="429"/>
        <v>32.563788598776704</v>
      </c>
      <c r="P1016">
        <f t="shared" si="363"/>
        <v>1</v>
      </c>
      <c r="Q1016">
        <f t="shared" si="404"/>
        <v>1</v>
      </c>
      <c r="R1016">
        <f t="shared" si="405"/>
        <v>1</v>
      </c>
      <c r="S1016">
        <f t="shared" si="406"/>
        <v>1</v>
      </c>
      <c r="T1016">
        <f t="shared" si="418"/>
        <v>4.4841477438168915E-2</v>
      </c>
      <c r="U1016">
        <f t="shared" si="407"/>
        <v>5.418870006616671E-2</v>
      </c>
      <c r="V1016">
        <f t="shared" si="408"/>
        <v>4.3507861640458369E-2</v>
      </c>
      <c r="W1016">
        <f t="shared" si="409"/>
        <v>4.4672087472814613E-2</v>
      </c>
    </row>
    <row r="1017" spans="1:23" x14ac:dyDescent="0.4">
      <c r="A1017">
        <v>1965.08</v>
      </c>
      <c r="B1017">
        <v>86.49</v>
      </c>
      <c r="C1017">
        <v>22.665971845964403</v>
      </c>
      <c r="D1017">
        <f t="shared" si="399"/>
        <v>0.10384162149422578</v>
      </c>
      <c r="E1017">
        <f t="shared" si="423"/>
        <v>5.4756097560975547E-2</v>
      </c>
      <c r="F1017">
        <f t="shared" si="419"/>
        <v>0.22329525379813897</v>
      </c>
      <c r="G1017" t="str">
        <f t="shared" si="400"/>
        <v>Above 22.0</v>
      </c>
      <c r="H1017" t="str">
        <f t="shared" si="401"/>
        <v>17.8 to 22.0</v>
      </c>
      <c r="I1017" t="str">
        <f>IF(C1017&gt;$AA$17,"Above 21.9",IF(C1017&gt;$AA$16,"17.7 to 21.9",IF(C1017&gt;$AA$15,"13.7 to 17.7",IF(C1017&gt;$AA$14,"10.6 to 13.6","Below 10.6"))))</f>
        <v>Above 21.9</v>
      </c>
      <c r="J1017" t="str">
        <f t="shared" si="402"/>
        <v>17.7 to 21.9</v>
      </c>
      <c r="K1017">
        <f t="shared" ref="K1017:O1017" si="430">_xlfn.PERCENTILE.INC($C298:$C1017,K$1)</f>
        <v>10.171744562552723</v>
      </c>
      <c r="L1017">
        <f t="shared" si="430"/>
        <v>11.950484443934146</v>
      </c>
      <c r="M1017">
        <f t="shared" si="430"/>
        <v>13.991778747178733</v>
      </c>
      <c r="N1017">
        <f t="shared" si="430"/>
        <v>18.028378845397629</v>
      </c>
      <c r="O1017">
        <f t="shared" si="430"/>
        <v>32.563788598776704</v>
      </c>
      <c r="P1017">
        <f t="shared" si="363"/>
        <v>1</v>
      </c>
      <c r="Q1017">
        <f t="shared" si="404"/>
        <v>1</v>
      </c>
      <c r="R1017">
        <f t="shared" si="405"/>
        <v>1</v>
      </c>
      <c r="S1017">
        <f t="shared" si="406"/>
        <v>1</v>
      </c>
      <c r="T1017">
        <f t="shared" si="418"/>
        <v>4.4118999476214671E-2</v>
      </c>
      <c r="U1017">
        <f t="shared" si="407"/>
        <v>5.4877734850588653E-2</v>
      </c>
      <c r="V1017">
        <f t="shared" si="408"/>
        <v>4.4149316481021841E-2</v>
      </c>
      <c r="W1017">
        <f t="shared" si="409"/>
        <v>4.4841477438168915E-2</v>
      </c>
    </row>
    <row r="1018" spans="1:23" x14ac:dyDescent="0.4">
      <c r="A1018">
        <v>1965.09</v>
      </c>
      <c r="B1018">
        <v>89.38</v>
      </c>
      <c r="C1018">
        <v>23.374146831648638</v>
      </c>
      <c r="D1018">
        <f t="shared" si="399"/>
        <v>0.10157870996842577</v>
      </c>
      <c r="E1018">
        <f t="shared" si="423"/>
        <v>7.1574151780362055E-2</v>
      </c>
      <c r="F1018">
        <f t="shared" si="419"/>
        <v>0.40097121054457169</v>
      </c>
      <c r="G1018" t="str">
        <f t="shared" si="400"/>
        <v>Above 22.0</v>
      </c>
      <c r="H1018" t="str">
        <f t="shared" si="401"/>
        <v>17.8 to 22.0</v>
      </c>
      <c r="I1018" t="str">
        <f>IF(C1018&gt;$AA$17,"Above 21.9",IF(C1018&gt;$AA$16,"17.7 to 21.9",IF(C1018&gt;$AA$15,"13.7 to 17.7",IF(C1018&gt;$AA$14,"10.6 to 13.6","Below 10.6"))))</f>
        <v>Above 21.9</v>
      </c>
      <c r="J1018" t="str">
        <f t="shared" si="402"/>
        <v>17.7 to 21.9</v>
      </c>
      <c r="K1018">
        <f t="shared" ref="K1018:O1018" si="431">_xlfn.PERCENTILE.INC($C299:$C1018,K$1)</f>
        <v>10.171744562552723</v>
      </c>
      <c r="L1018">
        <f t="shared" si="431"/>
        <v>11.950484443934146</v>
      </c>
      <c r="M1018">
        <f t="shared" si="431"/>
        <v>13.991778747178733</v>
      </c>
      <c r="N1018">
        <f t="shared" si="431"/>
        <v>18.028378845397629</v>
      </c>
      <c r="O1018">
        <f t="shared" si="431"/>
        <v>32.563788598776704</v>
      </c>
      <c r="P1018">
        <f t="shared" si="363"/>
        <v>1</v>
      </c>
      <c r="Q1018">
        <f t="shared" si="404"/>
        <v>1</v>
      </c>
      <c r="R1018">
        <f t="shared" si="405"/>
        <v>1</v>
      </c>
      <c r="S1018">
        <f t="shared" si="406"/>
        <v>1</v>
      </c>
      <c r="T1018">
        <f t="shared" si="418"/>
        <v>4.2782310182376292E-2</v>
      </c>
      <c r="U1018">
        <f t="shared" si="407"/>
        <v>5.3067400126090944E-2</v>
      </c>
      <c r="V1018">
        <f t="shared" si="408"/>
        <v>4.368295924654262E-2</v>
      </c>
      <c r="W1018">
        <f t="shared" si="409"/>
        <v>4.4118999476214671E-2</v>
      </c>
    </row>
    <row r="1019" spans="1:23" x14ac:dyDescent="0.4">
      <c r="A1019">
        <v>1965.1</v>
      </c>
      <c r="B1019">
        <v>91.39</v>
      </c>
      <c r="C1019">
        <v>23.7757455233127</v>
      </c>
      <c r="D1019">
        <f t="shared" si="399"/>
        <v>0.11702683448112088</v>
      </c>
      <c r="E1019">
        <f t="shared" si="423"/>
        <v>7.7077195050088476E-2</v>
      </c>
      <c r="F1019">
        <f t="shared" si="419"/>
        <v>0.26985902886551871</v>
      </c>
      <c r="G1019" t="str">
        <f t="shared" si="400"/>
        <v>Above 22.0</v>
      </c>
      <c r="H1019" t="str">
        <f t="shared" si="401"/>
        <v>13.7 to 17.8</v>
      </c>
      <c r="I1019" t="str">
        <f>IF(C1019&gt;$AA$17,"Above 21.9",IF(C1019&gt;$AA$16,"17.7 to 21.9",IF(C1019&gt;$AA$15,"13.7 to 17.7",IF(C1019&gt;$AA$14,"10.6 to 13.6","Below 10.6"))))</f>
        <v>Above 21.9</v>
      </c>
      <c r="J1019" t="str">
        <f t="shared" si="402"/>
        <v>17.7 to 21.9</v>
      </c>
      <c r="K1019">
        <f t="shared" ref="K1019:O1019" si="432">_xlfn.PERCENTILE.INC($C300:$C1019,K$1)</f>
        <v>10.171744562552723</v>
      </c>
      <c r="L1019">
        <f t="shared" si="432"/>
        <v>11.950484443934146</v>
      </c>
      <c r="M1019">
        <f t="shared" si="432"/>
        <v>13.991778747178733</v>
      </c>
      <c r="N1019">
        <f t="shared" si="432"/>
        <v>18.028378845397629</v>
      </c>
      <c r="O1019">
        <f t="shared" si="432"/>
        <v>32.563788598776704</v>
      </c>
      <c r="P1019">
        <f t="shared" si="363"/>
        <v>1</v>
      </c>
      <c r="Q1019">
        <f t="shared" si="404"/>
        <v>2</v>
      </c>
      <c r="R1019">
        <f t="shared" si="405"/>
        <v>1</v>
      </c>
      <c r="S1019">
        <f t="shared" si="406"/>
        <v>1</v>
      </c>
      <c r="T1019">
        <f t="shared" si="418"/>
        <v>4.2059669549351274E-2</v>
      </c>
      <c r="U1019">
        <f t="shared" si="407"/>
        <v>5.6267255723908387E-2</v>
      </c>
      <c r="V1019">
        <f t="shared" si="408"/>
        <v>4.3080877831325297E-2</v>
      </c>
      <c r="W1019">
        <f t="shared" si="409"/>
        <v>4.2782310182376292E-2</v>
      </c>
    </row>
    <row r="1020" spans="1:23" x14ac:dyDescent="0.4">
      <c r="A1020">
        <v>1965.11</v>
      </c>
      <c r="B1020">
        <v>92.15</v>
      </c>
      <c r="C1020">
        <v>23.925461156673734</v>
      </c>
      <c r="D1020">
        <f t="shared" si="399"/>
        <v>0.1050055617352614</v>
      </c>
      <c r="E1020">
        <f t="shared" si="423"/>
        <v>7.8534644194756656E-2</v>
      </c>
      <c r="F1020">
        <f t="shared" si="419"/>
        <v>9.9792099792100464E-2</v>
      </c>
      <c r="G1020" t="str">
        <f t="shared" si="400"/>
        <v>Above 22.0</v>
      </c>
      <c r="H1020" t="str">
        <f t="shared" si="401"/>
        <v>17.8 to 22.0</v>
      </c>
      <c r="I1020" t="str">
        <f>IF(C1020&gt;$AA$17,"Above 21.9",IF(C1020&gt;$AA$16,"17.7 to 21.9",IF(C1020&gt;$AA$15,"13.7 to 17.7",IF(C1020&gt;$AA$14,"10.6 to 13.6","Below 10.6"))))</f>
        <v>Above 21.9</v>
      </c>
      <c r="J1020" t="str">
        <f t="shared" si="402"/>
        <v>17.7 to 21.9</v>
      </c>
      <c r="K1020">
        <f t="shared" ref="K1020:O1020" si="433">_xlfn.PERCENTILE.INC($C301:$C1020,K$1)</f>
        <v>10.171744562552723</v>
      </c>
      <c r="L1020">
        <f t="shared" si="433"/>
        <v>11.950484443934146</v>
      </c>
      <c r="M1020">
        <f t="shared" si="433"/>
        <v>13.991778747178733</v>
      </c>
      <c r="N1020">
        <f t="shared" si="433"/>
        <v>18.028378845397629</v>
      </c>
      <c r="O1020">
        <f t="shared" si="433"/>
        <v>32.563788598776704</v>
      </c>
      <c r="P1020">
        <f t="shared" si="363"/>
        <v>1</v>
      </c>
      <c r="Q1020">
        <f t="shared" si="404"/>
        <v>1</v>
      </c>
      <c r="R1020">
        <f t="shared" si="405"/>
        <v>1</v>
      </c>
      <c r="S1020">
        <f t="shared" si="406"/>
        <v>1</v>
      </c>
      <c r="T1020">
        <f t="shared" si="418"/>
        <v>4.1796477545472992E-2</v>
      </c>
      <c r="U1020">
        <f t="shared" si="407"/>
        <v>5.3091070177170213E-2</v>
      </c>
      <c r="V1020">
        <f t="shared" si="408"/>
        <v>4.3057013897455254E-2</v>
      </c>
      <c r="W1020">
        <f t="shared" si="409"/>
        <v>4.2059669549351274E-2</v>
      </c>
    </row>
    <row r="1021" spans="1:23" x14ac:dyDescent="0.4">
      <c r="A1021">
        <v>1965.12</v>
      </c>
      <c r="B1021">
        <v>91.73</v>
      </c>
      <c r="C1021">
        <v>23.694111549106328</v>
      </c>
      <c r="D1021">
        <f t="shared" si="399"/>
        <v>0.10218205862905005</v>
      </c>
      <c r="E1021">
        <f t="shared" si="423"/>
        <v>9.2544068604097321E-2</v>
      </c>
      <c r="F1021">
        <f t="shared" si="419"/>
        <v>-5.4693434617471733E-2</v>
      </c>
      <c r="G1021" t="str">
        <f t="shared" si="400"/>
        <v>Above 22.0</v>
      </c>
      <c r="H1021" t="str">
        <f t="shared" si="401"/>
        <v>17.8 to 22.0</v>
      </c>
      <c r="I1021" t="str">
        <f>IF(C1021&gt;$AA$17,"Above 21.9",IF(C1021&gt;$AA$16,"17.7 to 21.9",IF(C1021&gt;$AA$15,"13.7 to 17.7",IF(C1021&gt;$AA$14,"10.6 to 13.6","Below 10.6"))))</f>
        <v>Above 21.9</v>
      </c>
      <c r="J1021" t="str">
        <f t="shared" si="402"/>
        <v>17.7 to 21.9</v>
      </c>
      <c r="K1021">
        <f t="shared" ref="K1021:O1021" si="434">_xlfn.PERCENTILE.INC($C302:$C1021,K$1)</f>
        <v>10.171744562552723</v>
      </c>
      <c r="L1021">
        <f t="shared" si="434"/>
        <v>11.950484443934146</v>
      </c>
      <c r="M1021">
        <f t="shared" si="434"/>
        <v>13.991778747178733</v>
      </c>
      <c r="N1021">
        <f t="shared" si="434"/>
        <v>18.028378845397629</v>
      </c>
      <c r="O1021">
        <f t="shared" si="434"/>
        <v>32.563788598776704</v>
      </c>
      <c r="P1021">
        <f t="shared" si="363"/>
        <v>1</v>
      </c>
      <c r="Q1021">
        <f t="shared" si="404"/>
        <v>1</v>
      </c>
      <c r="R1021">
        <f t="shared" si="405"/>
        <v>1</v>
      </c>
      <c r="S1021">
        <f t="shared" si="406"/>
        <v>1</v>
      </c>
      <c r="T1021">
        <f t="shared" si="418"/>
        <v>4.2204578885664826E-2</v>
      </c>
      <c r="U1021">
        <f t="shared" si="407"/>
        <v>5.2791707209871148E-2</v>
      </c>
      <c r="V1021">
        <f t="shared" si="408"/>
        <v>4.3950277732177238E-2</v>
      </c>
      <c r="W1021">
        <f t="shared" si="409"/>
        <v>4.1796477545472992E-2</v>
      </c>
    </row>
    <row r="1022" spans="1:23" x14ac:dyDescent="0.4">
      <c r="A1022">
        <v>1966.01</v>
      </c>
      <c r="B1022">
        <v>93.32</v>
      </c>
      <c r="C1022">
        <v>24.058483388421756</v>
      </c>
      <c r="D1022">
        <f t="shared" si="399"/>
        <v>0.11137032842582106</v>
      </c>
      <c r="E1022">
        <f t="shared" si="423"/>
        <v>8.3604273107292015E-2</v>
      </c>
      <c r="F1022">
        <f t="shared" si="419"/>
        <v>0.20800174424942625</v>
      </c>
      <c r="G1022" t="str">
        <f t="shared" si="400"/>
        <v>Above 22.0</v>
      </c>
      <c r="H1022" t="str">
        <f t="shared" si="401"/>
        <v>17.8 to 22.0</v>
      </c>
      <c r="I1022" t="str">
        <f>IF(C1022&gt;$AA$17,"Above 21.9",IF(C1022&gt;$AA$16,"17.7 to 21.9",IF(C1022&gt;$AA$15,"13.7 to 17.7",IF(C1022&gt;$AA$14,"10.6 to 13.6","Below 10.6"))))</f>
        <v>Above 21.9</v>
      </c>
      <c r="J1022" t="str">
        <f t="shared" si="402"/>
        <v>17.7 to 21.9</v>
      </c>
      <c r="K1022">
        <f t="shared" ref="K1022:O1022" si="435">_xlfn.PERCENTILE.INC($C303:$C1022,K$1)</f>
        <v>10.171744562552723</v>
      </c>
      <c r="L1022">
        <f t="shared" si="435"/>
        <v>11.950484443934146</v>
      </c>
      <c r="M1022">
        <f t="shared" si="435"/>
        <v>13.991778747178733</v>
      </c>
      <c r="N1022">
        <f t="shared" si="435"/>
        <v>18.028378845397629</v>
      </c>
      <c r="O1022">
        <f t="shared" si="435"/>
        <v>32.563788598776704</v>
      </c>
      <c r="P1022">
        <f t="shared" si="363"/>
        <v>1</v>
      </c>
      <c r="Q1022">
        <f t="shared" si="404"/>
        <v>1</v>
      </c>
      <c r="R1022">
        <f t="shared" si="405"/>
        <v>1</v>
      </c>
      <c r="S1022">
        <f t="shared" si="406"/>
        <v>1</v>
      </c>
      <c r="T1022">
        <f t="shared" si="418"/>
        <v>4.1565379822788587E-2</v>
      </c>
      <c r="U1022">
        <f t="shared" si="407"/>
        <v>5.4666958165306923E-2</v>
      </c>
      <c r="V1022">
        <f t="shared" si="408"/>
        <v>4.2975013960621609E-2</v>
      </c>
      <c r="W1022">
        <f t="shared" si="409"/>
        <v>4.2204578885664826E-2</v>
      </c>
    </row>
    <row r="1023" spans="1:23" x14ac:dyDescent="0.4">
      <c r="A1023">
        <v>1966.02</v>
      </c>
      <c r="B1023">
        <v>92.69</v>
      </c>
      <c r="C1023">
        <v>23.700027145579412</v>
      </c>
      <c r="D1023">
        <f t="shared" si="399"/>
        <v>0.10862030159801934</v>
      </c>
      <c r="E1023">
        <f t="shared" si="423"/>
        <v>6.8472622478386147E-2</v>
      </c>
      <c r="F1023">
        <f t="shared" si="419"/>
        <v>-8.1011573081868266E-2</v>
      </c>
      <c r="G1023" t="str">
        <f t="shared" si="400"/>
        <v>Above 22.0</v>
      </c>
      <c r="H1023" t="str">
        <f t="shared" si="401"/>
        <v>17.8 to 22.0</v>
      </c>
      <c r="I1023" t="str">
        <f>IF(C1023&gt;$AA$17,"Above 21.9",IF(C1023&gt;$AA$16,"17.7 to 21.9",IF(C1023&gt;$AA$15,"13.7 to 17.7",IF(C1023&gt;$AA$14,"10.6 to 13.6","Below 10.6"))))</f>
        <v>Above 21.9</v>
      </c>
      <c r="J1023" t="str">
        <f t="shared" si="402"/>
        <v>17.7 to 21.9</v>
      </c>
      <c r="K1023">
        <f t="shared" ref="K1023:O1023" si="436">_xlfn.PERCENTILE.INC($C304:$C1023,K$1)</f>
        <v>10.171744562552723</v>
      </c>
      <c r="L1023">
        <f t="shared" si="436"/>
        <v>11.950484443934146</v>
      </c>
      <c r="M1023">
        <f t="shared" si="436"/>
        <v>13.991778747178733</v>
      </c>
      <c r="N1023">
        <f t="shared" si="436"/>
        <v>18.028378845397629</v>
      </c>
      <c r="O1023">
        <f t="shared" si="436"/>
        <v>32.563788598776704</v>
      </c>
      <c r="P1023">
        <f t="shared" si="363"/>
        <v>1</v>
      </c>
      <c r="Q1023">
        <f t="shared" si="404"/>
        <v>1</v>
      </c>
      <c r="R1023">
        <f t="shared" si="405"/>
        <v>1</v>
      </c>
      <c r="S1023">
        <f t="shared" si="406"/>
        <v>1</v>
      </c>
      <c r="T1023">
        <f t="shared" si="418"/>
        <v>4.2194044498658836E-2</v>
      </c>
      <c r="U1023">
        <f t="shared" si="407"/>
        <v>5.4746173481810392E-2</v>
      </c>
      <c r="V1023">
        <f t="shared" si="408"/>
        <v>4.2786114961244771E-2</v>
      </c>
      <c r="W1023">
        <f t="shared" si="409"/>
        <v>4.1565379822788587E-2</v>
      </c>
    </row>
    <row r="1024" spans="1:23" x14ac:dyDescent="0.4">
      <c r="A1024">
        <v>1966.03</v>
      </c>
      <c r="B1024">
        <v>88.88</v>
      </c>
      <c r="C1024">
        <v>22.611112582290009</v>
      </c>
      <c r="D1024">
        <f t="shared" si="399"/>
        <v>8.7155190566435031E-2</v>
      </c>
      <c r="E1024">
        <f t="shared" si="423"/>
        <v>2.3609351606587552E-2</v>
      </c>
      <c r="F1024">
        <f t="shared" si="419"/>
        <v>-0.49325709353759878</v>
      </c>
      <c r="G1024" t="str">
        <f t="shared" si="400"/>
        <v>Above 22.0</v>
      </c>
      <c r="H1024" t="str">
        <f t="shared" si="401"/>
        <v>17.8 to 22.0</v>
      </c>
      <c r="I1024" t="str">
        <f>IF(C1024&gt;$AA$17,"Above 21.9",IF(C1024&gt;$AA$16,"17.7 to 21.9",IF(C1024&gt;$AA$15,"13.7 to 17.7",IF(C1024&gt;$AA$14,"10.6 to 13.6","Below 10.6"))))</f>
        <v>Above 21.9</v>
      </c>
      <c r="J1024" t="str">
        <f t="shared" si="402"/>
        <v>17.7 to 21.9</v>
      </c>
      <c r="K1024">
        <f t="shared" ref="K1024:O1024" si="437">_xlfn.PERCENTILE.INC($C305:$C1024,K$1)</f>
        <v>10.171744562552723</v>
      </c>
      <c r="L1024">
        <f t="shared" si="437"/>
        <v>11.950484443934146</v>
      </c>
      <c r="M1024">
        <f t="shared" si="437"/>
        <v>13.991778747178733</v>
      </c>
      <c r="N1024">
        <f t="shared" si="437"/>
        <v>18.028378845397629</v>
      </c>
      <c r="O1024">
        <f t="shared" si="437"/>
        <v>32.563788598776704</v>
      </c>
      <c r="P1024">
        <f t="shared" si="363"/>
        <v>1</v>
      </c>
      <c r="Q1024">
        <f t="shared" si="404"/>
        <v>1</v>
      </c>
      <c r="R1024">
        <f t="shared" si="405"/>
        <v>1</v>
      </c>
      <c r="S1024">
        <f t="shared" si="406"/>
        <v>1</v>
      </c>
      <c r="T1024">
        <f t="shared" si="418"/>
        <v>4.4226041348502367E-2</v>
      </c>
      <c r="U1024">
        <f t="shared" si="407"/>
        <v>5.162300108634605E-2</v>
      </c>
      <c r="V1024">
        <f t="shared" si="408"/>
        <v>4.3004226773574156E-2</v>
      </c>
      <c r="W1024">
        <f t="shared" si="409"/>
        <v>4.2194044498658836E-2</v>
      </c>
    </row>
    <row r="1025" spans="1:23" x14ac:dyDescent="0.4">
      <c r="A1025">
        <v>1966.04</v>
      </c>
      <c r="B1025">
        <v>91.6</v>
      </c>
      <c r="C1025">
        <v>23.113696462615838</v>
      </c>
      <c r="D1025">
        <f t="shared" si="399"/>
        <v>9.0634755463059311E-2</v>
      </c>
      <c r="E1025">
        <f t="shared" si="423"/>
        <v>4.1264067295668928E-2</v>
      </c>
      <c r="F1025">
        <f t="shared" si="419"/>
        <v>0.36723672367236709</v>
      </c>
      <c r="G1025" t="str">
        <f t="shared" si="400"/>
        <v>Above 22.0</v>
      </c>
      <c r="H1025" t="str">
        <f t="shared" si="401"/>
        <v>17.8 to 22.0</v>
      </c>
      <c r="I1025" t="str">
        <f>IF(C1025&gt;$AA$17,"Above 21.9",IF(C1025&gt;$AA$16,"17.7 to 21.9",IF(C1025&gt;$AA$15,"13.7 to 17.7",IF(C1025&gt;$AA$14,"10.6 to 13.6","Below 10.6"))))</f>
        <v>Above 21.9</v>
      </c>
      <c r="J1025" t="str">
        <f t="shared" si="402"/>
        <v>17.7 to 21.9</v>
      </c>
      <c r="K1025">
        <f t="shared" ref="K1025:O1025" si="438">_xlfn.PERCENTILE.INC($C306:$C1025,K$1)</f>
        <v>10.171744562552723</v>
      </c>
      <c r="L1025">
        <f t="shared" si="438"/>
        <v>11.950484443934146</v>
      </c>
      <c r="M1025">
        <f t="shared" si="438"/>
        <v>13.991778747178733</v>
      </c>
      <c r="N1025">
        <f t="shared" si="438"/>
        <v>18.028378845397629</v>
      </c>
      <c r="O1025">
        <f t="shared" si="438"/>
        <v>32.563788598776704</v>
      </c>
      <c r="P1025">
        <f t="shared" si="363"/>
        <v>1</v>
      </c>
      <c r="Q1025">
        <f t="shared" si="404"/>
        <v>1</v>
      </c>
      <c r="R1025">
        <f t="shared" si="405"/>
        <v>1</v>
      </c>
      <c r="S1025">
        <f t="shared" si="406"/>
        <v>1</v>
      </c>
      <c r="T1025">
        <f t="shared" si="418"/>
        <v>4.3264390947480122E-2</v>
      </c>
      <c r="U1025">
        <f t="shared" si="407"/>
        <v>5.1624643976573681E-2</v>
      </c>
      <c r="V1025">
        <f t="shared" si="408"/>
        <v>4.2697541967890183E-2</v>
      </c>
      <c r="W1025">
        <f t="shared" si="409"/>
        <v>4.4226041348502367E-2</v>
      </c>
    </row>
    <row r="1026" spans="1:23" x14ac:dyDescent="0.4">
      <c r="A1026">
        <v>1966.05</v>
      </c>
      <c r="B1026">
        <v>86.78</v>
      </c>
      <c r="C1026">
        <v>21.852177976763102</v>
      </c>
      <c r="D1026">
        <f t="shared" si="399"/>
        <v>8.6463257412978084E-2</v>
      </c>
      <c r="E1026">
        <f t="shared" si="423"/>
        <v>-2.8001792114695341E-2</v>
      </c>
      <c r="F1026">
        <f t="shared" si="419"/>
        <v>-0.63144104803493373</v>
      </c>
      <c r="G1026" t="str">
        <f t="shared" si="400"/>
        <v>17.8 to 22.0</v>
      </c>
      <c r="H1026" t="str">
        <f t="shared" si="401"/>
        <v>17.8 to 22.0</v>
      </c>
      <c r="I1026" t="str">
        <f>IF(C1026&gt;$AA$17,"Above 21.9",IF(C1026&gt;$AA$16,"17.7 to 21.9",IF(C1026&gt;$AA$15,"13.7 to 17.7",IF(C1026&gt;$AA$14,"10.6 to 13.6","Below 10.6"))))</f>
        <v>Above 21.9</v>
      </c>
      <c r="J1026" t="str">
        <f t="shared" si="402"/>
        <v>17.7 to 21.9</v>
      </c>
      <c r="K1026">
        <f t="shared" ref="K1026:O1026" si="439">_xlfn.PERCENTILE.INC($C307:$C1026,K$1)</f>
        <v>10.171744562552723</v>
      </c>
      <c r="L1026">
        <f t="shared" si="439"/>
        <v>11.950484443934146</v>
      </c>
      <c r="M1026">
        <f t="shared" si="439"/>
        <v>13.991778747178733</v>
      </c>
      <c r="N1026">
        <f t="shared" si="439"/>
        <v>18.031927779326395</v>
      </c>
      <c r="O1026">
        <f t="shared" si="439"/>
        <v>32.563788598776704</v>
      </c>
      <c r="P1026">
        <f t="shared" si="363"/>
        <v>1</v>
      </c>
      <c r="Q1026">
        <f t="shared" si="404"/>
        <v>1</v>
      </c>
      <c r="R1026">
        <f t="shared" si="405"/>
        <v>1</v>
      </c>
      <c r="S1026">
        <f t="shared" si="406"/>
        <v>1</v>
      </c>
      <c r="T1026">
        <f t="shared" si="418"/>
        <v>4.5762028895397412E-2</v>
      </c>
      <c r="U1026">
        <f t="shared" si="407"/>
        <v>5.3924324977437585E-2</v>
      </c>
      <c r="V1026">
        <f t="shared" si="408"/>
        <v>4.2178416855570805E-2</v>
      </c>
      <c r="W1026">
        <f t="shared" si="409"/>
        <v>4.3264390947480122E-2</v>
      </c>
    </row>
    <row r="1027" spans="1:23" x14ac:dyDescent="0.4">
      <c r="A1027">
        <v>1966.06</v>
      </c>
      <c r="B1027">
        <v>86.06</v>
      </c>
      <c r="C1027">
        <v>21.555253383226258</v>
      </c>
      <c r="D1027">
        <f t="shared" si="399"/>
        <v>8.5995245299330017E-2</v>
      </c>
      <c r="E1027">
        <f t="shared" si="423"/>
        <v>1.1994355597365898E-2</v>
      </c>
      <c r="F1027">
        <f t="shared" si="419"/>
        <v>-9.9562111085503419E-2</v>
      </c>
      <c r="G1027" t="str">
        <f t="shared" si="400"/>
        <v>17.8 to 22.0</v>
      </c>
      <c r="H1027" t="str">
        <f t="shared" si="401"/>
        <v>17.8 to 22.0</v>
      </c>
      <c r="I1027" t="str">
        <f>IF(C1027&gt;$AA$17,"Above 21.9",IF(C1027&gt;$AA$16,"17.7 to 21.9",IF(C1027&gt;$AA$15,"13.7 to 17.7",IF(C1027&gt;$AA$14,"10.6 to 13.6","Below 10.6"))))</f>
        <v>17.7 to 21.9</v>
      </c>
      <c r="J1027" t="str">
        <f t="shared" si="402"/>
        <v>17.7 to 21.9</v>
      </c>
      <c r="K1027">
        <f t="shared" ref="K1027:O1027" si="440">_xlfn.PERCENTILE.INC($C308:$C1027,K$1)</f>
        <v>10.171744562552723</v>
      </c>
      <c r="L1027">
        <f t="shared" si="440"/>
        <v>11.950484443934146</v>
      </c>
      <c r="M1027">
        <f t="shared" si="440"/>
        <v>13.991778747178733</v>
      </c>
      <c r="N1027">
        <f t="shared" si="440"/>
        <v>18.031927779326395</v>
      </c>
      <c r="O1027">
        <f t="shared" si="440"/>
        <v>32.563788598776704</v>
      </c>
      <c r="P1027">
        <f t="shared" ref="P1027:P1090" si="441">IF(C1027&gt;$N1027,1,IF(C1027&gt;$M1027,2,IF(C1027&gt;$L1027,3,IF(C1027&gt;$K1027,4,5))))</f>
        <v>1</v>
      </c>
      <c r="Q1027">
        <f t="shared" si="404"/>
        <v>2</v>
      </c>
      <c r="R1027">
        <f t="shared" si="405"/>
        <v>1</v>
      </c>
      <c r="S1027">
        <f t="shared" si="406"/>
        <v>1</v>
      </c>
      <c r="T1027">
        <f t="shared" si="418"/>
        <v>4.6392402920124066E-2</v>
      </c>
      <c r="U1027">
        <f t="shared" si="407"/>
        <v>5.507164757561591E-2</v>
      </c>
      <c r="V1027">
        <f t="shared" si="408"/>
        <v>4.4672087472814613E-2</v>
      </c>
      <c r="W1027">
        <f t="shared" si="409"/>
        <v>4.5762028895397412E-2</v>
      </c>
    </row>
    <row r="1028" spans="1:23" x14ac:dyDescent="0.4">
      <c r="A1028">
        <v>1966.07</v>
      </c>
      <c r="B1028">
        <v>85.84</v>
      </c>
      <c r="C1028">
        <v>21.381702007433425</v>
      </c>
      <c r="D1028">
        <f t="shared" si="399"/>
        <v>7.5973759737597374E-2</v>
      </c>
      <c r="E1028">
        <f t="shared" si="423"/>
        <v>1.0952773524908808E-2</v>
      </c>
      <c r="F1028">
        <f t="shared" si="419"/>
        <v>-3.0676272368115105E-2</v>
      </c>
      <c r="G1028" t="str">
        <f t="shared" si="400"/>
        <v>17.8 to 22.0</v>
      </c>
      <c r="H1028" t="str">
        <f t="shared" si="401"/>
        <v>17.8 to 22.0</v>
      </c>
      <c r="I1028" t="str">
        <f>IF(C1028&gt;$AA$17,"Above 21.9",IF(C1028&gt;$AA$16,"17.7 to 21.9",IF(C1028&gt;$AA$15,"13.7 to 17.7",IF(C1028&gt;$AA$14,"10.6 to 13.6","Below 10.6"))))</f>
        <v>17.7 to 21.9</v>
      </c>
      <c r="J1028" t="str">
        <f t="shared" si="402"/>
        <v>17.7 to 21.9</v>
      </c>
      <c r="K1028">
        <f t="shared" ref="K1028:O1028" si="442">_xlfn.PERCENTILE.INC($C309:$C1028,K$1)</f>
        <v>10.171744562552723</v>
      </c>
      <c r="L1028">
        <f t="shared" si="442"/>
        <v>11.950484443934146</v>
      </c>
      <c r="M1028">
        <f t="shared" si="442"/>
        <v>13.991778747178733</v>
      </c>
      <c r="N1028">
        <f t="shared" si="442"/>
        <v>18.031927779326395</v>
      </c>
      <c r="O1028">
        <f t="shared" si="442"/>
        <v>32.563788598776704</v>
      </c>
      <c r="P1028">
        <f t="shared" si="441"/>
        <v>1</v>
      </c>
      <c r="Q1028">
        <f t="shared" si="404"/>
        <v>1</v>
      </c>
      <c r="R1028">
        <f t="shared" si="405"/>
        <v>1</v>
      </c>
      <c r="S1028">
        <f t="shared" si="406"/>
        <v>1</v>
      </c>
      <c r="T1028">
        <f t="shared" si="418"/>
        <v>4.6768961593999694E-2</v>
      </c>
      <c r="U1028">
        <f t="shared" si="407"/>
        <v>5.3031273993446627E-2</v>
      </c>
      <c r="V1028">
        <f t="shared" si="408"/>
        <v>4.4841477438168915E-2</v>
      </c>
      <c r="W1028">
        <f t="shared" si="409"/>
        <v>4.6392402920124066E-2</v>
      </c>
    </row>
    <row r="1029" spans="1:23" x14ac:dyDescent="0.4">
      <c r="A1029">
        <v>1966.08</v>
      </c>
      <c r="B1029">
        <v>80.650000000000006</v>
      </c>
      <c r="C1029">
        <v>19.913903864009811</v>
      </c>
      <c r="D1029">
        <f t="shared" si="399"/>
        <v>6.6322953186223971E-2</v>
      </c>
      <c r="E1029">
        <f t="shared" si="423"/>
        <v>-6.7522256908312983E-2</v>
      </c>
      <c r="F1029">
        <f t="shared" si="419"/>
        <v>-0.72553588070829411</v>
      </c>
      <c r="G1029" t="str">
        <f t="shared" si="400"/>
        <v>17.8 to 22.0</v>
      </c>
      <c r="H1029" t="str">
        <f t="shared" si="401"/>
        <v>17.8 to 22.0</v>
      </c>
      <c r="I1029" t="str">
        <f>IF(C1029&gt;$AA$17,"Above 21.9",IF(C1029&gt;$AA$16,"17.7 to 21.9",IF(C1029&gt;$AA$15,"13.7 to 17.7",IF(C1029&gt;$AA$14,"10.6 to 13.6","Below 10.6"))))</f>
        <v>17.7 to 21.9</v>
      </c>
      <c r="J1029" t="str">
        <f t="shared" si="402"/>
        <v>17.7 to 21.9</v>
      </c>
      <c r="K1029">
        <f t="shared" ref="K1029:O1029" si="443">_xlfn.PERCENTILE.INC($C310:$C1029,K$1)</f>
        <v>10.171744562552723</v>
      </c>
      <c r="L1029">
        <f t="shared" si="443"/>
        <v>11.950484443934146</v>
      </c>
      <c r="M1029">
        <f t="shared" si="443"/>
        <v>13.991778747178733</v>
      </c>
      <c r="N1029">
        <f t="shared" si="443"/>
        <v>18.031927779326395</v>
      </c>
      <c r="O1029">
        <f t="shared" si="443"/>
        <v>32.563788598776704</v>
      </c>
      <c r="P1029">
        <f t="shared" si="441"/>
        <v>1</v>
      </c>
      <c r="Q1029">
        <f t="shared" si="404"/>
        <v>1</v>
      </c>
      <c r="R1029">
        <f t="shared" si="405"/>
        <v>1</v>
      </c>
      <c r="S1029">
        <f t="shared" si="406"/>
        <v>1</v>
      </c>
      <c r="T1029">
        <f t="shared" si="418"/>
        <v>5.0216170913995897E-2</v>
      </c>
      <c r="U1029">
        <f t="shared" si="407"/>
        <v>5.3559175637436174E-2</v>
      </c>
      <c r="V1029">
        <f t="shared" si="408"/>
        <v>4.4118999476214671E-2</v>
      </c>
      <c r="W1029">
        <f t="shared" si="409"/>
        <v>4.6768961593999694E-2</v>
      </c>
    </row>
    <row r="1030" spans="1:23" x14ac:dyDescent="0.4">
      <c r="A1030">
        <v>1966.09</v>
      </c>
      <c r="B1030">
        <v>77.81</v>
      </c>
      <c r="C1030">
        <v>19.161676250615013</v>
      </c>
      <c r="D1030">
        <f t="shared" si="399"/>
        <v>6.6118701964133206E-2</v>
      </c>
      <c r="E1030">
        <f t="shared" si="423"/>
        <v>-0.12944730364734833</v>
      </c>
      <c r="F1030">
        <f t="shared" si="419"/>
        <v>-0.42256664600124039</v>
      </c>
      <c r="G1030" t="str">
        <f t="shared" si="400"/>
        <v>17.8 to 22.0</v>
      </c>
      <c r="H1030" t="str">
        <f t="shared" si="401"/>
        <v>17.8 to 22.0</v>
      </c>
      <c r="I1030" t="str">
        <f>IF(C1030&gt;$AA$17,"Above 21.9",IF(C1030&gt;$AA$16,"17.7 to 21.9",IF(C1030&gt;$AA$15,"13.7 to 17.7",IF(C1030&gt;$AA$14,"10.6 to 13.6","Below 10.6"))))</f>
        <v>17.7 to 21.9</v>
      </c>
      <c r="J1030" t="str">
        <f t="shared" si="402"/>
        <v>17.7 to 21.9</v>
      </c>
      <c r="K1030">
        <f t="shared" ref="K1030:O1030" si="444">_xlfn.PERCENTILE.INC($C311:$C1030,K$1)</f>
        <v>10.171744562552723</v>
      </c>
      <c r="L1030">
        <f t="shared" si="444"/>
        <v>11.950484443934146</v>
      </c>
      <c r="M1030">
        <f t="shared" si="444"/>
        <v>13.991778747178733</v>
      </c>
      <c r="N1030">
        <f t="shared" si="444"/>
        <v>18.031927779326395</v>
      </c>
      <c r="O1030">
        <f t="shared" si="444"/>
        <v>32.563788598776704</v>
      </c>
      <c r="P1030">
        <f t="shared" si="441"/>
        <v>1</v>
      </c>
      <c r="Q1030">
        <f t="shared" si="404"/>
        <v>2</v>
      </c>
      <c r="R1030">
        <f t="shared" si="405"/>
        <v>1</v>
      </c>
      <c r="S1030">
        <f t="shared" si="406"/>
        <v>1</v>
      </c>
      <c r="T1030">
        <f t="shared" si="418"/>
        <v>5.2187501078769349E-2</v>
      </c>
      <c r="U1030">
        <f t="shared" si="407"/>
        <v>5.6064368365077104E-2</v>
      </c>
      <c r="V1030">
        <f t="shared" si="408"/>
        <v>4.2782310182376292E-2</v>
      </c>
      <c r="W1030">
        <f t="shared" si="409"/>
        <v>5.0216170913995897E-2</v>
      </c>
    </row>
    <row r="1031" spans="1:23" x14ac:dyDescent="0.4">
      <c r="A1031">
        <v>1966.1</v>
      </c>
      <c r="B1031">
        <v>77.13</v>
      </c>
      <c r="C1031">
        <v>18.825409371315679</v>
      </c>
      <c r="D1031">
        <f t="shared" si="399"/>
        <v>6.6803633217993069E-2</v>
      </c>
      <c r="E1031">
        <f t="shared" si="423"/>
        <v>-0.15603457708720872</v>
      </c>
      <c r="F1031">
        <f t="shared" si="419"/>
        <v>-0.10487083922375121</v>
      </c>
      <c r="G1031" t="str">
        <f t="shared" si="400"/>
        <v>17.8 to 22.0</v>
      </c>
      <c r="H1031" t="str">
        <f t="shared" si="401"/>
        <v>13.7 to 17.8</v>
      </c>
      <c r="I1031" t="str">
        <f>IF(C1031&gt;$AA$17,"Above 21.9",IF(C1031&gt;$AA$16,"17.7 to 21.9",IF(C1031&gt;$AA$15,"13.7 to 17.7",IF(C1031&gt;$AA$14,"10.6 to 13.6","Below 10.6"))))</f>
        <v>17.7 to 21.9</v>
      </c>
      <c r="J1031" t="str">
        <f t="shared" si="402"/>
        <v>13.7 to 17.7</v>
      </c>
      <c r="K1031">
        <f t="shared" ref="K1031:O1031" si="445">_xlfn.PERCENTILE.INC($C312:$C1031,K$1)</f>
        <v>10.171744562552723</v>
      </c>
      <c r="L1031">
        <f t="shared" si="445"/>
        <v>11.950484443934146</v>
      </c>
      <c r="M1031">
        <f t="shared" si="445"/>
        <v>13.991778747178733</v>
      </c>
      <c r="N1031">
        <f t="shared" si="445"/>
        <v>18.031927779326395</v>
      </c>
      <c r="O1031">
        <f t="shared" si="445"/>
        <v>32.563788598776704</v>
      </c>
      <c r="P1031">
        <f t="shared" si="441"/>
        <v>1</v>
      </c>
      <c r="Q1031">
        <f t="shared" si="404"/>
        <v>2</v>
      </c>
      <c r="R1031">
        <f t="shared" si="405"/>
        <v>1</v>
      </c>
      <c r="S1031">
        <f t="shared" si="406"/>
        <v>1</v>
      </c>
      <c r="T1031">
        <f t="shared" si="418"/>
        <v>5.3119694784629884E-2</v>
      </c>
      <c r="U1031">
        <f t="shared" si="407"/>
        <v>5.7408731911081805E-2</v>
      </c>
      <c r="V1031">
        <f t="shared" si="408"/>
        <v>4.2059669549351274E-2</v>
      </c>
      <c r="W1031">
        <f t="shared" si="409"/>
        <v>5.2187501078769349E-2</v>
      </c>
    </row>
    <row r="1032" spans="1:23" x14ac:dyDescent="0.4">
      <c r="A1032">
        <v>1966.11</v>
      </c>
      <c r="B1032">
        <v>80.989999999999995</v>
      </c>
      <c r="C1032">
        <v>19.711251211928971</v>
      </c>
      <c r="D1032">
        <f t="shared" si="399"/>
        <v>7.698863636363637E-2</v>
      </c>
      <c r="E1032">
        <f t="shared" si="423"/>
        <v>-0.12110689093868704</v>
      </c>
      <c r="F1032">
        <f t="shared" si="419"/>
        <v>0.60054453520031115</v>
      </c>
      <c r="G1032" t="str">
        <f t="shared" si="400"/>
        <v>17.8 to 22.0</v>
      </c>
      <c r="H1032" t="str">
        <f t="shared" si="401"/>
        <v>13.7 to 17.8</v>
      </c>
      <c r="I1032" t="str">
        <f>IF(C1032&gt;$AA$17,"Above 21.9",IF(C1032&gt;$AA$16,"17.7 to 21.9",IF(C1032&gt;$AA$15,"13.7 to 17.7",IF(C1032&gt;$AA$14,"10.6 to 13.6","Below 10.6"))))</f>
        <v>17.7 to 21.9</v>
      </c>
      <c r="J1032" t="str">
        <f t="shared" si="402"/>
        <v>13.7 to 17.7</v>
      </c>
      <c r="K1032">
        <f t="shared" ref="K1032:O1032" si="446">_xlfn.PERCENTILE.INC($C313:$C1032,K$1)</f>
        <v>10.171744562552723</v>
      </c>
      <c r="L1032">
        <f t="shared" si="446"/>
        <v>11.950484443934146</v>
      </c>
      <c r="M1032">
        <f t="shared" si="446"/>
        <v>13.991778747178733</v>
      </c>
      <c r="N1032">
        <f t="shared" si="446"/>
        <v>18.031927779326395</v>
      </c>
      <c r="O1032">
        <f t="shared" si="446"/>
        <v>32.563788598776704</v>
      </c>
      <c r="P1032">
        <f t="shared" si="441"/>
        <v>1</v>
      </c>
      <c r="Q1032">
        <f t="shared" si="404"/>
        <v>2</v>
      </c>
      <c r="R1032">
        <f t="shared" si="405"/>
        <v>1</v>
      </c>
      <c r="S1032">
        <f t="shared" si="406"/>
        <v>1</v>
      </c>
      <c r="T1032">
        <f t="shared" si="418"/>
        <v>5.0732446623926855E-2</v>
      </c>
      <c r="U1032">
        <f t="shared" si="407"/>
        <v>5.8410055839052136E-2</v>
      </c>
      <c r="V1032">
        <f t="shared" si="408"/>
        <v>4.1796477545472992E-2</v>
      </c>
      <c r="W1032">
        <f t="shared" si="409"/>
        <v>5.3119694784629884E-2</v>
      </c>
    </row>
    <row r="1033" spans="1:23" x14ac:dyDescent="0.4">
      <c r="A1033">
        <v>1966.12</v>
      </c>
      <c r="B1033">
        <v>81.33</v>
      </c>
      <c r="C1033">
        <v>19.736473752791973</v>
      </c>
      <c r="D1033">
        <f t="shared" si="399"/>
        <v>7.5129198966408267E-2</v>
      </c>
      <c r="E1033">
        <f t="shared" si="423"/>
        <v>-0.11337621279843023</v>
      </c>
      <c r="F1033">
        <f t="shared" si="419"/>
        <v>5.037658970243291E-2</v>
      </c>
      <c r="G1033" t="str">
        <f t="shared" si="400"/>
        <v>17.8 to 22.0</v>
      </c>
      <c r="H1033" t="str">
        <f t="shared" si="401"/>
        <v>13.7 to 17.8</v>
      </c>
      <c r="I1033" t="str">
        <f>IF(C1033&gt;$AA$17,"Above 21.9",IF(C1033&gt;$AA$16,"17.7 to 21.9",IF(C1033&gt;$AA$15,"13.7 to 17.7",IF(C1033&gt;$AA$14,"10.6 to 13.6","Below 10.6"))))</f>
        <v>17.7 to 21.9</v>
      </c>
      <c r="J1033" t="str">
        <f t="shared" si="402"/>
        <v>13.7 to 17.7</v>
      </c>
      <c r="K1033">
        <f t="shared" ref="K1033:O1033" si="447">_xlfn.PERCENTILE.INC($C314:$C1033,K$1)</f>
        <v>10.171744562552723</v>
      </c>
      <c r="L1033">
        <f t="shared" si="447"/>
        <v>11.950484443934146</v>
      </c>
      <c r="M1033">
        <f t="shared" si="447"/>
        <v>13.991778747178733</v>
      </c>
      <c r="N1033">
        <f t="shared" si="447"/>
        <v>18.078338596359732</v>
      </c>
      <c r="O1033">
        <f t="shared" si="447"/>
        <v>32.563788598776704</v>
      </c>
      <c r="P1033">
        <f t="shared" si="441"/>
        <v>1</v>
      </c>
      <c r="Q1033">
        <f t="shared" si="404"/>
        <v>2</v>
      </c>
      <c r="R1033">
        <f t="shared" si="405"/>
        <v>1</v>
      </c>
      <c r="S1033">
        <f t="shared" si="406"/>
        <v>1</v>
      </c>
      <c r="T1033">
        <f t="shared" si="418"/>
        <v>5.0667612286036529E-2</v>
      </c>
      <c r="U1033">
        <f t="shared" si="407"/>
        <v>5.8147909786662767E-2</v>
      </c>
      <c r="V1033">
        <f t="shared" si="408"/>
        <v>4.2204578885664826E-2</v>
      </c>
      <c r="W1033">
        <f t="shared" si="409"/>
        <v>5.0732446623926855E-2</v>
      </c>
    </row>
    <row r="1034" spans="1:23" x14ac:dyDescent="0.4">
      <c r="A1034">
        <v>1967.01</v>
      </c>
      <c r="B1034">
        <v>84.45</v>
      </c>
      <c r="C1034">
        <v>20.432242125384281</v>
      </c>
      <c r="D1034">
        <f t="shared" si="399"/>
        <v>8.5890380805635047E-2</v>
      </c>
      <c r="E1034">
        <f t="shared" si="423"/>
        <v>-9.504929275610792E-2</v>
      </c>
      <c r="F1034">
        <f t="shared" si="419"/>
        <v>0.46034673552194827</v>
      </c>
      <c r="G1034" t="str">
        <f t="shared" si="400"/>
        <v>17.8 to 22.0</v>
      </c>
      <c r="H1034" t="str">
        <f t="shared" si="401"/>
        <v>13.7 to 17.8</v>
      </c>
      <c r="I1034" t="str">
        <f>IF(C1034&gt;$AA$17,"Above 21.9",IF(C1034&gt;$AA$16,"17.7 to 21.9",IF(C1034&gt;$AA$15,"13.7 to 17.7",IF(C1034&gt;$AA$14,"10.6 to 13.6","Below 10.6"))))</f>
        <v>17.7 to 21.9</v>
      </c>
      <c r="J1034" t="str">
        <f t="shared" si="402"/>
        <v>13.7 to 17.7</v>
      </c>
      <c r="K1034">
        <f t="shared" ref="K1034:O1034" si="448">_xlfn.PERCENTILE.INC($C315:$C1034,K$1)</f>
        <v>10.171744562552723</v>
      </c>
      <c r="L1034">
        <f t="shared" si="448"/>
        <v>11.950484443934146</v>
      </c>
      <c r="M1034">
        <f t="shared" si="448"/>
        <v>13.991778747178733</v>
      </c>
      <c r="N1034">
        <f t="shared" si="448"/>
        <v>18.10828727896596</v>
      </c>
      <c r="O1034">
        <f t="shared" si="448"/>
        <v>32.563788598776704</v>
      </c>
      <c r="P1034">
        <f t="shared" si="441"/>
        <v>1</v>
      </c>
      <c r="Q1034">
        <f t="shared" si="404"/>
        <v>2</v>
      </c>
      <c r="R1034">
        <f t="shared" si="405"/>
        <v>1</v>
      </c>
      <c r="S1034">
        <f t="shared" si="406"/>
        <v>1</v>
      </c>
      <c r="T1034">
        <f t="shared" si="418"/>
        <v>4.8942254788456915E-2</v>
      </c>
      <c r="U1034">
        <f t="shared" si="407"/>
        <v>5.9816554309389494E-2</v>
      </c>
      <c r="V1034">
        <f t="shared" si="408"/>
        <v>4.1565379822788587E-2</v>
      </c>
      <c r="W1034">
        <f t="shared" si="409"/>
        <v>5.0667612286036529E-2</v>
      </c>
    </row>
    <row r="1035" spans="1:23" x14ac:dyDescent="0.4">
      <c r="A1035">
        <v>1967.02</v>
      </c>
      <c r="B1035">
        <v>87.36</v>
      </c>
      <c r="C1035">
        <v>21.074443163678442</v>
      </c>
      <c r="D1035">
        <f t="shared" si="399"/>
        <v>0.10096618357487923</v>
      </c>
      <c r="E1035">
        <f t="shared" si="423"/>
        <v>-5.7503506311360433E-2</v>
      </c>
      <c r="F1035">
        <f t="shared" si="419"/>
        <v>0.41349911190053235</v>
      </c>
      <c r="G1035" t="str">
        <f t="shared" si="400"/>
        <v>17.8 to 22.0</v>
      </c>
      <c r="H1035" t="str">
        <f t="shared" si="401"/>
        <v>13.7 to 17.8</v>
      </c>
      <c r="I1035" t="str">
        <f>IF(C1035&gt;$AA$17,"Above 21.9",IF(C1035&gt;$AA$16,"17.7 to 21.9",IF(C1035&gt;$AA$15,"13.7 to 17.7",IF(C1035&gt;$AA$14,"10.6 to 13.6","Below 10.6"))))</f>
        <v>17.7 to 21.9</v>
      </c>
      <c r="J1035" t="str">
        <f t="shared" si="402"/>
        <v>13.7 to 17.7</v>
      </c>
      <c r="K1035">
        <f t="shared" ref="K1035:O1035" si="449">_xlfn.PERCENTILE.INC($C316:$C1035,K$1)</f>
        <v>10.171744562552723</v>
      </c>
      <c r="L1035">
        <f t="shared" si="449"/>
        <v>11.950484443934146</v>
      </c>
      <c r="M1035">
        <f t="shared" si="449"/>
        <v>13.991778747178733</v>
      </c>
      <c r="N1035">
        <f t="shared" si="449"/>
        <v>18.124892732397388</v>
      </c>
      <c r="O1035">
        <f t="shared" si="449"/>
        <v>32.563788598776704</v>
      </c>
      <c r="P1035">
        <f t="shared" si="441"/>
        <v>1</v>
      </c>
      <c r="Q1035">
        <f t="shared" si="404"/>
        <v>2</v>
      </c>
      <c r="R1035">
        <f t="shared" si="405"/>
        <v>1</v>
      </c>
      <c r="S1035">
        <f t="shared" si="406"/>
        <v>1</v>
      </c>
      <c r="T1035">
        <f t="shared" si="418"/>
        <v>4.745083854568876E-2</v>
      </c>
      <c r="U1035">
        <f t="shared" si="407"/>
        <v>6.3116437964649177E-2</v>
      </c>
      <c r="V1035">
        <f t="shared" si="408"/>
        <v>4.2194044498658836E-2</v>
      </c>
      <c r="W1035">
        <f t="shared" si="409"/>
        <v>4.8942254788456915E-2</v>
      </c>
    </row>
    <row r="1036" spans="1:23" x14ac:dyDescent="0.4">
      <c r="A1036">
        <v>1967.03</v>
      </c>
      <c r="B1036">
        <v>89.42</v>
      </c>
      <c r="C1036">
        <v>21.4438986020191</v>
      </c>
      <c r="D1036">
        <f t="shared" si="399"/>
        <v>0.10308880308880308</v>
      </c>
      <c r="E1036">
        <f t="shared" si="423"/>
        <v>6.0756075607561466E-3</v>
      </c>
      <c r="F1036">
        <f t="shared" si="419"/>
        <v>0.28296703296703329</v>
      </c>
      <c r="G1036" t="str">
        <f t="shared" si="400"/>
        <v>17.8 to 22.0</v>
      </c>
      <c r="H1036" t="str">
        <f t="shared" si="401"/>
        <v>13.7 to 17.8</v>
      </c>
      <c r="I1036" t="str">
        <f>IF(C1036&gt;$AA$17,"Above 21.9",IF(C1036&gt;$AA$16,"17.7 to 21.9",IF(C1036&gt;$AA$15,"13.7 to 17.7",IF(C1036&gt;$AA$14,"10.6 to 13.6","Below 10.6"))))</f>
        <v>17.7 to 21.9</v>
      </c>
      <c r="J1036" t="str">
        <f t="shared" si="402"/>
        <v>13.7 to 17.7</v>
      </c>
      <c r="K1036">
        <f t="shared" ref="K1036:O1036" si="450">_xlfn.PERCENTILE.INC($C317:$C1036,K$1)</f>
        <v>10.171744562552723</v>
      </c>
      <c r="L1036">
        <f t="shared" si="450"/>
        <v>11.950484443934146</v>
      </c>
      <c r="M1036">
        <f t="shared" si="450"/>
        <v>13.991778747178733</v>
      </c>
      <c r="N1036">
        <f t="shared" si="450"/>
        <v>18.13667391735369</v>
      </c>
      <c r="O1036">
        <f t="shared" si="450"/>
        <v>32.563788598776704</v>
      </c>
      <c r="P1036">
        <f t="shared" si="441"/>
        <v>1</v>
      </c>
      <c r="Q1036">
        <f t="shared" si="404"/>
        <v>2</v>
      </c>
      <c r="R1036">
        <f t="shared" si="405"/>
        <v>1</v>
      </c>
      <c r="S1036">
        <f t="shared" si="406"/>
        <v>1</v>
      </c>
      <c r="T1036">
        <f t="shared" si="418"/>
        <v>4.663331134693216E-2</v>
      </c>
      <c r="U1036">
        <f t="shared" si="407"/>
        <v>6.2891431913581999E-2</v>
      </c>
      <c r="V1036">
        <f t="shared" si="408"/>
        <v>4.4226041348502367E-2</v>
      </c>
      <c r="W1036">
        <f t="shared" si="409"/>
        <v>4.745083854568876E-2</v>
      </c>
    </row>
    <row r="1037" spans="1:23" x14ac:dyDescent="0.4">
      <c r="A1037">
        <v>1967.04</v>
      </c>
      <c r="B1037">
        <v>90.96</v>
      </c>
      <c r="C1037">
        <v>21.686025566746245</v>
      </c>
      <c r="D1037">
        <f t="shared" si="399"/>
        <v>0.10190899001109879</v>
      </c>
      <c r="E1037">
        <f t="shared" si="423"/>
        <v>-6.9868995633187835E-3</v>
      </c>
      <c r="F1037">
        <f t="shared" si="419"/>
        <v>0.20666517557593272</v>
      </c>
      <c r="G1037" t="str">
        <f t="shared" si="400"/>
        <v>17.8 to 22.0</v>
      </c>
      <c r="H1037" t="str">
        <f t="shared" si="401"/>
        <v>13.7 to 17.8</v>
      </c>
      <c r="I1037" t="str">
        <f>IF(C1037&gt;$AA$17,"Above 21.9",IF(C1037&gt;$AA$16,"17.7 to 21.9",IF(C1037&gt;$AA$15,"13.7 to 17.7",IF(C1037&gt;$AA$14,"10.6 to 13.6","Below 10.6"))))</f>
        <v>17.7 to 21.9</v>
      </c>
      <c r="J1037" t="str">
        <f t="shared" si="402"/>
        <v>13.7 to 17.7</v>
      </c>
      <c r="K1037">
        <f t="shared" ref="K1037:O1037" si="451">_xlfn.PERCENTILE.INC($C318:$C1037,K$1)</f>
        <v>10.171744562552723</v>
      </c>
      <c r="L1037">
        <f t="shared" si="451"/>
        <v>11.950484443934146</v>
      </c>
      <c r="M1037">
        <f t="shared" si="451"/>
        <v>13.991778747178733</v>
      </c>
      <c r="N1037">
        <f t="shared" si="451"/>
        <v>18.158829564962183</v>
      </c>
      <c r="O1037">
        <f t="shared" si="451"/>
        <v>32.563788598776704</v>
      </c>
      <c r="P1037">
        <f t="shared" si="441"/>
        <v>1</v>
      </c>
      <c r="Q1037">
        <f t="shared" si="404"/>
        <v>2</v>
      </c>
      <c r="R1037">
        <f t="shared" si="405"/>
        <v>1</v>
      </c>
      <c r="S1037">
        <f t="shared" si="406"/>
        <v>1</v>
      </c>
      <c r="T1037">
        <f t="shared" si="418"/>
        <v>4.6112645072844446E-2</v>
      </c>
      <c r="U1037">
        <f t="shared" si="407"/>
        <v>6.2020487206878201E-2</v>
      </c>
      <c r="V1037">
        <f t="shared" si="408"/>
        <v>4.3264390947480122E-2</v>
      </c>
      <c r="W1037">
        <f t="shared" si="409"/>
        <v>4.663331134693216E-2</v>
      </c>
    </row>
    <row r="1038" spans="1:23" x14ac:dyDescent="0.4">
      <c r="A1038">
        <v>1967.05</v>
      </c>
      <c r="B1038">
        <v>92.59</v>
      </c>
      <c r="C1038">
        <v>21.948477389658407</v>
      </c>
      <c r="D1038">
        <f t="shared" si="399"/>
        <v>9.7926464300983326E-2</v>
      </c>
      <c r="E1038">
        <f t="shared" si="423"/>
        <v>6.6950910348006473E-2</v>
      </c>
      <c r="F1038">
        <f t="shared" si="419"/>
        <v>0.21503957783641289</v>
      </c>
      <c r="G1038" t="str">
        <f t="shared" si="400"/>
        <v>17.8 to 22.0</v>
      </c>
      <c r="H1038" t="str">
        <f t="shared" si="401"/>
        <v>13.7 to 17.8</v>
      </c>
      <c r="I1038" t="str">
        <f>IF(C1038&gt;$AA$17,"Above 21.9",IF(C1038&gt;$AA$16,"17.7 to 21.9",IF(C1038&gt;$AA$15,"13.7 to 17.7",IF(C1038&gt;$AA$14,"10.6 to 13.6","Below 10.6"))))</f>
        <v>Above 21.9</v>
      </c>
      <c r="J1038" t="str">
        <f t="shared" si="402"/>
        <v>13.7 to 17.7</v>
      </c>
      <c r="K1038">
        <f t="shared" ref="K1038:O1038" si="452">_xlfn.PERCENTILE.INC($C319:$C1038,K$1)</f>
        <v>10.171744562552723</v>
      </c>
      <c r="L1038">
        <f t="shared" si="452"/>
        <v>11.950484443934146</v>
      </c>
      <c r="M1038">
        <f t="shared" si="452"/>
        <v>14.014525744861418</v>
      </c>
      <c r="N1038">
        <f t="shared" si="452"/>
        <v>18.169368318678004</v>
      </c>
      <c r="O1038">
        <f t="shared" si="452"/>
        <v>32.563788598776704</v>
      </c>
      <c r="P1038">
        <f t="shared" si="441"/>
        <v>1</v>
      </c>
      <c r="Q1038">
        <f t="shared" si="404"/>
        <v>2</v>
      </c>
      <c r="R1038">
        <f t="shared" si="405"/>
        <v>1</v>
      </c>
      <c r="S1038">
        <f t="shared" si="406"/>
        <v>1</v>
      </c>
      <c r="T1038">
        <f t="shared" si="418"/>
        <v>4.5561247017124565E-2</v>
      </c>
      <c r="U1038">
        <f t="shared" si="407"/>
        <v>6.0247820532433216E-2</v>
      </c>
      <c r="V1038">
        <f t="shared" si="408"/>
        <v>4.5762028895397412E-2</v>
      </c>
      <c r="W1038">
        <f t="shared" si="409"/>
        <v>4.6112645072844446E-2</v>
      </c>
    </row>
    <row r="1039" spans="1:23" x14ac:dyDescent="0.4">
      <c r="A1039">
        <v>1967.06</v>
      </c>
      <c r="B1039">
        <v>91.43</v>
      </c>
      <c r="C1039">
        <v>21.552097609793485</v>
      </c>
      <c r="D1039">
        <f t="shared" si="399"/>
        <v>9.2281808622502653E-2</v>
      </c>
      <c r="E1039">
        <f t="shared" si="423"/>
        <v>6.2398326748779973E-2</v>
      </c>
      <c r="F1039">
        <f t="shared" si="419"/>
        <v>-0.15034020952586627</v>
      </c>
      <c r="G1039" t="str">
        <f t="shared" si="400"/>
        <v>17.8 to 22.0</v>
      </c>
      <c r="H1039" t="str">
        <f t="shared" si="401"/>
        <v>13.7 to 17.8</v>
      </c>
      <c r="I1039" t="str">
        <f>IF(C1039&gt;$AA$17,"Above 21.9",IF(C1039&gt;$AA$16,"17.7 to 21.9",IF(C1039&gt;$AA$15,"13.7 to 17.7",IF(C1039&gt;$AA$14,"10.6 to 13.6","Below 10.6"))))</f>
        <v>17.7 to 21.9</v>
      </c>
      <c r="J1039" t="str">
        <f t="shared" si="402"/>
        <v>13.7 to 17.7</v>
      </c>
      <c r="K1039">
        <f t="shared" ref="K1039:O1039" si="453">_xlfn.PERCENTILE.INC($C320:$C1039,K$1)</f>
        <v>10.171744562552723</v>
      </c>
      <c r="L1039">
        <f t="shared" si="453"/>
        <v>11.950484443934146</v>
      </c>
      <c r="M1039">
        <f t="shared" si="453"/>
        <v>14.036799443490931</v>
      </c>
      <c r="N1039">
        <f t="shared" si="453"/>
        <v>18.203671507320241</v>
      </c>
      <c r="O1039">
        <f t="shared" si="453"/>
        <v>32.563788598776704</v>
      </c>
      <c r="P1039">
        <f t="shared" si="441"/>
        <v>1</v>
      </c>
      <c r="Q1039">
        <f t="shared" si="404"/>
        <v>2</v>
      </c>
      <c r="R1039">
        <f t="shared" si="405"/>
        <v>1</v>
      </c>
      <c r="S1039">
        <f t="shared" si="406"/>
        <v>1</v>
      </c>
      <c r="T1039">
        <f t="shared" si="418"/>
        <v>4.639919594395258E-2</v>
      </c>
      <c r="U1039">
        <f t="shared" si="407"/>
        <v>5.9773152973585736E-2</v>
      </c>
      <c r="V1039">
        <f t="shared" si="408"/>
        <v>4.6392402920124066E-2</v>
      </c>
      <c r="W1039">
        <f t="shared" si="409"/>
        <v>4.5561247017124565E-2</v>
      </c>
    </row>
    <row r="1040" spans="1:23" x14ac:dyDescent="0.4">
      <c r="A1040">
        <v>1967.07</v>
      </c>
      <c r="B1040">
        <v>93.01</v>
      </c>
      <c r="C1040">
        <v>21.804196245666368</v>
      </c>
      <c r="D1040">
        <f t="shared" si="399"/>
        <v>9.1733663162234608E-2</v>
      </c>
      <c r="E1040">
        <f t="shared" si="423"/>
        <v>8.3527493010251641E-2</v>
      </c>
      <c r="F1040">
        <f t="shared" si="419"/>
        <v>0.20737175981625261</v>
      </c>
      <c r="G1040" t="str">
        <f t="shared" si="400"/>
        <v>17.8 to 22.0</v>
      </c>
      <c r="H1040" t="str">
        <f t="shared" si="401"/>
        <v>13.7 to 17.8</v>
      </c>
      <c r="I1040" t="str">
        <f>IF(C1040&gt;$AA$17,"Above 21.9",IF(C1040&gt;$AA$16,"17.7 to 21.9",IF(C1040&gt;$AA$15,"13.7 to 17.7",IF(C1040&gt;$AA$14,"10.6 to 13.6","Below 10.6"))))</f>
        <v>17.7 to 21.9</v>
      </c>
      <c r="J1040" t="str">
        <f t="shared" si="402"/>
        <v>13.7 to 17.7</v>
      </c>
      <c r="K1040">
        <f t="shared" ref="K1040:O1040" si="454">_xlfn.PERCENTILE.INC($C321:$C1040,K$1)</f>
        <v>10.171744562552723</v>
      </c>
      <c r="L1040">
        <f t="shared" si="454"/>
        <v>11.950484443934146</v>
      </c>
      <c r="M1040">
        <f t="shared" si="454"/>
        <v>14.044953480952829</v>
      </c>
      <c r="N1040">
        <f t="shared" si="454"/>
        <v>18.216361416336454</v>
      </c>
      <c r="O1040">
        <f t="shared" si="454"/>
        <v>32.563788598776704</v>
      </c>
      <c r="P1040">
        <f t="shared" si="441"/>
        <v>1</v>
      </c>
      <c r="Q1040">
        <f t="shared" si="404"/>
        <v>2</v>
      </c>
      <c r="R1040">
        <f t="shared" si="405"/>
        <v>1</v>
      </c>
      <c r="S1040">
        <f t="shared" si="406"/>
        <v>1</v>
      </c>
      <c r="T1040">
        <f t="shared" si="418"/>
        <v>4.5862731592261841E-2</v>
      </c>
      <c r="U1040">
        <f t="shared" si="407"/>
        <v>5.9280750036510399E-2</v>
      </c>
      <c r="V1040">
        <f t="shared" si="408"/>
        <v>4.6768961593999694E-2</v>
      </c>
      <c r="W1040">
        <f t="shared" si="409"/>
        <v>4.639919594395258E-2</v>
      </c>
    </row>
    <row r="1041" spans="1:23" x14ac:dyDescent="0.4">
      <c r="A1041">
        <v>1967.08</v>
      </c>
      <c r="B1041">
        <v>94.49</v>
      </c>
      <c r="C1041">
        <v>22.030627049126025</v>
      </c>
      <c r="D1041">
        <f t="shared" si="399"/>
        <v>0.10613001745200697</v>
      </c>
      <c r="E1041">
        <f t="shared" si="423"/>
        <v>0.17160570365778038</v>
      </c>
      <c r="F1041">
        <f t="shared" si="419"/>
        <v>0.19094720997742043</v>
      </c>
      <c r="G1041" t="str">
        <f t="shared" si="400"/>
        <v>Above 22.0</v>
      </c>
      <c r="H1041" t="str">
        <f t="shared" si="401"/>
        <v>13.7 to 17.8</v>
      </c>
      <c r="I1041" t="str">
        <f>IF(C1041&gt;$AA$17,"Above 21.9",IF(C1041&gt;$AA$16,"17.7 to 21.9",IF(C1041&gt;$AA$15,"13.7 to 17.7",IF(C1041&gt;$AA$14,"10.6 to 13.6","Below 10.6"))))</f>
        <v>Above 21.9</v>
      </c>
      <c r="J1041" t="str">
        <f t="shared" si="402"/>
        <v>13.7 to 17.7</v>
      </c>
      <c r="K1041">
        <f t="shared" ref="K1041:O1041" si="455">_xlfn.PERCENTILE.INC($C322:$C1041,K$1)</f>
        <v>10.171744562552723</v>
      </c>
      <c r="L1041">
        <f t="shared" si="455"/>
        <v>11.950484443934146</v>
      </c>
      <c r="M1041">
        <f t="shared" si="455"/>
        <v>14.049531894871851</v>
      </c>
      <c r="N1041">
        <f t="shared" si="455"/>
        <v>18.231084533463768</v>
      </c>
      <c r="O1041">
        <f t="shared" si="455"/>
        <v>32.563788598776704</v>
      </c>
      <c r="P1041">
        <f t="shared" si="441"/>
        <v>1</v>
      </c>
      <c r="Q1041">
        <f t="shared" si="404"/>
        <v>2</v>
      </c>
      <c r="R1041">
        <f t="shared" si="405"/>
        <v>1</v>
      </c>
      <c r="S1041">
        <f t="shared" si="406"/>
        <v>1</v>
      </c>
      <c r="T1041">
        <f t="shared" si="418"/>
        <v>4.5391354398134159E-2</v>
      </c>
      <c r="U1041">
        <f t="shared" si="407"/>
        <v>6.3016170456273182E-2</v>
      </c>
      <c r="V1041">
        <f t="shared" si="408"/>
        <v>5.0216170913995897E-2</v>
      </c>
      <c r="W1041">
        <f t="shared" si="409"/>
        <v>4.5862731592261841E-2</v>
      </c>
    </row>
    <row r="1042" spans="1:23" x14ac:dyDescent="0.4">
      <c r="A1042">
        <v>1967.09</v>
      </c>
      <c r="B1042">
        <v>95.81</v>
      </c>
      <c r="C1042">
        <v>22.219145488664793</v>
      </c>
      <c r="D1042">
        <f t="shared" si="399"/>
        <v>0.11784902228285585</v>
      </c>
      <c r="E1042">
        <f t="shared" si="423"/>
        <v>0.23133273358180181</v>
      </c>
      <c r="F1042">
        <f t="shared" si="419"/>
        <v>0.16763678696158418</v>
      </c>
      <c r="G1042" t="str">
        <f t="shared" si="400"/>
        <v>Above 22.0</v>
      </c>
      <c r="H1042" t="str">
        <f t="shared" si="401"/>
        <v>13.7 to 17.8</v>
      </c>
      <c r="I1042" t="str">
        <f>IF(C1042&gt;$AA$17,"Above 21.9",IF(C1042&gt;$AA$16,"17.7 to 21.9",IF(C1042&gt;$AA$15,"13.7 to 17.7",IF(C1042&gt;$AA$14,"10.6 to 13.6","Below 10.6"))))</f>
        <v>Above 21.9</v>
      </c>
      <c r="J1042" t="str">
        <f t="shared" si="402"/>
        <v>13.7 to 17.7</v>
      </c>
      <c r="K1042">
        <f t="shared" ref="K1042:O1042" si="456">_xlfn.PERCENTILE.INC($C323:$C1042,K$1)</f>
        <v>10.171744562552723</v>
      </c>
      <c r="L1042">
        <f t="shared" si="456"/>
        <v>11.950484443934146</v>
      </c>
      <c r="M1042">
        <f t="shared" si="456"/>
        <v>14.072026917714274</v>
      </c>
      <c r="N1042">
        <f t="shared" si="456"/>
        <v>18.271410529186014</v>
      </c>
      <c r="O1042">
        <f t="shared" si="456"/>
        <v>32.563788598776704</v>
      </c>
      <c r="P1042">
        <f t="shared" si="441"/>
        <v>1</v>
      </c>
      <c r="Q1042">
        <f t="shared" si="404"/>
        <v>2</v>
      </c>
      <c r="R1042">
        <f t="shared" si="405"/>
        <v>1</v>
      </c>
      <c r="S1042">
        <f t="shared" si="406"/>
        <v>1</v>
      </c>
      <c r="T1042">
        <f t="shared" si="418"/>
        <v>4.5006231248188859E-2</v>
      </c>
      <c r="U1042">
        <f t="shared" si="407"/>
        <v>6.5974921858690139E-2</v>
      </c>
      <c r="V1042">
        <f t="shared" si="408"/>
        <v>5.2187501078769349E-2</v>
      </c>
      <c r="W1042">
        <f t="shared" si="409"/>
        <v>4.5391354398134159E-2</v>
      </c>
    </row>
    <row r="1043" spans="1:23" x14ac:dyDescent="0.4">
      <c r="A1043">
        <v>1967.1</v>
      </c>
      <c r="B1043">
        <v>95.66</v>
      </c>
      <c r="C1043">
        <v>22.06819919418389</v>
      </c>
      <c r="D1043">
        <f t="shared" si="399"/>
        <v>0.13195926285160037</v>
      </c>
      <c r="E1043">
        <f t="shared" si="423"/>
        <v>0.24024374432775836</v>
      </c>
      <c r="F1043">
        <f t="shared" si="419"/>
        <v>-1.8787182966288157E-2</v>
      </c>
      <c r="G1043" t="str">
        <f t="shared" si="400"/>
        <v>Above 22.0</v>
      </c>
      <c r="H1043" t="str">
        <f t="shared" si="401"/>
        <v>13.7 to 17.8</v>
      </c>
      <c r="I1043" t="str">
        <f>IF(C1043&gt;$AA$17,"Above 21.9",IF(C1043&gt;$AA$16,"17.7 to 21.9",IF(C1043&gt;$AA$15,"13.7 to 17.7",IF(C1043&gt;$AA$14,"10.6 to 13.6","Below 10.6"))))</f>
        <v>Above 21.9</v>
      </c>
      <c r="J1043" t="str">
        <f t="shared" si="402"/>
        <v>13.7 to 17.7</v>
      </c>
      <c r="K1043">
        <f t="shared" ref="K1043:O1043" si="457">_xlfn.PERCENTILE.INC($C324:$C1043,K$1)</f>
        <v>10.171744562552723</v>
      </c>
      <c r="L1043">
        <f t="shared" si="457"/>
        <v>11.956716942717776</v>
      </c>
      <c r="M1043">
        <f t="shared" si="457"/>
        <v>14.118533185921661</v>
      </c>
      <c r="N1043">
        <f t="shared" si="457"/>
        <v>18.301725307210237</v>
      </c>
      <c r="O1043">
        <f t="shared" si="457"/>
        <v>32.563788598776704</v>
      </c>
      <c r="P1043">
        <f t="shared" si="441"/>
        <v>1</v>
      </c>
      <c r="Q1043">
        <f t="shared" si="404"/>
        <v>2</v>
      </c>
      <c r="R1043">
        <f t="shared" si="405"/>
        <v>1</v>
      </c>
      <c r="S1043">
        <f t="shared" si="406"/>
        <v>1</v>
      </c>
      <c r="T1043">
        <f t="shared" si="418"/>
        <v>4.5314073486501412E-2</v>
      </c>
      <c r="U1043">
        <f t="shared" si="407"/>
        <v>7.0674117702954176E-2</v>
      </c>
      <c r="V1043">
        <f t="shared" si="408"/>
        <v>5.3119694784629884E-2</v>
      </c>
      <c r="W1043">
        <f t="shared" si="409"/>
        <v>4.5006231248188859E-2</v>
      </c>
    </row>
    <row r="1044" spans="1:23" x14ac:dyDescent="0.4">
      <c r="A1044">
        <v>1967.11</v>
      </c>
      <c r="B1044">
        <v>92.66</v>
      </c>
      <c r="C1044">
        <v>21.263102968336288</v>
      </c>
      <c r="D1044">
        <f t="shared" si="399"/>
        <v>0.12964064436183392</v>
      </c>
      <c r="E1044">
        <f t="shared" si="423"/>
        <v>0.14409186319298681</v>
      </c>
      <c r="F1044">
        <f t="shared" si="419"/>
        <v>-0.37633284549445956</v>
      </c>
      <c r="G1044" t="str">
        <f t="shared" si="400"/>
        <v>17.8 to 22.0</v>
      </c>
      <c r="H1044" t="str">
        <f t="shared" si="401"/>
        <v>13.7 to 17.8</v>
      </c>
      <c r="I1044" t="str">
        <f>IF(C1044&gt;$AA$17,"Above 21.9",IF(C1044&gt;$AA$16,"17.7 to 21.9",IF(C1044&gt;$AA$15,"13.7 to 17.7",IF(C1044&gt;$AA$14,"10.6 to 13.6","Below 10.6"))))</f>
        <v>17.7 to 21.9</v>
      </c>
      <c r="J1044" t="str">
        <f t="shared" si="402"/>
        <v>13.7 to 17.7</v>
      </c>
      <c r="K1044">
        <f t="shared" ref="K1044:O1044" si="458">_xlfn.PERCENTILE.INC($C325:$C1044,K$1)</f>
        <v>10.171744562552723</v>
      </c>
      <c r="L1044">
        <f t="shared" si="458"/>
        <v>11.974982974601375</v>
      </c>
      <c r="M1044">
        <f t="shared" si="458"/>
        <v>14.143029212673849</v>
      </c>
      <c r="N1044">
        <f t="shared" si="458"/>
        <v>18.349228208666727</v>
      </c>
      <c r="O1044">
        <f t="shared" si="458"/>
        <v>32.563788598776704</v>
      </c>
      <c r="P1044">
        <f t="shared" si="441"/>
        <v>1</v>
      </c>
      <c r="Q1044">
        <f t="shared" si="404"/>
        <v>3</v>
      </c>
      <c r="R1044">
        <f t="shared" si="405"/>
        <v>1</v>
      </c>
      <c r="S1044">
        <f t="shared" si="406"/>
        <v>1</v>
      </c>
      <c r="T1044">
        <f t="shared" si="418"/>
        <v>4.7029824456436997E-2</v>
      </c>
      <c r="U1044">
        <f t="shared" si="407"/>
        <v>7.2800113951854012E-2</v>
      </c>
      <c r="V1044">
        <f t="shared" si="408"/>
        <v>5.0732446623926855E-2</v>
      </c>
      <c r="W1044">
        <f t="shared" si="409"/>
        <v>4.5314073486501412E-2</v>
      </c>
    </row>
    <row r="1045" spans="1:23" x14ac:dyDescent="0.4">
      <c r="A1045">
        <v>1967.12</v>
      </c>
      <c r="B1045">
        <v>95.3</v>
      </c>
      <c r="C1045">
        <v>21.751597808723638</v>
      </c>
      <c r="D1045">
        <f t="shared" si="399"/>
        <v>0.13630052070419044</v>
      </c>
      <c r="E1045">
        <f t="shared" si="423"/>
        <v>0.17176933480880363</v>
      </c>
      <c r="F1045">
        <f t="shared" si="419"/>
        <v>0.34189510036693294</v>
      </c>
      <c r="G1045" t="str">
        <f t="shared" si="400"/>
        <v>17.8 to 22.0</v>
      </c>
      <c r="H1045" t="str">
        <f t="shared" si="401"/>
        <v>10.7 to 13.7</v>
      </c>
      <c r="I1045" t="str">
        <f>IF(C1045&gt;$AA$17,"Above 21.9",IF(C1045&gt;$AA$16,"17.7 to 21.9",IF(C1045&gt;$AA$15,"13.7 to 17.7",IF(C1045&gt;$AA$14,"10.6 to 13.6","Below 10.6"))))</f>
        <v>17.7 to 21.9</v>
      </c>
      <c r="J1045" t="str">
        <f t="shared" si="402"/>
        <v>13.7 to 17.7</v>
      </c>
      <c r="K1045">
        <f t="shared" ref="K1045:O1045" si="459">_xlfn.PERCENTILE.INC($C326:$C1045,K$1)</f>
        <v>10.171744562552723</v>
      </c>
      <c r="L1045">
        <f t="shared" si="459"/>
        <v>11.985211075873778</v>
      </c>
      <c r="M1045">
        <f t="shared" si="459"/>
        <v>14.155480164002265</v>
      </c>
      <c r="N1045">
        <f t="shared" si="459"/>
        <v>18.400551462421763</v>
      </c>
      <c r="O1045">
        <f t="shared" si="459"/>
        <v>32.563788598776704</v>
      </c>
      <c r="P1045">
        <f t="shared" si="441"/>
        <v>1</v>
      </c>
      <c r="Q1045">
        <f t="shared" si="404"/>
        <v>3</v>
      </c>
      <c r="R1045">
        <f t="shared" si="405"/>
        <v>1</v>
      </c>
      <c r="S1045">
        <f t="shared" si="406"/>
        <v>1</v>
      </c>
      <c r="T1045">
        <f t="shared" si="418"/>
        <v>4.5973634157530377E-2</v>
      </c>
      <c r="U1045">
        <f t="shared" si="407"/>
        <v>7.3135522886203799E-2</v>
      </c>
      <c r="V1045">
        <f t="shared" si="408"/>
        <v>5.0667612286036529E-2</v>
      </c>
      <c r="W1045">
        <f t="shared" si="409"/>
        <v>4.7029824456436997E-2</v>
      </c>
    </row>
    <row r="1046" spans="1:23" x14ac:dyDescent="0.4">
      <c r="A1046">
        <v>1968.01</v>
      </c>
      <c r="B1046">
        <v>95.04</v>
      </c>
      <c r="C1046">
        <v>21.511535896332184</v>
      </c>
      <c r="D1046">
        <f t="shared" si="399"/>
        <v>0.13112840466926073</v>
      </c>
      <c r="E1046">
        <f t="shared" si="423"/>
        <v>0.12539964476021317</v>
      </c>
      <c r="F1046">
        <f t="shared" si="419"/>
        <v>-3.2738719832107986E-2</v>
      </c>
      <c r="G1046" t="str">
        <f t="shared" si="400"/>
        <v>17.8 to 22.0</v>
      </c>
      <c r="H1046" t="str">
        <f t="shared" si="401"/>
        <v>13.7 to 17.8</v>
      </c>
      <c r="I1046" t="str">
        <f>IF(C1046&gt;$AA$17,"Above 21.9",IF(C1046&gt;$AA$16,"17.7 to 21.9",IF(C1046&gt;$AA$15,"13.7 to 17.7",IF(C1046&gt;$AA$14,"10.6 to 13.6","Below 10.6"))))</f>
        <v>17.7 to 21.9</v>
      </c>
      <c r="J1046" t="str">
        <f t="shared" si="402"/>
        <v>13.7 to 17.7</v>
      </c>
      <c r="K1046">
        <f t="shared" ref="K1046:O1046" si="460">_xlfn.PERCENTILE.INC($C327:$C1046,K$1)</f>
        <v>10.171744562552723</v>
      </c>
      <c r="L1046">
        <f t="shared" si="460"/>
        <v>11.989596231719455</v>
      </c>
      <c r="M1046">
        <f t="shared" si="460"/>
        <v>14.165576912148756</v>
      </c>
      <c r="N1046">
        <f t="shared" si="460"/>
        <v>18.434320718440034</v>
      </c>
      <c r="O1046">
        <f t="shared" si="460"/>
        <v>32.563788598776704</v>
      </c>
      <c r="P1046">
        <f t="shared" si="441"/>
        <v>1</v>
      </c>
      <c r="Q1046">
        <f t="shared" si="404"/>
        <v>3</v>
      </c>
      <c r="R1046">
        <f t="shared" si="405"/>
        <v>1</v>
      </c>
      <c r="S1046">
        <f t="shared" si="406"/>
        <v>1</v>
      </c>
      <c r="T1046">
        <f t="shared" si="418"/>
        <v>4.6486685321734958E-2</v>
      </c>
      <c r="U1046">
        <f t="shared" si="407"/>
        <v>7.2524564973645567E-2</v>
      </c>
      <c r="V1046">
        <f t="shared" si="408"/>
        <v>4.8942254788456915E-2</v>
      </c>
      <c r="W1046">
        <f t="shared" si="409"/>
        <v>4.5973634157530377E-2</v>
      </c>
    </row>
    <row r="1047" spans="1:23" x14ac:dyDescent="0.4">
      <c r="A1047">
        <v>1968.02</v>
      </c>
      <c r="B1047">
        <v>90.75</v>
      </c>
      <c r="C1047">
        <v>20.424992376214227</v>
      </c>
      <c r="D1047">
        <f t="shared" si="399"/>
        <v>0.11994667959282598</v>
      </c>
      <c r="E1047">
        <f t="shared" si="423"/>
        <v>3.8804945054945063E-2</v>
      </c>
      <c r="F1047">
        <f t="shared" si="419"/>
        <v>-0.54166666666666741</v>
      </c>
      <c r="G1047" t="str">
        <f t="shared" si="400"/>
        <v>17.8 to 22.0</v>
      </c>
      <c r="H1047" t="str">
        <f t="shared" si="401"/>
        <v>13.7 to 17.8</v>
      </c>
      <c r="I1047" t="str">
        <f>IF(C1047&gt;$AA$17,"Above 21.9",IF(C1047&gt;$AA$16,"17.7 to 21.9",IF(C1047&gt;$AA$15,"13.7 to 17.7",IF(C1047&gt;$AA$14,"10.6 to 13.6","Below 10.6"))))</f>
        <v>17.7 to 21.9</v>
      </c>
      <c r="J1047" t="str">
        <f t="shared" si="402"/>
        <v>13.7 to 17.7</v>
      </c>
      <c r="K1047">
        <f t="shared" ref="K1047:O1047" si="461">_xlfn.PERCENTILE.INC($C328:$C1047,K$1)</f>
        <v>10.171744562552723</v>
      </c>
      <c r="L1047">
        <f t="shared" si="461"/>
        <v>11.994487105986225</v>
      </c>
      <c r="M1047">
        <f t="shared" si="461"/>
        <v>14.186231549469072</v>
      </c>
      <c r="N1047">
        <f t="shared" si="461"/>
        <v>18.449679498979762</v>
      </c>
      <c r="O1047">
        <f t="shared" si="461"/>
        <v>32.563788598776704</v>
      </c>
      <c r="P1047">
        <f t="shared" si="441"/>
        <v>1</v>
      </c>
      <c r="Q1047">
        <f t="shared" si="404"/>
        <v>3</v>
      </c>
      <c r="R1047">
        <f t="shared" si="405"/>
        <v>1</v>
      </c>
      <c r="S1047">
        <f t="shared" si="406"/>
        <v>1</v>
      </c>
      <c r="T1047">
        <f t="shared" si="418"/>
        <v>4.8959626597684443E-2</v>
      </c>
      <c r="U1047">
        <f t="shared" si="407"/>
        <v>7.2543111406322955E-2</v>
      </c>
      <c r="V1047">
        <f t="shared" si="408"/>
        <v>4.745083854568876E-2</v>
      </c>
      <c r="W1047">
        <f t="shared" si="409"/>
        <v>4.6486685321734958E-2</v>
      </c>
    </row>
    <row r="1048" spans="1:23" x14ac:dyDescent="0.4">
      <c r="A1048">
        <v>1968.03</v>
      </c>
      <c r="B1048">
        <v>89.09</v>
      </c>
      <c r="C1048">
        <v>19.9347113082957</v>
      </c>
      <c r="D1048">
        <f t="shared" si="399"/>
        <v>0.1115649489432439</v>
      </c>
      <c r="E1048">
        <f t="shared" si="423"/>
        <v>-3.6904495638559417E-3</v>
      </c>
      <c r="F1048">
        <f t="shared" si="419"/>
        <v>-0.21950413223140453</v>
      </c>
      <c r="G1048" t="str">
        <f t="shared" si="400"/>
        <v>17.8 to 22.0</v>
      </c>
      <c r="H1048" t="str">
        <f t="shared" si="401"/>
        <v>13.7 to 17.8</v>
      </c>
      <c r="I1048" t="str">
        <f>IF(C1048&gt;$AA$17,"Above 21.9",IF(C1048&gt;$AA$16,"17.7 to 21.9",IF(C1048&gt;$AA$15,"13.7 to 17.7",IF(C1048&gt;$AA$14,"10.6 to 13.6","Below 10.6"))))</f>
        <v>17.7 to 21.9</v>
      </c>
      <c r="J1048" t="str">
        <f t="shared" si="402"/>
        <v>13.7 to 17.7</v>
      </c>
      <c r="K1048">
        <f t="shared" ref="K1048:O1048" si="462">_xlfn.PERCENTILE.INC($C329:$C1048,K$1)</f>
        <v>10.171744562552723</v>
      </c>
      <c r="L1048">
        <f t="shared" si="462"/>
        <v>11.999974822135329</v>
      </c>
      <c r="M1048">
        <f t="shared" si="462"/>
        <v>14.241837762628366</v>
      </c>
      <c r="N1048">
        <f t="shared" si="462"/>
        <v>18.457308922601747</v>
      </c>
      <c r="O1048">
        <f t="shared" si="462"/>
        <v>32.563788598776704</v>
      </c>
      <c r="P1048">
        <f t="shared" si="441"/>
        <v>1</v>
      </c>
      <c r="Q1048">
        <f t="shared" si="404"/>
        <v>3</v>
      </c>
      <c r="R1048">
        <f t="shared" si="405"/>
        <v>1</v>
      </c>
      <c r="S1048">
        <f t="shared" si="406"/>
        <v>1</v>
      </c>
      <c r="T1048">
        <f t="shared" si="418"/>
        <v>5.0163756300993262E-2</v>
      </c>
      <c r="U1048">
        <f t="shared" si="407"/>
        <v>7.1810243261884482E-2</v>
      </c>
      <c r="V1048">
        <f t="shared" si="408"/>
        <v>4.663331134693216E-2</v>
      </c>
      <c r="W1048">
        <f t="shared" si="409"/>
        <v>4.8959626597684443E-2</v>
      </c>
    </row>
    <row r="1049" spans="1:23" x14ac:dyDescent="0.4">
      <c r="A1049">
        <v>1968.04</v>
      </c>
      <c r="B1049">
        <v>95.67</v>
      </c>
      <c r="C1049">
        <v>21.277356015671749</v>
      </c>
      <c r="D1049">
        <f t="shared" si="399"/>
        <v>0.1259565422768068</v>
      </c>
      <c r="E1049">
        <f t="shared" si="423"/>
        <v>5.1781002638522519E-2</v>
      </c>
      <c r="F1049">
        <f t="shared" si="419"/>
        <v>0.88629475810977643</v>
      </c>
      <c r="G1049" t="str">
        <f t="shared" si="400"/>
        <v>17.8 to 22.0</v>
      </c>
      <c r="H1049" t="str">
        <f t="shared" si="401"/>
        <v>13.7 to 17.8</v>
      </c>
      <c r="I1049" t="str">
        <f>IF(C1049&gt;$AA$17,"Above 21.9",IF(C1049&gt;$AA$16,"17.7 to 21.9",IF(C1049&gt;$AA$15,"13.7 to 17.7",IF(C1049&gt;$AA$14,"10.6 to 13.6","Below 10.6"))))</f>
        <v>17.7 to 21.9</v>
      </c>
      <c r="J1049" t="str">
        <f t="shared" si="402"/>
        <v>13.7 to 17.7</v>
      </c>
      <c r="K1049">
        <f t="shared" ref="K1049:O1049" si="463">_xlfn.PERCENTILE.INC($C330:$C1049,K$1)</f>
        <v>10.171744562552723</v>
      </c>
      <c r="L1049">
        <f t="shared" si="463"/>
        <v>11.999974822135329</v>
      </c>
      <c r="M1049">
        <f t="shared" si="463"/>
        <v>14.298928292547673</v>
      </c>
      <c r="N1049">
        <f t="shared" si="463"/>
        <v>18.485234907532643</v>
      </c>
      <c r="O1049">
        <f t="shared" si="463"/>
        <v>32.563788598776704</v>
      </c>
      <c r="P1049">
        <f t="shared" si="441"/>
        <v>1</v>
      </c>
      <c r="Q1049">
        <f t="shared" si="404"/>
        <v>3</v>
      </c>
      <c r="R1049">
        <f t="shared" si="405"/>
        <v>1</v>
      </c>
      <c r="S1049">
        <f t="shared" si="406"/>
        <v>1</v>
      </c>
      <c r="T1049">
        <f t="shared" si="418"/>
        <v>4.6998320621389901E-2</v>
      </c>
      <c r="U1049">
        <f t="shared" si="407"/>
        <v>7.1872632560169361E-2</v>
      </c>
      <c r="V1049">
        <f t="shared" si="408"/>
        <v>4.6112645072844446E-2</v>
      </c>
      <c r="W1049">
        <f t="shared" si="409"/>
        <v>5.0163756300993262E-2</v>
      </c>
    </row>
    <row r="1050" spans="1:23" x14ac:dyDescent="0.4">
      <c r="A1050">
        <v>1968.05</v>
      </c>
      <c r="B1050">
        <v>97.87</v>
      </c>
      <c r="C1050">
        <v>21.630227142779876</v>
      </c>
      <c r="D1050">
        <f t="shared" si="399"/>
        <v>0.12395881006864988</v>
      </c>
      <c r="E1050">
        <f t="shared" si="423"/>
        <v>5.702559671670808E-2</v>
      </c>
      <c r="F1050">
        <f t="shared" si="419"/>
        <v>0.27594857322044564</v>
      </c>
      <c r="G1050" t="str">
        <f t="shared" si="400"/>
        <v>17.8 to 22.0</v>
      </c>
      <c r="H1050" t="str">
        <f t="shared" si="401"/>
        <v>13.7 to 17.8</v>
      </c>
      <c r="I1050" t="str">
        <f>IF(C1050&gt;$AA$17,"Above 21.9",IF(C1050&gt;$AA$16,"17.7 to 21.9",IF(C1050&gt;$AA$15,"13.7 to 17.7",IF(C1050&gt;$AA$14,"10.6 to 13.6","Below 10.6"))))</f>
        <v>17.7 to 21.9</v>
      </c>
      <c r="J1050" t="str">
        <f t="shared" si="402"/>
        <v>13.7 to 17.7</v>
      </c>
      <c r="K1050">
        <f t="shared" ref="K1050:O1050" si="464">_xlfn.PERCENTILE.INC($C331:$C1050,K$1)</f>
        <v>10.171744562552723</v>
      </c>
      <c r="L1050">
        <f t="shared" si="464"/>
        <v>11.999974822135329</v>
      </c>
      <c r="M1050">
        <f t="shared" si="464"/>
        <v>14.325611110287522</v>
      </c>
      <c r="N1050">
        <f t="shared" si="464"/>
        <v>18.551517479961813</v>
      </c>
      <c r="O1050">
        <f t="shared" si="464"/>
        <v>32.563788598776704</v>
      </c>
      <c r="P1050">
        <f t="shared" si="441"/>
        <v>1</v>
      </c>
      <c r="Q1050">
        <f t="shared" si="404"/>
        <v>2</v>
      </c>
      <c r="R1050">
        <f t="shared" si="405"/>
        <v>1</v>
      </c>
      <c r="S1050">
        <f t="shared" si="406"/>
        <v>1</v>
      </c>
      <c r="T1050">
        <f t="shared" si="418"/>
        <v>4.6231599575864736E-2</v>
      </c>
      <c r="U1050">
        <f t="shared" si="407"/>
        <v>6.9813754510786724E-2</v>
      </c>
      <c r="V1050">
        <f t="shared" si="408"/>
        <v>4.5561247017124565E-2</v>
      </c>
      <c r="W1050">
        <f t="shared" si="409"/>
        <v>4.6998320621389901E-2</v>
      </c>
    </row>
    <row r="1051" spans="1:23" x14ac:dyDescent="0.4">
      <c r="A1051">
        <v>1968.06</v>
      </c>
      <c r="B1051">
        <v>100.5</v>
      </c>
      <c r="C1051">
        <v>22.004623431346538</v>
      </c>
      <c r="D1051">
        <f t="shared" si="399"/>
        <v>0.12458100558659217</v>
      </c>
      <c r="E1051">
        <f t="shared" si="423"/>
        <v>9.9201574975390922E-2</v>
      </c>
      <c r="F1051">
        <f t="shared" si="419"/>
        <v>0.32246858077040919</v>
      </c>
      <c r="G1051" t="str">
        <f t="shared" si="400"/>
        <v>Above 22.0</v>
      </c>
      <c r="H1051" t="str">
        <f t="shared" si="401"/>
        <v>13.7 to 17.8</v>
      </c>
      <c r="I1051" t="str">
        <f>IF(C1051&gt;$AA$17,"Above 21.9",IF(C1051&gt;$AA$16,"17.7 to 21.9",IF(C1051&gt;$AA$15,"13.7 to 17.7",IF(C1051&gt;$AA$14,"10.6 to 13.6","Below 10.6"))))</f>
        <v>Above 21.9</v>
      </c>
      <c r="J1051" t="str">
        <f t="shared" si="402"/>
        <v>13.7 to 17.7</v>
      </c>
      <c r="K1051">
        <f t="shared" ref="K1051:O1051" si="465">_xlfn.PERCENTILE.INC($C332:$C1051,K$1)</f>
        <v>10.171744562552723</v>
      </c>
      <c r="L1051">
        <f t="shared" si="465"/>
        <v>11.999974822135329</v>
      </c>
      <c r="M1051">
        <f t="shared" si="465"/>
        <v>14.331397546097456</v>
      </c>
      <c r="N1051">
        <f t="shared" si="465"/>
        <v>18.580816049921001</v>
      </c>
      <c r="O1051">
        <f t="shared" si="465"/>
        <v>32.563788598776704</v>
      </c>
      <c r="P1051">
        <f t="shared" si="441"/>
        <v>1</v>
      </c>
      <c r="Q1051">
        <f t="shared" si="404"/>
        <v>2</v>
      </c>
      <c r="R1051">
        <f t="shared" si="405"/>
        <v>1</v>
      </c>
      <c r="S1051">
        <f t="shared" si="406"/>
        <v>1</v>
      </c>
      <c r="T1051">
        <f t="shared" si="418"/>
        <v>4.5444994917543412E-2</v>
      </c>
      <c r="U1051">
        <f t="shared" si="407"/>
        <v>6.8326753736815557E-2</v>
      </c>
      <c r="V1051">
        <f t="shared" si="408"/>
        <v>4.639919594395258E-2</v>
      </c>
      <c r="W1051">
        <f t="shared" si="409"/>
        <v>4.6231599575864736E-2</v>
      </c>
    </row>
    <row r="1052" spans="1:23" x14ac:dyDescent="0.4">
      <c r="A1052">
        <v>1968.07</v>
      </c>
      <c r="B1052">
        <v>100.3</v>
      </c>
      <c r="C1052">
        <v>21.753537415670948</v>
      </c>
      <c r="D1052">
        <f t="shared" si="399"/>
        <v>0.11813832100913442</v>
      </c>
      <c r="E1052">
        <f t="shared" si="423"/>
        <v>7.8378668960326761E-2</v>
      </c>
      <c r="F1052">
        <f t="shared" si="419"/>
        <v>-2.388059701492571E-2</v>
      </c>
      <c r="G1052" t="str">
        <f t="shared" si="400"/>
        <v>17.8 to 22.0</v>
      </c>
      <c r="H1052" t="str">
        <f t="shared" si="401"/>
        <v>13.7 to 17.8</v>
      </c>
      <c r="I1052" t="str">
        <f>IF(C1052&gt;$AA$17,"Above 21.9",IF(C1052&gt;$AA$16,"17.7 to 21.9",IF(C1052&gt;$AA$15,"13.7 to 17.7",IF(C1052&gt;$AA$14,"10.6 to 13.6","Below 10.6"))))</f>
        <v>17.7 to 21.9</v>
      </c>
      <c r="J1052" t="str">
        <f t="shared" si="402"/>
        <v>13.7 to 17.7</v>
      </c>
      <c r="K1052">
        <f t="shared" ref="K1052:O1052" si="466">_xlfn.PERCENTILE.INC($C333:$C1052,K$1)</f>
        <v>10.171744562552723</v>
      </c>
      <c r="L1052">
        <f t="shared" si="466"/>
        <v>11.999974822135329</v>
      </c>
      <c r="M1052">
        <f t="shared" si="466"/>
        <v>14.34422468567052</v>
      </c>
      <c r="N1052">
        <f t="shared" si="466"/>
        <v>18.593614690331911</v>
      </c>
      <c r="O1052">
        <f t="shared" si="466"/>
        <v>32.563788598776704</v>
      </c>
      <c r="P1052">
        <f t="shared" si="441"/>
        <v>1</v>
      </c>
      <c r="Q1052">
        <f t="shared" si="404"/>
        <v>2</v>
      </c>
      <c r="R1052">
        <f t="shared" si="405"/>
        <v>1</v>
      </c>
      <c r="S1052">
        <f t="shared" si="406"/>
        <v>1</v>
      </c>
      <c r="T1052">
        <f t="shared" si="418"/>
        <v>4.5969535018227141E-2</v>
      </c>
      <c r="U1052">
        <f t="shared" si="407"/>
        <v>6.6856284005180053E-2</v>
      </c>
      <c r="V1052">
        <f t="shared" si="408"/>
        <v>4.5862731592261841E-2</v>
      </c>
      <c r="W1052">
        <f t="shared" si="409"/>
        <v>4.5444994917543412E-2</v>
      </c>
    </row>
    <row r="1053" spans="1:23" x14ac:dyDescent="0.4">
      <c r="A1053">
        <v>1968.08</v>
      </c>
      <c r="B1053">
        <v>98.11</v>
      </c>
      <c r="C1053">
        <v>21.137766793617853</v>
      </c>
      <c r="D1053">
        <f t="shared" si="399"/>
        <v>0.10568134171907755</v>
      </c>
      <c r="E1053">
        <f t="shared" si="423"/>
        <v>3.8310932373796222E-2</v>
      </c>
      <c r="F1053">
        <f t="shared" si="419"/>
        <v>-0.26201395812562289</v>
      </c>
      <c r="G1053" t="str">
        <f t="shared" si="400"/>
        <v>17.8 to 22.0</v>
      </c>
      <c r="H1053" t="str">
        <f t="shared" si="401"/>
        <v>13.7 to 17.8</v>
      </c>
      <c r="I1053" t="str">
        <f>IF(C1053&gt;$AA$17,"Above 21.9",IF(C1053&gt;$AA$16,"17.7 to 21.9",IF(C1053&gt;$AA$15,"13.7 to 17.7",IF(C1053&gt;$AA$14,"10.6 to 13.6","Below 10.6"))))</f>
        <v>17.7 to 21.9</v>
      </c>
      <c r="J1053" t="str">
        <f t="shared" si="402"/>
        <v>13.7 to 17.7</v>
      </c>
      <c r="K1053">
        <f t="shared" ref="K1053:O1053" si="467">_xlfn.PERCENTILE.INC($C334:$C1053,K$1)</f>
        <v>10.171744562552723</v>
      </c>
      <c r="L1053">
        <f t="shared" si="467"/>
        <v>11.999974822135329</v>
      </c>
      <c r="M1053">
        <f t="shared" si="467"/>
        <v>14.35854831587953</v>
      </c>
      <c r="N1053">
        <f t="shared" si="467"/>
        <v>18.629107986600602</v>
      </c>
      <c r="O1053">
        <f t="shared" si="467"/>
        <v>32.563788598776704</v>
      </c>
      <c r="P1053">
        <f t="shared" si="441"/>
        <v>1</v>
      </c>
      <c r="Q1053">
        <f t="shared" si="404"/>
        <v>2</v>
      </c>
      <c r="R1053">
        <f t="shared" si="405"/>
        <v>1</v>
      </c>
      <c r="S1053">
        <f t="shared" si="406"/>
        <v>1</v>
      </c>
      <c r="T1053">
        <f t="shared" si="418"/>
        <v>4.7308687325566055E-2</v>
      </c>
      <c r="U1053">
        <f t="shared" si="407"/>
        <v>6.4331158725837917E-2</v>
      </c>
      <c r="V1053">
        <f t="shared" si="408"/>
        <v>4.5391354398134159E-2</v>
      </c>
      <c r="W1053">
        <f t="shared" si="409"/>
        <v>4.5969535018227141E-2</v>
      </c>
    </row>
    <row r="1054" spans="1:23" x14ac:dyDescent="0.4">
      <c r="A1054">
        <v>1968.09</v>
      </c>
      <c r="B1054">
        <v>101.3</v>
      </c>
      <c r="C1054">
        <v>21.680275633292929</v>
      </c>
      <c r="D1054">
        <f t="shared" si="399"/>
        <v>0.10690359477124182</v>
      </c>
      <c r="E1054">
        <f t="shared" si="423"/>
        <v>5.7300908047176649E-2</v>
      </c>
      <c r="F1054">
        <f t="shared" si="419"/>
        <v>0.39017429415961652</v>
      </c>
      <c r="G1054" t="str">
        <f t="shared" si="400"/>
        <v>17.8 to 22.0</v>
      </c>
      <c r="H1054" t="str">
        <f t="shared" si="401"/>
        <v>13.7 to 17.8</v>
      </c>
      <c r="I1054" t="str">
        <f>IF(C1054&gt;$AA$17,"Above 21.9",IF(C1054&gt;$AA$16,"17.7 to 21.9",IF(C1054&gt;$AA$15,"13.7 to 17.7",IF(C1054&gt;$AA$14,"10.6 to 13.6","Below 10.6"))))</f>
        <v>17.7 to 21.9</v>
      </c>
      <c r="J1054" t="str">
        <f t="shared" si="402"/>
        <v>13.7 to 17.7</v>
      </c>
      <c r="K1054">
        <f t="shared" ref="K1054:O1054" si="468">_xlfn.PERCENTILE.INC($C335:$C1054,K$1)</f>
        <v>10.171744562552723</v>
      </c>
      <c r="L1054">
        <f t="shared" si="468"/>
        <v>11.999974822135329</v>
      </c>
      <c r="M1054">
        <f t="shared" si="468"/>
        <v>14.365245033643829</v>
      </c>
      <c r="N1054">
        <f t="shared" si="468"/>
        <v>18.649394857907229</v>
      </c>
      <c r="O1054">
        <f t="shared" si="468"/>
        <v>32.563788598776704</v>
      </c>
      <c r="P1054">
        <f t="shared" si="441"/>
        <v>1</v>
      </c>
      <c r="Q1054">
        <f t="shared" si="404"/>
        <v>2</v>
      </c>
      <c r="R1054">
        <f t="shared" si="405"/>
        <v>1</v>
      </c>
      <c r="S1054">
        <f t="shared" si="406"/>
        <v>1</v>
      </c>
      <c r="T1054">
        <f t="shared" si="418"/>
        <v>4.6124874836202166E-2</v>
      </c>
      <c r="U1054">
        <f t="shared" si="407"/>
        <v>6.2767061355056317E-2</v>
      </c>
      <c r="V1054">
        <f t="shared" si="408"/>
        <v>4.5006231248188859E-2</v>
      </c>
      <c r="W1054">
        <f t="shared" si="409"/>
        <v>4.7308687325566055E-2</v>
      </c>
    </row>
    <row r="1055" spans="1:23" x14ac:dyDescent="0.4">
      <c r="A1055">
        <v>1968.1</v>
      </c>
      <c r="B1055">
        <v>103.8</v>
      </c>
      <c r="C1055">
        <v>22.004606927956889</v>
      </c>
      <c r="D1055">
        <f t="shared" si="399"/>
        <v>0.10372914622178604</v>
      </c>
      <c r="E1055">
        <f t="shared" si="423"/>
        <v>8.509303784235836E-2</v>
      </c>
      <c r="F1055">
        <f t="shared" si="419"/>
        <v>0.29615004935834155</v>
      </c>
      <c r="G1055" t="str">
        <f t="shared" si="400"/>
        <v>Above 22.0</v>
      </c>
      <c r="H1055" t="str">
        <f t="shared" si="401"/>
        <v>13.7 to 17.8</v>
      </c>
      <c r="I1055" t="str">
        <f>IF(C1055&gt;$AA$17,"Above 21.9",IF(C1055&gt;$AA$16,"17.7 to 21.9",IF(C1055&gt;$AA$15,"13.7 to 17.7",IF(C1055&gt;$AA$14,"10.6 to 13.6","Below 10.6"))))</f>
        <v>Above 21.9</v>
      </c>
      <c r="J1055" t="str">
        <f t="shared" si="402"/>
        <v>13.7 to 17.7</v>
      </c>
      <c r="K1055">
        <f t="shared" ref="K1055:O1055" si="469">_xlfn.PERCENTILE.INC($C336:$C1055,K$1)</f>
        <v>10.171744562552723</v>
      </c>
      <c r="L1055">
        <f t="shared" si="469"/>
        <v>11.999974822135329</v>
      </c>
      <c r="M1055">
        <f t="shared" si="469"/>
        <v>14.372239003344253</v>
      </c>
      <c r="N1055">
        <f t="shared" si="469"/>
        <v>18.662569985178106</v>
      </c>
      <c r="O1055">
        <f t="shared" si="469"/>
        <v>32.563788598776704</v>
      </c>
      <c r="P1055">
        <f t="shared" si="441"/>
        <v>1</v>
      </c>
      <c r="Q1055">
        <f t="shared" si="404"/>
        <v>2</v>
      </c>
      <c r="R1055">
        <f t="shared" si="405"/>
        <v>1</v>
      </c>
      <c r="S1055">
        <f t="shared" si="406"/>
        <v>1</v>
      </c>
      <c r="T1055">
        <f t="shared" si="418"/>
        <v>4.5445029001154227E-2</v>
      </c>
      <c r="U1055">
        <f t="shared" si="407"/>
        <v>6.038719067242166E-2</v>
      </c>
      <c r="V1055">
        <f t="shared" si="408"/>
        <v>4.5314073486501412E-2</v>
      </c>
      <c r="W1055">
        <f t="shared" si="409"/>
        <v>4.6124874836202166E-2</v>
      </c>
    </row>
    <row r="1056" spans="1:23" x14ac:dyDescent="0.4">
      <c r="A1056">
        <v>1968.11</v>
      </c>
      <c r="B1056">
        <v>105.4</v>
      </c>
      <c r="C1056">
        <v>22.195529227158158</v>
      </c>
      <c r="D1056">
        <f t="shared" si="399"/>
        <v>0.10076190476190476</v>
      </c>
      <c r="E1056">
        <f t="shared" si="423"/>
        <v>0.13749190589251037</v>
      </c>
      <c r="F1056">
        <f t="shared" si="419"/>
        <v>0.18497109826589694</v>
      </c>
      <c r="G1056" t="str">
        <f t="shared" si="400"/>
        <v>Above 22.0</v>
      </c>
      <c r="H1056" t="str">
        <f t="shared" si="401"/>
        <v>13.7 to 17.8</v>
      </c>
      <c r="I1056" t="str">
        <f>IF(C1056&gt;$AA$17,"Above 21.9",IF(C1056&gt;$AA$16,"17.7 to 21.9",IF(C1056&gt;$AA$15,"13.7 to 17.7",IF(C1056&gt;$AA$14,"10.6 to 13.6","Below 10.6"))))</f>
        <v>Above 21.9</v>
      </c>
      <c r="J1056" t="str">
        <f t="shared" si="402"/>
        <v>13.7 to 17.7</v>
      </c>
      <c r="K1056">
        <f t="shared" ref="K1056:O1056" si="470">_xlfn.PERCENTILE.INC($C337:$C1056,K$1)</f>
        <v>10.171744562552723</v>
      </c>
      <c r="L1056">
        <f t="shared" si="470"/>
        <v>11.999974822135329</v>
      </c>
      <c r="M1056">
        <f t="shared" si="470"/>
        <v>14.372239003344253</v>
      </c>
      <c r="N1056">
        <f t="shared" si="470"/>
        <v>18.67529397606798</v>
      </c>
      <c r="O1056">
        <f t="shared" si="470"/>
        <v>32.563788598776704</v>
      </c>
      <c r="P1056">
        <f t="shared" si="441"/>
        <v>1</v>
      </c>
      <c r="Q1056">
        <f t="shared" si="404"/>
        <v>2</v>
      </c>
      <c r="R1056">
        <f t="shared" si="405"/>
        <v>1</v>
      </c>
      <c r="S1056">
        <f t="shared" si="406"/>
        <v>1</v>
      </c>
      <c r="T1056">
        <f t="shared" si="418"/>
        <v>4.5054118321108248E-2</v>
      </c>
      <c r="U1056">
        <f t="shared" si="407"/>
        <v>5.8862019704070602E-2</v>
      </c>
      <c r="V1056">
        <f t="shared" si="408"/>
        <v>4.7029824456436997E-2</v>
      </c>
      <c r="W1056">
        <f t="shared" si="409"/>
        <v>4.5445029001154227E-2</v>
      </c>
    </row>
    <row r="1057" spans="1:23" x14ac:dyDescent="0.4">
      <c r="A1057">
        <v>1968.12</v>
      </c>
      <c r="B1057">
        <v>106.5</v>
      </c>
      <c r="C1057">
        <v>22.27787299543489</v>
      </c>
      <c r="D1057">
        <f t="shared" si="399"/>
        <v>9.9102636006730221E-2</v>
      </c>
      <c r="E1057">
        <f t="shared" si="423"/>
        <v>0.11752360965372512</v>
      </c>
      <c r="F1057">
        <f t="shared" si="419"/>
        <v>0.12523719165085323</v>
      </c>
      <c r="G1057" t="str">
        <f t="shared" si="400"/>
        <v>Above 22.0</v>
      </c>
      <c r="H1057" t="str">
        <f t="shared" si="401"/>
        <v>13.7 to 17.8</v>
      </c>
      <c r="I1057" t="str">
        <f>IF(C1057&gt;$AA$17,"Above 21.9",IF(C1057&gt;$AA$16,"17.7 to 21.9",IF(C1057&gt;$AA$15,"13.7 to 17.7",IF(C1057&gt;$AA$14,"10.6 to 13.6","Below 10.6"))))</f>
        <v>Above 21.9</v>
      </c>
      <c r="J1057" t="str">
        <f t="shared" si="402"/>
        <v>13.7 to 17.7</v>
      </c>
      <c r="K1057">
        <f t="shared" ref="K1057:O1057" si="471">_xlfn.PERCENTILE.INC($C338:$C1057,K$1)</f>
        <v>10.171744562552723</v>
      </c>
      <c r="L1057">
        <f t="shared" si="471"/>
        <v>11.999974822135329</v>
      </c>
      <c r="M1057">
        <f t="shared" si="471"/>
        <v>14.372239003344253</v>
      </c>
      <c r="N1057">
        <f t="shared" si="471"/>
        <v>18.696509143748344</v>
      </c>
      <c r="O1057">
        <f t="shared" si="471"/>
        <v>32.563788598776704</v>
      </c>
      <c r="P1057">
        <f t="shared" si="441"/>
        <v>1</v>
      </c>
      <c r="Q1057">
        <f t="shared" si="404"/>
        <v>2</v>
      </c>
      <c r="R1057">
        <f t="shared" si="405"/>
        <v>1</v>
      </c>
      <c r="S1057">
        <f t="shared" si="406"/>
        <v>1</v>
      </c>
      <c r="T1057">
        <f t="shared" si="418"/>
        <v>4.4887588694168278E-2</v>
      </c>
      <c r="U1057">
        <f t="shared" si="407"/>
        <v>5.7609137716856003E-2</v>
      </c>
      <c r="V1057">
        <f t="shared" si="408"/>
        <v>4.5973634157530377E-2</v>
      </c>
      <c r="W1057">
        <f t="shared" si="409"/>
        <v>4.5054118321108248E-2</v>
      </c>
    </row>
    <row r="1058" spans="1:23" x14ac:dyDescent="0.4">
      <c r="A1058">
        <v>1969.01</v>
      </c>
      <c r="B1058">
        <v>102</v>
      </c>
      <c r="C1058">
        <v>21.194968072847157</v>
      </c>
      <c r="D1058">
        <f t="shared" si="399"/>
        <v>8.3387270765911542E-2</v>
      </c>
      <c r="E1058">
        <f t="shared" si="423"/>
        <v>7.3232323232323163E-2</v>
      </c>
      <c r="F1058">
        <f t="shared" si="419"/>
        <v>-0.50704225352112675</v>
      </c>
      <c r="G1058" t="str">
        <f t="shared" si="400"/>
        <v>17.8 to 22.0</v>
      </c>
      <c r="H1058" t="str">
        <f t="shared" si="401"/>
        <v>17.8 to 22.0</v>
      </c>
      <c r="I1058" t="str">
        <f>IF(C1058&gt;$AA$17,"Above 21.9",IF(C1058&gt;$AA$16,"17.7 to 21.9",IF(C1058&gt;$AA$15,"13.7 to 17.7",IF(C1058&gt;$AA$14,"10.6 to 13.6","Below 10.6"))))</f>
        <v>17.7 to 21.9</v>
      </c>
      <c r="J1058" t="str">
        <f t="shared" si="402"/>
        <v>17.7 to 21.9</v>
      </c>
      <c r="K1058">
        <f t="shared" ref="K1058:O1058" si="472">_xlfn.PERCENTILE.INC($C339:$C1058,K$1)</f>
        <v>10.171744562552723</v>
      </c>
      <c r="L1058">
        <f t="shared" si="472"/>
        <v>11.999974822135329</v>
      </c>
      <c r="M1058">
        <f t="shared" si="472"/>
        <v>14.372239003344253</v>
      </c>
      <c r="N1058">
        <f t="shared" si="472"/>
        <v>18.713127901322274</v>
      </c>
      <c r="O1058">
        <f t="shared" si="472"/>
        <v>32.563788598776704</v>
      </c>
      <c r="P1058">
        <f t="shared" si="441"/>
        <v>1</v>
      </c>
      <c r="Q1058">
        <f t="shared" si="404"/>
        <v>2</v>
      </c>
      <c r="R1058">
        <f t="shared" si="405"/>
        <v>1</v>
      </c>
      <c r="S1058">
        <f t="shared" si="406"/>
        <v>1</v>
      </c>
      <c r="T1058">
        <f t="shared" si="418"/>
        <v>4.718100997194228E-2</v>
      </c>
      <c r="U1058">
        <f t="shared" si="407"/>
        <v>5.5616302947568197E-2</v>
      </c>
      <c r="V1058">
        <f t="shared" si="408"/>
        <v>4.6486685321734958E-2</v>
      </c>
      <c r="W1058">
        <f t="shared" si="409"/>
        <v>4.4887588694168278E-2</v>
      </c>
    </row>
    <row r="1059" spans="1:23" x14ac:dyDescent="0.4">
      <c r="A1059">
        <v>1969.02</v>
      </c>
      <c r="B1059">
        <v>101.5</v>
      </c>
      <c r="C1059">
        <v>20.895729901987242</v>
      </c>
      <c r="D1059">
        <f t="shared" si="399"/>
        <v>8.5320430892824525E-2</v>
      </c>
      <c r="E1059">
        <f t="shared" si="423"/>
        <v>0.1184573002754821</v>
      </c>
      <c r="F1059">
        <f t="shared" si="419"/>
        <v>-5.8823529411764705E-2</v>
      </c>
      <c r="G1059" t="str">
        <f t="shared" si="400"/>
        <v>17.8 to 22.0</v>
      </c>
      <c r="H1059" t="str">
        <f t="shared" si="401"/>
        <v>13.7 to 17.8</v>
      </c>
      <c r="I1059" t="str">
        <f>IF(C1059&gt;$AA$17,"Above 21.9",IF(C1059&gt;$AA$16,"17.7 to 21.9",IF(C1059&gt;$AA$15,"13.7 to 17.7",IF(C1059&gt;$AA$14,"10.6 to 13.6","Below 10.6"))))</f>
        <v>17.7 to 21.9</v>
      </c>
      <c r="J1059" t="str">
        <f t="shared" si="402"/>
        <v>17.7 to 21.9</v>
      </c>
      <c r="K1059">
        <f t="shared" ref="K1059:O1059" si="473">_xlfn.PERCENTILE.INC($C340:$C1059,K$1)</f>
        <v>10.171744562552723</v>
      </c>
      <c r="L1059">
        <f t="shared" si="473"/>
        <v>11.999974822135329</v>
      </c>
      <c r="M1059">
        <f t="shared" si="473"/>
        <v>14.392354286317778</v>
      </c>
      <c r="N1059">
        <f t="shared" si="473"/>
        <v>18.736425446461357</v>
      </c>
      <c r="O1059">
        <f t="shared" si="473"/>
        <v>32.563788598776704</v>
      </c>
      <c r="P1059">
        <f t="shared" si="441"/>
        <v>1</v>
      </c>
      <c r="Q1059">
        <f t="shared" si="404"/>
        <v>2</v>
      </c>
      <c r="R1059">
        <f t="shared" si="405"/>
        <v>1</v>
      </c>
      <c r="S1059">
        <f t="shared" si="406"/>
        <v>1</v>
      </c>
      <c r="T1059">
        <f t="shared" si="418"/>
        <v>4.7856667591443997E-2</v>
      </c>
      <c r="U1059">
        <f t="shared" si="407"/>
        <v>5.6308940196262564E-2</v>
      </c>
      <c r="V1059">
        <f t="shared" si="408"/>
        <v>4.8959626597684443E-2</v>
      </c>
      <c r="W1059">
        <f t="shared" si="409"/>
        <v>4.718100997194228E-2</v>
      </c>
    </row>
    <row r="1060" spans="1:23" x14ac:dyDescent="0.4">
      <c r="A1060">
        <v>1969.03</v>
      </c>
      <c r="B1060">
        <v>99.3</v>
      </c>
      <c r="C1060">
        <v>20.202287616481659</v>
      </c>
      <c r="D1060">
        <f t="shared" si="399"/>
        <v>7.6816239316239321E-2</v>
      </c>
      <c r="E1060">
        <f t="shared" si="423"/>
        <v>0.11460321023683907</v>
      </c>
      <c r="F1060">
        <f t="shared" si="419"/>
        <v>-0.26009852216748802</v>
      </c>
      <c r="G1060" t="str">
        <f t="shared" si="400"/>
        <v>17.8 to 22.0</v>
      </c>
      <c r="H1060" t="str">
        <f t="shared" si="401"/>
        <v>17.8 to 22.0</v>
      </c>
      <c r="I1060" t="str">
        <f>IF(C1060&gt;$AA$17,"Above 21.9",IF(C1060&gt;$AA$16,"17.7 to 21.9",IF(C1060&gt;$AA$15,"13.7 to 17.7",IF(C1060&gt;$AA$14,"10.6 to 13.6","Below 10.6"))))</f>
        <v>17.7 to 21.9</v>
      </c>
      <c r="J1060" t="str">
        <f t="shared" si="402"/>
        <v>17.7 to 21.9</v>
      </c>
      <c r="K1060">
        <f t="shared" ref="K1060:O1060" si="474">_xlfn.PERCENTILE.INC($C341:$C1060,K$1)</f>
        <v>10.171744562552723</v>
      </c>
      <c r="L1060">
        <f t="shared" si="474"/>
        <v>11.999974822135329</v>
      </c>
      <c r="M1060">
        <f t="shared" si="474"/>
        <v>14.446623905287286</v>
      </c>
      <c r="N1060">
        <f t="shared" si="474"/>
        <v>18.809984731623754</v>
      </c>
      <c r="O1060">
        <f t="shared" si="474"/>
        <v>32.563788598776704</v>
      </c>
      <c r="P1060">
        <f t="shared" si="441"/>
        <v>1</v>
      </c>
      <c r="Q1060">
        <f t="shared" si="404"/>
        <v>1</v>
      </c>
      <c r="R1060">
        <f t="shared" si="405"/>
        <v>1</v>
      </c>
      <c r="S1060">
        <f t="shared" si="406"/>
        <v>1</v>
      </c>
      <c r="T1060">
        <f t="shared" si="418"/>
        <v>4.9499344776389023E-2</v>
      </c>
      <c r="U1060">
        <f t="shared" si="407"/>
        <v>5.4942423005303984E-2</v>
      </c>
      <c r="V1060">
        <f t="shared" si="408"/>
        <v>5.0163756300993262E-2</v>
      </c>
      <c r="W1060">
        <f t="shared" si="409"/>
        <v>4.7856667591443997E-2</v>
      </c>
    </row>
    <row r="1061" spans="1:23" x14ac:dyDescent="0.4">
      <c r="A1061">
        <v>1969.04</v>
      </c>
      <c r="B1061">
        <v>101.3</v>
      </c>
      <c r="C1061">
        <v>20.428608081932165</v>
      </c>
      <c r="D1061">
        <f t="shared" si="399"/>
        <v>7.740805604203152E-2</v>
      </c>
      <c r="E1061">
        <f t="shared" si="423"/>
        <v>5.8848123758753999E-2</v>
      </c>
      <c r="F1061">
        <f t="shared" si="419"/>
        <v>0.2416918429003021</v>
      </c>
      <c r="G1061" t="str">
        <f t="shared" si="400"/>
        <v>17.8 to 22.0</v>
      </c>
      <c r="H1061" t="str">
        <f t="shared" si="401"/>
        <v>17.8 to 22.0</v>
      </c>
      <c r="I1061" t="str">
        <f>IF(C1061&gt;$AA$17,"Above 21.9",IF(C1061&gt;$AA$16,"17.7 to 21.9",IF(C1061&gt;$AA$15,"13.7 to 17.7",IF(C1061&gt;$AA$14,"10.6 to 13.6","Below 10.6"))))</f>
        <v>17.7 to 21.9</v>
      </c>
      <c r="J1061" t="str">
        <f t="shared" si="402"/>
        <v>17.7 to 21.9</v>
      </c>
      <c r="K1061">
        <f t="shared" ref="K1061:O1061" si="475">_xlfn.PERCENTILE.INC($C342:$C1061,K$1)</f>
        <v>10.171744562552723</v>
      </c>
      <c r="L1061">
        <f t="shared" si="475"/>
        <v>11.999974822135329</v>
      </c>
      <c r="M1061">
        <f t="shared" si="475"/>
        <v>14.446623905287286</v>
      </c>
      <c r="N1061">
        <f t="shared" si="475"/>
        <v>18.827439354707323</v>
      </c>
      <c r="O1061">
        <f t="shared" si="475"/>
        <v>32.563788598776704</v>
      </c>
      <c r="P1061">
        <f t="shared" si="441"/>
        <v>1</v>
      </c>
      <c r="Q1061">
        <f t="shared" si="404"/>
        <v>1</v>
      </c>
      <c r="R1061">
        <f t="shared" si="405"/>
        <v>1</v>
      </c>
      <c r="S1061">
        <f t="shared" si="406"/>
        <v>1</v>
      </c>
      <c r="T1061">
        <f t="shared" si="418"/>
        <v>4.8950961122233183E-2</v>
      </c>
      <c r="U1061">
        <f t="shared" si="407"/>
        <v>5.42571427956932E-2</v>
      </c>
      <c r="V1061">
        <f t="shared" si="408"/>
        <v>4.6998320621389901E-2</v>
      </c>
      <c r="W1061">
        <f t="shared" si="409"/>
        <v>4.9499344776389023E-2</v>
      </c>
    </row>
    <row r="1062" spans="1:23" x14ac:dyDescent="0.4">
      <c r="A1062">
        <v>1969.05</v>
      </c>
      <c r="B1062">
        <v>104.6</v>
      </c>
      <c r="C1062">
        <v>20.972258271972102</v>
      </c>
      <c r="D1062">
        <f t="shared" si="399"/>
        <v>8.0469289164941324E-2</v>
      </c>
      <c r="E1062">
        <f t="shared" si="423"/>
        <v>6.8764687851231118E-2</v>
      </c>
      <c r="F1062">
        <f t="shared" si="419"/>
        <v>0.39091806515301053</v>
      </c>
      <c r="G1062" t="str">
        <f t="shared" si="400"/>
        <v>17.8 to 22.0</v>
      </c>
      <c r="H1062" t="str">
        <f t="shared" si="401"/>
        <v>17.8 to 22.0</v>
      </c>
      <c r="I1062" t="str">
        <f>IF(C1062&gt;$AA$17,"Above 21.9",IF(C1062&gt;$AA$16,"17.7 to 21.9",IF(C1062&gt;$AA$15,"13.7 to 17.7",IF(C1062&gt;$AA$14,"10.6 to 13.6","Below 10.6"))))</f>
        <v>17.7 to 21.9</v>
      </c>
      <c r="J1062" t="str">
        <f t="shared" si="402"/>
        <v>17.7 to 21.9</v>
      </c>
      <c r="K1062">
        <f t="shared" ref="K1062:O1062" si="476">_xlfn.PERCENTILE.INC($C343:$C1062,K$1)</f>
        <v>10.171744562552723</v>
      </c>
      <c r="L1062">
        <f t="shared" si="476"/>
        <v>11.999974822135329</v>
      </c>
      <c r="M1062">
        <f t="shared" si="476"/>
        <v>14.446623905287286</v>
      </c>
      <c r="N1062">
        <f t="shared" si="476"/>
        <v>18.837239561471385</v>
      </c>
      <c r="O1062">
        <f t="shared" si="476"/>
        <v>32.563788598776704</v>
      </c>
      <c r="P1062">
        <f t="shared" si="441"/>
        <v>1</v>
      </c>
      <c r="Q1062">
        <f t="shared" si="404"/>
        <v>1</v>
      </c>
      <c r="R1062">
        <f t="shared" si="405"/>
        <v>1</v>
      </c>
      <c r="S1062">
        <f t="shared" si="406"/>
        <v>1</v>
      </c>
      <c r="T1062">
        <f t="shared" si="418"/>
        <v>4.7682037243286637E-2</v>
      </c>
      <c r="U1062">
        <f t="shared" si="407"/>
        <v>5.3496758255961563E-2</v>
      </c>
      <c r="V1062">
        <f t="shared" si="408"/>
        <v>4.6231599575864736E-2</v>
      </c>
      <c r="W1062">
        <f t="shared" si="409"/>
        <v>4.8950961122233183E-2</v>
      </c>
    </row>
    <row r="1063" spans="1:23" x14ac:dyDescent="0.4">
      <c r="A1063">
        <v>1969.06</v>
      </c>
      <c r="B1063">
        <v>99.14</v>
      </c>
      <c r="C1063">
        <v>19.713341583757636</v>
      </c>
      <c r="D1063">
        <f t="shared" ref="D1063:D1126" si="477">(B1063-B943)/B943/10</f>
        <v>7.2537417333797427E-2</v>
      </c>
      <c r="E1063">
        <f t="shared" si="423"/>
        <v>-1.3532338308457705E-2</v>
      </c>
      <c r="F1063">
        <f t="shared" si="419"/>
        <v>-0.62638623326959775</v>
      </c>
      <c r="G1063" t="str">
        <f t="shared" ref="G1063:G1126" si="478">IF(C1063&gt;22,"Above 22.0",IF(C1063&gt;17.8,"17.8 to 22.0",IF(C1063&gt;13.7,"13.7 to 17.8",IF(C1063&gt;10.7,"10.7 to 13.7","Below 10.7"))))</f>
        <v>17.8 to 22.0</v>
      </c>
      <c r="H1063" t="str">
        <f t="shared" ref="H1063:H1126" si="479">G943</f>
        <v>17.8 to 22.0</v>
      </c>
      <c r="I1063" t="str">
        <f>IF(C1063&gt;$AA$17,"Above 21.9",IF(C1063&gt;$AA$16,"17.7 to 21.9",IF(C1063&gt;$AA$15,"13.7 to 17.7",IF(C1063&gt;$AA$14,"10.6 to 13.6","Below 10.6"))))</f>
        <v>17.7 to 21.9</v>
      </c>
      <c r="J1063" t="str">
        <f t="shared" ref="J1063:J1126" si="480">I943</f>
        <v>17.7 to 21.9</v>
      </c>
      <c r="K1063">
        <f t="shared" ref="K1063:O1063" si="481">_xlfn.PERCENTILE.INC($C344:$C1063,K$1)</f>
        <v>10.171744562552723</v>
      </c>
      <c r="L1063">
        <f t="shared" si="481"/>
        <v>11.999974822135329</v>
      </c>
      <c r="M1063">
        <f t="shared" si="481"/>
        <v>14.446623905287286</v>
      </c>
      <c r="N1063">
        <f t="shared" si="481"/>
        <v>18.846528042788417</v>
      </c>
      <c r="O1063">
        <f t="shared" si="481"/>
        <v>32.563788598776704</v>
      </c>
      <c r="P1063">
        <f t="shared" si="441"/>
        <v>1</v>
      </c>
      <c r="Q1063">
        <f t="shared" ref="Q1063:Q1126" si="482">P943</f>
        <v>1</v>
      </c>
      <c r="R1063">
        <f t="shared" ref="R1063:R1126" si="483">P1051</f>
        <v>1</v>
      </c>
      <c r="S1063">
        <f t="shared" ref="S1063:S1126" si="484">P1062</f>
        <v>1</v>
      </c>
      <c r="T1063">
        <f t="shared" si="418"/>
        <v>5.0727067034841394E-2</v>
      </c>
      <c r="U1063">
        <f t="shared" ref="U1063:U1126" si="485">T943</f>
        <v>5.4204680372454364E-2</v>
      </c>
      <c r="V1063">
        <f t="shared" ref="V1063:V1126" si="486">T1051</f>
        <v>4.5444994917543412E-2</v>
      </c>
      <c r="W1063">
        <f t="shared" ref="W1063:W1126" si="487">T1062</f>
        <v>4.7682037243286637E-2</v>
      </c>
    </row>
    <row r="1064" spans="1:23" x14ac:dyDescent="0.4">
      <c r="A1064">
        <v>1969.07</v>
      </c>
      <c r="B1064">
        <v>94.71</v>
      </c>
      <c r="C1064">
        <v>18.681708207192766</v>
      </c>
      <c r="D1064">
        <f t="shared" si="477"/>
        <v>5.8536993639102766E-2</v>
      </c>
      <c r="E1064">
        <f t="shared" si="423"/>
        <v>-5.573280159521439E-2</v>
      </c>
      <c r="F1064">
        <f t="shared" si="419"/>
        <v>-0.53621141819649065</v>
      </c>
      <c r="G1064" t="str">
        <f t="shared" si="478"/>
        <v>17.8 to 22.0</v>
      </c>
      <c r="H1064" t="str">
        <f t="shared" si="479"/>
        <v>17.8 to 22.0</v>
      </c>
      <c r="I1064" t="str">
        <f>IF(C1064&gt;$AA$17,"Above 21.9",IF(C1064&gt;$AA$16,"17.7 to 21.9",IF(C1064&gt;$AA$15,"13.7 to 17.7",IF(C1064&gt;$AA$14,"10.6 to 13.6","Below 10.6"))))</f>
        <v>17.7 to 21.9</v>
      </c>
      <c r="J1064" t="str">
        <f t="shared" si="480"/>
        <v>17.7 to 21.9</v>
      </c>
      <c r="K1064">
        <f t="shared" ref="K1064:O1064" si="488">_xlfn.PERCENTILE.INC($C345:$C1064,K$1)</f>
        <v>10.171744562552723</v>
      </c>
      <c r="L1064">
        <f t="shared" si="488"/>
        <v>11.999974822135329</v>
      </c>
      <c r="M1064">
        <f t="shared" si="488"/>
        <v>14.446623905287286</v>
      </c>
      <c r="N1064">
        <f t="shared" si="488"/>
        <v>18.846528042788417</v>
      </c>
      <c r="O1064">
        <f t="shared" si="488"/>
        <v>32.563788598776704</v>
      </c>
      <c r="P1064">
        <f t="shared" si="441"/>
        <v>2</v>
      </c>
      <c r="Q1064">
        <f t="shared" si="482"/>
        <v>1</v>
      </c>
      <c r="R1064">
        <f t="shared" si="483"/>
        <v>1</v>
      </c>
      <c r="S1064">
        <f t="shared" si="484"/>
        <v>1</v>
      </c>
      <c r="T1064">
        <f t="shared" si="418"/>
        <v>5.3528295641347375E-2</v>
      </c>
      <c r="U1064">
        <f t="shared" si="485"/>
        <v>5.2381981628582319E-2</v>
      </c>
      <c r="V1064">
        <f t="shared" si="486"/>
        <v>4.5969535018227141E-2</v>
      </c>
      <c r="W1064">
        <f t="shared" si="487"/>
        <v>5.0727067034841394E-2</v>
      </c>
    </row>
    <row r="1065" spans="1:23" x14ac:dyDescent="0.4">
      <c r="A1065">
        <v>1969.08</v>
      </c>
      <c r="B1065">
        <v>94.18</v>
      </c>
      <c r="C1065">
        <v>18.429515590207746</v>
      </c>
      <c r="D1065">
        <f t="shared" si="477"/>
        <v>5.8552188552188564E-2</v>
      </c>
      <c r="E1065">
        <f t="shared" si="423"/>
        <v>-4.0057078789114187E-2</v>
      </c>
      <c r="F1065">
        <f t="shared" si="419"/>
        <v>-6.7152359835285003E-2</v>
      </c>
      <c r="G1065" t="str">
        <f t="shared" si="478"/>
        <v>17.8 to 22.0</v>
      </c>
      <c r="H1065" t="str">
        <f t="shared" si="479"/>
        <v>17.8 to 22.0</v>
      </c>
      <c r="I1065" t="str">
        <f>IF(C1065&gt;$AA$17,"Above 21.9",IF(C1065&gt;$AA$16,"17.7 to 21.9",IF(C1065&gt;$AA$15,"13.7 to 17.7",IF(C1065&gt;$AA$14,"10.6 to 13.6","Below 10.6"))))</f>
        <v>17.7 to 21.9</v>
      </c>
      <c r="J1065" t="str">
        <f t="shared" si="480"/>
        <v>17.7 to 21.9</v>
      </c>
      <c r="K1065">
        <f t="shared" ref="K1065:O1065" si="489">_xlfn.PERCENTILE.INC($C346:$C1065,K$1)</f>
        <v>10.171744562552723</v>
      </c>
      <c r="L1065">
        <f t="shared" si="489"/>
        <v>11.999974822135329</v>
      </c>
      <c r="M1065">
        <f t="shared" si="489"/>
        <v>14.446623905287286</v>
      </c>
      <c r="N1065">
        <f t="shared" si="489"/>
        <v>18.846528042788417</v>
      </c>
      <c r="O1065">
        <f t="shared" si="489"/>
        <v>32.563788598776704</v>
      </c>
      <c r="P1065">
        <f t="shared" si="441"/>
        <v>2</v>
      </c>
      <c r="Q1065">
        <f t="shared" si="482"/>
        <v>1</v>
      </c>
      <c r="R1065">
        <f t="shared" si="483"/>
        <v>1</v>
      </c>
      <c r="S1065">
        <f t="shared" si="484"/>
        <v>2</v>
      </c>
      <c r="T1065">
        <f t="shared" si="418"/>
        <v>5.4260785917310567E-2</v>
      </c>
      <c r="U1065">
        <f t="shared" si="485"/>
        <v>5.2745944256239442E-2</v>
      </c>
      <c r="V1065">
        <f t="shared" si="486"/>
        <v>4.7308687325566055E-2</v>
      </c>
      <c r="W1065">
        <f t="shared" si="487"/>
        <v>5.3528295641347375E-2</v>
      </c>
    </row>
    <row r="1066" spans="1:23" x14ac:dyDescent="0.4">
      <c r="A1066">
        <v>1969.09</v>
      </c>
      <c r="B1066">
        <v>94.51</v>
      </c>
      <c r="C1066">
        <v>18.398046344676978</v>
      </c>
      <c r="D1066">
        <f t="shared" si="477"/>
        <v>6.5661700262927267E-2</v>
      </c>
      <c r="E1066">
        <f t="shared" si="423"/>
        <v>-6.7028627838104565E-2</v>
      </c>
      <c r="F1066">
        <f t="shared" si="419"/>
        <v>4.2047143767253978E-2</v>
      </c>
      <c r="G1066" t="str">
        <f t="shared" si="478"/>
        <v>17.8 to 22.0</v>
      </c>
      <c r="H1066" t="str">
        <f t="shared" si="479"/>
        <v>17.8 to 22.0</v>
      </c>
      <c r="I1066" t="str">
        <f>IF(C1066&gt;$AA$17,"Above 21.9",IF(C1066&gt;$AA$16,"17.7 to 21.9",IF(C1066&gt;$AA$15,"13.7 to 17.7",IF(C1066&gt;$AA$14,"10.6 to 13.6","Below 10.6"))))</f>
        <v>17.7 to 21.9</v>
      </c>
      <c r="J1066" t="str">
        <f t="shared" si="480"/>
        <v>17.7 to 21.9</v>
      </c>
      <c r="K1066">
        <f t="shared" ref="K1066:O1066" si="490">_xlfn.PERCENTILE.INC($C347:$C1066,K$1)</f>
        <v>10.171744562552723</v>
      </c>
      <c r="L1066">
        <f t="shared" si="490"/>
        <v>11.999974822135329</v>
      </c>
      <c r="M1066">
        <f t="shared" si="490"/>
        <v>14.446623905287286</v>
      </c>
      <c r="N1066">
        <f t="shared" si="490"/>
        <v>18.846528042788417</v>
      </c>
      <c r="O1066">
        <f t="shared" si="490"/>
        <v>32.563788598776704</v>
      </c>
      <c r="P1066">
        <f t="shared" si="441"/>
        <v>2</v>
      </c>
      <c r="Q1066">
        <f t="shared" si="482"/>
        <v>1</v>
      </c>
      <c r="R1066">
        <f t="shared" si="483"/>
        <v>1</v>
      </c>
      <c r="S1066">
        <f t="shared" si="484"/>
        <v>2</v>
      </c>
      <c r="T1066">
        <f t="shared" si="418"/>
        <v>5.4353597184481788E-2</v>
      </c>
      <c r="U1066">
        <f t="shared" si="485"/>
        <v>5.5177617821012923E-2</v>
      </c>
      <c r="V1066">
        <f t="shared" si="486"/>
        <v>4.6124874836202166E-2</v>
      </c>
      <c r="W1066">
        <f t="shared" si="487"/>
        <v>5.4260785917310567E-2</v>
      </c>
    </row>
    <row r="1067" spans="1:23" x14ac:dyDescent="0.4">
      <c r="A1067">
        <v>1969.1</v>
      </c>
      <c r="B1067">
        <v>95.52</v>
      </c>
      <c r="C1067">
        <v>18.44866203181536</v>
      </c>
      <c r="D1067">
        <f t="shared" si="477"/>
        <v>6.7578947368421044E-2</v>
      </c>
      <c r="E1067">
        <f t="shared" si="423"/>
        <v>-7.9768786127167646E-2</v>
      </c>
      <c r="F1067">
        <f t="shared" si="419"/>
        <v>0.1282403978414971</v>
      </c>
      <c r="G1067" t="str">
        <f t="shared" si="478"/>
        <v>17.8 to 22.0</v>
      </c>
      <c r="H1067" t="str">
        <f t="shared" si="479"/>
        <v>17.8 to 22.0</v>
      </c>
      <c r="I1067" t="str">
        <f>IF(C1067&gt;$AA$17,"Above 21.9",IF(C1067&gt;$AA$16,"17.7 to 21.9",IF(C1067&gt;$AA$15,"13.7 to 17.7",IF(C1067&gt;$AA$14,"10.6 to 13.6","Below 10.6"))))</f>
        <v>17.7 to 21.9</v>
      </c>
      <c r="J1067" t="str">
        <f t="shared" si="480"/>
        <v>17.7 to 21.9</v>
      </c>
      <c r="K1067">
        <f t="shared" ref="K1067:O1067" si="491">_xlfn.PERCENTILE.INC($C348:$C1067,K$1)</f>
        <v>10.171744562552723</v>
      </c>
      <c r="L1067">
        <f t="shared" si="491"/>
        <v>11.999974822135329</v>
      </c>
      <c r="M1067">
        <f t="shared" si="491"/>
        <v>14.446623905287286</v>
      </c>
      <c r="N1067">
        <f t="shared" si="491"/>
        <v>18.846528042788417</v>
      </c>
      <c r="O1067">
        <f t="shared" si="491"/>
        <v>32.563788598776704</v>
      </c>
      <c r="P1067">
        <f t="shared" si="441"/>
        <v>2</v>
      </c>
      <c r="Q1067">
        <f t="shared" si="482"/>
        <v>1</v>
      </c>
      <c r="R1067">
        <f t="shared" si="483"/>
        <v>1</v>
      </c>
      <c r="S1067">
        <f t="shared" si="484"/>
        <v>2</v>
      </c>
      <c r="T1067">
        <f t="shared" si="418"/>
        <v>5.4204472837947014E-2</v>
      </c>
      <c r="U1067">
        <f t="shared" si="485"/>
        <v>5.5487852848721819E-2</v>
      </c>
      <c r="V1067">
        <f t="shared" si="486"/>
        <v>4.5445029001154227E-2</v>
      </c>
      <c r="W1067">
        <f t="shared" si="487"/>
        <v>5.4353597184481788E-2</v>
      </c>
    </row>
    <row r="1068" spans="1:23" x14ac:dyDescent="0.4">
      <c r="A1068">
        <v>1969.11</v>
      </c>
      <c r="B1068">
        <v>96.21</v>
      </c>
      <c r="C1068">
        <v>18.437760084691043</v>
      </c>
      <c r="D1068">
        <f t="shared" si="477"/>
        <v>6.811113052594793E-2</v>
      </c>
      <c r="E1068">
        <f t="shared" si="423"/>
        <v>-8.7191650853890051E-2</v>
      </c>
      <c r="F1068">
        <f t="shared" si="419"/>
        <v>8.6683417085426859E-2</v>
      </c>
      <c r="G1068" t="str">
        <f t="shared" si="478"/>
        <v>17.8 to 22.0</v>
      </c>
      <c r="H1068" t="str">
        <f t="shared" si="479"/>
        <v>17.8 to 22.0</v>
      </c>
      <c r="I1068" t="str">
        <f>IF(C1068&gt;$AA$17,"Above 21.9",IF(C1068&gt;$AA$16,"17.7 to 21.9",IF(C1068&gt;$AA$15,"13.7 to 17.7",IF(C1068&gt;$AA$14,"10.6 to 13.6","Below 10.6"))))</f>
        <v>17.7 to 21.9</v>
      </c>
      <c r="J1068" t="str">
        <f t="shared" si="480"/>
        <v>17.7 to 21.9</v>
      </c>
      <c r="K1068">
        <f t="shared" ref="K1068:O1068" si="492">_xlfn.PERCENTILE.INC($C349:$C1068,K$1)</f>
        <v>10.171744562552723</v>
      </c>
      <c r="L1068">
        <f t="shared" si="492"/>
        <v>11.999974822135329</v>
      </c>
      <c r="M1068">
        <f t="shared" si="492"/>
        <v>14.446623905287286</v>
      </c>
      <c r="N1068">
        <f t="shared" si="492"/>
        <v>18.846528042788417</v>
      </c>
      <c r="O1068">
        <f t="shared" si="492"/>
        <v>32.563788598776704</v>
      </c>
      <c r="P1068">
        <f t="shared" si="441"/>
        <v>2</v>
      </c>
      <c r="Q1068">
        <f t="shared" si="482"/>
        <v>1</v>
      </c>
      <c r="R1068">
        <f t="shared" si="483"/>
        <v>1</v>
      </c>
      <c r="S1068">
        <f t="shared" si="484"/>
        <v>2</v>
      </c>
      <c r="T1068">
        <f t="shared" si="418"/>
        <v>5.4236523059561045E-2</v>
      </c>
      <c r="U1068">
        <f t="shared" si="485"/>
        <v>5.5334864344360968E-2</v>
      </c>
      <c r="V1068">
        <f t="shared" si="486"/>
        <v>4.5054118321108248E-2</v>
      </c>
      <c r="W1068">
        <f t="shared" si="487"/>
        <v>5.4204472837947014E-2</v>
      </c>
    </row>
    <row r="1069" spans="1:23" x14ac:dyDescent="0.4">
      <c r="A1069">
        <v>1969.12</v>
      </c>
      <c r="B1069">
        <v>91.11</v>
      </c>
      <c r="C1069">
        <v>17.326929913742688</v>
      </c>
      <c r="D1069">
        <f t="shared" si="477"/>
        <v>5.4266847273958675E-2</v>
      </c>
      <c r="E1069">
        <f t="shared" si="423"/>
        <v>-0.14450704225352112</v>
      </c>
      <c r="F1069">
        <f t="shared" si="419"/>
        <v>-0.63610851262862422</v>
      </c>
      <c r="G1069" t="str">
        <f t="shared" si="478"/>
        <v>13.7 to 17.8</v>
      </c>
      <c r="H1069" t="str">
        <f t="shared" si="479"/>
        <v>17.8 to 22.0</v>
      </c>
      <c r="I1069" t="str">
        <f>IF(C1069&gt;$AA$17,"Above 21.9",IF(C1069&gt;$AA$16,"17.7 to 21.9",IF(C1069&gt;$AA$15,"13.7 to 17.7",IF(C1069&gt;$AA$14,"10.6 to 13.6","Below 10.6"))))</f>
        <v>13.7 to 17.7</v>
      </c>
      <c r="J1069" t="str">
        <f t="shared" si="480"/>
        <v>17.7 to 21.9</v>
      </c>
      <c r="K1069">
        <f t="shared" ref="K1069:O1069" si="493">_xlfn.PERCENTILE.INC($C350:$C1069,K$1)</f>
        <v>10.171744562552723</v>
      </c>
      <c r="L1069">
        <f t="shared" si="493"/>
        <v>11.999974822135329</v>
      </c>
      <c r="M1069">
        <f t="shared" si="493"/>
        <v>14.446623905287286</v>
      </c>
      <c r="N1069">
        <f t="shared" si="493"/>
        <v>18.846528042788417</v>
      </c>
      <c r="O1069">
        <f t="shared" si="493"/>
        <v>32.563788598776704</v>
      </c>
      <c r="P1069">
        <f t="shared" si="441"/>
        <v>2</v>
      </c>
      <c r="Q1069">
        <f t="shared" si="482"/>
        <v>1</v>
      </c>
      <c r="R1069">
        <f t="shared" si="483"/>
        <v>1</v>
      </c>
      <c r="S1069">
        <f t="shared" si="484"/>
        <v>2</v>
      </c>
      <c r="T1069">
        <f t="shared" si="418"/>
        <v>5.7713628725817125E-2</v>
      </c>
      <c r="U1069">
        <f t="shared" si="485"/>
        <v>5.3692056468933755E-2</v>
      </c>
      <c r="V1069">
        <f t="shared" si="486"/>
        <v>4.4887588694168278E-2</v>
      </c>
      <c r="W1069">
        <f t="shared" si="487"/>
        <v>5.4236523059561045E-2</v>
      </c>
    </row>
    <row r="1070" spans="1:23" x14ac:dyDescent="0.4">
      <c r="A1070">
        <v>1970.01</v>
      </c>
      <c r="B1070">
        <v>90.31</v>
      </c>
      <c r="C1070">
        <v>17.090541395140207</v>
      </c>
      <c r="D1070">
        <f t="shared" si="477"/>
        <v>5.562640013785973E-2</v>
      </c>
      <c r="E1070">
        <f t="shared" si="423"/>
        <v>-0.11460784313725488</v>
      </c>
      <c r="F1070">
        <f t="shared" si="419"/>
        <v>-0.10536713862364137</v>
      </c>
      <c r="G1070" t="str">
        <f t="shared" si="478"/>
        <v>13.7 to 17.8</v>
      </c>
      <c r="H1070" t="str">
        <f t="shared" si="479"/>
        <v>17.8 to 22.0</v>
      </c>
      <c r="I1070" t="str">
        <f>IF(C1070&gt;$AA$17,"Above 21.9",IF(C1070&gt;$AA$16,"17.7 to 21.9",IF(C1070&gt;$AA$15,"13.7 to 17.7",IF(C1070&gt;$AA$14,"10.6 to 13.6","Below 10.6"))))</f>
        <v>13.7 to 17.7</v>
      </c>
      <c r="J1070" t="str">
        <f t="shared" si="480"/>
        <v>17.7 to 21.9</v>
      </c>
      <c r="K1070">
        <f t="shared" ref="K1070:O1070" si="494">_xlfn.PERCENTILE.INC($C351:$C1070,K$1)</f>
        <v>10.171744562552723</v>
      </c>
      <c r="L1070">
        <f t="shared" si="494"/>
        <v>11.999974822135329</v>
      </c>
      <c r="M1070">
        <f t="shared" si="494"/>
        <v>14.446623905287286</v>
      </c>
      <c r="N1070">
        <f t="shared" si="494"/>
        <v>18.846528042788417</v>
      </c>
      <c r="O1070">
        <f t="shared" si="494"/>
        <v>32.563788598776704</v>
      </c>
      <c r="P1070">
        <f t="shared" si="441"/>
        <v>2</v>
      </c>
      <c r="Q1070">
        <f t="shared" si="482"/>
        <v>1</v>
      </c>
      <c r="R1070">
        <f t="shared" si="483"/>
        <v>1</v>
      </c>
      <c r="S1070">
        <f t="shared" si="484"/>
        <v>2</v>
      </c>
      <c r="T1070">
        <f t="shared" si="418"/>
        <v>5.8511897129505545E-2</v>
      </c>
      <c r="U1070">
        <f t="shared" si="485"/>
        <v>5.4530726308741749E-2</v>
      </c>
      <c r="V1070">
        <f t="shared" si="486"/>
        <v>4.718100997194228E-2</v>
      </c>
      <c r="W1070">
        <f t="shared" si="487"/>
        <v>5.7713628725817125E-2</v>
      </c>
    </row>
    <row r="1071" spans="1:23" x14ac:dyDescent="0.4">
      <c r="A1071">
        <v>1970.02</v>
      </c>
      <c r="B1071">
        <v>87.16</v>
      </c>
      <c r="C1071">
        <v>16.372586787159854</v>
      </c>
      <c r="D1071">
        <f t="shared" si="477"/>
        <v>5.6256722839727491E-2</v>
      </c>
      <c r="E1071">
        <f t="shared" si="423"/>
        <v>-0.14128078817733994</v>
      </c>
      <c r="F1071">
        <f t="shared" si="419"/>
        <v>-0.41855829919167387</v>
      </c>
      <c r="G1071" t="str">
        <f t="shared" si="478"/>
        <v>13.7 to 17.8</v>
      </c>
      <c r="H1071" t="str">
        <f t="shared" si="479"/>
        <v>13.7 to 17.8</v>
      </c>
      <c r="I1071" t="str">
        <f>IF(C1071&gt;$AA$17,"Above 21.9",IF(C1071&gt;$AA$16,"17.7 to 21.9",IF(C1071&gt;$AA$15,"13.7 to 17.7",IF(C1071&gt;$AA$14,"10.6 to 13.6","Below 10.6"))))</f>
        <v>13.7 to 17.7</v>
      </c>
      <c r="J1071" t="str">
        <f t="shared" si="480"/>
        <v>13.7 to 17.7</v>
      </c>
      <c r="K1071">
        <f t="shared" ref="K1071:O1071" si="495">_xlfn.PERCENTILE.INC($C352:$C1071,K$1)</f>
        <v>10.171744562552723</v>
      </c>
      <c r="L1071">
        <f t="shared" si="495"/>
        <v>11.999974822135329</v>
      </c>
      <c r="M1071">
        <f t="shared" si="495"/>
        <v>14.494105125357343</v>
      </c>
      <c r="N1071">
        <f t="shared" si="495"/>
        <v>18.846528042788417</v>
      </c>
      <c r="O1071">
        <f t="shared" si="495"/>
        <v>32.563788598776704</v>
      </c>
      <c r="P1071">
        <f t="shared" si="441"/>
        <v>2</v>
      </c>
      <c r="Q1071">
        <f t="shared" si="482"/>
        <v>2</v>
      </c>
      <c r="R1071">
        <f t="shared" si="483"/>
        <v>1</v>
      </c>
      <c r="S1071">
        <f t="shared" si="484"/>
        <v>2</v>
      </c>
      <c r="T1071">
        <f t="shared" ref="T1071:T1134" si="496">1/C1071</f>
        <v>6.1077703419733689E-2</v>
      </c>
      <c r="U1071">
        <f t="shared" si="485"/>
        <v>5.6995401542043654E-2</v>
      </c>
      <c r="V1071">
        <f t="shared" si="486"/>
        <v>4.7856667591443997E-2</v>
      </c>
      <c r="W1071">
        <f t="shared" si="487"/>
        <v>5.8511897129505545E-2</v>
      </c>
    </row>
    <row r="1072" spans="1:23" x14ac:dyDescent="0.4">
      <c r="A1072">
        <v>1970.03</v>
      </c>
      <c r="B1072">
        <v>88.65</v>
      </c>
      <c r="C1072">
        <v>16.531690813943619</v>
      </c>
      <c r="D1072">
        <f t="shared" si="477"/>
        <v>6.1123227917121048E-2</v>
      </c>
      <c r="E1072">
        <f t="shared" si="423"/>
        <v>-0.10725075528700898</v>
      </c>
      <c r="F1072">
        <f t="shared" ref="F1072:F1135" si="497">(B1072-B1071)/B1071*12</f>
        <v>0.20513997246443449</v>
      </c>
      <c r="G1072" t="str">
        <f t="shared" si="478"/>
        <v>13.7 to 17.8</v>
      </c>
      <c r="H1072" t="str">
        <f t="shared" si="479"/>
        <v>13.7 to 17.8</v>
      </c>
      <c r="I1072" t="str">
        <f>IF(C1072&gt;$AA$17,"Above 21.9",IF(C1072&gt;$AA$16,"17.7 to 21.9",IF(C1072&gt;$AA$15,"13.7 to 17.7",IF(C1072&gt;$AA$14,"10.6 to 13.6","Below 10.6"))))</f>
        <v>13.7 to 17.7</v>
      </c>
      <c r="J1072" t="str">
        <f t="shared" si="480"/>
        <v>13.7 to 17.7</v>
      </c>
      <c r="K1072">
        <f t="shared" ref="K1072:O1072" si="498">_xlfn.PERCENTILE.INC($C353:$C1072,K$1)</f>
        <v>10.171744562552723</v>
      </c>
      <c r="L1072">
        <f t="shared" si="498"/>
        <v>11.999974822135329</v>
      </c>
      <c r="M1072">
        <f t="shared" si="498"/>
        <v>14.505012144558288</v>
      </c>
      <c r="N1072">
        <f t="shared" si="498"/>
        <v>18.846528042788417</v>
      </c>
      <c r="O1072">
        <f t="shared" si="498"/>
        <v>32.563788598776704</v>
      </c>
      <c r="P1072">
        <f t="shared" si="441"/>
        <v>2</v>
      </c>
      <c r="Q1072">
        <f t="shared" si="482"/>
        <v>2</v>
      </c>
      <c r="R1072">
        <f t="shared" si="483"/>
        <v>1</v>
      </c>
      <c r="S1072">
        <f t="shared" si="484"/>
        <v>2</v>
      </c>
      <c r="T1072">
        <f t="shared" si="496"/>
        <v>6.0489880391215167E-2</v>
      </c>
      <c r="U1072">
        <f t="shared" si="485"/>
        <v>5.7850214122026872E-2</v>
      </c>
      <c r="V1072">
        <f t="shared" si="486"/>
        <v>4.9499344776389023E-2</v>
      </c>
      <c r="W1072">
        <f t="shared" si="487"/>
        <v>6.1077703419733689E-2</v>
      </c>
    </row>
    <row r="1073" spans="1:23" x14ac:dyDescent="0.4">
      <c r="A1073">
        <v>1970.04</v>
      </c>
      <c r="B1073">
        <v>85.95</v>
      </c>
      <c r="C1073">
        <v>15.873067819354061</v>
      </c>
      <c r="D1073">
        <f t="shared" si="477"/>
        <v>5.4225731204019391E-2</v>
      </c>
      <c r="E1073">
        <f t="shared" si="423"/>
        <v>-0.15153010858835139</v>
      </c>
      <c r="F1073">
        <f t="shared" si="497"/>
        <v>-0.36548223350253839</v>
      </c>
      <c r="G1073" t="str">
        <f t="shared" si="478"/>
        <v>13.7 to 17.8</v>
      </c>
      <c r="H1073" t="str">
        <f t="shared" si="479"/>
        <v>13.7 to 17.8</v>
      </c>
      <c r="I1073" t="str">
        <f>IF(C1073&gt;$AA$17,"Above 21.9",IF(C1073&gt;$AA$16,"17.7 to 21.9",IF(C1073&gt;$AA$15,"13.7 to 17.7",IF(C1073&gt;$AA$14,"10.6 to 13.6","Below 10.6"))))</f>
        <v>13.7 to 17.7</v>
      </c>
      <c r="J1073" t="str">
        <f t="shared" si="480"/>
        <v>13.7 to 17.7</v>
      </c>
      <c r="K1073">
        <f t="shared" ref="K1073:O1073" si="499">_xlfn.PERCENTILE.INC($C354:$C1073,K$1)</f>
        <v>10.171744562552723</v>
      </c>
      <c r="L1073">
        <f t="shared" si="499"/>
        <v>11.999974822135329</v>
      </c>
      <c r="M1073">
        <f t="shared" si="499"/>
        <v>14.552574441437667</v>
      </c>
      <c r="N1073">
        <f t="shared" si="499"/>
        <v>18.846528042788417</v>
      </c>
      <c r="O1073">
        <f t="shared" si="499"/>
        <v>32.563788598776704</v>
      </c>
      <c r="P1073">
        <f t="shared" si="441"/>
        <v>2</v>
      </c>
      <c r="Q1073">
        <f t="shared" si="482"/>
        <v>2</v>
      </c>
      <c r="R1073">
        <f t="shared" si="483"/>
        <v>1</v>
      </c>
      <c r="S1073">
        <f t="shared" si="484"/>
        <v>2</v>
      </c>
      <c r="T1073">
        <f t="shared" si="496"/>
        <v>6.2999793825658457E-2</v>
      </c>
      <c r="U1073">
        <f t="shared" si="485"/>
        <v>5.7373113651290414E-2</v>
      </c>
      <c r="V1073">
        <f t="shared" si="486"/>
        <v>4.8950961122233183E-2</v>
      </c>
      <c r="W1073">
        <f t="shared" si="487"/>
        <v>6.0489880391215167E-2</v>
      </c>
    </row>
    <row r="1074" spans="1:23" x14ac:dyDescent="0.4">
      <c r="A1074">
        <v>1970.05</v>
      </c>
      <c r="B1074">
        <v>76.06</v>
      </c>
      <c r="C1074">
        <v>13.983836060789194</v>
      </c>
      <c r="D1074">
        <f t="shared" si="477"/>
        <v>3.7739949293734157E-2</v>
      </c>
      <c r="E1074">
        <f t="shared" si="423"/>
        <v>-0.27284894837476092</v>
      </c>
      <c r="F1074">
        <f t="shared" si="497"/>
        <v>-1.380802792321117</v>
      </c>
      <c r="G1074" t="str">
        <f t="shared" si="478"/>
        <v>13.7 to 17.8</v>
      </c>
      <c r="H1074" t="str">
        <f t="shared" si="479"/>
        <v>13.7 to 17.8</v>
      </c>
      <c r="I1074" t="str">
        <f>IF(C1074&gt;$AA$17,"Above 21.9",IF(C1074&gt;$AA$16,"17.7 to 21.9",IF(C1074&gt;$AA$15,"13.7 to 17.7",IF(C1074&gt;$AA$14,"10.6 to 13.6","Below 10.6"))))</f>
        <v>13.7 to 17.7</v>
      </c>
      <c r="J1074" t="str">
        <f t="shared" si="480"/>
        <v>13.7 to 17.7</v>
      </c>
      <c r="K1074">
        <f t="shared" ref="K1074:O1074" si="500">_xlfn.PERCENTILE.INC($C355:$C1074,K$1)</f>
        <v>10.171744562552723</v>
      </c>
      <c r="L1074">
        <f t="shared" si="500"/>
        <v>11.999974822135329</v>
      </c>
      <c r="M1074">
        <f t="shared" si="500"/>
        <v>14.552574441437667</v>
      </c>
      <c r="N1074">
        <f t="shared" si="500"/>
        <v>18.846528042788417</v>
      </c>
      <c r="O1074">
        <f t="shared" si="500"/>
        <v>32.563788598776704</v>
      </c>
      <c r="P1074">
        <f t="shared" si="441"/>
        <v>3</v>
      </c>
      <c r="Q1074">
        <f t="shared" si="482"/>
        <v>2</v>
      </c>
      <c r="R1074">
        <f t="shared" si="483"/>
        <v>1</v>
      </c>
      <c r="S1074">
        <f t="shared" si="484"/>
        <v>2</v>
      </c>
      <c r="T1074">
        <f t="shared" si="496"/>
        <v>7.151113583232066E-2</v>
      </c>
      <c r="U1074">
        <f t="shared" si="485"/>
        <v>5.795028482348933E-2</v>
      </c>
      <c r="V1074">
        <f t="shared" si="486"/>
        <v>4.7682037243286637E-2</v>
      </c>
      <c r="W1074">
        <f t="shared" si="487"/>
        <v>6.2999793825658457E-2</v>
      </c>
    </row>
    <row r="1075" spans="1:23" x14ac:dyDescent="0.4">
      <c r="A1075">
        <v>1970.06</v>
      </c>
      <c r="B1075">
        <v>75.59</v>
      </c>
      <c r="C1075">
        <v>13.799691797725185</v>
      </c>
      <c r="D1075">
        <f t="shared" si="477"/>
        <v>3.201187565490745E-2</v>
      </c>
      <c r="E1075">
        <f t="shared" ref="E1075:E1138" si="501">(B1075-B1063)/B1063</f>
        <v>-0.23754286867056684</v>
      </c>
      <c r="F1075">
        <f t="shared" si="497"/>
        <v>-7.4151985274782881E-2</v>
      </c>
      <c r="G1075" t="str">
        <f t="shared" si="478"/>
        <v>13.7 to 17.8</v>
      </c>
      <c r="H1075" t="str">
        <f t="shared" si="479"/>
        <v>17.8 to 22.0</v>
      </c>
      <c r="I1075" t="str">
        <f>IF(C1075&gt;$AA$17,"Above 21.9",IF(C1075&gt;$AA$16,"17.7 to 21.9",IF(C1075&gt;$AA$15,"13.7 to 17.7",IF(C1075&gt;$AA$14,"10.6 to 13.6","Below 10.6"))))</f>
        <v>13.7 to 17.7</v>
      </c>
      <c r="J1075" t="str">
        <f t="shared" si="480"/>
        <v>17.7 to 21.9</v>
      </c>
      <c r="K1075">
        <f t="shared" ref="K1075:O1075" si="502">_xlfn.PERCENTILE.INC($C356:$C1075,K$1)</f>
        <v>10.171744562552723</v>
      </c>
      <c r="L1075">
        <f t="shared" si="502"/>
        <v>11.999974822135329</v>
      </c>
      <c r="M1075">
        <f t="shared" si="502"/>
        <v>14.552574441437667</v>
      </c>
      <c r="N1075">
        <f t="shared" si="502"/>
        <v>18.846528042788417</v>
      </c>
      <c r="O1075">
        <f t="shared" si="502"/>
        <v>32.563788598776704</v>
      </c>
      <c r="P1075">
        <f t="shared" si="441"/>
        <v>3</v>
      </c>
      <c r="Q1075">
        <f t="shared" si="482"/>
        <v>1</v>
      </c>
      <c r="R1075">
        <f t="shared" si="483"/>
        <v>1</v>
      </c>
      <c r="S1075">
        <f t="shared" si="484"/>
        <v>3</v>
      </c>
      <c r="T1075">
        <f t="shared" si="496"/>
        <v>7.2465386521519654E-2</v>
      </c>
      <c r="U1075">
        <f t="shared" si="485"/>
        <v>5.6106131830813075E-2</v>
      </c>
      <c r="V1075">
        <f t="shared" si="486"/>
        <v>5.0727067034841394E-2</v>
      </c>
      <c r="W1075">
        <f t="shared" si="487"/>
        <v>7.151113583232066E-2</v>
      </c>
    </row>
    <row r="1076" spans="1:23" x14ac:dyDescent="0.4">
      <c r="A1076">
        <v>1970.07</v>
      </c>
      <c r="B1076">
        <v>75.72</v>
      </c>
      <c r="C1076">
        <v>13.726499744359774</v>
      </c>
      <c r="D1076">
        <f t="shared" si="477"/>
        <v>3.5601719197707729E-2</v>
      </c>
      <c r="E1076">
        <f t="shared" si="501"/>
        <v>-0.20050681026290779</v>
      </c>
      <c r="F1076">
        <f t="shared" si="497"/>
        <v>2.0637650482867382E-2</v>
      </c>
      <c r="G1076" t="str">
        <f t="shared" si="478"/>
        <v>13.7 to 17.8</v>
      </c>
      <c r="H1076" t="str">
        <f t="shared" si="479"/>
        <v>13.7 to 17.8</v>
      </c>
      <c r="I1076" t="str">
        <f>IF(C1076&gt;$AA$17,"Above 21.9",IF(C1076&gt;$AA$16,"17.7 to 21.9",IF(C1076&gt;$AA$15,"13.7 to 17.7",IF(C1076&gt;$AA$14,"10.6 to 13.6","Below 10.6"))))</f>
        <v>13.7 to 17.7</v>
      </c>
      <c r="J1076" t="str">
        <f t="shared" si="480"/>
        <v>13.7 to 17.7</v>
      </c>
      <c r="K1076">
        <f t="shared" ref="K1076:O1076" si="503">_xlfn.PERCENTILE.INC($C357:$C1076,K$1)</f>
        <v>10.171744562552723</v>
      </c>
      <c r="L1076">
        <f t="shared" si="503"/>
        <v>11.999974822135329</v>
      </c>
      <c r="M1076">
        <f t="shared" si="503"/>
        <v>14.552574441437667</v>
      </c>
      <c r="N1076">
        <f t="shared" si="503"/>
        <v>18.846528042788417</v>
      </c>
      <c r="O1076">
        <f t="shared" si="503"/>
        <v>32.563788598776704</v>
      </c>
      <c r="P1076">
        <f t="shared" si="441"/>
        <v>3</v>
      </c>
      <c r="Q1076">
        <f t="shared" si="482"/>
        <v>2</v>
      </c>
      <c r="R1076">
        <f t="shared" si="483"/>
        <v>2</v>
      </c>
      <c r="S1076">
        <f t="shared" si="484"/>
        <v>3</v>
      </c>
      <c r="T1076">
        <f t="shared" si="496"/>
        <v>7.2851784404170519E-2</v>
      </c>
      <c r="U1076">
        <f t="shared" si="485"/>
        <v>5.7547973591100199E-2</v>
      </c>
      <c r="V1076">
        <f t="shared" si="486"/>
        <v>5.3528295641347375E-2</v>
      </c>
      <c r="W1076">
        <f t="shared" si="487"/>
        <v>7.2465386521519654E-2</v>
      </c>
    </row>
    <row r="1077" spans="1:23" x14ac:dyDescent="0.4">
      <c r="A1077">
        <v>1970.08</v>
      </c>
      <c r="B1077">
        <v>77.92</v>
      </c>
      <c r="C1077">
        <v>14.100456516815452</v>
      </c>
      <c r="D1077">
        <f t="shared" si="477"/>
        <v>3.7887099628384366E-2</v>
      </c>
      <c r="E1077">
        <f t="shared" si="501"/>
        <v>-0.17264812062008925</v>
      </c>
      <c r="F1077">
        <f t="shared" si="497"/>
        <v>0.34865293185420015</v>
      </c>
      <c r="G1077" t="str">
        <f t="shared" si="478"/>
        <v>13.7 to 17.8</v>
      </c>
      <c r="H1077" t="str">
        <f t="shared" si="479"/>
        <v>13.7 to 17.8</v>
      </c>
      <c r="I1077" t="str">
        <f>IF(C1077&gt;$AA$17,"Above 21.9",IF(C1077&gt;$AA$16,"17.7 to 21.9",IF(C1077&gt;$AA$15,"13.7 to 17.7",IF(C1077&gt;$AA$14,"10.6 to 13.6","Below 10.6"))))</f>
        <v>13.7 to 17.7</v>
      </c>
      <c r="J1077" t="str">
        <f t="shared" si="480"/>
        <v>13.7 to 17.7</v>
      </c>
      <c r="K1077">
        <f t="shared" ref="K1077:O1077" si="504">_xlfn.PERCENTILE.INC($C358:$C1077,K$1)</f>
        <v>10.171744562552723</v>
      </c>
      <c r="L1077">
        <f t="shared" si="504"/>
        <v>11.999974822135329</v>
      </c>
      <c r="M1077">
        <f t="shared" si="504"/>
        <v>14.552574441437667</v>
      </c>
      <c r="N1077">
        <f t="shared" si="504"/>
        <v>18.846528042788417</v>
      </c>
      <c r="O1077">
        <f t="shared" si="504"/>
        <v>32.563788598776704</v>
      </c>
      <c r="P1077">
        <f t="shared" si="441"/>
        <v>3</v>
      </c>
      <c r="Q1077">
        <f t="shared" si="482"/>
        <v>2</v>
      </c>
      <c r="R1077">
        <f t="shared" si="483"/>
        <v>2</v>
      </c>
      <c r="S1077">
        <f t="shared" si="484"/>
        <v>3</v>
      </c>
      <c r="T1077">
        <f t="shared" si="496"/>
        <v>7.0919689643200792E-2</v>
      </c>
      <c r="U1077">
        <f t="shared" si="485"/>
        <v>5.6875985141773354E-2</v>
      </c>
      <c r="V1077">
        <f t="shared" si="486"/>
        <v>5.4260785917310567E-2</v>
      </c>
      <c r="W1077">
        <f t="shared" si="487"/>
        <v>7.2851784404170519E-2</v>
      </c>
    </row>
    <row r="1078" spans="1:23" x14ac:dyDescent="0.4">
      <c r="A1078">
        <v>1970.09</v>
      </c>
      <c r="B1078">
        <v>82.58</v>
      </c>
      <c r="C1078">
        <v>14.842661145242227</v>
      </c>
      <c r="D1078">
        <f t="shared" si="477"/>
        <v>5.0665936872833418E-2</v>
      </c>
      <c r="E1078">
        <f t="shared" si="501"/>
        <v>-0.12623002856840551</v>
      </c>
      <c r="F1078">
        <f t="shared" si="497"/>
        <v>0.7176591375770015</v>
      </c>
      <c r="G1078" t="str">
        <f t="shared" si="478"/>
        <v>13.7 to 17.8</v>
      </c>
      <c r="H1078" t="str">
        <f t="shared" si="479"/>
        <v>13.7 to 17.8</v>
      </c>
      <c r="I1078" t="str">
        <f>IF(C1078&gt;$AA$17,"Above 21.9",IF(C1078&gt;$AA$16,"17.7 to 21.9",IF(C1078&gt;$AA$15,"13.7 to 17.7",IF(C1078&gt;$AA$14,"10.6 to 13.6","Below 10.6"))))</f>
        <v>13.7 to 17.7</v>
      </c>
      <c r="J1078" t="str">
        <f t="shared" si="480"/>
        <v>13.7 to 17.7</v>
      </c>
      <c r="K1078">
        <f t="shared" ref="K1078:O1078" si="505">_xlfn.PERCENTILE.INC($C359:$C1078,K$1)</f>
        <v>10.171744562552723</v>
      </c>
      <c r="L1078">
        <f t="shared" si="505"/>
        <v>11.999974822135329</v>
      </c>
      <c r="M1078">
        <f t="shared" si="505"/>
        <v>14.625761382220849</v>
      </c>
      <c r="N1078">
        <f t="shared" si="505"/>
        <v>18.846528042788417</v>
      </c>
      <c r="O1078">
        <f t="shared" si="505"/>
        <v>32.563788598776704</v>
      </c>
      <c r="P1078">
        <f t="shared" si="441"/>
        <v>2</v>
      </c>
      <c r="Q1078">
        <f t="shared" si="482"/>
        <v>2</v>
      </c>
      <c r="R1078">
        <f t="shared" si="483"/>
        <v>2</v>
      </c>
      <c r="S1078">
        <f t="shared" si="484"/>
        <v>3</v>
      </c>
      <c r="T1078">
        <f t="shared" si="496"/>
        <v>6.7373363187001489E-2</v>
      </c>
      <c r="U1078">
        <f t="shared" si="485"/>
        <v>5.8644094118217478E-2</v>
      </c>
      <c r="V1078">
        <f t="shared" si="486"/>
        <v>5.4353597184481788E-2</v>
      </c>
      <c r="W1078">
        <f t="shared" si="487"/>
        <v>7.0919689643200792E-2</v>
      </c>
    </row>
    <row r="1079" spans="1:23" x14ac:dyDescent="0.4">
      <c r="A1079">
        <v>1970.1</v>
      </c>
      <c r="B1079">
        <v>84.37</v>
      </c>
      <c r="C1079">
        <v>15.06418540408964</v>
      </c>
      <c r="D1079">
        <f t="shared" si="477"/>
        <v>5.7025870091196737E-2</v>
      </c>
      <c r="E1079">
        <f t="shared" si="501"/>
        <v>-0.11672948073701835</v>
      </c>
      <c r="F1079">
        <f t="shared" si="497"/>
        <v>0.26011140712036906</v>
      </c>
      <c r="G1079" t="str">
        <f t="shared" si="478"/>
        <v>13.7 to 17.8</v>
      </c>
      <c r="H1079" t="str">
        <f t="shared" si="479"/>
        <v>13.7 to 17.8</v>
      </c>
      <c r="I1079" t="str">
        <f>IF(C1079&gt;$AA$17,"Above 21.9",IF(C1079&gt;$AA$16,"17.7 to 21.9",IF(C1079&gt;$AA$15,"13.7 to 17.7",IF(C1079&gt;$AA$14,"10.6 to 13.6","Below 10.6"))))</f>
        <v>13.7 to 17.7</v>
      </c>
      <c r="J1079" t="str">
        <f t="shared" si="480"/>
        <v>13.7 to 17.7</v>
      </c>
      <c r="K1079">
        <f t="shared" ref="K1079:O1079" si="506">_xlfn.PERCENTILE.INC($C360:$C1079,K$1)</f>
        <v>10.171744562552723</v>
      </c>
      <c r="L1079">
        <f t="shared" si="506"/>
        <v>11.999974822135329</v>
      </c>
      <c r="M1079">
        <f t="shared" si="506"/>
        <v>14.636009030679206</v>
      </c>
      <c r="N1079">
        <f t="shared" si="506"/>
        <v>18.846528042788417</v>
      </c>
      <c r="O1079">
        <f t="shared" si="506"/>
        <v>32.563788598776704</v>
      </c>
      <c r="P1079">
        <f t="shared" si="441"/>
        <v>2</v>
      </c>
      <c r="Q1079">
        <f t="shared" si="482"/>
        <v>2</v>
      </c>
      <c r="R1079">
        <f t="shared" si="483"/>
        <v>2</v>
      </c>
      <c r="S1079">
        <f t="shared" si="484"/>
        <v>2</v>
      </c>
      <c r="T1079">
        <f t="shared" si="496"/>
        <v>6.6382613674451918E-2</v>
      </c>
      <c r="U1079">
        <f t="shared" si="485"/>
        <v>6.0222445321971546E-2</v>
      </c>
      <c r="V1079">
        <f t="shared" si="486"/>
        <v>5.4204472837947014E-2</v>
      </c>
      <c r="W1079">
        <f t="shared" si="487"/>
        <v>6.7373363187001489E-2</v>
      </c>
    </row>
    <row r="1080" spans="1:23" x14ac:dyDescent="0.4">
      <c r="A1080">
        <v>1970.11</v>
      </c>
      <c r="B1080">
        <v>84.28</v>
      </c>
      <c r="C1080">
        <v>14.950761908791739</v>
      </c>
      <c r="D1080">
        <f t="shared" si="477"/>
        <v>5.1937984496124037E-2</v>
      </c>
      <c r="E1080">
        <f t="shared" si="501"/>
        <v>-0.12399958424280214</v>
      </c>
      <c r="F1080">
        <f t="shared" si="497"/>
        <v>-1.2800758563470913E-2</v>
      </c>
      <c r="G1080" t="str">
        <f t="shared" si="478"/>
        <v>13.7 to 17.8</v>
      </c>
      <c r="H1080" t="str">
        <f t="shared" si="479"/>
        <v>13.7 to 17.8</v>
      </c>
      <c r="I1080" t="str">
        <f>IF(C1080&gt;$AA$17,"Above 21.9",IF(C1080&gt;$AA$16,"17.7 to 21.9",IF(C1080&gt;$AA$15,"13.7 to 17.7",IF(C1080&gt;$AA$14,"10.6 to 13.6","Below 10.6"))))</f>
        <v>13.7 to 17.7</v>
      </c>
      <c r="J1080" t="str">
        <f t="shared" si="480"/>
        <v>13.7 to 17.7</v>
      </c>
      <c r="K1080">
        <f t="shared" ref="K1080:O1080" si="507">_xlfn.PERCENTILE.INC($C361:$C1080,K$1)</f>
        <v>10.171744562552723</v>
      </c>
      <c r="L1080">
        <f t="shared" si="507"/>
        <v>11.999974822135329</v>
      </c>
      <c r="M1080">
        <f t="shared" si="507"/>
        <v>14.670608937229481</v>
      </c>
      <c r="N1080">
        <f t="shared" si="507"/>
        <v>18.846528042788417</v>
      </c>
      <c r="O1080">
        <f t="shared" si="507"/>
        <v>32.563788598776704</v>
      </c>
      <c r="P1080">
        <f t="shared" si="441"/>
        <v>2</v>
      </c>
      <c r="Q1080">
        <f t="shared" si="482"/>
        <v>2</v>
      </c>
      <c r="R1080">
        <f t="shared" si="483"/>
        <v>2</v>
      </c>
      <c r="S1080">
        <f t="shared" si="484"/>
        <v>2</v>
      </c>
      <c r="T1080">
        <f t="shared" si="496"/>
        <v>6.6886223330996517E-2</v>
      </c>
      <c r="U1080">
        <f t="shared" si="485"/>
        <v>5.8322339977134409E-2</v>
      </c>
      <c r="V1080">
        <f t="shared" si="486"/>
        <v>5.4236523059561045E-2</v>
      </c>
      <c r="W1080">
        <f t="shared" si="487"/>
        <v>6.6382613674451918E-2</v>
      </c>
    </row>
    <row r="1081" spans="1:23" x14ac:dyDescent="0.4">
      <c r="A1081">
        <v>1970.12</v>
      </c>
      <c r="B1081">
        <v>90.05</v>
      </c>
      <c r="C1081">
        <v>15.873840687205751</v>
      </c>
      <c r="D1081">
        <f t="shared" si="477"/>
        <v>5.8538732394366202E-2</v>
      </c>
      <c r="E1081">
        <f t="shared" si="501"/>
        <v>-1.1634288223027135E-2</v>
      </c>
      <c r="F1081">
        <f t="shared" si="497"/>
        <v>0.82154722354057841</v>
      </c>
      <c r="G1081" t="str">
        <f t="shared" si="478"/>
        <v>13.7 to 17.8</v>
      </c>
      <c r="H1081" t="str">
        <f t="shared" si="479"/>
        <v>13.7 to 17.8</v>
      </c>
      <c r="I1081" t="str">
        <f>IF(C1081&gt;$AA$17,"Above 21.9",IF(C1081&gt;$AA$16,"17.7 to 21.9",IF(C1081&gt;$AA$15,"13.7 to 17.7",IF(C1081&gt;$AA$14,"10.6 to 13.6","Below 10.6"))))</f>
        <v>13.7 to 17.7</v>
      </c>
      <c r="J1081" t="str">
        <f t="shared" si="480"/>
        <v>13.7 to 17.7</v>
      </c>
      <c r="K1081">
        <f t="shared" ref="K1081:O1081" si="508">_xlfn.PERCENTILE.INC($C362:$C1081,K$1)</f>
        <v>10.171744562552723</v>
      </c>
      <c r="L1081">
        <f t="shared" si="508"/>
        <v>11.999974822135329</v>
      </c>
      <c r="M1081">
        <f t="shared" si="508"/>
        <v>14.734067250088721</v>
      </c>
      <c r="N1081">
        <f t="shared" si="508"/>
        <v>18.846528042788417</v>
      </c>
      <c r="O1081">
        <f t="shared" si="508"/>
        <v>32.563788598776704</v>
      </c>
      <c r="P1081">
        <f t="shared" si="441"/>
        <v>2</v>
      </c>
      <c r="Q1081">
        <f t="shared" si="482"/>
        <v>2</v>
      </c>
      <c r="R1081">
        <f t="shared" si="483"/>
        <v>2</v>
      </c>
      <c r="S1081">
        <f t="shared" si="484"/>
        <v>2</v>
      </c>
      <c r="T1081">
        <f t="shared" si="496"/>
        <v>6.2996726482583115E-2</v>
      </c>
      <c r="U1081">
        <f t="shared" si="485"/>
        <v>5.694082837030158E-2</v>
      </c>
      <c r="V1081">
        <f t="shared" si="486"/>
        <v>5.7713628725817125E-2</v>
      </c>
      <c r="W1081">
        <f t="shared" si="487"/>
        <v>6.6886223330996517E-2</v>
      </c>
    </row>
    <row r="1082" spans="1:23" x14ac:dyDescent="0.4">
      <c r="A1082">
        <v>1971.01</v>
      </c>
      <c r="B1082">
        <v>93.49</v>
      </c>
      <c r="C1082">
        <v>16.461793943491951</v>
      </c>
      <c r="D1082">
        <f t="shared" si="477"/>
        <v>5.6547220361687869E-2</v>
      </c>
      <c r="E1082">
        <f t="shared" si="501"/>
        <v>3.5212047392315274E-2</v>
      </c>
      <c r="F1082">
        <f t="shared" si="497"/>
        <v>0.45841199333703475</v>
      </c>
      <c r="G1082" t="str">
        <f t="shared" si="478"/>
        <v>13.7 to 17.8</v>
      </c>
      <c r="H1082" t="str">
        <f t="shared" si="479"/>
        <v>17.8 to 22.0</v>
      </c>
      <c r="I1082" t="str">
        <f>IF(C1082&gt;$AA$17,"Above 21.9",IF(C1082&gt;$AA$16,"17.7 to 21.9",IF(C1082&gt;$AA$15,"13.7 to 17.7",IF(C1082&gt;$AA$14,"10.6 to 13.6","Below 10.6"))))</f>
        <v>13.7 to 17.7</v>
      </c>
      <c r="J1082" t="str">
        <f t="shared" si="480"/>
        <v>17.7 to 21.9</v>
      </c>
      <c r="K1082">
        <f t="shared" ref="K1082:O1082" si="509">_xlfn.PERCENTILE.INC($C363:$C1082,K$1)</f>
        <v>10.171744562552723</v>
      </c>
      <c r="L1082">
        <f t="shared" si="509"/>
        <v>11.999974822135329</v>
      </c>
      <c r="M1082">
        <f t="shared" si="509"/>
        <v>14.759892459194436</v>
      </c>
      <c r="N1082">
        <f t="shared" si="509"/>
        <v>18.846528042788417</v>
      </c>
      <c r="O1082">
        <f t="shared" si="509"/>
        <v>32.563788598776704</v>
      </c>
      <c r="P1082">
        <f t="shared" si="441"/>
        <v>2</v>
      </c>
      <c r="Q1082">
        <f t="shared" si="482"/>
        <v>1</v>
      </c>
      <c r="R1082">
        <f t="shared" si="483"/>
        <v>2</v>
      </c>
      <c r="S1082">
        <f t="shared" si="484"/>
        <v>2</v>
      </c>
      <c r="T1082">
        <f t="shared" si="496"/>
        <v>6.0746720766441289E-2</v>
      </c>
      <c r="U1082">
        <f t="shared" si="485"/>
        <v>5.414062934973983E-2</v>
      </c>
      <c r="V1082">
        <f t="shared" si="486"/>
        <v>5.8511897129505545E-2</v>
      </c>
      <c r="W1082">
        <f t="shared" si="487"/>
        <v>6.2996726482583115E-2</v>
      </c>
    </row>
    <row r="1083" spans="1:23" x14ac:dyDescent="0.4">
      <c r="A1083">
        <v>1971.02</v>
      </c>
      <c r="B1083">
        <v>97.11</v>
      </c>
      <c r="C1083">
        <v>17.034534781502138</v>
      </c>
      <c r="D1083">
        <f t="shared" si="477"/>
        <v>5.620073990670741E-2</v>
      </c>
      <c r="E1083">
        <f t="shared" si="501"/>
        <v>0.1141578705828362</v>
      </c>
      <c r="F1083">
        <f t="shared" si="497"/>
        <v>0.4646486255214467</v>
      </c>
      <c r="G1083" t="str">
        <f t="shared" si="478"/>
        <v>13.7 to 17.8</v>
      </c>
      <c r="H1083" t="str">
        <f t="shared" si="479"/>
        <v>17.8 to 22.0</v>
      </c>
      <c r="I1083" t="str">
        <f>IF(C1083&gt;$AA$17,"Above 21.9",IF(C1083&gt;$AA$16,"17.7 to 21.9",IF(C1083&gt;$AA$15,"13.7 to 17.7",IF(C1083&gt;$AA$14,"10.6 to 13.6","Below 10.6"))))</f>
        <v>13.7 to 17.7</v>
      </c>
      <c r="J1083" t="str">
        <f t="shared" si="480"/>
        <v>17.7 to 21.9</v>
      </c>
      <c r="K1083">
        <f t="shared" ref="K1083:O1083" si="510">_xlfn.PERCENTILE.INC($C364:$C1083,K$1)</f>
        <v>10.171744562552723</v>
      </c>
      <c r="L1083">
        <f t="shared" si="510"/>
        <v>11.999974822135329</v>
      </c>
      <c r="M1083">
        <f t="shared" si="510"/>
        <v>14.792689861340875</v>
      </c>
      <c r="N1083">
        <f t="shared" si="510"/>
        <v>18.846528042788417</v>
      </c>
      <c r="O1083">
        <f t="shared" si="510"/>
        <v>32.563788598776704</v>
      </c>
      <c r="P1083">
        <f t="shared" si="441"/>
        <v>2</v>
      </c>
      <c r="Q1083">
        <f t="shared" si="482"/>
        <v>1</v>
      </c>
      <c r="R1083">
        <f t="shared" si="483"/>
        <v>2</v>
      </c>
      <c r="S1083">
        <f t="shared" si="484"/>
        <v>2</v>
      </c>
      <c r="T1083">
        <f t="shared" si="496"/>
        <v>5.8704274159920328E-2</v>
      </c>
      <c r="U1083">
        <f t="shared" si="485"/>
        <v>5.1991226277201263E-2</v>
      </c>
      <c r="V1083">
        <f t="shared" si="486"/>
        <v>6.1077703419733689E-2</v>
      </c>
      <c r="W1083">
        <f t="shared" si="487"/>
        <v>6.0746720766441289E-2</v>
      </c>
    </row>
    <row r="1084" spans="1:23" x14ac:dyDescent="0.4">
      <c r="A1084">
        <v>1971.03</v>
      </c>
      <c r="B1084">
        <v>99.6</v>
      </c>
      <c r="C1084">
        <v>17.402902607188892</v>
      </c>
      <c r="D1084">
        <f t="shared" si="477"/>
        <v>5.5333749220212079E-2</v>
      </c>
      <c r="E1084">
        <f t="shared" si="501"/>
        <v>0.12351945854483912</v>
      </c>
      <c r="F1084">
        <f t="shared" si="497"/>
        <v>0.30769230769230704</v>
      </c>
      <c r="G1084" t="str">
        <f t="shared" si="478"/>
        <v>13.7 to 17.8</v>
      </c>
      <c r="H1084" t="str">
        <f t="shared" si="479"/>
        <v>17.8 to 22.0</v>
      </c>
      <c r="I1084" t="str">
        <f>IF(C1084&gt;$AA$17,"Above 21.9",IF(C1084&gt;$AA$16,"17.7 to 21.9",IF(C1084&gt;$AA$15,"13.7 to 17.7",IF(C1084&gt;$AA$14,"10.6 to 13.6","Below 10.6"))))</f>
        <v>13.7 to 17.7</v>
      </c>
      <c r="J1084" t="str">
        <f t="shared" si="480"/>
        <v>17.7 to 21.9</v>
      </c>
      <c r="K1084">
        <f t="shared" ref="K1084:O1084" si="511">_xlfn.PERCENTILE.INC($C365:$C1084,K$1)</f>
        <v>10.171744562552723</v>
      </c>
      <c r="L1084">
        <f t="shared" si="511"/>
        <v>11.999974822135329</v>
      </c>
      <c r="M1084">
        <f t="shared" si="511"/>
        <v>14.829271144864371</v>
      </c>
      <c r="N1084">
        <f t="shared" si="511"/>
        <v>18.846528042788417</v>
      </c>
      <c r="O1084">
        <f t="shared" si="511"/>
        <v>32.563788598776704</v>
      </c>
      <c r="P1084">
        <f t="shared" si="441"/>
        <v>2</v>
      </c>
      <c r="Q1084">
        <f t="shared" si="482"/>
        <v>1</v>
      </c>
      <c r="R1084">
        <f t="shared" si="483"/>
        <v>2</v>
      </c>
      <c r="S1084">
        <f t="shared" si="484"/>
        <v>2</v>
      </c>
      <c r="T1084">
        <f t="shared" si="496"/>
        <v>5.7461678811379098E-2</v>
      </c>
      <c r="U1084">
        <f t="shared" si="485"/>
        <v>5.0392493849302632E-2</v>
      </c>
      <c r="V1084">
        <f t="shared" si="486"/>
        <v>6.0489880391215167E-2</v>
      </c>
      <c r="W1084">
        <f t="shared" si="487"/>
        <v>5.8704274159920328E-2</v>
      </c>
    </row>
    <row r="1085" spans="1:23" x14ac:dyDescent="0.4">
      <c r="A1085">
        <v>1971.04</v>
      </c>
      <c r="B1085">
        <v>103</v>
      </c>
      <c r="C1085">
        <v>17.92411044795962</v>
      </c>
      <c r="D1085">
        <f t="shared" si="477"/>
        <v>5.6463618411058791E-2</v>
      </c>
      <c r="E1085">
        <f t="shared" si="501"/>
        <v>0.19837114601512504</v>
      </c>
      <c r="F1085">
        <f t="shared" si="497"/>
        <v>0.40963855421686812</v>
      </c>
      <c r="G1085" t="str">
        <f t="shared" si="478"/>
        <v>17.8 to 22.0</v>
      </c>
      <c r="H1085" t="str">
        <f t="shared" si="479"/>
        <v>17.8 to 22.0</v>
      </c>
      <c r="I1085" t="str">
        <f>IF(C1085&gt;$AA$17,"Above 21.9",IF(C1085&gt;$AA$16,"17.7 to 21.9",IF(C1085&gt;$AA$15,"13.7 to 17.7",IF(C1085&gt;$AA$14,"10.6 to 13.6","Below 10.6"))))</f>
        <v>17.7 to 21.9</v>
      </c>
      <c r="J1085" t="str">
        <f t="shared" si="480"/>
        <v>17.7 to 21.9</v>
      </c>
      <c r="K1085">
        <f t="shared" ref="K1085:O1085" si="512">_xlfn.PERCENTILE.INC($C366:$C1085,K$1)</f>
        <v>10.171744562552723</v>
      </c>
      <c r="L1085">
        <f t="shared" si="512"/>
        <v>11.999974822135329</v>
      </c>
      <c r="M1085">
        <f t="shared" si="512"/>
        <v>14.83736181099076</v>
      </c>
      <c r="N1085">
        <f t="shared" si="512"/>
        <v>18.846528042788417</v>
      </c>
      <c r="O1085">
        <f t="shared" si="512"/>
        <v>32.563788598776704</v>
      </c>
      <c r="P1085">
        <f t="shared" si="441"/>
        <v>2</v>
      </c>
      <c r="Q1085">
        <f t="shared" si="482"/>
        <v>1</v>
      </c>
      <c r="R1085">
        <f t="shared" si="483"/>
        <v>2</v>
      </c>
      <c r="S1085">
        <f t="shared" si="484"/>
        <v>2</v>
      </c>
      <c r="T1085">
        <f t="shared" si="496"/>
        <v>5.5790774270409293E-2</v>
      </c>
      <c r="U1085">
        <f t="shared" si="485"/>
        <v>4.9060869535691921E-2</v>
      </c>
      <c r="V1085">
        <f t="shared" si="486"/>
        <v>6.2999793825658457E-2</v>
      </c>
      <c r="W1085">
        <f t="shared" si="487"/>
        <v>5.7461678811379098E-2</v>
      </c>
    </row>
    <row r="1086" spans="1:23" x14ac:dyDescent="0.4">
      <c r="A1086">
        <v>1971.05</v>
      </c>
      <c r="B1086">
        <v>101.6</v>
      </c>
      <c r="C1086">
        <v>17.564153279699394</v>
      </c>
      <c r="D1086">
        <f t="shared" si="477"/>
        <v>5.2781954887218041E-2</v>
      </c>
      <c r="E1086">
        <f t="shared" si="501"/>
        <v>0.33578753615566648</v>
      </c>
      <c r="F1086">
        <f t="shared" si="497"/>
        <v>-0.16310679611650553</v>
      </c>
      <c r="G1086" t="str">
        <f t="shared" si="478"/>
        <v>13.7 to 17.8</v>
      </c>
      <c r="H1086" t="str">
        <f t="shared" si="479"/>
        <v>17.8 to 22.0</v>
      </c>
      <c r="I1086" t="str">
        <f>IF(C1086&gt;$AA$17,"Above 21.9",IF(C1086&gt;$AA$16,"17.7 to 21.9",IF(C1086&gt;$AA$15,"13.7 to 17.7",IF(C1086&gt;$AA$14,"10.6 to 13.6","Below 10.6"))))</f>
        <v>13.7 to 17.7</v>
      </c>
      <c r="J1086" t="str">
        <f t="shared" si="480"/>
        <v>17.7 to 21.9</v>
      </c>
      <c r="K1086">
        <f t="shared" ref="K1086:O1086" si="513">_xlfn.PERCENTILE.INC($C367:$C1086,K$1)</f>
        <v>10.171744562552723</v>
      </c>
      <c r="L1086">
        <f t="shared" si="513"/>
        <v>11.999974822135329</v>
      </c>
      <c r="M1086">
        <f t="shared" si="513"/>
        <v>14.83736181099076</v>
      </c>
      <c r="N1086">
        <f t="shared" si="513"/>
        <v>18.846528042788417</v>
      </c>
      <c r="O1086">
        <f t="shared" si="513"/>
        <v>32.563788598776704</v>
      </c>
      <c r="P1086">
        <f t="shared" si="441"/>
        <v>2</v>
      </c>
      <c r="Q1086">
        <f t="shared" si="482"/>
        <v>1</v>
      </c>
      <c r="R1086">
        <f t="shared" si="483"/>
        <v>3</v>
      </c>
      <c r="S1086">
        <f t="shared" si="484"/>
        <v>2</v>
      </c>
      <c r="T1086">
        <f t="shared" si="496"/>
        <v>5.6934142174436479E-2</v>
      </c>
      <c r="U1086">
        <f t="shared" si="485"/>
        <v>4.8546972501948275E-2</v>
      </c>
      <c r="V1086">
        <f t="shared" si="486"/>
        <v>7.151113583232066E-2</v>
      </c>
      <c r="W1086">
        <f t="shared" si="487"/>
        <v>5.5790774270409293E-2</v>
      </c>
    </row>
    <row r="1087" spans="1:23" x14ac:dyDescent="0.4">
      <c r="A1087">
        <v>1971.06</v>
      </c>
      <c r="B1087">
        <v>99.72</v>
      </c>
      <c r="C1087">
        <v>17.083166880070713</v>
      </c>
      <c r="D1087">
        <f t="shared" si="477"/>
        <v>5.1965864065833575E-2</v>
      </c>
      <c r="E1087">
        <f t="shared" si="501"/>
        <v>0.31922211932795336</v>
      </c>
      <c r="F1087">
        <f t="shared" si="497"/>
        <v>-0.22204724409448764</v>
      </c>
      <c r="G1087" t="str">
        <f t="shared" si="478"/>
        <v>13.7 to 17.8</v>
      </c>
      <c r="H1087" t="str">
        <f t="shared" si="479"/>
        <v>17.8 to 22.0</v>
      </c>
      <c r="I1087" t="str">
        <f>IF(C1087&gt;$AA$17,"Above 21.9",IF(C1087&gt;$AA$16,"17.7 to 21.9",IF(C1087&gt;$AA$15,"13.7 to 17.7",IF(C1087&gt;$AA$14,"10.6 to 13.6","Below 10.6"))))</f>
        <v>13.7 to 17.7</v>
      </c>
      <c r="J1087" t="str">
        <f t="shared" si="480"/>
        <v>17.7 to 21.9</v>
      </c>
      <c r="K1087">
        <f t="shared" ref="K1087:O1087" si="514">_xlfn.PERCENTILE.INC($C368:$C1087,K$1)</f>
        <v>10.171744562552723</v>
      </c>
      <c r="L1087">
        <f t="shared" si="514"/>
        <v>11.999974822135329</v>
      </c>
      <c r="M1087">
        <f t="shared" si="514"/>
        <v>14.83736181099076</v>
      </c>
      <c r="N1087">
        <f t="shared" si="514"/>
        <v>18.846528042788417</v>
      </c>
      <c r="O1087">
        <f t="shared" si="514"/>
        <v>32.563788598776704</v>
      </c>
      <c r="P1087">
        <f t="shared" si="441"/>
        <v>2</v>
      </c>
      <c r="Q1087">
        <f t="shared" si="482"/>
        <v>1</v>
      </c>
      <c r="R1087">
        <f t="shared" si="483"/>
        <v>3</v>
      </c>
      <c r="S1087">
        <f t="shared" si="484"/>
        <v>2</v>
      </c>
      <c r="T1087">
        <f t="shared" si="496"/>
        <v>5.853715572881301E-2</v>
      </c>
      <c r="U1087">
        <f t="shared" si="485"/>
        <v>4.9182550230940786E-2</v>
      </c>
      <c r="V1087">
        <f t="shared" si="486"/>
        <v>7.2465386521519654E-2</v>
      </c>
      <c r="W1087">
        <f t="shared" si="487"/>
        <v>5.6934142174436479E-2</v>
      </c>
    </row>
    <row r="1088" spans="1:23" x14ac:dyDescent="0.4">
      <c r="A1088">
        <v>1971.07</v>
      </c>
      <c r="B1088">
        <v>99</v>
      </c>
      <c r="C1088">
        <v>16.889414708693366</v>
      </c>
      <c r="D1088">
        <f t="shared" si="477"/>
        <v>5.1283618581907095E-2</v>
      </c>
      <c r="E1088">
        <f t="shared" si="501"/>
        <v>0.30744849445324884</v>
      </c>
      <c r="F1088">
        <f t="shared" si="497"/>
        <v>-8.6642599277978211E-2</v>
      </c>
      <c r="G1088" t="str">
        <f t="shared" si="478"/>
        <v>13.7 to 17.8</v>
      </c>
      <c r="H1088" t="str">
        <f t="shared" si="479"/>
        <v>17.8 to 22.0</v>
      </c>
      <c r="I1088" t="str">
        <f>IF(C1088&gt;$AA$17,"Above 21.9",IF(C1088&gt;$AA$16,"17.7 to 21.9",IF(C1088&gt;$AA$15,"13.7 to 17.7",IF(C1088&gt;$AA$14,"10.6 to 13.6","Below 10.6"))))</f>
        <v>13.7 to 17.7</v>
      </c>
      <c r="J1088" t="str">
        <f t="shared" si="480"/>
        <v>17.7 to 21.9</v>
      </c>
      <c r="K1088">
        <f t="shared" ref="K1088:O1088" si="515">_xlfn.PERCENTILE.INC($C369:$C1088,K$1)</f>
        <v>10.171744562552723</v>
      </c>
      <c r="L1088">
        <f t="shared" si="515"/>
        <v>11.999974822135329</v>
      </c>
      <c r="M1088">
        <f t="shared" si="515"/>
        <v>14.83736181099076</v>
      </c>
      <c r="N1088">
        <f t="shared" si="515"/>
        <v>18.846528042788417</v>
      </c>
      <c r="O1088">
        <f t="shared" si="515"/>
        <v>32.563788598776704</v>
      </c>
      <c r="P1088">
        <f t="shared" si="441"/>
        <v>2</v>
      </c>
      <c r="Q1088">
        <f t="shared" si="482"/>
        <v>1</v>
      </c>
      <c r="R1088">
        <f t="shared" si="483"/>
        <v>3</v>
      </c>
      <c r="S1088">
        <f t="shared" si="484"/>
        <v>2</v>
      </c>
      <c r="T1088">
        <f t="shared" si="496"/>
        <v>5.9208682908666883E-2</v>
      </c>
      <c r="U1088">
        <f t="shared" si="485"/>
        <v>4.9636059140314104E-2</v>
      </c>
      <c r="V1088">
        <f t="shared" si="486"/>
        <v>7.2851784404170519E-2</v>
      </c>
      <c r="W1088">
        <f t="shared" si="487"/>
        <v>5.853715572881301E-2</v>
      </c>
    </row>
    <row r="1089" spans="1:23" x14ac:dyDescent="0.4">
      <c r="A1089">
        <v>1971.08</v>
      </c>
      <c r="B1089">
        <v>97.24</v>
      </c>
      <c r="C1089">
        <v>16.519449443051574</v>
      </c>
      <c r="D1089">
        <f t="shared" si="477"/>
        <v>4.3442985691104864E-2</v>
      </c>
      <c r="E1089">
        <f t="shared" si="501"/>
        <v>0.24794661190965084</v>
      </c>
      <c r="F1089">
        <f t="shared" si="497"/>
        <v>-0.21333333333333396</v>
      </c>
      <c r="G1089" t="str">
        <f t="shared" si="478"/>
        <v>13.7 to 17.8</v>
      </c>
      <c r="H1089" t="str">
        <f t="shared" si="479"/>
        <v>17.8 to 22.0</v>
      </c>
      <c r="I1089" t="str">
        <f>IF(C1089&gt;$AA$17,"Above 21.9",IF(C1089&gt;$AA$16,"17.7 to 21.9",IF(C1089&gt;$AA$15,"13.7 to 17.7",IF(C1089&gt;$AA$14,"10.6 to 13.6","Below 10.6"))))</f>
        <v>13.7 to 17.7</v>
      </c>
      <c r="J1089" t="str">
        <f t="shared" si="480"/>
        <v>17.7 to 21.9</v>
      </c>
      <c r="K1089">
        <f t="shared" ref="K1089:O1089" si="516">_xlfn.PERCENTILE.INC($C370:$C1089,K$1)</f>
        <v>10.171744562552723</v>
      </c>
      <c r="L1089">
        <f t="shared" si="516"/>
        <v>11.999974822135329</v>
      </c>
      <c r="M1089">
        <f t="shared" si="516"/>
        <v>14.844677751896048</v>
      </c>
      <c r="N1089">
        <f t="shared" si="516"/>
        <v>18.846528042788417</v>
      </c>
      <c r="O1089">
        <f t="shared" si="516"/>
        <v>32.563788598776704</v>
      </c>
      <c r="P1089">
        <f t="shared" si="441"/>
        <v>2</v>
      </c>
      <c r="Q1089">
        <f t="shared" si="482"/>
        <v>1</v>
      </c>
      <c r="R1089">
        <f t="shared" si="483"/>
        <v>3</v>
      </c>
      <c r="S1089">
        <f t="shared" si="484"/>
        <v>2</v>
      </c>
      <c r="T1089">
        <f t="shared" si="496"/>
        <v>6.0534705072790483E-2</v>
      </c>
      <c r="U1089">
        <f t="shared" si="485"/>
        <v>4.7751641477405959E-2</v>
      </c>
      <c r="V1089">
        <f t="shared" si="486"/>
        <v>7.0919689643200792E-2</v>
      </c>
      <c r="W1089">
        <f t="shared" si="487"/>
        <v>5.9208682908666883E-2</v>
      </c>
    </row>
    <row r="1090" spans="1:23" x14ac:dyDescent="0.4">
      <c r="A1090">
        <v>1971.09</v>
      </c>
      <c r="B1090">
        <v>99.4</v>
      </c>
      <c r="C1090">
        <v>16.856792547836008</v>
      </c>
      <c r="D1090">
        <f t="shared" si="477"/>
        <v>4.7784716027356525E-2</v>
      </c>
      <c r="E1090">
        <f t="shared" si="501"/>
        <v>0.2036812787599904</v>
      </c>
      <c r="F1090">
        <f t="shared" si="497"/>
        <v>0.26655697243932674</v>
      </c>
      <c r="G1090" t="str">
        <f t="shared" si="478"/>
        <v>13.7 to 17.8</v>
      </c>
      <c r="H1090" t="str">
        <f t="shared" si="479"/>
        <v>17.8 to 22.0</v>
      </c>
      <c r="I1090" t="str">
        <f>IF(C1090&gt;$AA$17,"Above 21.9",IF(C1090&gt;$AA$16,"17.7 to 21.9",IF(C1090&gt;$AA$15,"13.7 to 17.7",IF(C1090&gt;$AA$14,"10.6 to 13.6","Below 10.6"))))</f>
        <v>13.7 to 17.7</v>
      </c>
      <c r="J1090" t="str">
        <f t="shared" si="480"/>
        <v>17.7 to 21.9</v>
      </c>
      <c r="K1090">
        <f t="shared" ref="K1090:O1090" si="517">_xlfn.PERCENTILE.INC($C371:$C1090,K$1)</f>
        <v>10.171744562552723</v>
      </c>
      <c r="L1090">
        <f t="shared" si="517"/>
        <v>11.999974822135329</v>
      </c>
      <c r="M1090">
        <f t="shared" si="517"/>
        <v>14.870057002167814</v>
      </c>
      <c r="N1090">
        <f t="shared" si="517"/>
        <v>18.846528042788417</v>
      </c>
      <c r="O1090">
        <f t="shared" si="517"/>
        <v>32.563788598776704</v>
      </c>
      <c r="P1090">
        <f t="shared" si="441"/>
        <v>2</v>
      </c>
      <c r="Q1090">
        <f t="shared" si="482"/>
        <v>1</v>
      </c>
      <c r="R1090">
        <f t="shared" si="483"/>
        <v>2</v>
      </c>
      <c r="S1090">
        <f t="shared" si="484"/>
        <v>2</v>
      </c>
      <c r="T1090">
        <f t="shared" si="496"/>
        <v>5.9323266698703907E-2</v>
      </c>
      <c r="U1090">
        <f t="shared" si="485"/>
        <v>4.8296945747887239E-2</v>
      </c>
      <c r="V1090">
        <f t="shared" si="486"/>
        <v>6.7373363187001489E-2</v>
      </c>
      <c r="W1090">
        <f t="shared" si="487"/>
        <v>6.0534705072790483E-2</v>
      </c>
    </row>
    <row r="1091" spans="1:23" x14ac:dyDescent="0.4">
      <c r="A1091">
        <v>1971.1</v>
      </c>
      <c r="B1091">
        <v>97.29</v>
      </c>
      <c r="C1091">
        <v>16.428862709159482</v>
      </c>
      <c r="D1091">
        <f t="shared" si="477"/>
        <v>4.3073529411764719E-2</v>
      </c>
      <c r="E1091">
        <f t="shared" si="501"/>
        <v>0.15313500059262772</v>
      </c>
      <c r="F1091">
        <f t="shared" si="497"/>
        <v>-0.25472837022132788</v>
      </c>
      <c r="G1091" t="str">
        <f t="shared" si="478"/>
        <v>13.7 to 17.8</v>
      </c>
      <c r="H1091" t="str">
        <f t="shared" si="479"/>
        <v>17.8 to 22.0</v>
      </c>
      <c r="I1091" t="str">
        <f>IF(C1091&gt;$AA$17,"Above 21.9",IF(C1091&gt;$AA$16,"17.7 to 21.9",IF(C1091&gt;$AA$15,"13.7 to 17.7",IF(C1091&gt;$AA$14,"10.6 to 13.6","Below 10.6"))))</f>
        <v>13.7 to 17.7</v>
      </c>
      <c r="J1091" t="str">
        <f t="shared" si="480"/>
        <v>17.7 to 21.9</v>
      </c>
      <c r="K1091">
        <f t="shared" ref="K1091:O1091" si="518">_xlfn.PERCENTILE.INC($C372:$C1091,K$1)</f>
        <v>10.171744562552723</v>
      </c>
      <c r="L1091">
        <f t="shared" si="518"/>
        <v>11.999974822135329</v>
      </c>
      <c r="M1091">
        <f t="shared" si="518"/>
        <v>14.922457871079315</v>
      </c>
      <c r="N1091">
        <f t="shared" si="518"/>
        <v>18.846528042788417</v>
      </c>
      <c r="O1091">
        <f t="shared" si="518"/>
        <v>32.563788598776704</v>
      </c>
      <c r="P1091">
        <f t="shared" ref="P1091:P1154" si="519">IF(C1091&gt;$N1091,1,IF(C1091&gt;$M1091,2,IF(C1091&gt;$L1091,3,IF(C1091&gt;$K1091,4,5))))</f>
        <v>2</v>
      </c>
      <c r="Q1091">
        <f t="shared" si="482"/>
        <v>1</v>
      </c>
      <c r="R1091">
        <f t="shared" si="483"/>
        <v>2</v>
      </c>
      <c r="S1091">
        <f t="shared" si="484"/>
        <v>2</v>
      </c>
      <c r="T1091">
        <f t="shared" si="496"/>
        <v>6.0868486011662642E-2</v>
      </c>
      <c r="U1091">
        <f t="shared" si="485"/>
        <v>4.7791574883466081E-2</v>
      </c>
      <c r="V1091">
        <f t="shared" si="486"/>
        <v>6.6382613674451918E-2</v>
      </c>
      <c r="W1091">
        <f t="shared" si="487"/>
        <v>5.9323266698703907E-2</v>
      </c>
    </row>
    <row r="1092" spans="1:23" x14ac:dyDescent="0.4">
      <c r="A1092">
        <v>1971.11</v>
      </c>
      <c r="B1092">
        <v>92.78</v>
      </c>
      <c r="C1092">
        <v>15.638712654326651</v>
      </c>
      <c r="D1092">
        <f t="shared" si="477"/>
        <v>3.0528981429375358E-2</v>
      </c>
      <c r="E1092">
        <f t="shared" si="501"/>
        <v>0.10085429520645467</v>
      </c>
      <c r="F1092">
        <f t="shared" si="497"/>
        <v>-0.55627505396238108</v>
      </c>
      <c r="G1092" t="str">
        <f t="shared" si="478"/>
        <v>13.7 to 17.8</v>
      </c>
      <c r="H1092" t="str">
        <f t="shared" si="479"/>
        <v>17.8 to 22.0</v>
      </c>
      <c r="I1092" t="str">
        <f>IF(C1092&gt;$AA$17,"Above 21.9",IF(C1092&gt;$AA$16,"17.7 to 21.9",IF(C1092&gt;$AA$15,"13.7 to 17.7",IF(C1092&gt;$AA$14,"10.6 to 13.6","Below 10.6"))))</f>
        <v>13.7 to 17.7</v>
      </c>
      <c r="J1092" t="str">
        <f t="shared" si="480"/>
        <v>Above 21.9</v>
      </c>
      <c r="K1092">
        <f t="shared" ref="K1092:O1092" si="520">_xlfn.PERCENTILE.INC($C373:$C1092,K$1)</f>
        <v>10.171744562552723</v>
      </c>
      <c r="L1092">
        <f t="shared" si="520"/>
        <v>11.999974822135329</v>
      </c>
      <c r="M1092">
        <f t="shared" si="520"/>
        <v>14.9534399860355</v>
      </c>
      <c r="N1092">
        <f t="shared" si="520"/>
        <v>18.846528042788417</v>
      </c>
      <c r="O1092">
        <f t="shared" si="520"/>
        <v>32.563788598776704</v>
      </c>
      <c r="P1092">
        <f t="shared" si="519"/>
        <v>2</v>
      </c>
      <c r="Q1092">
        <f t="shared" si="482"/>
        <v>1</v>
      </c>
      <c r="R1092">
        <f t="shared" si="483"/>
        <v>2</v>
      </c>
      <c r="S1092">
        <f t="shared" si="484"/>
        <v>2</v>
      </c>
      <c r="T1092">
        <f t="shared" si="496"/>
        <v>6.3943882217398315E-2</v>
      </c>
      <c r="U1092">
        <f t="shared" si="485"/>
        <v>4.5749928365692936E-2</v>
      </c>
      <c r="V1092">
        <f t="shared" si="486"/>
        <v>6.6886223330996517E-2</v>
      </c>
      <c r="W1092">
        <f t="shared" si="487"/>
        <v>6.0868486011662642E-2</v>
      </c>
    </row>
    <row r="1093" spans="1:23" x14ac:dyDescent="0.4">
      <c r="A1093">
        <v>1971.12</v>
      </c>
      <c r="B1093">
        <v>99.17</v>
      </c>
      <c r="C1093">
        <v>16.603557212925342</v>
      </c>
      <c r="D1093">
        <f t="shared" si="477"/>
        <v>3.8235294117647076E-2</v>
      </c>
      <c r="E1093">
        <f t="shared" si="501"/>
        <v>0.1012770682953915</v>
      </c>
      <c r="F1093">
        <f t="shared" si="497"/>
        <v>0.82647122224617386</v>
      </c>
      <c r="G1093" t="str">
        <f t="shared" si="478"/>
        <v>13.7 to 17.8</v>
      </c>
      <c r="H1093" t="str">
        <f t="shared" si="479"/>
        <v>Above 22.0</v>
      </c>
      <c r="I1093" t="str">
        <f>IF(C1093&gt;$AA$17,"Above 21.9",IF(C1093&gt;$AA$16,"17.7 to 21.9",IF(C1093&gt;$AA$15,"13.7 to 17.7",IF(C1093&gt;$AA$14,"10.6 to 13.6","Below 10.6"))))</f>
        <v>13.7 to 17.7</v>
      </c>
      <c r="J1093" t="str">
        <f t="shared" si="480"/>
        <v>Above 21.9</v>
      </c>
      <c r="K1093">
        <f t="shared" ref="K1093:O1093" si="521">_xlfn.PERCENTILE.INC($C374:$C1093,K$1)</f>
        <v>10.171744562552723</v>
      </c>
      <c r="L1093">
        <f t="shared" si="521"/>
        <v>11.999974822135329</v>
      </c>
      <c r="M1093">
        <f t="shared" si="521"/>
        <v>14.97541308343553</v>
      </c>
      <c r="N1093">
        <f t="shared" si="521"/>
        <v>18.846528042788417</v>
      </c>
      <c r="O1093">
        <f t="shared" si="521"/>
        <v>32.563788598776704</v>
      </c>
      <c r="P1093">
        <f t="shared" si="519"/>
        <v>2</v>
      </c>
      <c r="Q1093">
        <f t="shared" si="482"/>
        <v>1</v>
      </c>
      <c r="R1093">
        <f t="shared" si="483"/>
        <v>2</v>
      </c>
      <c r="S1093">
        <f t="shared" si="484"/>
        <v>2</v>
      </c>
      <c r="T1093">
        <f t="shared" si="496"/>
        <v>6.0228057588860039E-2</v>
      </c>
      <c r="U1093">
        <f t="shared" si="485"/>
        <v>4.5369003850902666E-2</v>
      </c>
      <c r="V1093">
        <f t="shared" si="486"/>
        <v>6.2996726482583115E-2</v>
      </c>
      <c r="W1093">
        <f t="shared" si="487"/>
        <v>6.3943882217398315E-2</v>
      </c>
    </row>
    <row r="1094" spans="1:23" x14ac:dyDescent="0.4">
      <c r="A1094">
        <v>1972.01</v>
      </c>
      <c r="B1094">
        <v>103.3</v>
      </c>
      <c r="C1094">
        <v>17.262996797035179</v>
      </c>
      <c r="D1094">
        <f t="shared" si="477"/>
        <v>4.9558418995222245E-2</v>
      </c>
      <c r="E1094">
        <f t="shared" si="501"/>
        <v>0.10493100866402827</v>
      </c>
      <c r="F1094">
        <f t="shared" si="497"/>
        <v>0.4997479076333563</v>
      </c>
      <c r="G1094" t="str">
        <f t="shared" si="478"/>
        <v>13.7 to 17.8</v>
      </c>
      <c r="H1094" t="str">
        <f t="shared" si="479"/>
        <v>17.8 to 22.0</v>
      </c>
      <c r="I1094" t="str">
        <f>IF(C1094&gt;$AA$17,"Above 21.9",IF(C1094&gt;$AA$16,"17.7 to 21.9",IF(C1094&gt;$AA$15,"13.7 to 17.7",IF(C1094&gt;$AA$14,"10.6 to 13.6","Below 10.6"))))</f>
        <v>13.7 to 17.7</v>
      </c>
      <c r="J1094" t="str">
        <f t="shared" si="480"/>
        <v>17.7 to 21.9</v>
      </c>
      <c r="K1094">
        <f t="shared" ref="K1094:O1094" si="522">_xlfn.PERCENTILE.INC($C375:$C1094,K$1)</f>
        <v>10.171744562552723</v>
      </c>
      <c r="L1094">
        <f t="shared" si="522"/>
        <v>11.999974822135329</v>
      </c>
      <c r="M1094">
        <f t="shared" si="522"/>
        <v>15.00391887459689</v>
      </c>
      <c r="N1094">
        <f t="shared" si="522"/>
        <v>18.846528042788417</v>
      </c>
      <c r="O1094">
        <f t="shared" si="522"/>
        <v>32.563788598776704</v>
      </c>
      <c r="P1094">
        <f t="shared" si="519"/>
        <v>2</v>
      </c>
      <c r="Q1094">
        <f t="shared" si="482"/>
        <v>1</v>
      </c>
      <c r="R1094">
        <f t="shared" si="483"/>
        <v>2</v>
      </c>
      <c r="S1094">
        <f t="shared" si="484"/>
        <v>2</v>
      </c>
      <c r="T1094">
        <f t="shared" si="496"/>
        <v>5.792736983950228E-2</v>
      </c>
      <c r="U1094">
        <f t="shared" si="485"/>
        <v>4.7174414386456663E-2</v>
      </c>
      <c r="V1094">
        <f t="shared" si="486"/>
        <v>6.0746720766441289E-2</v>
      </c>
      <c r="W1094">
        <f t="shared" si="487"/>
        <v>6.0228057588860039E-2</v>
      </c>
    </row>
    <row r="1095" spans="1:23" x14ac:dyDescent="0.4">
      <c r="A1095">
        <v>1972.02</v>
      </c>
      <c r="B1095">
        <v>105.2</v>
      </c>
      <c r="C1095">
        <v>17.464147605486176</v>
      </c>
      <c r="D1095">
        <f t="shared" si="477"/>
        <v>4.981486755909998E-2</v>
      </c>
      <c r="E1095">
        <f t="shared" si="501"/>
        <v>8.330758933168575E-2</v>
      </c>
      <c r="F1095">
        <f t="shared" si="497"/>
        <v>0.22071636011616719</v>
      </c>
      <c r="G1095" t="str">
        <f t="shared" si="478"/>
        <v>13.7 to 17.8</v>
      </c>
      <c r="H1095" t="str">
        <f t="shared" si="479"/>
        <v>17.8 to 22.0</v>
      </c>
      <c r="I1095" t="str">
        <f>IF(C1095&gt;$AA$17,"Above 21.9",IF(C1095&gt;$AA$16,"17.7 to 21.9",IF(C1095&gt;$AA$15,"13.7 to 17.7",IF(C1095&gt;$AA$14,"10.6 to 13.6","Below 10.6"))))</f>
        <v>13.7 to 17.7</v>
      </c>
      <c r="J1095" t="str">
        <f t="shared" si="480"/>
        <v>17.7 to 21.9</v>
      </c>
      <c r="K1095">
        <f t="shared" ref="K1095:O1095" si="523">_xlfn.PERCENTILE.INC($C376:$C1095,K$1)</f>
        <v>10.171744562552723</v>
      </c>
      <c r="L1095">
        <f t="shared" si="523"/>
        <v>11.999974822135329</v>
      </c>
      <c r="M1095">
        <f t="shared" si="523"/>
        <v>15.011904951627914</v>
      </c>
      <c r="N1095">
        <f t="shared" si="523"/>
        <v>18.846528042788417</v>
      </c>
      <c r="O1095">
        <f t="shared" si="523"/>
        <v>32.563788598776704</v>
      </c>
      <c r="P1095">
        <f t="shared" si="519"/>
        <v>2</v>
      </c>
      <c r="Q1095">
        <f t="shared" si="482"/>
        <v>1</v>
      </c>
      <c r="R1095">
        <f t="shared" si="483"/>
        <v>2</v>
      </c>
      <c r="S1095">
        <f t="shared" si="484"/>
        <v>2</v>
      </c>
      <c r="T1095">
        <f t="shared" si="496"/>
        <v>5.7260166518854932E-2</v>
      </c>
      <c r="U1095">
        <f t="shared" si="485"/>
        <v>4.6616378693691382E-2</v>
      </c>
      <c r="V1095">
        <f t="shared" si="486"/>
        <v>5.8704274159920328E-2</v>
      </c>
      <c r="W1095">
        <f t="shared" si="487"/>
        <v>5.792736983950228E-2</v>
      </c>
    </row>
    <row r="1096" spans="1:23" x14ac:dyDescent="0.4">
      <c r="A1096">
        <v>1972.03</v>
      </c>
      <c r="B1096">
        <v>107.7</v>
      </c>
      <c r="C1096">
        <v>17.805643849614949</v>
      </c>
      <c r="D1096">
        <f t="shared" si="477"/>
        <v>5.3222364489970107E-2</v>
      </c>
      <c r="E1096">
        <f t="shared" si="501"/>
        <v>8.1325301204819372E-2</v>
      </c>
      <c r="F1096">
        <f t="shared" si="497"/>
        <v>0.28517110266159695</v>
      </c>
      <c r="G1096" t="str">
        <f t="shared" si="478"/>
        <v>17.8 to 22.0</v>
      </c>
      <c r="H1096" t="str">
        <f t="shared" si="479"/>
        <v>17.8 to 22.0</v>
      </c>
      <c r="I1096" t="str">
        <f>IF(C1096&gt;$AA$17,"Above 21.9",IF(C1096&gt;$AA$16,"17.7 to 21.9",IF(C1096&gt;$AA$15,"13.7 to 17.7",IF(C1096&gt;$AA$14,"10.6 to 13.6","Below 10.6"))))</f>
        <v>17.7 to 21.9</v>
      </c>
      <c r="J1096" t="str">
        <f t="shared" si="480"/>
        <v>17.7 to 21.9</v>
      </c>
      <c r="K1096">
        <f t="shared" ref="K1096:O1096" si="524">_xlfn.PERCENTILE.INC($C377:$C1096,K$1)</f>
        <v>10.171744562552723</v>
      </c>
      <c r="L1096">
        <f t="shared" si="524"/>
        <v>11.999974822135329</v>
      </c>
      <c r="M1096">
        <f t="shared" si="524"/>
        <v>15.037198914701277</v>
      </c>
      <c r="N1096">
        <f t="shared" si="524"/>
        <v>18.846528042788417</v>
      </c>
      <c r="O1096">
        <f t="shared" si="524"/>
        <v>32.563788598776704</v>
      </c>
      <c r="P1096">
        <f t="shared" si="519"/>
        <v>2</v>
      </c>
      <c r="Q1096">
        <f t="shared" si="482"/>
        <v>1</v>
      </c>
      <c r="R1096">
        <f t="shared" si="483"/>
        <v>2</v>
      </c>
      <c r="S1096">
        <f t="shared" si="484"/>
        <v>2</v>
      </c>
      <c r="T1096">
        <f t="shared" si="496"/>
        <v>5.6161967994301155E-2</v>
      </c>
      <c r="U1096">
        <f t="shared" si="485"/>
        <v>4.663492072794613E-2</v>
      </c>
      <c r="V1096">
        <f t="shared" si="486"/>
        <v>5.7461678811379098E-2</v>
      </c>
      <c r="W1096">
        <f t="shared" si="487"/>
        <v>5.7260166518854932E-2</v>
      </c>
    </row>
    <row r="1097" spans="1:23" x14ac:dyDescent="0.4">
      <c r="A1097">
        <v>1972.04</v>
      </c>
      <c r="B1097">
        <v>108.8</v>
      </c>
      <c r="C1097">
        <v>17.915161678498304</v>
      </c>
      <c r="D1097">
        <f t="shared" si="477"/>
        <v>5.9882439382806761E-2</v>
      </c>
      <c r="E1097">
        <f t="shared" si="501"/>
        <v>5.6310679611650455E-2</v>
      </c>
      <c r="F1097">
        <f t="shared" si="497"/>
        <v>0.12256267409470689</v>
      </c>
      <c r="G1097" t="str">
        <f t="shared" si="478"/>
        <v>17.8 to 22.0</v>
      </c>
      <c r="H1097" t="str">
        <f t="shared" si="479"/>
        <v>17.8 to 22.0</v>
      </c>
      <c r="I1097" t="str">
        <f>IF(C1097&gt;$AA$17,"Above 21.9",IF(C1097&gt;$AA$16,"17.7 to 21.9",IF(C1097&gt;$AA$15,"13.7 to 17.7",IF(C1097&gt;$AA$14,"10.6 to 13.6","Below 10.6"))))</f>
        <v>17.7 to 21.9</v>
      </c>
      <c r="J1097" t="str">
        <f t="shared" si="480"/>
        <v>17.7 to 21.9</v>
      </c>
      <c r="K1097">
        <f t="shared" ref="K1097:O1097" si="525">_xlfn.PERCENTILE.INC($C378:$C1097,K$1)</f>
        <v>10.171744562552723</v>
      </c>
      <c r="L1097">
        <f t="shared" si="525"/>
        <v>11.999974822135329</v>
      </c>
      <c r="M1097">
        <f t="shared" si="525"/>
        <v>15.063159806421806</v>
      </c>
      <c r="N1097">
        <f t="shared" si="525"/>
        <v>18.846528042788417</v>
      </c>
      <c r="O1097">
        <f t="shared" si="525"/>
        <v>32.563788598776704</v>
      </c>
      <c r="P1097">
        <f t="shared" si="519"/>
        <v>2</v>
      </c>
      <c r="Q1097">
        <f t="shared" si="482"/>
        <v>1</v>
      </c>
      <c r="R1097">
        <f t="shared" si="483"/>
        <v>2</v>
      </c>
      <c r="S1097">
        <f t="shared" si="484"/>
        <v>2</v>
      </c>
      <c r="T1097">
        <f t="shared" si="496"/>
        <v>5.581864221745738E-2</v>
      </c>
      <c r="U1097">
        <f t="shared" si="485"/>
        <v>4.8406608273329876E-2</v>
      </c>
      <c r="V1097">
        <f t="shared" si="486"/>
        <v>5.5790774270409293E-2</v>
      </c>
      <c r="W1097">
        <f t="shared" si="487"/>
        <v>5.6161967994301155E-2</v>
      </c>
    </row>
    <row r="1098" spans="1:23" x14ac:dyDescent="0.4">
      <c r="A1098">
        <v>1972.05</v>
      </c>
      <c r="B1098">
        <v>107.7</v>
      </c>
      <c r="C1098">
        <v>17.66264620037256</v>
      </c>
      <c r="D1098">
        <f t="shared" si="477"/>
        <v>7.0979520558818857E-2</v>
      </c>
      <c r="E1098">
        <f t="shared" si="501"/>
        <v>6.0039370078740245E-2</v>
      </c>
      <c r="F1098">
        <f t="shared" si="497"/>
        <v>-0.12132352941176408</v>
      </c>
      <c r="G1098" t="str">
        <f t="shared" si="478"/>
        <v>13.7 to 17.8</v>
      </c>
      <c r="H1098" t="str">
        <f t="shared" si="479"/>
        <v>17.8 to 22.0</v>
      </c>
      <c r="I1098" t="str">
        <f>IF(C1098&gt;$AA$17,"Above 21.9",IF(C1098&gt;$AA$16,"17.7 to 21.9",IF(C1098&gt;$AA$15,"13.7 to 17.7",IF(C1098&gt;$AA$14,"10.6 to 13.6","Below 10.6"))))</f>
        <v>13.7 to 17.7</v>
      </c>
      <c r="J1098" t="str">
        <f t="shared" si="480"/>
        <v>17.7 to 21.9</v>
      </c>
      <c r="K1098">
        <f t="shared" ref="K1098:O1098" si="526">_xlfn.PERCENTILE.INC($C379:$C1098,K$1)</f>
        <v>10.171744562552723</v>
      </c>
      <c r="L1098">
        <f t="shared" si="526"/>
        <v>11.999974822135329</v>
      </c>
      <c r="M1098">
        <f t="shared" si="526"/>
        <v>15.085435921427541</v>
      </c>
      <c r="N1098">
        <f t="shared" si="526"/>
        <v>18.846528042788417</v>
      </c>
      <c r="O1098">
        <f t="shared" si="526"/>
        <v>32.563788598776704</v>
      </c>
      <c r="P1098">
        <f t="shared" si="519"/>
        <v>2</v>
      </c>
      <c r="Q1098">
        <f t="shared" si="482"/>
        <v>1</v>
      </c>
      <c r="R1098">
        <f t="shared" si="483"/>
        <v>2</v>
      </c>
      <c r="S1098">
        <f t="shared" si="484"/>
        <v>2</v>
      </c>
      <c r="T1098">
        <f t="shared" si="496"/>
        <v>5.6616658039547151E-2</v>
      </c>
      <c r="U1098">
        <f t="shared" si="485"/>
        <v>5.2385182489606281E-2</v>
      </c>
      <c r="V1098">
        <f t="shared" si="486"/>
        <v>5.6934142174436479E-2</v>
      </c>
      <c r="W1098">
        <f t="shared" si="487"/>
        <v>5.581864221745738E-2</v>
      </c>
    </row>
    <row r="1099" spans="1:23" x14ac:dyDescent="0.4">
      <c r="A1099">
        <v>1972.06</v>
      </c>
      <c r="B1099">
        <v>108</v>
      </c>
      <c r="C1099">
        <v>17.640857315740256</v>
      </c>
      <c r="D1099">
        <f t="shared" si="477"/>
        <v>9.4139852597519308E-2</v>
      </c>
      <c r="E1099">
        <f t="shared" si="501"/>
        <v>8.3032490974729256E-2</v>
      </c>
      <c r="F1099">
        <f t="shared" si="497"/>
        <v>3.3426183844010825E-2</v>
      </c>
      <c r="G1099" t="str">
        <f t="shared" si="478"/>
        <v>13.7 to 17.8</v>
      </c>
      <c r="H1099" t="str">
        <f t="shared" si="479"/>
        <v>13.7 to 17.8</v>
      </c>
      <c r="I1099" t="str">
        <f>IF(C1099&gt;$AA$17,"Above 21.9",IF(C1099&gt;$AA$16,"17.7 to 21.9",IF(C1099&gt;$AA$15,"13.7 to 17.7",IF(C1099&gt;$AA$14,"10.6 to 13.6","Below 10.6"))))</f>
        <v>13.7 to 17.7</v>
      </c>
      <c r="J1099" t="str">
        <f t="shared" si="480"/>
        <v>13.7 to 17.7</v>
      </c>
      <c r="K1099">
        <f t="shared" ref="K1099:O1099" si="527">_xlfn.PERCENTILE.INC($C380:$C1099,K$1)</f>
        <v>10.171744562552723</v>
      </c>
      <c r="L1099">
        <f t="shared" si="527"/>
        <v>11.999974822135329</v>
      </c>
      <c r="M1099">
        <f t="shared" si="527"/>
        <v>15.118419955794227</v>
      </c>
      <c r="N1099">
        <f t="shared" si="527"/>
        <v>18.846528042788417</v>
      </c>
      <c r="O1099">
        <f t="shared" si="527"/>
        <v>32.563788598776704</v>
      </c>
      <c r="P1099">
        <f t="shared" si="519"/>
        <v>2</v>
      </c>
      <c r="Q1099">
        <f t="shared" si="482"/>
        <v>2</v>
      </c>
      <c r="R1099">
        <f t="shared" si="483"/>
        <v>2</v>
      </c>
      <c r="S1099">
        <f t="shared" si="484"/>
        <v>2</v>
      </c>
      <c r="T1099">
        <f t="shared" si="496"/>
        <v>5.668658739775298E-2</v>
      </c>
      <c r="U1099">
        <f t="shared" si="485"/>
        <v>5.9426282346566453E-2</v>
      </c>
      <c r="V1099">
        <f t="shared" si="486"/>
        <v>5.853715572881301E-2</v>
      </c>
      <c r="W1099">
        <f t="shared" si="487"/>
        <v>5.6616658039547151E-2</v>
      </c>
    </row>
    <row r="1100" spans="1:23" x14ac:dyDescent="0.4">
      <c r="A1100">
        <v>1972.07</v>
      </c>
      <c r="B1100">
        <v>107.2</v>
      </c>
      <c r="C1100">
        <v>17.39869003113818</v>
      </c>
      <c r="D1100">
        <f t="shared" si="477"/>
        <v>8.816921186589434E-2</v>
      </c>
      <c r="E1100">
        <f t="shared" si="501"/>
        <v>8.2828282828282862E-2</v>
      </c>
      <c r="F1100">
        <f t="shared" si="497"/>
        <v>-8.8888888888888573E-2</v>
      </c>
      <c r="G1100" t="str">
        <f t="shared" si="478"/>
        <v>13.7 to 17.8</v>
      </c>
      <c r="H1100" t="str">
        <f t="shared" si="479"/>
        <v>13.7 to 17.8</v>
      </c>
      <c r="I1100" t="str">
        <f>IF(C1100&gt;$AA$17,"Above 21.9",IF(C1100&gt;$AA$16,"17.7 to 21.9",IF(C1100&gt;$AA$15,"13.7 to 17.7",IF(C1100&gt;$AA$14,"10.6 to 13.6","Below 10.6"))))</f>
        <v>13.7 to 17.7</v>
      </c>
      <c r="J1100" t="str">
        <f t="shared" si="480"/>
        <v>13.7 to 17.7</v>
      </c>
      <c r="K1100">
        <f t="shared" ref="K1100:O1100" si="528">_xlfn.PERCENTILE.INC($C381:$C1100,K$1)</f>
        <v>10.171744562552723</v>
      </c>
      <c r="L1100">
        <f t="shared" si="528"/>
        <v>11.999974822135329</v>
      </c>
      <c r="M1100">
        <f t="shared" si="528"/>
        <v>15.120182798699402</v>
      </c>
      <c r="N1100">
        <f t="shared" si="528"/>
        <v>18.846528042788417</v>
      </c>
      <c r="O1100">
        <f t="shared" si="528"/>
        <v>32.563788598776704</v>
      </c>
      <c r="P1100">
        <f t="shared" si="519"/>
        <v>2</v>
      </c>
      <c r="Q1100">
        <f t="shared" si="482"/>
        <v>2</v>
      </c>
      <c r="R1100">
        <f t="shared" si="483"/>
        <v>2</v>
      </c>
      <c r="S1100">
        <f t="shared" si="484"/>
        <v>2</v>
      </c>
      <c r="T1100">
        <f t="shared" si="496"/>
        <v>5.7475591450293941E-2</v>
      </c>
      <c r="U1100">
        <f t="shared" si="485"/>
        <v>5.8338545090265218E-2</v>
      </c>
      <c r="V1100">
        <f t="shared" si="486"/>
        <v>5.9208682908666883E-2</v>
      </c>
      <c r="W1100">
        <f t="shared" si="487"/>
        <v>5.668658739775298E-2</v>
      </c>
    </row>
    <row r="1101" spans="1:23" x14ac:dyDescent="0.4">
      <c r="A1101">
        <v>1972.08</v>
      </c>
      <c r="B1101">
        <v>111</v>
      </c>
      <c r="C1101">
        <v>17.943404688029812</v>
      </c>
      <c r="D1101">
        <f t="shared" si="477"/>
        <v>8.9678742310321247E-2</v>
      </c>
      <c r="E1101">
        <f t="shared" si="501"/>
        <v>0.14150555327025921</v>
      </c>
      <c r="F1101">
        <f t="shared" si="497"/>
        <v>0.42537313432835788</v>
      </c>
      <c r="G1101" t="str">
        <f t="shared" si="478"/>
        <v>17.8 to 22.0</v>
      </c>
      <c r="H1101" t="str">
        <f t="shared" si="479"/>
        <v>13.7 to 17.8</v>
      </c>
      <c r="I1101" t="str">
        <f>IF(C1101&gt;$AA$17,"Above 21.9",IF(C1101&gt;$AA$16,"17.7 to 21.9",IF(C1101&gt;$AA$15,"13.7 to 17.7",IF(C1101&gt;$AA$14,"10.6 to 13.6","Below 10.6"))))</f>
        <v>17.7 to 21.9</v>
      </c>
      <c r="J1101" t="str">
        <f t="shared" si="480"/>
        <v>13.7 to 17.7</v>
      </c>
      <c r="K1101">
        <f t="shared" ref="K1101:O1101" si="529">_xlfn.PERCENTILE.INC($C382:$C1101,K$1)</f>
        <v>10.171744562552723</v>
      </c>
      <c r="L1101">
        <f t="shared" si="529"/>
        <v>11.999974822135329</v>
      </c>
      <c r="M1101">
        <f t="shared" si="529"/>
        <v>15.126149455105532</v>
      </c>
      <c r="N1101">
        <f t="shared" si="529"/>
        <v>18.846528042788417</v>
      </c>
      <c r="O1101">
        <f t="shared" si="529"/>
        <v>32.563788598776704</v>
      </c>
      <c r="P1101">
        <f t="shared" si="519"/>
        <v>2</v>
      </c>
      <c r="Q1101">
        <f t="shared" si="482"/>
        <v>1</v>
      </c>
      <c r="R1101">
        <f t="shared" si="483"/>
        <v>2</v>
      </c>
      <c r="S1101">
        <f t="shared" si="484"/>
        <v>2</v>
      </c>
      <c r="T1101">
        <f t="shared" si="496"/>
        <v>5.5730783392914721E-2</v>
      </c>
      <c r="U1101">
        <f t="shared" si="485"/>
        <v>5.6911106560615869E-2</v>
      </c>
      <c r="V1101">
        <f t="shared" si="486"/>
        <v>6.0534705072790483E-2</v>
      </c>
      <c r="W1101">
        <f t="shared" si="487"/>
        <v>5.7475591450293941E-2</v>
      </c>
    </row>
    <row r="1102" spans="1:23" x14ac:dyDescent="0.4">
      <c r="A1102">
        <v>1972.09</v>
      </c>
      <c r="B1102">
        <v>109.4</v>
      </c>
      <c r="C1102">
        <v>17.613854552912123</v>
      </c>
      <c r="D1102">
        <f t="shared" si="477"/>
        <v>8.8620689655172419E-2</v>
      </c>
      <c r="E1102">
        <f t="shared" si="501"/>
        <v>0.10060362173038229</v>
      </c>
      <c r="F1102">
        <f t="shared" si="497"/>
        <v>-0.17297297297297234</v>
      </c>
      <c r="G1102" t="str">
        <f t="shared" si="478"/>
        <v>13.7 to 17.8</v>
      </c>
      <c r="H1102" t="str">
        <f t="shared" si="479"/>
        <v>13.7 to 17.8</v>
      </c>
      <c r="I1102" t="str">
        <f>IF(C1102&gt;$AA$17,"Above 21.9",IF(C1102&gt;$AA$16,"17.7 to 21.9",IF(C1102&gt;$AA$15,"13.7 to 17.7",IF(C1102&gt;$AA$14,"10.6 to 13.6","Below 10.6"))))</f>
        <v>13.7 to 17.7</v>
      </c>
      <c r="J1102" t="str">
        <f t="shared" si="480"/>
        <v>13.7 to 17.7</v>
      </c>
      <c r="K1102">
        <f t="shared" ref="K1102:O1102" si="530">_xlfn.PERCENTILE.INC($C383:$C1102,K$1)</f>
        <v>10.171744562552723</v>
      </c>
      <c r="L1102">
        <f t="shared" si="530"/>
        <v>11.999974822135329</v>
      </c>
      <c r="M1102">
        <f t="shared" si="530"/>
        <v>15.143833844670405</v>
      </c>
      <c r="N1102">
        <f t="shared" si="530"/>
        <v>18.846528042788417</v>
      </c>
      <c r="O1102">
        <f t="shared" si="530"/>
        <v>32.563788598776704</v>
      </c>
      <c r="P1102">
        <f t="shared" si="519"/>
        <v>2</v>
      </c>
      <c r="Q1102">
        <f t="shared" si="482"/>
        <v>2</v>
      </c>
      <c r="R1102">
        <f t="shared" si="483"/>
        <v>2</v>
      </c>
      <c r="S1102">
        <f t="shared" si="484"/>
        <v>2</v>
      </c>
      <c r="T1102">
        <f t="shared" si="496"/>
        <v>5.6773490265631187E-2</v>
      </c>
      <c r="U1102">
        <f t="shared" si="485"/>
        <v>5.7731850187841834E-2</v>
      </c>
      <c r="V1102">
        <f t="shared" si="486"/>
        <v>5.9323266698703907E-2</v>
      </c>
      <c r="W1102">
        <f t="shared" si="487"/>
        <v>5.5730783392914721E-2</v>
      </c>
    </row>
    <row r="1103" spans="1:23" x14ac:dyDescent="0.4">
      <c r="A1103">
        <v>1972.1</v>
      </c>
      <c r="B1103">
        <v>109.6</v>
      </c>
      <c r="C1103">
        <v>17.533183854158565</v>
      </c>
      <c r="D1103">
        <f t="shared" si="477"/>
        <v>9.5121951219512182E-2</v>
      </c>
      <c r="E1103">
        <f t="shared" si="501"/>
        <v>0.12652893411450289</v>
      </c>
      <c r="F1103">
        <f t="shared" si="497"/>
        <v>2.1937842778792169E-2</v>
      </c>
      <c r="G1103" t="str">
        <f t="shared" si="478"/>
        <v>13.7 to 17.8</v>
      </c>
      <c r="H1103" t="str">
        <f t="shared" si="479"/>
        <v>13.7 to 17.8</v>
      </c>
      <c r="I1103" t="str">
        <f>IF(C1103&gt;$AA$17,"Above 21.9",IF(C1103&gt;$AA$16,"17.7 to 21.9",IF(C1103&gt;$AA$15,"13.7 to 17.7",IF(C1103&gt;$AA$14,"10.6 to 13.6","Below 10.6"))))</f>
        <v>13.7 to 17.7</v>
      </c>
      <c r="J1103" t="str">
        <f t="shared" si="480"/>
        <v>13.7 to 17.7</v>
      </c>
      <c r="K1103">
        <f t="shared" ref="K1103:O1103" si="531">_xlfn.PERCENTILE.INC($C384:$C1103,K$1)</f>
        <v>10.171744562552723</v>
      </c>
      <c r="L1103">
        <f t="shared" si="531"/>
        <v>11.999974822135329</v>
      </c>
      <c r="M1103">
        <f t="shared" si="531"/>
        <v>15.202745732805431</v>
      </c>
      <c r="N1103">
        <f t="shared" si="531"/>
        <v>18.846528042788417</v>
      </c>
      <c r="O1103">
        <f t="shared" si="531"/>
        <v>32.563788598776704</v>
      </c>
      <c r="P1103">
        <f t="shared" si="519"/>
        <v>2</v>
      </c>
      <c r="Q1103">
        <f t="shared" si="482"/>
        <v>2</v>
      </c>
      <c r="R1103">
        <f t="shared" si="483"/>
        <v>2</v>
      </c>
      <c r="S1103">
        <f t="shared" si="484"/>
        <v>2</v>
      </c>
      <c r="T1103">
        <f t="shared" si="496"/>
        <v>5.7034706777618002E-2</v>
      </c>
      <c r="U1103">
        <f t="shared" si="485"/>
        <v>5.9737795399216261E-2</v>
      </c>
      <c r="V1103">
        <f t="shared" si="486"/>
        <v>6.0868486011662642E-2</v>
      </c>
      <c r="W1103">
        <f t="shared" si="487"/>
        <v>5.6773490265631187E-2</v>
      </c>
    </row>
    <row r="1104" spans="1:23" x14ac:dyDescent="0.4">
      <c r="A1104">
        <v>1972.11</v>
      </c>
      <c r="B1104">
        <v>115.1</v>
      </c>
      <c r="C1104">
        <v>18.338894714968067</v>
      </c>
      <c r="D1104">
        <f t="shared" si="477"/>
        <v>9.1705529646902068E-2</v>
      </c>
      <c r="E1104">
        <f t="shared" si="501"/>
        <v>0.24056908816555284</v>
      </c>
      <c r="F1104">
        <f t="shared" si="497"/>
        <v>0.6021897810218978</v>
      </c>
      <c r="G1104" t="str">
        <f t="shared" si="478"/>
        <v>17.8 to 22.0</v>
      </c>
      <c r="H1104" t="str">
        <f t="shared" si="479"/>
        <v>17.8 to 22.0</v>
      </c>
      <c r="I1104" t="str">
        <f>IF(C1104&gt;$AA$17,"Above 21.9",IF(C1104&gt;$AA$16,"17.7 to 21.9",IF(C1104&gt;$AA$15,"13.7 to 17.7",IF(C1104&gt;$AA$14,"10.6 to 13.6","Below 10.6"))))</f>
        <v>17.7 to 21.9</v>
      </c>
      <c r="J1104" t="str">
        <f t="shared" si="480"/>
        <v>17.7 to 21.9</v>
      </c>
      <c r="K1104">
        <f t="shared" ref="K1104:O1104" si="532">_xlfn.PERCENTILE.INC($C385:$C1104,K$1)</f>
        <v>10.171744562552723</v>
      </c>
      <c r="L1104">
        <f t="shared" si="532"/>
        <v>11.999974822135329</v>
      </c>
      <c r="M1104">
        <f t="shared" si="532"/>
        <v>15.323187558786193</v>
      </c>
      <c r="N1104">
        <f t="shared" si="532"/>
        <v>18.846528042788417</v>
      </c>
      <c r="O1104">
        <f t="shared" si="532"/>
        <v>32.563788598776704</v>
      </c>
      <c r="P1104">
        <f t="shared" si="519"/>
        <v>2</v>
      </c>
      <c r="Q1104">
        <f t="shared" si="482"/>
        <v>1</v>
      </c>
      <c r="R1104">
        <f t="shared" si="483"/>
        <v>2</v>
      </c>
      <c r="S1104">
        <f t="shared" si="484"/>
        <v>2</v>
      </c>
      <c r="T1104">
        <f t="shared" si="496"/>
        <v>5.452891330379947E-2</v>
      </c>
      <c r="U1104">
        <f t="shared" si="485"/>
        <v>5.6008645303396477E-2</v>
      </c>
      <c r="V1104">
        <f t="shared" si="486"/>
        <v>6.3943882217398315E-2</v>
      </c>
      <c r="W1104">
        <f t="shared" si="487"/>
        <v>5.7034706777618002E-2</v>
      </c>
    </row>
    <row r="1105" spans="1:23" x14ac:dyDescent="0.4">
      <c r="A1105">
        <v>1972.12</v>
      </c>
      <c r="B1105">
        <v>117.5</v>
      </c>
      <c r="C1105">
        <v>18.645719442073688</v>
      </c>
      <c r="D1105">
        <f t="shared" si="477"/>
        <v>8.757982120051086E-2</v>
      </c>
      <c r="E1105">
        <f t="shared" si="501"/>
        <v>0.18483412322274881</v>
      </c>
      <c r="F1105">
        <f t="shared" si="497"/>
        <v>0.25021720243266787</v>
      </c>
      <c r="G1105" t="str">
        <f t="shared" si="478"/>
        <v>17.8 to 22.0</v>
      </c>
      <c r="H1105" t="str">
        <f t="shared" si="479"/>
        <v>17.8 to 22.0</v>
      </c>
      <c r="I1105" t="str">
        <f>IF(C1105&gt;$AA$17,"Above 21.9",IF(C1105&gt;$AA$16,"17.7 to 21.9",IF(C1105&gt;$AA$15,"13.7 to 17.7",IF(C1105&gt;$AA$14,"10.6 to 13.6","Below 10.6"))))</f>
        <v>17.7 to 21.9</v>
      </c>
      <c r="J1105" t="str">
        <f t="shared" si="480"/>
        <v>17.7 to 21.9</v>
      </c>
      <c r="K1105">
        <f t="shared" ref="K1105:O1105" si="533">_xlfn.PERCENTILE.INC($C386:$C1105,K$1)</f>
        <v>10.171744562552723</v>
      </c>
      <c r="L1105">
        <f t="shared" si="533"/>
        <v>11.999974822135329</v>
      </c>
      <c r="M1105">
        <f t="shared" si="533"/>
        <v>15.447624037672595</v>
      </c>
      <c r="N1105">
        <f t="shared" si="533"/>
        <v>18.846528042788417</v>
      </c>
      <c r="O1105">
        <f t="shared" si="533"/>
        <v>32.563788598776704</v>
      </c>
      <c r="P1105">
        <f t="shared" si="519"/>
        <v>2</v>
      </c>
      <c r="Q1105">
        <f t="shared" si="482"/>
        <v>1</v>
      </c>
      <c r="R1105">
        <f t="shared" si="483"/>
        <v>2</v>
      </c>
      <c r="S1105">
        <f t="shared" si="484"/>
        <v>2</v>
      </c>
      <c r="T1105">
        <f t="shared" si="496"/>
        <v>5.3631612505308873E-2</v>
      </c>
      <c r="U1105">
        <f t="shared" si="485"/>
        <v>5.3804412867272312E-2</v>
      </c>
      <c r="V1105">
        <f t="shared" si="486"/>
        <v>6.0228057588860039E-2</v>
      </c>
      <c r="W1105">
        <f t="shared" si="487"/>
        <v>5.452891330379947E-2</v>
      </c>
    </row>
    <row r="1106" spans="1:23" x14ac:dyDescent="0.4">
      <c r="A1106">
        <v>1973.01</v>
      </c>
      <c r="B1106">
        <v>118.4</v>
      </c>
      <c r="C1106">
        <v>18.71253046730244</v>
      </c>
      <c r="D1106">
        <f t="shared" si="477"/>
        <v>8.1985859206885961E-2</v>
      </c>
      <c r="E1106">
        <f t="shared" si="501"/>
        <v>0.1461761858664086</v>
      </c>
      <c r="F1106">
        <f t="shared" si="497"/>
        <v>9.1914893617021848E-2</v>
      </c>
      <c r="G1106" t="str">
        <f t="shared" si="478"/>
        <v>17.8 to 22.0</v>
      </c>
      <c r="H1106" t="str">
        <f t="shared" si="479"/>
        <v>17.8 to 22.0</v>
      </c>
      <c r="I1106" t="str">
        <f>IF(C1106&gt;$AA$17,"Above 21.9",IF(C1106&gt;$AA$16,"17.7 to 21.9",IF(C1106&gt;$AA$15,"13.7 to 17.7",IF(C1106&gt;$AA$14,"10.6 to 13.6","Below 10.6"))))</f>
        <v>17.7 to 21.9</v>
      </c>
      <c r="J1106" t="str">
        <f t="shared" si="480"/>
        <v>17.7 to 21.9</v>
      </c>
      <c r="K1106">
        <f t="shared" ref="K1106:O1106" si="534">_xlfn.PERCENTILE.INC($C387:$C1106,K$1)</f>
        <v>10.171744562552723</v>
      </c>
      <c r="L1106">
        <f t="shared" si="534"/>
        <v>11.999974822135329</v>
      </c>
      <c r="M1106">
        <f t="shared" si="534"/>
        <v>15.527876813776164</v>
      </c>
      <c r="N1106">
        <f t="shared" si="534"/>
        <v>18.846528042788417</v>
      </c>
      <c r="O1106">
        <f t="shared" si="534"/>
        <v>32.563788598776704</v>
      </c>
      <c r="P1106">
        <f t="shared" si="519"/>
        <v>2</v>
      </c>
      <c r="Q1106">
        <f t="shared" si="482"/>
        <v>1</v>
      </c>
      <c r="R1106">
        <f t="shared" si="483"/>
        <v>2</v>
      </c>
      <c r="S1106">
        <f t="shared" si="484"/>
        <v>2</v>
      </c>
      <c r="T1106">
        <f t="shared" si="496"/>
        <v>5.3440126750754623E-2</v>
      </c>
      <c r="U1106">
        <f t="shared" si="485"/>
        <v>5.1923151241296442E-2</v>
      </c>
      <c r="V1106">
        <f t="shared" si="486"/>
        <v>5.792736983950228E-2</v>
      </c>
      <c r="W1106">
        <f t="shared" si="487"/>
        <v>5.3631612505308873E-2</v>
      </c>
    </row>
    <row r="1107" spans="1:23" x14ac:dyDescent="0.4">
      <c r="A1107">
        <v>1973.02</v>
      </c>
      <c r="B1107">
        <v>114.2</v>
      </c>
      <c r="C1107">
        <v>17.889889599193758</v>
      </c>
      <c r="D1107">
        <f t="shared" si="477"/>
        <v>7.3240291262135923E-2</v>
      </c>
      <c r="E1107">
        <f t="shared" si="501"/>
        <v>8.5551330798479083E-2</v>
      </c>
      <c r="F1107">
        <f t="shared" si="497"/>
        <v>-0.42567567567567588</v>
      </c>
      <c r="G1107" t="str">
        <f t="shared" si="478"/>
        <v>17.8 to 22.0</v>
      </c>
      <c r="H1107" t="str">
        <f t="shared" si="479"/>
        <v>17.8 to 22.0</v>
      </c>
      <c r="I1107" t="str">
        <f>IF(C1107&gt;$AA$17,"Above 21.9",IF(C1107&gt;$AA$16,"17.7 to 21.9",IF(C1107&gt;$AA$15,"13.7 to 17.7",IF(C1107&gt;$AA$14,"10.6 to 13.6","Below 10.6"))))</f>
        <v>17.7 to 21.9</v>
      </c>
      <c r="J1107" t="str">
        <f t="shared" si="480"/>
        <v>17.7 to 21.9</v>
      </c>
      <c r="K1107">
        <f t="shared" ref="K1107:O1107" si="535">_xlfn.PERCENTILE.INC($C388:$C1107,K$1)</f>
        <v>10.171744562552723</v>
      </c>
      <c r="L1107">
        <f t="shared" si="535"/>
        <v>11.999974822135329</v>
      </c>
      <c r="M1107">
        <f t="shared" si="535"/>
        <v>15.566593899067268</v>
      </c>
      <c r="N1107">
        <f t="shared" si="535"/>
        <v>18.846528042788417</v>
      </c>
      <c r="O1107">
        <f t="shared" si="535"/>
        <v>32.563788598776704</v>
      </c>
      <c r="P1107">
        <f t="shared" si="519"/>
        <v>2</v>
      </c>
      <c r="Q1107">
        <f t="shared" si="482"/>
        <v>1</v>
      </c>
      <c r="R1107">
        <f t="shared" si="483"/>
        <v>2</v>
      </c>
      <c r="S1107">
        <f t="shared" si="484"/>
        <v>2</v>
      </c>
      <c r="T1107">
        <f t="shared" si="496"/>
        <v>5.5897494193875123E-2</v>
      </c>
      <c r="U1107">
        <f t="shared" si="485"/>
        <v>5.1363201691035081E-2</v>
      </c>
      <c r="V1107">
        <f t="shared" si="486"/>
        <v>5.7260166518854932E-2</v>
      </c>
      <c r="W1107">
        <f t="shared" si="487"/>
        <v>5.3440126750754623E-2</v>
      </c>
    </row>
    <row r="1108" spans="1:23" x14ac:dyDescent="0.4">
      <c r="A1108">
        <v>1973.03</v>
      </c>
      <c r="B1108">
        <v>112.4</v>
      </c>
      <c r="C1108">
        <v>17.412142058290339</v>
      </c>
      <c r="D1108">
        <f t="shared" si="477"/>
        <v>7.1158824425156086E-2</v>
      </c>
      <c r="E1108">
        <f t="shared" si="501"/>
        <v>4.3639740018570128E-2</v>
      </c>
      <c r="F1108">
        <f t="shared" si="497"/>
        <v>-0.18914185639229392</v>
      </c>
      <c r="G1108" t="str">
        <f t="shared" si="478"/>
        <v>13.7 to 17.8</v>
      </c>
      <c r="H1108" t="str">
        <f t="shared" si="479"/>
        <v>17.8 to 22.0</v>
      </c>
      <c r="I1108" t="str">
        <f>IF(C1108&gt;$AA$17,"Above 21.9",IF(C1108&gt;$AA$16,"17.7 to 21.9",IF(C1108&gt;$AA$15,"13.7 to 17.7",IF(C1108&gt;$AA$14,"10.6 to 13.6","Below 10.6"))))</f>
        <v>13.7 to 17.7</v>
      </c>
      <c r="J1108" t="str">
        <f t="shared" si="480"/>
        <v>17.7 to 21.9</v>
      </c>
      <c r="K1108">
        <f t="shared" ref="K1108:O1108" si="536">_xlfn.PERCENTILE.INC($C389:$C1108,K$1)</f>
        <v>10.171744562552723</v>
      </c>
      <c r="L1108">
        <f t="shared" si="536"/>
        <v>11.999974822135329</v>
      </c>
      <c r="M1108">
        <f t="shared" si="536"/>
        <v>15.609045917656234</v>
      </c>
      <c r="N1108">
        <f t="shared" si="536"/>
        <v>18.846528042788417</v>
      </c>
      <c r="O1108">
        <f t="shared" si="536"/>
        <v>32.563788598776704</v>
      </c>
      <c r="P1108">
        <f t="shared" si="519"/>
        <v>2</v>
      </c>
      <c r="Q1108">
        <f t="shared" si="482"/>
        <v>1</v>
      </c>
      <c r="R1108">
        <f t="shared" si="483"/>
        <v>2</v>
      </c>
      <c r="S1108">
        <f t="shared" si="484"/>
        <v>2</v>
      </c>
      <c r="T1108">
        <f t="shared" si="496"/>
        <v>5.7431187768415659E-2</v>
      </c>
      <c r="U1108">
        <f t="shared" si="485"/>
        <v>5.1845533514936946E-2</v>
      </c>
      <c r="V1108">
        <f t="shared" si="486"/>
        <v>5.6161967994301155E-2</v>
      </c>
      <c r="W1108">
        <f t="shared" si="487"/>
        <v>5.5897494193875123E-2</v>
      </c>
    </row>
    <row r="1109" spans="1:23" x14ac:dyDescent="0.4">
      <c r="A1109">
        <v>1973.04</v>
      </c>
      <c r="B1109">
        <v>110.3</v>
      </c>
      <c r="C1109">
        <v>16.935740066050826</v>
      </c>
      <c r="D1109">
        <f t="shared" si="477"/>
        <v>6.0413030831878989E-2</v>
      </c>
      <c r="E1109">
        <f t="shared" si="501"/>
        <v>1.3786764705882353E-2</v>
      </c>
      <c r="F1109">
        <f t="shared" si="497"/>
        <v>-0.22419928825622865</v>
      </c>
      <c r="G1109" t="str">
        <f t="shared" si="478"/>
        <v>13.7 to 17.8</v>
      </c>
      <c r="H1109" t="str">
        <f t="shared" si="479"/>
        <v>17.8 to 22.0</v>
      </c>
      <c r="I1109" t="str">
        <f>IF(C1109&gt;$AA$17,"Above 21.9",IF(C1109&gt;$AA$16,"17.7 to 21.9",IF(C1109&gt;$AA$15,"13.7 to 17.7",IF(C1109&gt;$AA$14,"10.6 to 13.6","Below 10.6"))))</f>
        <v>13.7 to 17.7</v>
      </c>
      <c r="J1109" t="str">
        <f t="shared" si="480"/>
        <v>17.7 to 21.9</v>
      </c>
      <c r="K1109">
        <f t="shared" ref="K1109:O1109" si="537">_xlfn.PERCENTILE.INC($C390:$C1109,K$1)</f>
        <v>10.171744562552723</v>
      </c>
      <c r="L1109">
        <f t="shared" si="537"/>
        <v>11.999974822135329</v>
      </c>
      <c r="M1109">
        <f t="shared" si="537"/>
        <v>15.629382968387658</v>
      </c>
      <c r="N1109">
        <f t="shared" si="537"/>
        <v>18.846528042788417</v>
      </c>
      <c r="O1109">
        <f t="shared" si="537"/>
        <v>32.563788598776704</v>
      </c>
      <c r="P1109">
        <f t="shared" si="519"/>
        <v>2</v>
      </c>
      <c r="Q1109">
        <f t="shared" si="482"/>
        <v>1</v>
      </c>
      <c r="R1109">
        <f t="shared" si="483"/>
        <v>2</v>
      </c>
      <c r="S1109">
        <f t="shared" si="484"/>
        <v>2</v>
      </c>
      <c r="T1109">
        <f t="shared" si="496"/>
        <v>5.9046725805894221E-2</v>
      </c>
      <c r="U1109">
        <f t="shared" si="485"/>
        <v>4.9627601332608622E-2</v>
      </c>
      <c r="V1109">
        <f t="shared" si="486"/>
        <v>5.581864221745738E-2</v>
      </c>
      <c r="W1109">
        <f t="shared" si="487"/>
        <v>5.7431187768415659E-2</v>
      </c>
    </row>
    <row r="1110" spans="1:23" x14ac:dyDescent="0.4">
      <c r="A1110">
        <v>1973.05</v>
      </c>
      <c r="B1110">
        <v>107.2</v>
      </c>
      <c r="C1110">
        <v>16.31433875966858</v>
      </c>
      <c r="D1110">
        <f t="shared" si="477"/>
        <v>5.2837182777302538E-2</v>
      </c>
      <c r="E1110">
        <f t="shared" si="501"/>
        <v>-4.642525533890436E-3</v>
      </c>
      <c r="F1110">
        <f t="shared" si="497"/>
        <v>-0.33726201269265577</v>
      </c>
      <c r="G1110" t="str">
        <f t="shared" si="478"/>
        <v>13.7 to 17.8</v>
      </c>
      <c r="H1110" t="str">
        <f t="shared" si="479"/>
        <v>17.8 to 22.0</v>
      </c>
      <c r="I1110" t="str">
        <f>IF(C1110&gt;$AA$17,"Above 21.9",IF(C1110&gt;$AA$16,"17.7 to 21.9",IF(C1110&gt;$AA$15,"13.7 to 17.7",IF(C1110&gt;$AA$14,"10.6 to 13.6","Below 10.6"))))</f>
        <v>13.7 to 17.7</v>
      </c>
      <c r="J1110" t="str">
        <f t="shared" si="480"/>
        <v>17.7 to 21.9</v>
      </c>
      <c r="K1110">
        <f t="shared" ref="K1110:O1110" si="538">_xlfn.PERCENTILE.INC($C391:$C1110,K$1)</f>
        <v>10.171744562552723</v>
      </c>
      <c r="L1110">
        <f t="shared" si="538"/>
        <v>11.999974822135329</v>
      </c>
      <c r="M1110">
        <f t="shared" si="538"/>
        <v>15.649106364177893</v>
      </c>
      <c r="N1110">
        <f t="shared" si="538"/>
        <v>18.846528042788417</v>
      </c>
      <c r="O1110">
        <f t="shared" si="538"/>
        <v>32.563788598776704</v>
      </c>
      <c r="P1110">
        <f t="shared" si="519"/>
        <v>2</v>
      </c>
      <c r="Q1110">
        <f t="shared" si="482"/>
        <v>1</v>
      </c>
      <c r="R1110">
        <f t="shared" si="483"/>
        <v>2</v>
      </c>
      <c r="S1110">
        <f t="shared" si="484"/>
        <v>2</v>
      </c>
      <c r="T1110">
        <f t="shared" si="496"/>
        <v>6.1295772677722349E-2</v>
      </c>
      <c r="U1110">
        <f t="shared" si="485"/>
        <v>4.8762443643305488E-2</v>
      </c>
      <c r="V1110">
        <f t="shared" si="486"/>
        <v>5.6616658039547151E-2</v>
      </c>
      <c r="W1110">
        <f t="shared" si="487"/>
        <v>5.9046725805894221E-2</v>
      </c>
    </row>
    <row r="1111" spans="1:23" x14ac:dyDescent="0.4">
      <c r="A1111">
        <v>1973.06</v>
      </c>
      <c r="B1111">
        <v>104.8</v>
      </c>
      <c r="C1111">
        <v>15.808323047681981</v>
      </c>
      <c r="D1111">
        <f t="shared" si="477"/>
        <v>4.9479389530737411E-2</v>
      </c>
      <c r="E1111">
        <f t="shared" si="501"/>
        <v>-2.9629629629629655E-2</v>
      </c>
      <c r="F1111">
        <f t="shared" si="497"/>
        <v>-0.26865671641791106</v>
      </c>
      <c r="G1111" t="str">
        <f t="shared" si="478"/>
        <v>13.7 to 17.8</v>
      </c>
      <c r="H1111" t="str">
        <f t="shared" si="479"/>
        <v>17.8 to 22.0</v>
      </c>
      <c r="I1111" t="str">
        <f>IF(C1111&gt;$AA$17,"Above 21.9",IF(C1111&gt;$AA$16,"17.7 to 21.9",IF(C1111&gt;$AA$15,"13.7 to 17.7",IF(C1111&gt;$AA$14,"10.6 to 13.6","Below 10.6"))))</f>
        <v>13.7 to 17.7</v>
      </c>
      <c r="J1111" t="str">
        <f t="shared" si="480"/>
        <v>17.7 to 21.9</v>
      </c>
      <c r="K1111">
        <f t="shared" ref="K1111:O1111" si="539">_xlfn.PERCENTILE.INC($C392:$C1111,K$1)</f>
        <v>10.171744562552723</v>
      </c>
      <c r="L1111">
        <f t="shared" si="539"/>
        <v>12.008002676666667</v>
      </c>
      <c r="M1111">
        <f t="shared" si="539"/>
        <v>15.690507654658541</v>
      </c>
      <c r="N1111">
        <f t="shared" si="539"/>
        <v>18.846528042788417</v>
      </c>
      <c r="O1111">
        <f t="shared" si="539"/>
        <v>32.563788598776704</v>
      </c>
      <c r="P1111">
        <f t="shared" si="519"/>
        <v>2</v>
      </c>
      <c r="Q1111">
        <f t="shared" si="482"/>
        <v>1</v>
      </c>
      <c r="R1111">
        <f t="shared" si="483"/>
        <v>2</v>
      </c>
      <c r="S1111">
        <f t="shared" si="484"/>
        <v>2</v>
      </c>
      <c r="T1111">
        <f t="shared" si="496"/>
        <v>6.3257816593432589E-2</v>
      </c>
      <c r="U1111">
        <f t="shared" si="485"/>
        <v>4.9057723785497401E-2</v>
      </c>
      <c r="V1111">
        <f t="shared" si="486"/>
        <v>5.668658739775298E-2</v>
      </c>
      <c r="W1111">
        <f t="shared" si="487"/>
        <v>6.1295772677722349E-2</v>
      </c>
    </row>
    <row r="1112" spans="1:23" x14ac:dyDescent="0.4">
      <c r="A1112">
        <v>1973.07</v>
      </c>
      <c r="B1112">
        <v>105.8</v>
      </c>
      <c r="C1112">
        <v>15.889518573988786</v>
      </c>
      <c r="D1112">
        <f t="shared" si="477"/>
        <v>5.3177935427826853E-2</v>
      </c>
      <c r="E1112">
        <f t="shared" si="501"/>
        <v>-1.3059701492537367E-2</v>
      </c>
      <c r="F1112">
        <f t="shared" si="497"/>
        <v>0.11450381679389313</v>
      </c>
      <c r="G1112" t="str">
        <f t="shared" si="478"/>
        <v>13.7 to 17.8</v>
      </c>
      <c r="H1112" t="str">
        <f t="shared" si="479"/>
        <v>17.8 to 22.0</v>
      </c>
      <c r="I1112" t="str">
        <f>IF(C1112&gt;$AA$17,"Above 21.9",IF(C1112&gt;$AA$16,"17.7 to 21.9",IF(C1112&gt;$AA$15,"13.7 to 17.7",IF(C1112&gt;$AA$14,"10.6 to 13.6","Below 10.6"))))</f>
        <v>13.7 to 17.7</v>
      </c>
      <c r="J1112" t="str">
        <f t="shared" si="480"/>
        <v>17.7 to 21.9</v>
      </c>
      <c r="K1112">
        <f t="shared" ref="K1112:O1112" si="540">_xlfn.PERCENTILE.INC($C393:$C1112,K$1)</f>
        <v>10.171744562552723</v>
      </c>
      <c r="L1112">
        <f t="shared" si="540"/>
        <v>12.011688019164318</v>
      </c>
      <c r="M1112">
        <f t="shared" si="540"/>
        <v>15.740128021526132</v>
      </c>
      <c r="N1112">
        <f t="shared" si="540"/>
        <v>18.846528042788417</v>
      </c>
      <c r="O1112">
        <f t="shared" si="540"/>
        <v>32.563788598776704</v>
      </c>
      <c r="P1112">
        <f t="shared" si="519"/>
        <v>2</v>
      </c>
      <c r="Q1112">
        <f t="shared" si="482"/>
        <v>1</v>
      </c>
      <c r="R1112">
        <f t="shared" si="483"/>
        <v>2</v>
      </c>
      <c r="S1112">
        <f t="shared" si="484"/>
        <v>2</v>
      </c>
      <c r="T1112">
        <f t="shared" si="496"/>
        <v>6.2934568806697802E-2</v>
      </c>
      <c r="U1112">
        <f t="shared" si="485"/>
        <v>5.0077038802058313E-2</v>
      </c>
      <c r="V1112">
        <f t="shared" si="486"/>
        <v>5.7475591450293941E-2</v>
      </c>
      <c r="W1112">
        <f t="shared" si="487"/>
        <v>6.3257816593432589E-2</v>
      </c>
    </row>
    <row r="1113" spans="1:23" x14ac:dyDescent="0.4">
      <c r="A1113">
        <v>1973.08</v>
      </c>
      <c r="B1113">
        <v>103.8</v>
      </c>
      <c r="C1113">
        <v>15.278501094706121</v>
      </c>
      <c r="D1113">
        <f t="shared" si="477"/>
        <v>4.6238377007607766E-2</v>
      </c>
      <c r="E1113">
        <f t="shared" si="501"/>
        <v>-6.4864864864864896E-2</v>
      </c>
      <c r="F1113">
        <f t="shared" si="497"/>
        <v>-0.22684310018903592</v>
      </c>
      <c r="G1113" t="str">
        <f t="shared" si="478"/>
        <v>13.7 to 17.8</v>
      </c>
      <c r="H1113" t="str">
        <f t="shared" si="479"/>
        <v>17.8 to 22.0</v>
      </c>
      <c r="I1113" t="str">
        <f>IF(C1113&gt;$AA$17,"Above 21.9",IF(C1113&gt;$AA$16,"17.7 to 21.9",IF(C1113&gt;$AA$15,"13.7 to 17.7",IF(C1113&gt;$AA$14,"10.6 to 13.6","Below 10.6"))))</f>
        <v>13.7 to 17.7</v>
      </c>
      <c r="J1113" t="str">
        <f t="shared" si="480"/>
        <v>17.7 to 21.9</v>
      </c>
      <c r="K1113">
        <f t="shared" ref="K1113:O1113" si="541">_xlfn.PERCENTILE.INC($C394:$C1113,K$1)</f>
        <v>10.171744562552723</v>
      </c>
      <c r="L1113">
        <f t="shared" si="541"/>
        <v>12.020460480499072</v>
      </c>
      <c r="M1113">
        <f t="shared" si="541"/>
        <v>15.740128021526132</v>
      </c>
      <c r="N1113">
        <f t="shared" si="541"/>
        <v>18.846528042788417</v>
      </c>
      <c r="O1113">
        <f t="shared" si="541"/>
        <v>32.563788598776704</v>
      </c>
      <c r="P1113">
        <f t="shared" si="519"/>
        <v>3</v>
      </c>
      <c r="Q1113">
        <f t="shared" si="482"/>
        <v>1</v>
      </c>
      <c r="R1113">
        <f t="shared" si="483"/>
        <v>2</v>
      </c>
      <c r="S1113">
        <f t="shared" si="484"/>
        <v>2</v>
      </c>
      <c r="T1113">
        <f t="shared" si="496"/>
        <v>6.5451446696331489E-2</v>
      </c>
      <c r="U1113">
        <f t="shared" si="485"/>
        <v>4.8845683924992639E-2</v>
      </c>
      <c r="V1113">
        <f t="shared" si="486"/>
        <v>5.5730783392914721E-2</v>
      </c>
      <c r="W1113">
        <f t="shared" si="487"/>
        <v>6.2934568806697802E-2</v>
      </c>
    </row>
    <row r="1114" spans="1:23" x14ac:dyDescent="0.4">
      <c r="A1114">
        <v>1973.09</v>
      </c>
      <c r="B1114">
        <v>105.6</v>
      </c>
      <c r="C1114">
        <v>15.475308601805564</v>
      </c>
      <c r="D1114">
        <f t="shared" si="477"/>
        <v>4.4955387783115995E-2</v>
      </c>
      <c r="E1114">
        <f t="shared" si="501"/>
        <v>-3.4734917733089683E-2</v>
      </c>
      <c r="F1114">
        <f t="shared" si="497"/>
        <v>0.20809248554913262</v>
      </c>
      <c r="G1114" t="str">
        <f t="shared" si="478"/>
        <v>13.7 to 17.8</v>
      </c>
      <c r="H1114" t="str">
        <f t="shared" si="479"/>
        <v>17.8 to 22.0</v>
      </c>
      <c r="I1114" t="str">
        <f>IF(C1114&gt;$AA$17,"Above 21.9",IF(C1114&gt;$AA$16,"17.7 to 21.9",IF(C1114&gt;$AA$15,"13.7 to 17.7",IF(C1114&gt;$AA$14,"10.6 to 13.6","Below 10.6"))))</f>
        <v>13.7 to 17.7</v>
      </c>
      <c r="J1114" t="str">
        <f t="shared" si="480"/>
        <v>17.7 to 21.9</v>
      </c>
      <c r="K1114">
        <f t="shared" ref="K1114:O1114" si="542">_xlfn.PERCENTILE.INC($C395:$C1114,K$1)</f>
        <v>10.171744562552723</v>
      </c>
      <c r="L1114">
        <f t="shared" si="542"/>
        <v>12.03282657625101</v>
      </c>
      <c r="M1114">
        <f t="shared" si="542"/>
        <v>15.740128021526132</v>
      </c>
      <c r="N1114">
        <f t="shared" si="542"/>
        <v>18.846528042788417</v>
      </c>
      <c r="O1114">
        <f t="shared" si="542"/>
        <v>32.563788598776704</v>
      </c>
      <c r="P1114">
        <f t="shared" si="519"/>
        <v>3</v>
      </c>
      <c r="Q1114">
        <f t="shared" si="482"/>
        <v>1</v>
      </c>
      <c r="R1114">
        <f t="shared" si="483"/>
        <v>2</v>
      </c>
      <c r="S1114">
        <f t="shared" si="484"/>
        <v>3</v>
      </c>
      <c r="T1114">
        <f t="shared" si="496"/>
        <v>6.4619066781215997E-2</v>
      </c>
      <c r="U1114">
        <f t="shared" si="485"/>
        <v>4.7709104026483359E-2</v>
      </c>
      <c r="V1114">
        <f t="shared" si="486"/>
        <v>5.6773490265631187E-2</v>
      </c>
      <c r="W1114">
        <f t="shared" si="487"/>
        <v>6.5451446696331489E-2</v>
      </c>
    </row>
    <row r="1115" spans="1:23" x14ac:dyDescent="0.4">
      <c r="A1115">
        <v>1973.1</v>
      </c>
      <c r="B1115">
        <v>109.8</v>
      </c>
      <c r="C1115">
        <v>15.913516308933383</v>
      </c>
      <c r="D1115">
        <f t="shared" si="477"/>
        <v>5.0349171573326024E-2</v>
      </c>
      <c r="E1115">
        <f t="shared" si="501"/>
        <v>1.8248175182482011E-3</v>
      </c>
      <c r="F1115">
        <f t="shared" si="497"/>
        <v>0.47727272727272763</v>
      </c>
      <c r="G1115" t="str">
        <f t="shared" si="478"/>
        <v>13.7 to 17.8</v>
      </c>
      <c r="H1115" t="str">
        <f t="shared" si="479"/>
        <v>17.8 to 22.0</v>
      </c>
      <c r="I1115" t="str">
        <f>IF(C1115&gt;$AA$17,"Above 21.9",IF(C1115&gt;$AA$16,"17.7 to 21.9",IF(C1115&gt;$AA$15,"13.7 to 17.7",IF(C1115&gt;$AA$14,"10.6 to 13.6","Below 10.6"))))</f>
        <v>13.7 to 17.7</v>
      </c>
      <c r="J1115" t="str">
        <f t="shared" si="480"/>
        <v>17.7 to 21.9</v>
      </c>
      <c r="K1115">
        <f t="shared" ref="K1115:O1115" si="543">_xlfn.PERCENTILE.INC($C396:$C1115,K$1)</f>
        <v>10.171744562552723</v>
      </c>
      <c r="L1115">
        <f t="shared" si="543"/>
        <v>12.04232766301511</v>
      </c>
      <c r="M1115">
        <f t="shared" si="543"/>
        <v>15.758557273717162</v>
      </c>
      <c r="N1115">
        <f t="shared" si="543"/>
        <v>18.846528042788417</v>
      </c>
      <c r="O1115">
        <f t="shared" si="543"/>
        <v>32.563788598776704</v>
      </c>
      <c r="P1115">
        <f t="shared" si="519"/>
        <v>2</v>
      </c>
      <c r="Q1115">
        <f t="shared" si="482"/>
        <v>1</v>
      </c>
      <c r="R1115">
        <f t="shared" si="483"/>
        <v>2</v>
      </c>
      <c r="S1115">
        <f t="shared" si="484"/>
        <v>3</v>
      </c>
      <c r="T1115">
        <f t="shared" si="496"/>
        <v>6.2839662874422622E-2</v>
      </c>
      <c r="U1115">
        <f t="shared" si="485"/>
        <v>4.7866713194690054E-2</v>
      </c>
      <c r="V1115">
        <f t="shared" si="486"/>
        <v>5.7034706777618002E-2</v>
      </c>
      <c r="W1115">
        <f t="shared" si="487"/>
        <v>6.4619066781215997E-2</v>
      </c>
    </row>
    <row r="1116" spans="1:23" x14ac:dyDescent="0.4">
      <c r="A1116">
        <v>1973.11</v>
      </c>
      <c r="B1116">
        <v>102</v>
      </c>
      <c r="C1116">
        <v>14.65184515971057</v>
      </c>
      <c r="D1116">
        <f t="shared" si="477"/>
        <v>4.0457174332139897E-2</v>
      </c>
      <c r="E1116">
        <f t="shared" si="501"/>
        <v>-0.1138140747176368</v>
      </c>
      <c r="F1116">
        <f t="shared" si="497"/>
        <v>-0.85245901639344246</v>
      </c>
      <c r="G1116" t="str">
        <f t="shared" si="478"/>
        <v>13.7 to 17.8</v>
      </c>
      <c r="H1116" t="str">
        <f t="shared" si="479"/>
        <v>17.8 to 22.0</v>
      </c>
      <c r="I1116" t="str">
        <f>IF(C1116&gt;$AA$17,"Above 21.9",IF(C1116&gt;$AA$16,"17.7 to 21.9",IF(C1116&gt;$AA$15,"13.7 to 17.7",IF(C1116&gt;$AA$14,"10.6 to 13.6","Below 10.6"))))</f>
        <v>13.7 to 17.7</v>
      </c>
      <c r="J1116" t="str">
        <f t="shared" si="480"/>
        <v>17.7 to 21.9</v>
      </c>
      <c r="K1116">
        <f t="shared" ref="K1116:O1116" si="544">_xlfn.PERCENTILE.INC($C397:$C1116,K$1)</f>
        <v>10.171744562552723</v>
      </c>
      <c r="L1116">
        <f t="shared" si="544"/>
        <v>12.050234947286622</v>
      </c>
      <c r="M1116">
        <f t="shared" si="544"/>
        <v>15.758557273717162</v>
      </c>
      <c r="N1116">
        <f t="shared" si="544"/>
        <v>18.846528042788417</v>
      </c>
      <c r="O1116">
        <f t="shared" si="544"/>
        <v>32.563788598776704</v>
      </c>
      <c r="P1116">
        <f t="shared" si="519"/>
        <v>3</v>
      </c>
      <c r="Q1116">
        <f t="shared" si="482"/>
        <v>1</v>
      </c>
      <c r="R1116">
        <f t="shared" si="483"/>
        <v>2</v>
      </c>
      <c r="S1116">
        <f t="shared" si="484"/>
        <v>2</v>
      </c>
      <c r="T1116">
        <f t="shared" si="496"/>
        <v>6.8250789514878674E-2</v>
      </c>
      <c r="U1116">
        <f t="shared" si="485"/>
        <v>4.8261618119224595E-2</v>
      </c>
      <c r="V1116">
        <f t="shared" si="486"/>
        <v>5.452891330379947E-2</v>
      </c>
      <c r="W1116">
        <f t="shared" si="487"/>
        <v>6.2839662874422622E-2</v>
      </c>
    </row>
    <row r="1117" spans="1:23" x14ac:dyDescent="0.4">
      <c r="A1117">
        <v>1973.12</v>
      </c>
      <c r="B1117">
        <v>94.78</v>
      </c>
      <c r="C1117">
        <v>13.49332968620589</v>
      </c>
      <c r="D1117">
        <f t="shared" si="477"/>
        <v>2.7787515167857622E-2</v>
      </c>
      <c r="E1117">
        <f t="shared" si="501"/>
        <v>-0.19336170212765957</v>
      </c>
      <c r="F1117">
        <f t="shared" si="497"/>
        <v>-0.8494117647058822</v>
      </c>
      <c r="G1117" t="str">
        <f t="shared" si="478"/>
        <v>10.7 to 13.7</v>
      </c>
      <c r="H1117" t="str">
        <f t="shared" si="479"/>
        <v>17.8 to 22.0</v>
      </c>
      <c r="I1117" t="str">
        <f>IF(C1117&gt;$AA$17,"Above 21.9",IF(C1117&gt;$AA$16,"17.7 to 21.9",IF(C1117&gt;$AA$15,"13.7 to 17.7",IF(C1117&gt;$AA$14,"10.6 to 13.6","Below 10.6"))))</f>
        <v>10.6 to 13.6</v>
      </c>
      <c r="J1117" t="str">
        <f t="shared" si="480"/>
        <v>17.7 to 21.9</v>
      </c>
      <c r="K1117">
        <f t="shared" ref="K1117:O1117" si="545">_xlfn.PERCENTILE.INC($C398:$C1117,K$1)</f>
        <v>10.171744562552723</v>
      </c>
      <c r="L1117">
        <f t="shared" si="545"/>
        <v>12.100002296504321</v>
      </c>
      <c r="M1117">
        <f t="shared" si="545"/>
        <v>15.758557273717162</v>
      </c>
      <c r="N1117">
        <f t="shared" si="545"/>
        <v>18.846528042788417</v>
      </c>
      <c r="O1117">
        <f t="shared" si="545"/>
        <v>32.563788598776704</v>
      </c>
      <c r="P1117">
        <f t="shared" si="519"/>
        <v>3</v>
      </c>
      <c r="Q1117">
        <f t="shared" si="482"/>
        <v>1</v>
      </c>
      <c r="R1117">
        <f t="shared" si="483"/>
        <v>2</v>
      </c>
      <c r="S1117">
        <f t="shared" si="484"/>
        <v>3</v>
      </c>
      <c r="T1117">
        <f t="shared" si="496"/>
        <v>7.4110691968216791E-2</v>
      </c>
      <c r="U1117">
        <f t="shared" si="485"/>
        <v>4.7531681272743237E-2</v>
      </c>
      <c r="V1117">
        <f t="shared" si="486"/>
        <v>5.3631612505308873E-2</v>
      </c>
      <c r="W1117">
        <f t="shared" si="487"/>
        <v>6.8250789514878674E-2</v>
      </c>
    </row>
    <row r="1118" spans="1:23" x14ac:dyDescent="0.4">
      <c r="A1118">
        <v>1974.01</v>
      </c>
      <c r="B1118">
        <v>96.11</v>
      </c>
      <c r="C1118">
        <v>13.530721892513954</v>
      </c>
      <c r="D1118">
        <f t="shared" si="477"/>
        <v>2.5716154349247872E-2</v>
      </c>
      <c r="E1118">
        <f t="shared" si="501"/>
        <v>-0.18826013513513518</v>
      </c>
      <c r="F1118">
        <f t="shared" si="497"/>
        <v>0.16838995568685355</v>
      </c>
      <c r="G1118" t="str">
        <f t="shared" si="478"/>
        <v>10.7 to 13.7</v>
      </c>
      <c r="H1118" t="str">
        <f t="shared" si="479"/>
        <v>17.8 to 22.0</v>
      </c>
      <c r="I1118" t="str">
        <f>IF(C1118&gt;$AA$17,"Above 21.9",IF(C1118&gt;$AA$16,"17.7 to 21.9",IF(C1118&gt;$AA$15,"13.7 to 17.7",IF(C1118&gt;$AA$14,"10.6 to 13.6","Below 10.6"))))</f>
        <v>10.6 to 13.6</v>
      </c>
      <c r="J1118" t="str">
        <f t="shared" si="480"/>
        <v>17.7 to 21.9</v>
      </c>
      <c r="K1118">
        <f t="shared" ref="K1118:O1118" si="546">_xlfn.PERCENTILE.INC($C399:$C1118,K$1)</f>
        <v>10.171744562552723</v>
      </c>
      <c r="L1118">
        <f t="shared" si="546"/>
        <v>12.137377845884361</v>
      </c>
      <c r="M1118">
        <f t="shared" si="546"/>
        <v>15.758557273717162</v>
      </c>
      <c r="N1118">
        <f t="shared" si="546"/>
        <v>18.846528042788417</v>
      </c>
      <c r="O1118">
        <f t="shared" si="546"/>
        <v>32.563788598776704</v>
      </c>
      <c r="P1118">
        <f t="shared" si="519"/>
        <v>3</v>
      </c>
      <c r="Q1118">
        <f t="shared" si="482"/>
        <v>1</v>
      </c>
      <c r="R1118">
        <f t="shared" si="483"/>
        <v>2</v>
      </c>
      <c r="S1118">
        <f t="shared" si="484"/>
        <v>3</v>
      </c>
      <c r="T1118">
        <f t="shared" si="496"/>
        <v>7.3905886762277107E-2</v>
      </c>
      <c r="U1118">
        <f t="shared" si="485"/>
        <v>4.6238035949332956E-2</v>
      </c>
      <c r="V1118">
        <f t="shared" si="486"/>
        <v>5.3440126750754623E-2</v>
      </c>
      <c r="W1118">
        <f t="shared" si="487"/>
        <v>7.4110691968216791E-2</v>
      </c>
    </row>
    <row r="1119" spans="1:23" x14ac:dyDescent="0.4">
      <c r="A1119">
        <v>1974.02</v>
      </c>
      <c r="B1119">
        <v>93.45</v>
      </c>
      <c r="C1119">
        <v>12.95732128020539</v>
      </c>
      <c r="D1119">
        <f t="shared" si="477"/>
        <v>2.0752035146659777E-2</v>
      </c>
      <c r="E1119">
        <f t="shared" si="501"/>
        <v>-0.18169877408056043</v>
      </c>
      <c r="F1119">
        <f t="shared" si="497"/>
        <v>-0.33211944646758879</v>
      </c>
      <c r="G1119" t="str">
        <f t="shared" si="478"/>
        <v>10.7 to 13.7</v>
      </c>
      <c r="H1119" t="str">
        <f t="shared" si="479"/>
        <v>17.8 to 22.0</v>
      </c>
      <c r="I1119" t="str">
        <f>IF(C1119&gt;$AA$17,"Above 21.9",IF(C1119&gt;$AA$16,"17.7 to 21.9",IF(C1119&gt;$AA$15,"13.7 to 17.7",IF(C1119&gt;$AA$14,"10.6 to 13.6","Below 10.6"))))</f>
        <v>10.6 to 13.6</v>
      </c>
      <c r="J1119" t="str">
        <f t="shared" si="480"/>
        <v>17.7 to 21.9</v>
      </c>
      <c r="K1119">
        <f t="shared" ref="K1119:O1119" si="547">_xlfn.PERCENTILE.INC($C400:$C1119,K$1)</f>
        <v>10.171744562552723</v>
      </c>
      <c r="L1119">
        <f t="shared" si="547"/>
        <v>12.141785423393745</v>
      </c>
      <c r="M1119">
        <f t="shared" si="547"/>
        <v>15.758557273717162</v>
      </c>
      <c r="N1119">
        <f t="shared" si="547"/>
        <v>18.846528042788417</v>
      </c>
      <c r="O1119">
        <f t="shared" si="547"/>
        <v>32.563788598776704</v>
      </c>
      <c r="P1119">
        <f t="shared" si="519"/>
        <v>3</v>
      </c>
      <c r="Q1119">
        <f t="shared" si="482"/>
        <v>1</v>
      </c>
      <c r="R1119">
        <f t="shared" si="483"/>
        <v>2</v>
      </c>
      <c r="S1119">
        <f t="shared" si="484"/>
        <v>3</v>
      </c>
      <c r="T1119">
        <f t="shared" si="496"/>
        <v>7.7176445530271573E-2</v>
      </c>
      <c r="U1119">
        <f t="shared" si="485"/>
        <v>4.5802916552774173E-2</v>
      </c>
      <c r="V1119">
        <f t="shared" si="486"/>
        <v>5.5897494193875123E-2</v>
      </c>
      <c r="W1119">
        <f t="shared" si="487"/>
        <v>7.3905886762277107E-2</v>
      </c>
    </row>
    <row r="1120" spans="1:23" x14ac:dyDescent="0.4">
      <c r="A1120">
        <v>1974.03</v>
      </c>
      <c r="B1120">
        <v>97.44</v>
      </c>
      <c r="C1120">
        <v>13.310364239140164</v>
      </c>
      <c r="D1120">
        <f t="shared" si="477"/>
        <v>2.3654822335025381E-2</v>
      </c>
      <c r="E1120">
        <f t="shared" si="501"/>
        <v>-0.13309608540925275</v>
      </c>
      <c r="F1120">
        <f t="shared" si="497"/>
        <v>0.51235955056179705</v>
      </c>
      <c r="G1120" t="str">
        <f t="shared" si="478"/>
        <v>10.7 to 13.7</v>
      </c>
      <c r="H1120" t="str">
        <f t="shared" si="479"/>
        <v>Above 22.0</v>
      </c>
      <c r="I1120" t="str">
        <f>IF(C1120&gt;$AA$17,"Above 21.9",IF(C1120&gt;$AA$16,"17.7 to 21.9",IF(C1120&gt;$AA$15,"13.7 to 17.7",IF(C1120&gt;$AA$14,"10.6 to 13.6","Below 10.6"))))</f>
        <v>10.6 to 13.6</v>
      </c>
      <c r="J1120" t="str">
        <f t="shared" si="480"/>
        <v>Above 21.9</v>
      </c>
      <c r="K1120">
        <f t="shared" ref="K1120:O1120" si="548">_xlfn.PERCENTILE.INC($C401:$C1120,K$1)</f>
        <v>10.171744562552723</v>
      </c>
      <c r="L1120">
        <f t="shared" si="548"/>
        <v>12.145031857611178</v>
      </c>
      <c r="M1120">
        <f t="shared" si="548"/>
        <v>15.758557273717162</v>
      </c>
      <c r="N1120">
        <f t="shared" si="548"/>
        <v>18.846528042788417</v>
      </c>
      <c r="O1120">
        <f t="shared" si="548"/>
        <v>32.563788598776704</v>
      </c>
      <c r="P1120">
        <f t="shared" si="519"/>
        <v>3</v>
      </c>
      <c r="Q1120">
        <f t="shared" si="482"/>
        <v>1</v>
      </c>
      <c r="R1120">
        <f t="shared" si="483"/>
        <v>2</v>
      </c>
      <c r="S1120">
        <f t="shared" si="484"/>
        <v>3</v>
      </c>
      <c r="T1120">
        <f t="shared" si="496"/>
        <v>7.5129424111432058E-2</v>
      </c>
      <c r="U1120">
        <f t="shared" si="485"/>
        <v>4.511160379042968E-2</v>
      </c>
      <c r="V1120">
        <f t="shared" si="486"/>
        <v>5.7431187768415659E-2</v>
      </c>
      <c r="W1120">
        <f t="shared" si="487"/>
        <v>7.7176445530271573E-2</v>
      </c>
    </row>
    <row r="1121" spans="1:23" x14ac:dyDescent="0.4">
      <c r="A1121">
        <v>1974.04</v>
      </c>
      <c r="B1121">
        <v>92.46</v>
      </c>
      <c r="C1121">
        <v>12.550411048540907</v>
      </c>
      <c r="D1121">
        <f t="shared" si="477"/>
        <v>1.5661746309732293E-2</v>
      </c>
      <c r="E1121">
        <f t="shared" si="501"/>
        <v>-0.16174070716228472</v>
      </c>
      <c r="F1121">
        <f t="shared" si="497"/>
        <v>-0.61330049261083797</v>
      </c>
      <c r="G1121" t="str">
        <f t="shared" si="478"/>
        <v>10.7 to 13.7</v>
      </c>
      <c r="H1121" t="str">
        <f t="shared" si="479"/>
        <v>Above 22.0</v>
      </c>
      <c r="I1121" t="str">
        <f>IF(C1121&gt;$AA$17,"Above 21.9",IF(C1121&gt;$AA$16,"17.7 to 21.9",IF(C1121&gt;$AA$15,"13.7 to 17.7",IF(C1121&gt;$AA$14,"10.6 to 13.6","Below 10.6"))))</f>
        <v>10.6 to 13.6</v>
      </c>
      <c r="J1121" t="str">
        <f t="shared" si="480"/>
        <v>Above 21.9</v>
      </c>
      <c r="K1121">
        <f t="shared" ref="K1121:O1121" si="549">_xlfn.PERCENTILE.INC($C402:$C1121,K$1)</f>
        <v>10.171744562552723</v>
      </c>
      <c r="L1121">
        <f t="shared" si="549"/>
        <v>12.157169899646791</v>
      </c>
      <c r="M1121">
        <f t="shared" si="549"/>
        <v>15.758557273717162</v>
      </c>
      <c r="N1121">
        <f t="shared" si="549"/>
        <v>18.846528042788417</v>
      </c>
      <c r="O1121">
        <f t="shared" si="549"/>
        <v>32.563788598776704</v>
      </c>
      <c r="P1121">
        <f t="shared" si="519"/>
        <v>3</v>
      </c>
      <c r="Q1121">
        <f t="shared" si="482"/>
        <v>1</v>
      </c>
      <c r="R1121">
        <f t="shared" si="483"/>
        <v>2</v>
      </c>
      <c r="S1121">
        <f t="shared" si="484"/>
        <v>3</v>
      </c>
      <c r="T1121">
        <f t="shared" si="496"/>
        <v>7.9678665195293236E-2</v>
      </c>
      <c r="U1121">
        <f t="shared" si="485"/>
        <v>4.4598672263173329E-2</v>
      </c>
      <c r="V1121">
        <f t="shared" si="486"/>
        <v>5.9046725805894221E-2</v>
      </c>
      <c r="W1121">
        <f t="shared" si="487"/>
        <v>7.5129424111432058E-2</v>
      </c>
    </row>
    <row r="1122" spans="1:23" x14ac:dyDescent="0.4">
      <c r="A1122">
        <v>1974.05</v>
      </c>
      <c r="B1122">
        <v>89.67</v>
      </c>
      <c r="C1122">
        <v>11.995436947329662</v>
      </c>
      <c r="D1122">
        <f t="shared" si="477"/>
        <v>1.1087710604558973E-2</v>
      </c>
      <c r="E1122">
        <f t="shared" si="501"/>
        <v>-0.16352611940298509</v>
      </c>
      <c r="F1122">
        <f t="shared" si="497"/>
        <v>-0.36210253082413918</v>
      </c>
      <c r="G1122" t="str">
        <f t="shared" si="478"/>
        <v>10.7 to 13.7</v>
      </c>
      <c r="H1122" t="str">
        <f t="shared" si="479"/>
        <v>Above 22.0</v>
      </c>
      <c r="I1122" t="str">
        <f>IF(C1122&gt;$AA$17,"Above 21.9",IF(C1122&gt;$AA$16,"17.7 to 21.9",IF(C1122&gt;$AA$15,"13.7 to 17.7",IF(C1122&gt;$AA$14,"10.6 to 13.6","Below 10.6"))))</f>
        <v>10.6 to 13.6</v>
      </c>
      <c r="J1122" t="str">
        <f t="shared" si="480"/>
        <v>Above 21.9</v>
      </c>
      <c r="K1122">
        <f t="shared" ref="K1122:O1122" si="550">_xlfn.PERCENTILE.INC($C403:$C1122,K$1)</f>
        <v>10.171744562552723</v>
      </c>
      <c r="L1122">
        <f t="shared" si="550"/>
        <v>12.157169899646791</v>
      </c>
      <c r="M1122">
        <f t="shared" si="550"/>
        <v>15.758557273717162</v>
      </c>
      <c r="N1122">
        <f t="shared" si="550"/>
        <v>18.846528042788417</v>
      </c>
      <c r="O1122">
        <f t="shared" si="550"/>
        <v>32.563788598776704</v>
      </c>
      <c r="P1122">
        <f t="shared" si="519"/>
        <v>4</v>
      </c>
      <c r="Q1122">
        <f t="shared" si="482"/>
        <v>1</v>
      </c>
      <c r="R1122">
        <f t="shared" si="483"/>
        <v>2</v>
      </c>
      <c r="S1122">
        <f t="shared" si="484"/>
        <v>3</v>
      </c>
      <c r="T1122">
        <f t="shared" si="496"/>
        <v>8.3365033253133214E-2</v>
      </c>
      <c r="U1122">
        <f t="shared" si="485"/>
        <v>4.4298101689387137E-2</v>
      </c>
      <c r="V1122">
        <f t="shared" si="486"/>
        <v>6.1295772677722349E-2</v>
      </c>
      <c r="W1122">
        <f t="shared" si="487"/>
        <v>7.9678665195293236E-2</v>
      </c>
    </row>
    <row r="1123" spans="1:23" x14ac:dyDescent="0.4">
      <c r="A1123">
        <v>1974.06</v>
      </c>
      <c r="B1123">
        <v>89.79</v>
      </c>
      <c r="C1123">
        <v>11.888498820078999</v>
      </c>
      <c r="D1123">
        <f t="shared" si="477"/>
        <v>1.1901794616151561E-2</v>
      </c>
      <c r="E1123">
        <f t="shared" si="501"/>
        <v>-0.14322519083969457</v>
      </c>
      <c r="F1123">
        <f t="shared" si="497"/>
        <v>1.6058882569421819E-2</v>
      </c>
      <c r="G1123" t="str">
        <f t="shared" si="478"/>
        <v>10.7 to 13.7</v>
      </c>
      <c r="H1123" t="str">
        <f t="shared" si="479"/>
        <v>Above 22.0</v>
      </c>
      <c r="I1123" t="str">
        <f>IF(C1123&gt;$AA$17,"Above 21.9",IF(C1123&gt;$AA$16,"17.7 to 21.9",IF(C1123&gt;$AA$15,"13.7 to 17.7",IF(C1123&gt;$AA$14,"10.6 to 13.6","Below 10.6"))))</f>
        <v>10.6 to 13.6</v>
      </c>
      <c r="J1123" t="str">
        <f t="shared" si="480"/>
        <v>Above 21.9</v>
      </c>
      <c r="K1123">
        <f t="shared" ref="K1123:O1123" si="551">_xlfn.PERCENTILE.INC($C404:$C1123,K$1)</f>
        <v>10.171744562552723</v>
      </c>
      <c r="L1123">
        <f t="shared" si="551"/>
        <v>12.157169899646791</v>
      </c>
      <c r="M1123">
        <f t="shared" si="551"/>
        <v>15.758557273717162</v>
      </c>
      <c r="N1123">
        <f t="shared" si="551"/>
        <v>18.846528042788417</v>
      </c>
      <c r="O1123">
        <f t="shared" si="551"/>
        <v>32.563788598776704</v>
      </c>
      <c r="P1123">
        <f t="shared" si="519"/>
        <v>4</v>
      </c>
      <c r="Q1123">
        <f t="shared" si="482"/>
        <v>1</v>
      </c>
      <c r="R1123">
        <f t="shared" si="483"/>
        <v>2</v>
      </c>
      <c r="S1123">
        <f t="shared" si="484"/>
        <v>4</v>
      </c>
      <c r="T1123">
        <f t="shared" si="496"/>
        <v>8.4114909303019555E-2</v>
      </c>
      <c r="U1123">
        <f t="shared" si="485"/>
        <v>4.4842470123343636E-2</v>
      </c>
      <c r="V1123">
        <f t="shared" si="486"/>
        <v>6.3257816593432589E-2</v>
      </c>
      <c r="W1123">
        <f t="shared" si="487"/>
        <v>8.3365033253133214E-2</v>
      </c>
    </row>
    <row r="1124" spans="1:23" x14ac:dyDescent="0.4">
      <c r="A1124">
        <v>1974.07</v>
      </c>
      <c r="B1124">
        <v>79.31</v>
      </c>
      <c r="C1124">
        <v>10.394141805327054</v>
      </c>
      <c r="D1124">
        <f t="shared" si="477"/>
        <v>-4.6983898101417895E-3</v>
      </c>
      <c r="E1124">
        <f t="shared" si="501"/>
        <v>-0.25037807183364835</v>
      </c>
      <c r="F1124">
        <f t="shared" si="497"/>
        <v>-1.4006014032743073</v>
      </c>
      <c r="G1124" t="str">
        <f t="shared" si="478"/>
        <v>Below 10.7</v>
      </c>
      <c r="H1124" t="str">
        <f t="shared" si="479"/>
        <v>Above 22.0</v>
      </c>
      <c r="I1124" t="str">
        <f>IF(C1124&gt;$AA$17,"Above 21.9",IF(C1124&gt;$AA$16,"17.7 to 21.9",IF(C1124&gt;$AA$15,"13.7 to 17.7",IF(C1124&gt;$AA$14,"10.6 to 13.6","Below 10.6"))))</f>
        <v>Below 10.6</v>
      </c>
      <c r="J1124" t="str">
        <f t="shared" si="480"/>
        <v>Above 21.9</v>
      </c>
      <c r="K1124">
        <f t="shared" ref="K1124:O1124" si="552">_xlfn.PERCENTILE.INC($C405:$C1124,K$1)</f>
        <v>10.171744562552723</v>
      </c>
      <c r="L1124">
        <f t="shared" si="552"/>
        <v>12.157169899646791</v>
      </c>
      <c r="M1124">
        <f t="shared" si="552"/>
        <v>15.758557273717162</v>
      </c>
      <c r="N1124">
        <f t="shared" si="552"/>
        <v>18.846528042788417</v>
      </c>
      <c r="O1124">
        <f t="shared" si="552"/>
        <v>32.563788598776704</v>
      </c>
      <c r="P1124">
        <f t="shared" si="519"/>
        <v>4</v>
      </c>
      <c r="Q1124">
        <f t="shared" si="482"/>
        <v>1</v>
      </c>
      <c r="R1124">
        <f t="shared" si="483"/>
        <v>2</v>
      </c>
      <c r="S1124">
        <f t="shared" si="484"/>
        <v>4</v>
      </c>
      <c r="T1124">
        <f t="shared" si="496"/>
        <v>9.6208038982833061E-2</v>
      </c>
      <c r="U1124">
        <f t="shared" si="485"/>
        <v>4.3507861640458369E-2</v>
      </c>
      <c r="V1124">
        <f t="shared" si="486"/>
        <v>6.2934568806697802E-2</v>
      </c>
      <c r="W1124">
        <f t="shared" si="487"/>
        <v>8.4114909303019555E-2</v>
      </c>
    </row>
    <row r="1125" spans="1:23" x14ac:dyDescent="0.4">
      <c r="A1125">
        <v>1974.08</v>
      </c>
      <c r="B1125">
        <v>76.03</v>
      </c>
      <c r="C1125">
        <v>9.8241957231412016</v>
      </c>
      <c r="D1125">
        <f t="shared" si="477"/>
        <v>-7.2804878048780466E-3</v>
      </c>
      <c r="E1125">
        <f t="shared" si="501"/>
        <v>-0.26753371868978804</v>
      </c>
      <c r="F1125">
        <f t="shared" si="497"/>
        <v>-0.49628041861051586</v>
      </c>
      <c r="G1125" t="str">
        <f t="shared" si="478"/>
        <v>Below 10.7</v>
      </c>
      <c r="H1125" t="str">
        <f t="shared" si="479"/>
        <v>Above 22.0</v>
      </c>
      <c r="I1125" t="str">
        <f>IF(C1125&gt;$AA$17,"Above 21.9",IF(C1125&gt;$AA$16,"17.7 to 21.9",IF(C1125&gt;$AA$15,"13.7 to 17.7",IF(C1125&gt;$AA$14,"10.6 to 13.6","Below 10.6"))))</f>
        <v>Below 10.6</v>
      </c>
      <c r="J1125" t="str">
        <f t="shared" si="480"/>
        <v>Above 21.9</v>
      </c>
      <c r="K1125">
        <f t="shared" ref="K1125:O1125" si="553">_xlfn.PERCENTILE.INC($C406:$C1125,K$1)</f>
        <v>10.167811263597899</v>
      </c>
      <c r="L1125">
        <f t="shared" si="553"/>
        <v>12.157169899646791</v>
      </c>
      <c r="M1125">
        <f t="shared" si="553"/>
        <v>15.758557273717162</v>
      </c>
      <c r="N1125">
        <f t="shared" si="553"/>
        <v>18.846528042788417</v>
      </c>
      <c r="O1125">
        <f t="shared" si="553"/>
        <v>32.563788598776704</v>
      </c>
      <c r="P1125">
        <f t="shared" si="519"/>
        <v>5</v>
      </c>
      <c r="Q1125">
        <f t="shared" si="482"/>
        <v>1</v>
      </c>
      <c r="R1125">
        <f t="shared" si="483"/>
        <v>3</v>
      </c>
      <c r="S1125">
        <f t="shared" si="484"/>
        <v>4</v>
      </c>
      <c r="T1125">
        <f t="shared" si="496"/>
        <v>0.10178950299661362</v>
      </c>
      <c r="U1125">
        <f t="shared" si="485"/>
        <v>4.4149316481021841E-2</v>
      </c>
      <c r="V1125">
        <f t="shared" si="486"/>
        <v>6.5451446696331489E-2</v>
      </c>
      <c r="W1125">
        <f t="shared" si="487"/>
        <v>9.6208038982833061E-2</v>
      </c>
    </row>
    <row r="1126" spans="1:23" x14ac:dyDescent="0.4">
      <c r="A1126">
        <v>1974.09</v>
      </c>
      <c r="B1126">
        <v>68.12</v>
      </c>
      <c r="C1126">
        <v>8.6804213056463375</v>
      </c>
      <c r="D1126">
        <f t="shared" si="477"/>
        <v>-1.8331135355472955E-2</v>
      </c>
      <c r="E1126">
        <f t="shared" si="501"/>
        <v>-0.35492424242424236</v>
      </c>
      <c r="F1126">
        <f t="shared" si="497"/>
        <v>-1.2484545574115475</v>
      </c>
      <c r="G1126" t="str">
        <f t="shared" si="478"/>
        <v>Below 10.7</v>
      </c>
      <c r="H1126" t="str">
        <f t="shared" si="479"/>
        <v>Above 22.0</v>
      </c>
      <c r="I1126" t="str">
        <f>IF(C1126&gt;$AA$17,"Above 21.9",IF(C1126&gt;$AA$16,"17.7 to 21.9",IF(C1126&gt;$AA$15,"13.7 to 17.7",IF(C1126&gt;$AA$14,"10.6 to 13.6","Below 10.6"))))</f>
        <v>Below 10.6</v>
      </c>
      <c r="J1126" t="str">
        <f t="shared" si="480"/>
        <v>Above 21.9</v>
      </c>
      <c r="K1126">
        <f t="shared" ref="K1126:O1126" si="554">_xlfn.PERCENTILE.INC($C407:$C1126,K$1)</f>
        <v>10.15782919520715</v>
      </c>
      <c r="L1126">
        <f t="shared" si="554"/>
        <v>12.157169899646791</v>
      </c>
      <c r="M1126">
        <f t="shared" si="554"/>
        <v>15.758557273717162</v>
      </c>
      <c r="N1126">
        <f t="shared" si="554"/>
        <v>18.846528042788417</v>
      </c>
      <c r="O1126">
        <f t="shared" si="554"/>
        <v>32.563788598776704</v>
      </c>
      <c r="P1126">
        <f t="shared" si="519"/>
        <v>5</v>
      </c>
      <c r="Q1126">
        <f t="shared" si="482"/>
        <v>1</v>
      </c>
      <c r="R1126">
        <f t="shared" si="483"/>
        <v>3</v>
      </c>
      <c r="S1126">
        <f t="shared" si="484"/>
        <v>5</v>
      </c>
      <c r="T1126">
        <f t="shared" si="496"/>
        <v>0.1152017816634697</v>
      </c>
      <c r="U1126">
        <f t="shared" si="485"/>
        <v>4.368295924654262E-2</v>
      </c>
      <c r="V1126">
        <f t="shared" si="486"/>
        <v>6.4619066781215997E-2</v>
      </c>
      <c r="W1126">
        <f t="shared" si="487"/>
        <v>0.10178950299661362</v>
      </c>
    </row>
    <row r="1127" spans="1:23" x14ac:dyDescent="0.4">
      <c r="A1127">
        <v>1974.1</v>
      </c>
      <c r="B1127">
        <v>69.44</v>
      </c>
      <c r="C1127">
        <v>8.744983833809588</v>
      </c>
      <c r="D1127">
        <f t="shared" ref="D1127:D1190" si="555">(B1127-B1007)/B1007/10</f>
        <v>-1.8161461402474953E-2</v>
      </c>
      <c r="E1127">
        <f t="shared" si="501"/>
        <v>-0.36757741347905282</v>
      </c>
      <c r="F1127">
        <f t="shared" si="497"/>
        <v>0.23253082795067403</v>
      </c>
      <c r="G1127" t="str">
        <f t="shared" ref="G1127:G1190" si="556">IF(C1127&gt;22,"Above 22.0",IF(C1127&gt;17.8,"17.8 to 22.0",IF(C1127&gt;13.7,"13.7 to 17.8",IF(C1127&gt;10.7,"10.7 to 13.7","Below 10.7"))))</f>
        <v>Below 10.7</v>
      </c>
      <c r="H1127" t="str">
        <f t="shared" ref="H1127:H1190" si="557">G1007</f>
        <v>Above 22.0</v>
      </c>
      <c r="I1127" t="str">
        <f>IF(C1127&gt;$AA$17,"Above 21.9",IF(C1127&gt;$AA$16,"17.7 to 21.9",IF(C1127&gt;$AA$15,"13.7 to 17.7",IF(C1127&gt;$AA$14,"10.6 to 13.6","Below 10.6"))))</f>
        <v>Below 10.6</v>
      </c>
      <c r="J1127" t="str">
        <f t="shared" ref="J1127:J1190" si="558">I1007</f>
        <v>Above 21.9</v>
      </c>
      <c r="K1127">
        <f t="shared" ref="K1127:O1127" si="559">_xlfn.PERCENTILE.INC($C408:$C1127,K$1)</f>
        <v>10.14261106804345</v>
      </c>
      <c r="L1127">
        <f t="shared" si="559"/>
        <v>12.157169899646791</v>
      </c>
      <c r="M1127">
        <f t="shared" si="559"/>
        <v>15.758557273717162</v>
      </c>
      <c r="N1127">
        <f t="shared" si="559"/>
        <v>18.846528042788417</v>
      </c>
      <c r="O1127">
        <f t="shared" si="559"/>
        <v>32.563788598776704</v>
      </c>
      <c r="P1127">
        <f t="shared" si="519"/>
        <v>5</v>
      </c>
      <c r="Q1127">
        <f t="shared" ref="Q1127:Q1190" si="560">P1007</f>
        <v>1</v>
      </c>
      <c r="R1127">
        <f t="shared" ref="R1127:R1190" si="561">P1115</f>
        <v>2</v>
      </c>
      <c r="S1127">
        <f t="shared" ref="S1127:S1190" si="562">P1126</f>
        <v>5</v>
      </c>
      <c r="T1127">
        <f t="shared" si="496"/>
        <v>0.11435126913943862</v>
      </c>
      <c r="U1127">
        <f t="shared" ref="U1127:U1190" si="563">T1007</f>
        <v>4.3080877831325297E-2</v>
      </c>
      <c r="V1127">
        <f t="shared" ref="V1127:V1190" si="564">T1115</f>
        <v>6.2839662874422622E-2</v>
      </c>
      <c r="W1127">
        <f t="shared" ref="W1127:W1190" si="565">T1126</f>
        <v>0.1152017816634697</v>
      </c>
    </row>
    <row r="1128" spans="1:23" x14ac:dyDescent="0.4">
      <c r="A1128">
        <v>1974.11</v>
      </c>
      <c r="B1128">
        <v>71.739999999999995</v>
      </c>
      <c r="C1128">
        <v>8.948984512755608</v>
      </c>
      <c r="D1128">
        <f t="shared" si="555"/>
        <v>-1.6034644194756559E-2</v>
      </c>
      <c r="E1128">
        <f t="shared" si="501"/>
        <v>-0.29666666666666669</v>
      </c>
      <c r="F1128">
        <f t="shared" si="497"/>
        <v>0.39746543778801796</v>
      </c>
      <c r="G1128" t="str">
        <f t="shared" si="556"/>
        <v>Below 10.7</v>
      </c>
      <c r="H1128" t="str">
        <f t="shared" si="557"/>
        <v>Above 22.0</v>
      </c>
      <c r="I1128" t="str">
        <f>IF(C1128&gt;$AA$17,"Above 21.9",IF(C1128&gt;$AA$16,"17.7 to 21.9",IF(C1128&gt;$AA$15,"13.7 to 17.7",IF(C1128&gt;$AA$14,"10.6 to 13.6","Below 10.6"))))</f>
        <v>Below 10.6</v>
      </c>
      <c r="J1128" t="str">
        <f t="shared" si="558"/>
        <v>Above 21.9</v>
      </c>
      <c r="K1128">
        <f t="shared" ref="K1128:O1128" si="566">_xlfn.PERCENTILE.INC($C409:$C1128,K$1)</f>
        <v>10.109072053177004</v>
      </c>
      <c r="L1128">
        <f t="shared" si="566"/>
        <v>12.157169899646791</v>
      </c>
      <c r="M1128">
        <f t="shared" si="566"/>
        <v>15.758557273717162</v>
      </c>
      <c r="N1128">
        <f t="shared" si="566"/>
        <v>18.846528042788417</v>
      </c>
      <c r="O1128">
        <f t="shared" si="566"/>
        <v>32.563788598776704</v>
      </c>
      <c r="P1128">
        <f t="shared" si="519"/>
        <v>5</v>
      </c>
      <c r="Q1128">
        <f t="shared" si="560"/>
        <v>1</v>
      </c>
      <c r="R1128">
        <f t="shared" si="561"/>
        <v>3</v>
      </c>
      <c r="S1128">
        <f t="shared" si="562"/>
        <v>5</v>
      </c>
      <c r="T1128">
        <f t="shared" si="496"/>
        <v>0.11174452236168592</v>
      </c>
      <c r="U1128">
        <f t="shared" si="563"/>
        <v>4.3057013897455254E-2</v>
      </c>
      <c r="V1128">
        <f t="shared" si="564"/>
        <v>6.8250789514878674E-2</v>
      </c>
      <c r="W1128">
        <f t="shared" si="565"/>
        <v>0.11435126913943862</v>
      </c>
    </row>
    <row r="1129" spans="1:23" x14ac:dyDescent="0.4">
      <c r="A1129">
        <v>1974.12</v>
      </c>
      <c r="B1129">
        <v>67.069999999999993</v>
      </c>
      <c r="C1129">
        <v>8.2890600559230858</v>
      </c>
      <c r="D1129">
        <f t="shared" si="555"/>
        <v>-2.0116722248689857E-2</v>
      </c>
      <c r="E1129">
        <f t="shared" si="501"/>
        <v>-0.29236125764929316</v>
      </c>
      <c r="F1129">
        <f t="shared" si="497"/>
        <v>-0.78115416782826907</v>
      </c>
      <c r="G1129" t="str">
        <f t="shared" si="556"/>
        <v>Below 10.7</v>
      </c>
      <c r="H1129" t="str">
        <f t="shared" si="557"/>
        <v>Above 22.0</v>
      </c>
      <c r="I1129" t="str">
        <f>IF(C1129&gt;$AA$17,"Above 21.9",IF(C1129&gt;$AA$16,"17.7 to 21.9",IF(C1129&gt;$AA$15,"13.7 to 17.7",IF(C1129&gt;$AA$14,"10.6 to 13.6","Below 10.6"))))</f>
        <v>Below 10.6</v>
      </c>
      <c r="J1129" t="str">
        <f t="shared" si="558"/>
        <v>Above 21.9</v>
      </c>
      <c r="K1129">
        <f t="shared" ref="K1129:O1129" si="567">_xlfn.PERCENTILE.INC($C410:$C1129,K$1)</f>
        <v>10.098667807526981</v>
      </c>
      <c r="L1129">
        <f t="shared" si="567"/>
        <v>12.157169899646791</v>
      </c>
      <c r="M1129">
        <f t="shared" si="567"/>
        <v>15.758557273717162</v>
      </c>
      <c r="N1129">
        <f t="shared" si="567"/>
        <v>18.846528042788417</v>
      </c>
      <c r="O1129">
        <f t="shared" si="567"/>
        <v>32.563788598776704</v>
      </c>
      <c r="P1129">
        <f t="shared" si="519"/>
        <v>5</v>
      </c>
      <c r="Q1129">
        <f t="shared" si="560"/>
        <v>1</v>
      </c>
      <c r="R1129">
        <f t="shared" si="561"/>
        <v>3</v>
      </c>
      <c r="S1129">
        <f t="shared" si="562"/>
        <v>5</v>
      </c>
      <c r="T1129">
        <f t="shared" si="496"/>
        <v>0.12064094037844898</v>
      </c>
      <c r="U1129">
        <f t="shared" si="563"/>
        <v>4.3950277732177238E-2</v>
      </c>
      <c r="V1129">
        <f t="shared" si="564"/>
        <v>7.4110691968216791E-2</v>
      </c>
      <c r="W1129">
        <f t="shared" si="565"/>
        <v>0.11174452236168592</v>
      </c>
    </row>
    <row r="1130" spans="1:23" x14ac:dyDescent="0.4">
      <c r="A1130">
        <v>1975.01</v>
      </c>
      <c r="B1130">
        <v>72.56</v>
      </c>
      <c r="C1130">
        <v>8.9209955084042534</v>
      </c>
      <c r="D1130">
        <f t="shared" si="555"/>
        <v>-1.5745471435206691E-2</v>
      </c>
      <c r="E1130">
        <f t="shared" si="501"/>
        <v>-0.24503173447091872</v>
      </c>
      <c r="F1130">
        <f t="shared" si="497"/>
        <v>0.9822573430744016</v>
      </c>
      <c r="G1130" t="str">
        <f t="shared" si="556"/>
        <v>Below 10.7</v>
      </c>
      <c r="H1130" t="str">
        <f t="shared" si="557"/>
        <v>Above 22.0</v>
      </c>
      <c r="I1130" t="str">
        <f>IF(C1130&gt;$AA$17,"Above 21.9",IF(C1130&gt;$AA$16,"17.7 to 21.9",IF(C1130&gt;$AA$15,"13.7 to 17.7",IF(C1130&gt;$AA$14,"10.6 to 13.6","Below 10.6"))))</f>
        <v>Below 10.6</v>
      </c>
      <c r="J1130" t="str">
        <f t="shared" si="558"/>
        <v>Above 21.9</v>
      </c>
      <c r="K1130">
        <f t="shared" ref="K1130:O1130" si="568">_xlfn.PERCENTILE.INC($C411:$C1130,K$1)</f>
        <v>10.081912195681465</v>
      </c>
      <c r="L1130">
        <f t="shared" si="568"/>
        <v>12.157169899646791</v>
      </c>
      <c r="M1130">
        <f t="shared" si="568"/>
        <v>15.758557273717162</v>
      </c>
      <c r="N1130">
        <f t="shared" si="568"/>
        <v>18.846528042788417</v>
      </c>
      <c r="O1130">
        <f t="shared" si="568"/>
        <v>32.563788598776704</v>
      </c>
      <c r="P1130">
        <f t="shared" si="519"/>
        <v>5</v>
      </c>
      <c r="Q1130">
        <f t="shared" si="560"/>
        <v>1</v>
      </c>
      <c r="R1130">
        <f t="shared" si="561"/>
        <v>3</v>
      </c>
      <c r="S1130">
        <f t="shared" si="562"/>
        <v>5</v>
      </c>
      <c r="T1130">
        <f t="shared" si="496"/>
        <v>0.11209511304628775</v>
      </c>
      <c r="U1130">
        <f t="shared" si="563"/>
        <v>4.2975013960621609E-2</v>
      </c>
      <c r="V1130">
        <f t="shared" si="564"/>
        <v>7.3905886762277107E-2</v>
      </c>
      <c r="W1130">
        <f t="shared" si="565"/>
        <v>0.12064094037844898</v>
      </c>
    </row>
    <row r="1131" spans="1:23" x14ac:dyDescent="0.4">
      <c r="A1131">
        <v>1975.02</v>
      </c>
      <c r="B1131">
        <v>80.099999999999994</v>
      </c>
      <c r="C1131">
        <v>9.7622467161664748</v>
      </c>
      <c r="D1131">
        <f t="shared" si="555"/>
        <v>-7.6657060518732058E-3</v>
      </c>
      <c r="E1131">
        <f t="shared" si="501"/>
        <v>-0.14285714285714293</v>
      </c>
      <c r="F1131">
        <f t="shared" si="497"/>
        <v>1.2469680264608587</v>
      </c>
      <c r="G1131" t="str">
        <f t="shared" si="556"/>
        <v>Below 10.7</v>
      </c>
      <c r="H1131" t="str">
        <f t="shared" si="557"/>
        <v>Above 22.0</v>
      </c>
      <c r="I1131" t="str">
        <f>IF(C1131&gt;$AA$17,"Above 21.9",IF(C1131&gt;$AA$16,"17.7 to 21.9",IF(C1131&gt;$AA$15,"13.7 to 17.7",IF(C1131&gt;$AA$14,"10.6 to 13.6","Below 10.6"))))</f>
        <v>Below 10.6</v>
      </c>
      <c r="J1131" t="str">
        <f t="shared" si="558"/>
        <v>Above 21.9</v>
      </c>
      <c r="K1131">
        <f t="shared" ref="K1131:O1131" si="569">_xlfn.PERCENTILE.INC($C412:$C1131,K$1)</f>
        <v>10.050502424817415</v>
      </c>
      <c r="L1131">
        <f t="shared" si="569"/>
        <v>12.157169899646791</v>
      </c>
      <c r="M1131">
        <f t="shared" si="569"/>
        <v>15.758557273717162</v>
      </c>
      <c r="N1131">
        <f t="shared" si="569"/>
        <v>18.846528042788417</v>
      </c>
      <c r="O1131">
        <f t="shared" si="569"/>
        <v>32.563788598776704</v>
      </c>
      <c r="P1131">
        <f t="shared" si="519"/>
        <v>5</v>
      </c>
      <c r="Q1131">
        <f t="shared" si="560"/>
        <v>1</v>
      </c>
      <c r="R1131">
        <f t="shared" si="561"/>
        <v>3</v>
      </c>
      <c r="S1131">
        <f t="shared" si="562"/>
        <v>5</v>
      </c>
      <c r="T1131">
        <f t="shared" si="496"/>
        <v>0.10243543613213341</v>
      </c>
      <c r="U1131">
        <f t="shared" si="563"/>
        <v>4.2786114961244771E-2</v>
      </c>
      <c r="V1131">
        <f t="shared" si="564"/>
        <v>7.7176445530271573E-2</v>
      </c>
      <c r="W1131">
        <f t="shared" si="565"/>
        <v>0.11209511304628775</v>
      </c>
    </row>
    <row r="1132" spans="1:23" x14ac:dyDescent="0.4">
      <c r="A1132">
        <v>1975.03</v>
      </c>
      <c r="B1132">
        <v>83.78</v>
      </c>
      <c r="C1132">
        <v>10.163796767444042</v>
      </c>
      <c r="D1132">
        <f t="shared" si="555"/>
        <v>-3.5126108487849791E-3</v>
      </c>
      <c r="E1132">
        <f t="shared" si="501"/>
        <v>-0.14018883415435138</v>
      </c>
      <c r="F1132">
        <f t="shared" si="497"/>
        <v>0.55131086142322205</v>
      </c>
      <c r="G1132" t="str">
        <f t="shared" si="556"/>
        <v>Below 10.7</v>
      </c>
      <c r="H1132" t="str">
        <f t="shared" si="557"/>
        <v>Above 22.0</v>
      </c>
      <c r="I1132" t="str">
        <f>IF(C1132&gt;$AA$17,"Above 21.9",IF(C1132&gt;$AA$16,"17.7 to 21.9",IF(C1132&gt;$AA$15,"13.7 to 17.7",IF(C1132&gt;$AA$14,"10.6 to 13.6","Below 10.6"))))</f>
        <v>Below 10.6</v>
      </c>
      <c r="J1132" t="str">
        <f t="shared" si="558"/>
        <v>Above 21.9</v>
      </c>
      <c r="K1132">
        <f t="shared" ref="K1132:O1132" si="570">_xlfn.PERCENTILE.INC($C413:$C1132,K$1)</f>
        <v>10.050502424817415</v>
      </c>
      <c r="L1132">
        <f t="shared" si="570"/>
        <v>12.157169899646791</v>
      </c>
      <c r="M1132">
        <f t="shared" si="570"/>
        <v>15.758557273717162</v>
      </c>
      <c r="N1132">
        <f t="shared" si="570"/>
        <v>18.846528042788417</v>
      </c>
      <c r="O1132">
        <f t="shared" si="570"/>
        <v>32.563788598776704</v>
      </c>
      <c r="P1132">
        <f t="shared" si="519"/>
        <v>4</v>
      </c>
      <c r="Q1132">
        <f t="shared" si="560"/>
        <v>1</v>
      </c>
      <c r="R1132">
        <f t="shared" si="561"/>
        <v>3</v>
      </c>
      <c r="S1132">
        <f t="shared" si="562"/>
        <v>5</v>
      </c>
      <c r="T1132">
        <f t="shared" si="496"/>
        <v>9.8388429332149724E-2</v>
      </c>
      <c r="U1132">
        <f t="shared" si="563"/>
        <v>4.3004226773574156E-2</v>
      </c>
      <c r="V1132">
        <f t="shared" si="564"/>
        <v>7.5129424111432058E-2</v>
      </c>
      <c r="W1132">
        <f t="shared" si="565"/>
        <v>0.10243543613213341</v>
      </c>
    </row>
    <row r="1133" spans="1:23" x14ac:dyDescent="0.4">
      <c r="A1133">
        <v>1975.04</v>
      </c>
      <c r="B1133">
        <v>84.72</v>
      </c>
      <c r="C1133">
        <v>10.233076136605924</v>
      </c>
      <c r="D1133">
        <f t="shared" si="555"/>
        <v>-3.694441286802319E-3</v>
      </c>
      <c r="E1133">
        <f t="shared" si="501"/>
        <v>-8.3711875405580741E-2</v>
      </c>
      <c r="F1133">
        <f t="shared" si="497"/>
        <v>0.13463833850560961</v>
      </c>
      <c r="G1133" t="str">
        <f t="shared" si="556"/>
        <v>Below 10.7</v>
      </c>
      <c r="H1133" t="str">
        <f t="shared" si="557"/>
        <v>Above 22.0</v>
      </c>
      <c r="I1133" t="str">
        <f>IF(C1133&gt;$AA$17,"Above 21.9",IF(C1133&gt;$AA$16,"17.7 to 21.9",IF(C1133&gt;$AA$15,"13.7 to 17.7",IF(C1133&gt;$AA$14,"10.6 to 13.6","Below 10.6"))))</f>
        <v>Below 10.6</v>
      </c>
      <c r="J1133" t="str">
        <f t="shared" si="558"/>
        <v>Above 21.9</v>
      </c>
      <c r="K1133">
        <f t="shared" ref="K1133:O1133" si="571">_xlfn.PERCENTILE.INC($C414:$C1133,K$1)</f>
        <v>10.050502424817415</v>
      </c>
      <c r="L1133">
        <f t="shared" si="571"/>
        <v>12.157169899646791</v>
      </c>
      <c r="M1133">
        <f t="shared" si="571"/>
        <v>15.758557273717162</v>
      </c>
      <c r="N1133">
        <f t="shared" si="571"/>
        <v>18.846528042788417</v>
      </c>
      <c r="O1133">
        <f t="shared" si="571"/>
        <v>32.563788598776704</v>
      </c>
      <c r="P1133">
        <f t="shared" si="519"/>
        <v>4</v>
      </c>
      <c r="Q1133">
        <f t="shared" si="560"/>
        <v>1</v>
      </c>
      <c r="R1133">
        <f t="shared" si="561"/>
        <v>3</v>
      </c>
      <c r="S1133">
        <f t="shared" si="562"/>
        <v>4</v>
      </c>
      <c r="T1133">
        <f t="shared" si="496"/>
        <v>9.7722325784598052E-2</v>
      </c>
      <c r="U1133">
        <f t="shared" si="563"/>
        <v>4.2697541967890183E-2</v>
      </c>
      <c r="V1133">
        <f t="shared" si="564"/>
        <v>7.9678665195293236E-2</v>
      </c>
      <c r="W1133">
        <f t="shared" si="565"/>
        <v>9.8388429332149724E-2</v>
      </c>
    </row>
    <row r="1134" spans="1:23" x14ac:dyDescent="0.4">
      <c r="A1134">
        <v>1975.05</v>
      </c>
      <c r="B1134">
        <v>90.1</v>
      </c>
      <c r="C1134">
        <v>10.818139119335815</v>
      </c>
      <c r="D1134">
        <f t="shared" si="555"/>
        <v>9.1845878136199955E-4</v>
      </c>
      <c r="E1134">
        <f t="shared" si="501"/>
        <v>4.7953607672576405E-3</v>
      </c>
      <c r="F1134">
        <f t="shared" si="497"/>
        <v>0.76203966005665658</v>
      </c>
      <c r="G1134" t="str">
        <f t="shared" si="556"/>
        <v>10.7 to 13.7</v>
      </c>
      <c r="H1134" t="str">
        <f t="shared" si="557"/>
        <v>Above 22.0</v>
      </c>
      <c r="I1134" t="str">
        <f>IF(C1134&gt;$AA$17,"Above 21.9",IF(C1134&gt;$AA$16,"17.7 to 21.9",IF(C1134&gt;$AA$15,"13.7 to 17.7",IF(C1134&gt;$AA$14,"10.6 to 13.6","Below 10.6"))))</f>
        <v>10.6 to 13.6</v>
      </c>
      <c r="J1134" t="str">
        <f t="shared" si="558"/>
        <v>Above 21.9</v>
      </c>
      <c r="K1134">
        <f t="shared" ref="K1134:O1134" si="572">_xlfn.PERCENTILE.INC($C415:$C1134,K$1)</f>
        <v>10.050502424817415</v>
      </c>
      <c r="L1134">
        <f t="shared" si="572"/>
        <v>12.157169899646791</v>
      </c>
      <c r="M1134">
        <f t="shared" si="572"/>
        <v>15.758557273717162</v>
      </c>
      <c r="N1134">
        <f t="shared" si="572"/>
        <v>18.846528042788417</v>
      </c>
      <c r="O1134">
        <f t="shared" si="572"/>
        <v>32.563788598776704</v>
      </c>
      <c r="P1134">
        <f t="shared" si="519"/>
        <v>4</v>
      </c>
      <c r="Q1134">
        <f t="shared" si="560"/>
        <v>1</v>
      </c>
      <c r="R1134">
        <f t="shared" si="561"/>
        <v>4</v>
      </c>
      <c r="S1134">
        <f t="shared" si="562"/>
        <v>4</v>
      </c>
      <c r="T1134">
        <f t="shared" si="496"/>
        <v>9.2437339635672536E-2</v>
      </c>
      <c r="U1134">
        <f t="shared" si="563"/>
        <v>4.2178416855570805E-2</v>
      </c>
      <c r="V1134">
        <f t="shared" si="564"/>
        <v>8.3365033253133214E-2</v>
      </c>
      <c r="W1134">
        <f t="shared" si="565"/>
        <v>9.7722325784598052E-2</v>
      </c>
    </row>
    <row r="1135" spans="1:23" x14ac:dyDescent="0.4">
      <c r="A1135">
        <v>1975.06</v>
      </c>
      <c r="B1135">
        <v>92.4</v>
      </c>
      <c r="C1135">
        <v>11.01135460924767</v>
      </c>
      <c r="D1135">
        <f t="shared" si="555"/>
        <v>8.6547507055503275E-3</v>
      </c>
      <c r="E1135">
        <f t="shared" si="501"/>
        <v>2.9067824924824584E-2</v>
      </c>
      <c r="F1135">
        <f t="shared" si="497"/>
        <v>0.30632630410654982</v>
      </c>
      <c r="G1135" t="str">
        <f t="shared" si="556"/>
        <v>10.7 to 13.7</v>
      </c>
      <c r="H1135" t="str">
        <f t="shared" si="557"/>
        <v>Above 22.0</v>
      </c>
      <c r="I1135" t="str">
        <f>IF(C1135&gt;$AA$17,"Above 21.9",IF(C1135&gt;$AA$16,"17.7 to 21.9",IF(C1135&gt;$AA$15,"13.7 to 17.7",IF(C1135&gt;$AA$14,"10.6 to 13.6","Below 10.6"))))</f>
        <v>10.6 to 13.6</v>
      </c>
      <c r="J1135" t="str">
        <f t="shared" si="558"/>
        <v>Above 21.9</v>
      </c>
      <c r="K1135">
        <f t="shared" ref="K1135:O1135" si="573">_xlfn.PERCENTILE.INC($C416:$C1135,K$1)</f>
        <v>10.050502424817415</v>
      </c>
      <c r="L1135">
        <f t="shared" si="573"/>
        <v>12.157169899646791</v>
      </c>
      <c r="M1135">
        <f t="shared" si="573"/>
        <v>15.758557273717162</v>
      </c>
      <c r="N1135">
        <f t="shared" si="573"/>
        <v>18.846528042788417</v>
      </c>
      <c r="O1135">
        <f t="shared" si="573"/>
        <v>32.563788598776704</v>
      </c>
      <c r="P1135">
        <f t="shared" si="519"/>
        <v>4</v>
      </c>
      <c r="Q1135">
        <f t="shared" si="560"/>
        <v>1</v>
      </c>
      <c r="R1135">
        <f t="shared" si="561"/>
        <v>4</v>
      </c>
      <c r="S1135">
        <f t="shared" si="562"/>
        <v>4</v>
      </c>
      <c r="T1135">
        <f t="shared" ref="T1135:T1198" si="574">1/C1135</f>
        <v>9.0815347928234882E-2</v>
      </c>
      <c r="U1135">
        <f t="shared" si="563"/>
        <v>4.4672087472814613E-2</v>
      </c>
      <c r="V1135">
        <f t="shared" si="564"/>
        <v>8.4114909303019555E-2</v>
      </c>
      <c r="W1135">
        <f t="shared" si="565"/>
        <v>9.2437339635672536E-2</v>
      </c>
    </row>
    <row r="1136" spans="1:23" x14ac:dyDescent="0.4">
      <c r="A1136">
        <v>1975.07</v>
      </c>
      <c r="B1136">
        <v>92.49</v>
      </c>
      <c r="C1136">
        <v>10.902767048238584</v>
      </c>
      <c r="D1136">
        <f t="shared" si="555"/>
        <v>8.9270992815922729E-3</v>
      </c>
      <c r="E1136">
        <f t="shared" si="501"/>
        <v>0.16618333123187481</v>
      </c>
      <c r="F1136">
        <f t="shared" ref="F1136:F1199" si="575">(B1136-B1135)/B1135*12</f>
        <v>1.1688311688310284E-2</v>
      </c>
      <c r="G1136" t="str">
        <f t="shared" si="556"/>
        <v>10.7 to 13.7</v>
      </c>
      <c r="H1136" t="str">
        <f t="shared" si="557"/>
        <v>Above 22.0</v>
      </c>
      <c r="I1136" t="str">
        <f>IF(C1136&gt;$AA$17,"Above 21.9",IF(C1136&gt;$AA$16,"17.7 to 21.9",IF(C1136&gt;$AA$15,"13.7 to 17.7",IF(C1136&gt;$AA$14,"10.6 to 13.6","Below 10.6"))))</f>
        <v>10.6 to 13.6</v>
      </c>
      <c r="J1136" t="str">
        <f t="shared" si="558"/>
        <v>Above 21.9</v>
      </c>
      <c r="K1136">
        <f t="shared" ref="K1136:O1136" si="576">_xlfn.PERCENTILE.INC($C417:$C1136,K$1)</f>
        <v>10.050502424817415</v>
      </c>
      <c r="L1136">
        <f t="shared" si="576"/>
        <v>12.157169899646791</v>
      </c>
      <c r="M1136">
        <f t="shared" si="576"/>
        <v>15.758557273717162</v>
      </c>
      <c r="N1136">
        <f t="shared" si="576"/>
        <v>18.846528042788417</v>
      </c>
      <c r="O1136">
        <f t="shared" si="576"/>
        <v>32.563788598776704</v>
      </c>
      <c r="P1136">
        <f t="shared" si="519"/>
        <v>4</v>
      </c>
      <c r="Q1136">
        <f t="shared" si="560"/>
        <v>1</v>
      </c>
      <c r="R1136">
        <f t="shared" si="561"/>
        <v>4</v>
      </c>
      <c r="S1136">
        <f t="shared" si="562"/>
        <v>4</v>
      </c>
      <c r="T1136">
        <f t="shared" si="574"/>
        <v>9.1719835485392379E-2</v>
      </c>
      <c r="U1136">
        <f t="shared" si="563"/>
        <v>4.4841477438168915E-2</v>
      </c>
      <c r="V1136">
        <f t="shared" si="564"/>
        <v>9.6208038982833061E-2</v>
      </c>
      <c r="W1136">
        <f t="shared" si="565"/>
        <v>9.0815347928234882E-2</v>
      </c>
    </row>
    <row r="1137" spans="1:23" x14ac:dyDescent="0.4">
      <c r="A1137">
        <v>1975.08</v>
      </c>
      <c r="B1137">
        <v>85.71</v>
      </c>
      <c r="C1137">
        <v>10.089769593328025</v>
      </c>
      <c r="D1137">
        <f t="shared" si="555"/>
        <v>-9.0183836281651204E-4</v>
      </c>
      <c r="E1137">
        <f t="shared" si="501"/>
        <v>0.1273181638826778</v>
      </c>
      <c r="F1137">
        <f t="shared" si="575"/>
        <v>-0.87966266623418776</v>
      </c>
      <c r="G1137" t="str">
        <f t="shared" si="556"/>
        <v>Below 10.7</v>
      </c>
      <c r="H1137" t="str">
        <f t="shared" si="557"/>
        <v>Above 22.0</v>
      </c>
      <c r="I1137" t="str">
        <f>IF(C1137&gt;$AA$17,"Above 21.9",IF(C1137&gt;$AA$16,"17.7 to 21.9",IF(C1137&gt;$AA$15,"13.7 to 17.7",IF(C1137&gt;$AA$14,"10.6 to 13.6","Below 10.6"))))</f>
        <v>Below 10.6</v>
      </c>
      <c r="J1137" t="str">
        <f t="shared" si="558"/>
        <v>Above 21.9</v>
      </c>
      <c r="K1137">
        <f t="shared" ref="K1137:O1137" si="577">_xlfn.PERCENTILE.INC($C418:$C1137,K$1)</f>
        <v>10.050502424817415</v>
      </c>
      <c r="L1137">
        <f t="shared" si="577"/>
        <v>12.157169899646791</v>
      </c>
      <c r="M1137">
        <f t="shared" si="577"/>
        <v>15.758557273717162</v>
      </c>
      <c r="N1137">
        <f t="shared" si="577"/>
        <v>18.846528042788417</v>
      </c>
      <c r="O1137">
        <f t="shared" si="577"/>
        <v>32.563788598776704</v>
      </c>
      <c r="P1137">
        <f t="shared" si="519"/>
        <v>4</v>
      </c>
      <c r="Q1137">
        <f t="shared" si="560"/>
        <v>1</v>
      </c>
      <c r="R1137">
        <f t="shared" si="561"/>
        <v>5</v>
      </c>
      <c r="S1137">
        <f t="shared" si="562"/>
        <v>4</v>
      </c>
      <c r="T1137">
        <f t="shared" si="574"/>
        <v>9.9110290948691365E-2</v>
      </c>
      <c r="U1137">
        <f t="shared" si="563"/>
        <v>4.4118999476214671E-2</v>
      </c>
      <c r="V1137">
        <f t="shared" si="564"/>
        <v>0.10178950299661362</v>
      </c>
      <c r="W1137">
        <f t="shared" si="565"/>
        <v>9.1719835485392379E-2</v>
      </c>
    </row>
    <row r="1138" spans="1:23" x14ac:dyDescent="0.4">
      <c r="A1138">
        <v>1975.09</v>
      </c>
      <c r="B1138">
        <v>84.67</v>
      </c>
      <c r="C1138">
        <v>9.9189053565594278</v>
      </c>
      <c r="D1138">
        <f t="shared" si="555"/>
        <v>-5.2696352651599842E-3</v>
      </c>
      <c r="E1138">
        <f t="shared" si="501"/>
        <v>0.24295361127422191</v>
      </c>
      <c r="F1138">
        <f t="shared" si="575"/>
        <v>-0.1456072803640171</v>
      </c>
      <c r="G1138" t="str">
        <f t="shared" si="556"/>
        <v>Below 10.7</v>
      </c>
      <c r="H1138" t="str">
        <f t="shared" si="557"/>
        <v>Above 22.0</v>
      </c>
      <c r="I1138" t="str">
        <f>IF(C1138&gt;$AA$17,"Above 21.9",IF(C1138&gt;$AA$16,"17.7 to 21.9",IF(C1138&gt;$AA$15,"13.7 to 17.7",IF(C1138&gt;$AA$14,"10.6 to 13.6","Below 10.6"))))</f>
        <v>Below 10.6</v>
      </c>
      <c r="J1138" t="str">
        <f t="shared" si="558"/>
        <v>Above 21.9</v>
      </c>
      <c r="K1138">
        <f t="shared" ref="K1138:O1138" si="578">_xlfn.PERCENTILE.INC($C419:$C1138,K$1)</f>
        <v>9.9926077136729017</v>
      </c>
      <c r="L1138">
        <f t="shared" si="578"/>
        <v>12.157169899646791</v>
      </c>
      <c r="M1138">
        <f t="shared" si="578"/>
        <v>15.758557273717162</v>
      </c>
      <c r="N1138">
        <f t="shared" si="578"/>
        <v>18.846528042788417</v>
      </c>
      <c r="O1138">
        <f t="shared" si="578"/>
        <v>32.563788598776704</v>
      </c>
      <c r="P1138">
        <f t="shared" si="519"/>
        <v>5</v>
      </c>
      <c r="Q1138">
        <f t="shared" si="560"/>
        <v>1</v>
      </c>
      <c r="R1138">
        <f t="shared" si="561"/>
        <v>5</v>
      </c>
      <c r="S1138">
        <f t="shared" si="562"/>
        <v>4</v>
      </c>
      <c r="T1138">
        <f t="shared" si="574"/>
        <v>0.10081757654222342</v>
      </c>
      <c r="U1138">
        <f t="shared" si="563"/>
        <v>4.2782310182376292E-2</v>
      </c>
      <c r="V1138">
        <f t="shared" si="564"/>
        <v>0.1152017816634697</v>
      </c>
      <c r="W1138">
        <f t="shared" si="565"/>
        <v>9.9110290948691365E-2</v>
      </c>
    </row>
    <row r="1139" spans="1:23" x14ac:dyDescent="0.4">
      <c r="A1139">
        <v>1975.1</v>
      </c>
      <c r="B1139">
        <v>88.57</v>
      </c>
      <c r="C1139">
        <v>10.327599777501119</v>
      </c>
      <c r="D1139">
        <f t="shared" si="555"/>
        <v>-3.0856767698873044E-3</v>
      </c>
      <c r="E1139">
        <f t="shared" ref="E1139:E1202" si="579">(B1139-B1127)/B1127</f>
        <v>0.27548963133640547</v>
      </c>
      <c r="F1139">
        <f t="shared" si="575"/>
        <v>0.55273414432502532</v>
      </c>
      <c r="G1139" t="str">
        <f t="shared" si="556"/>
        <v>Below 10.7</v>
      </c>
      <c r="H1139" t="str">
        <f t="shared" si="557"/>
        <v>Above 22.0</v>
      </c>
      <c r="I1139" t="str">
        <f>IF(C1139&gt;$AA$17,"Above 21.9",IF(C1139&gt;$AA$16,"17.7 to 21.9",IF(C1139&gt;$AA$15,"13.7 to 17.7",IF(C1139&gt;$AA$14,"10.6 to 13.6","Below 10.6"))))</f>
        <v>Below 10.6</v>
      </c>
      <c r="J1139" t="str">
        <f t="shared" si="558"/>
        <v>Above 21.9</v>
      </c>
      <c r="K1139">
        <f t="shared" ref="K1139:O1139" si="580">_xlfn.PERCENTILE.INC($C420:$C1139,K$1)</f>
        <v>9.9926077136729017</v>
      </c>
      <c r="L1139">
        <f t="shared" si="580"/>
        <v>12.145031857611178</v>
      </c>
      <c r="M1139">
        <f t="shared" si="580"/>
        <v>15.758557273717162</v>
      </c>
      <c r="N1139">
        <f t="shared" si="580"/>
        <v>18.846528042788417</v>
      </c>
      <c r="O1139">
        <f t="shared" si="580"/>
        <v>32.563788598776704</v>
      </c>
      <c r="P1139">
        <f t="shared" si="519"/>
        <v>4</v>
      </c>
      <c r="Q1139">
        <f t="shared" si="560"/>
        <v>1</v>
      </c>
      <c r="R1139">
        <f t="shared" si="561"/>
        <v>5</v>
      </c>
      <c r="S1139">
        <f t="shared" si="562"/>
        <v>5</v>
      </c>
      <c r="T1139">
        <f t="shared" si="574"/>
        <v>9.6827919511222715E-2</v>
      </c>
      <c r="U1139">
        <f t="shared" si="563"/>
        <v>4.2059669549351274E-2</v>
      </c>
      <c r="V1139">
        <f t="shared" si="564"/>
        <v>0.11435126913943862</v>
      </c>
      <c r="W1139">
        <f t="shared" si="565"/>
        <v>0.10081757654222342</v>
      </c>
    </row>
    <row r="1140" spans="1:23" x14ac:dyDescent="0.4">
      <c r="A1140">
        <v>1975.11</v>
      </c>
      <c r="B1140">
        <v>90.07</v>
      </c>
      <c r="C1140">
        <v>10.435859457947904</v>
      </c>
      <c r="D1140">
        <f t="shared" si="555"/>
        <v>-2.2571893651655043E-3</v>
      </c>
      <c r="E1140">
        <f t="shared" si="579"/>
        <v>0.255505993866741</v>
      </c>
      <c r="F1140">
        <f t="shared" si="575"/>
        <v>0.20322908434007</v>
      </c>
      <c r="G1140" t="str">
        <f t="shared" si="556"/>
        <v>Below 10.7</v>
      </c>
      <c r="H1140" t="str">
        <f t="shared" si="557"/>
        <v>Above 22.0</v>
      </c>
      <c r="I1140" t="str">
        <f>IF(C1140&gt;$AA$17,"Above 21.9",IF(C1140&gt;$AA$16,"17.7 to 21.9",IF(C1140&gt;$AA$15,"13.7 to 17.7",IF(C1140&gt;$AA$14,"10.6 to 13.6","Below 10.6"))))</f>
        <v>Below 10.6</v>
      </c>
      <c r="J1140" t="str">
        <f t="shared" si="558"/>
        <v>Above 21.9</v>
      </c>
      <c r="K1140">
        <f t="shared" ref="K1140:O1140" si="581">_xlfn.PERCENTILE.INC($C421:$C1140,K$1)</f>
        <v>9.9926077136729017</v>
      </c>
      <c r="L1140">
        <f t="shared" si="581"/>
        <v>12.141785423393745</v>
      </c>
      <c r="M1140">
        <f t="shared" si="581"/>
        <v>15.758557273717162</v>
      </c>
      <c r="N1140">
        <f t="shared" si="581"/>
        <v>18.846528042788417</v>
      </c>
      <c r="O1140">
        <f t="shared" si="581"/>
        <v>32.563788598776704</v>
      </c>
      <c r="P1140">
        <f t="shared" si="519"/>
        <v>4</v>
      </c>
      <c r="Q1140">
        <f t="shared" si="560"/>
        <v>1</v>
      </c>
      <c r="R1140">
        <f t="shared" si="561"/>
        <v>5</v>
      </c>
      <c r="S1140">
        <f t="shared" si="562"/>
        <v>4</v>
      </c>
      <c r="T1140">
        <f t="shared" si="574"/>
        <v>9.582344454039235E-2</v>
      </c>
      <c r="U1140">
        <f t="shared" si="563"/>
        <v>4.1796477545472992E-2</v>
      </c>
      <c r="V1140">
        <f t="shared" si="564"/>
        <v>0.11174452236168592</v>
      </c>
      <c r="W1140">
        <f t="shared" si="565"/>
        <v>9.6827919511222715E-2</v>
      </c>
    </row>
    <row r="1141" spans="1:23" x14ac:dyDescent="0.4">
      <c r="A1141">
        <v>1975.12</v>
      </c>
      <c r="B1141">
        <v>88.7</v>
      </c>
      <c r="C1141">
        <v>10.250368416256846</v>
      </c>
      <c r="D1141">
        <f t="shared" si="555"/>
        <v>-3.3031723536465726E-3</v>
      </c>
      <c r="E1141">
        <f t="shared" si="579"/>
        <v>0.32249888176531999</v>
      </c>
      <c r="F1141">
        <f t="shared" si="575"/>
        <v>-0.18252470300876969</v>
      </c>
      <c r="G1141" t="str">
        <f t="shared" si="556"/>
        <v>Below 10.7</v>
      </c>
      <c r="H1141" t="str">
        <f t="shared" si="557"/>
        <v>Above 22.0</v>
      </c>
      <c r="I1141" t="str">
        <f>IF(C1141&gt;$AA$17,"Above 21.9",IF(C1141&gt;$AA$16,"17.7 to 21.9",IF(C1141&gt;$AA$15,"13.7 to 17.7",IF(C1141&gt;$AA$14,"10.6 to 13.6","Below 10.6"))))</f>
        <v>Below 10.6</v>
      </c>
      <c r="J1141" t="str">
        <f t="shared" si="558"/>
        <v>Above 21.9</v>
      </c>
      <c r="K1141">
        <f t="shared" ref="K1141:O1141" si="582">_xlfn.PERCENTILE.INC($C422:$C1141,K$1)</f>
        <v>9.9926077136729017</v>
      </c>
      <c r="L1141">
        <f t="shared" si="582"/>
        <v>12.137377845884361</v>
      </c>
      <c r="M1141">
        <f t="shared" si="582"/>
        <v>15.758557273717162</v>
      </c>
      <c r="N1141">
        <f t="shared" si="582"/>
        <v>18.846528042788417</v>
      </c>
      <c r="O1141">
        <f t="shared" si="582"/>
        <v>32.563788598776704</v>
      </c>
      <c r="P1141">
        <f t="shared" si="519"/>
        <v>4</v>
      </c>
      <c r="Q1141">
        <f t="shared" si="560"/>
        <v>1</v>
      </c>
      <c r="R1141">
        <f t="shared" si="561"/>
        <v>5</v>
      </c>
      <c r="S1141">
        <f t="shared" si="562"/>
        <v>4</v>
      </c>
      <c r="T1141">
        <f t="shared" si="574"/>
        <v>9.7557469096820296E-2</v>
      </c>
      <c r="U1141">
        <f t="shared" si="563"/>
        <v>4.2204578885664826E-2</v>
      </c>
      <c r="V1141">
        <f t="shared" si="564"/>
        <v>0.12064094037844898</v>
      </c>
      <c r="W1141">
        <f t="shared" si="565"/>
        <v>9.582344454039235E-2</v>
      </c>
    </row>
    <row r="1142" spans="1:23" x14ac:dyDescent="0.4">
      <c r="A1142">
        <v>1976.01</v>
      </c>
      <c r="B1142">
        <v>96.86</v>
      </c>
      <c r="C1142">
        <v>11.185051362622156</v>
      </c>
      <c r="D1142">
        <f t="shared" si="555"/>
        <v>3.7933990570081511E-3</v>
      </c>
      <c r="E1142">
        <f t="shared" si="579"/>
        <v>0.33489525909592055</v>
      </c>
      <c r="F1142">
        <f t="shared" si="575"/>
        <v>1.1039458850056365</v>
      </c>
      <c r="G1142" t="str">
        <f t="shared" si="556"/>
        <v>10.7 to 13.7</v>
      </c>
      <c r="H1142" t="str">
        <f t="shared" si="557"/>
        <v>Above 22.0</v>
      </c>
      <c r="I1142" t="str">
        <f>IF(C1142&gt;$AA$17,"Above 21.9",IF(C1142&gt;$AA$16,"17.7 to 21.9",IF(C1142&gt;$AA$15,"13.7 to 17.7",IF(C1142&gt;$AA$14,"10.6 to 13.6","Below 10.6"))))</f>
        <v>10.6 to 13.6</v>
      </c>
      <c r="J1142" t="str">
        <f t="shared" si="558"/>
        <v>Above 21.9</v>
      </c>
      <c r="K1142">
        <f t="shared" ref="K1142:O1142" si="583">_xlfn.PERCENTILE.INC($C423:$C1142,K$1)</f>
        <v>9.9926077136729017</v>
      </c>
      <c r="L1142">
        <f t="shared" si="583"/>
        <v>12.100002296504321</v>
      </c>
      <c r="M1142">
        <f t="shared" si="583"/>
        <v>15.758557273717162</v>
      </c>
      <c r="N1142">
        <f t="shared" si="583"/>
        <v>18.846528042788417</v>
      </c>
      <c r="O1142">
        <f t="shared" si="583"/>
        <v>32.563788598776704</v>
      </c>
      <c r="P1142">
        <f t="shared" si="519"/>
        <v>4</v>
      </c>
      <c r="Q1142">
        <f t="shared" si="560"/>
        <v>1</v>
      </c>
      <c r="R1142">
        <f t="shared" si="561"/>
        <v>5</v>
      </c>
      <c r="S1142">
        <f t="shared" si="562"/>
        <v>4</v>
      </c>
      <c r="T1142">
        <f t="shared" si="574"/>
        <v>8.9405043175909568E-2</v>
      </c>
      <c r="U1142">
        <f t="shared" si="563"/>
        <v>4.1565379822788587E-2</v>
      </c>
      <c r="V1142">
        <f t="shared" si="564"/>
        <v>0.11209511304628775</v>
      </c>
      <c r="W1142">
        <f t="shared" si="565"/>
        <v>9.7557469096820296E-2</v>
      </c>
    </row>
    <row r="1143" spans="1:23" x14ac:dyDescent="0.4">
      <c r="A1143">
        <v>1976.02</v>
      </c>
      <c r="B1143">
        <v>100.6</v>
      </c>
      <c r="C1143">
        <v>11.586092994449695</v>
      </c>
      <c r="D1143">
        <f t="shared" si="555"/>
        <v>8.5338224188154024E-3</v>
      </c>
      <c r="E1143">
        <f t="shared" si="579"/>
        <v>0.25593008739076156</v>
      </c>
      <c r="F1143">
        <f t="shared" si="575"/>
        <v>0.46334916374148194</v>
      </c>
      <c r="G1143" t="str">
        <f t="shared" si="556"/>
        <v>10.7 to 13.7</v>
      </c>
      <c r="H1143" t="str">
        <f t="shared" si="557"/>
        <v>Above 22.0</v>
      </c>
      <c r="I1143" t="str">
        <f>IF(C1143&gt;$AA$17,"Above 21.9",IF(C1143&gt;$AA$16,"17.7 to 21.9",IF(C1143&gt;$AA$15,"13.7 to 17.7",IF(C1143&gt;$AA$14,"10.6 to 13.6","Below 10.6"))))</f>
        <v>10.6 to 13.6</v>
      </c>
      <c r="J1143" t="str">
        <f t="shared" si="558"/>
        <v>Above 21.9</v>
      </c>
      <c r="K1143">
        <f t="shared" ref="K1143:O1143" si="584">_xlfn.PERCENTILE.INC($C424:$C1143,K$1)</f>
        <v>9.9926077136729017</v>
      </c>
      <c r="L1143">
        <f t="shared" si="584"/>
        <v>12.050234947286622</v>
      </c>
      <c r="M1143">
        <f t="shared" si="584"/>
        <v>15.758557273717162</v>
      </c>
      <c r="N1143">
        <f t="shared" si="584"/>
        <v>18.846528042788417</v>
      </c>
      <c r="O1143">
        <f t="shared" si="584"/>
        <v>32.563788598776704</v>
      </c>
      <c r="P1143">
        <f t="shared" si="519"/>
        <v>4</v>
      </c>
      <c r="Q1143">
        <f t="shared" si="560"/>
        <v>1</v>
      </c>
      <c r="R1143">
        <f t="shared" si="561"/>
        <v>5</v>
      </c>
      <c r="S1143">
        <f t="shared" si="562"/>
        <v>4</v>
      </c>
      <c r="T1143">
        <f t="shared" si="574"/>
        <v>8.6310372312655259E-2</v>
      </c>
      <c r="U1143">
        <f t="shared" si="563"/>
        <v>4.2194044498658836E-2</v>
      </c>
      <c r="V1143">
        <f t="shared" si="564"/>
        <v>0.10243543613213341</v>
      </c>
      <c r="W1143">
        <f t="shared" si="565"/>
        <v>8.9405043175909568E-2</v>
      </c>
    </row>
    <row r="1144" spans="1:23" x14ac:dyDescent="0.4">
      <c r="A1144">
        <v>1976.03</v>
      </c>
      <c r="B1144">
        <v>101.1</v>
      </c>
      <c r="C1144">
        <v>11.631754403566514</v>
      </c>
      <c r="D1144">
        <f t="shared" si="555"/>
        <v>1.3748874887488749E-2</v>
      </c>
      <c r="E1144">
        <f t="shared" si="579"/>
        <v>0.20673191692528042</v>
      </c>
      <c r="F1144">
        <f t="shared" si="575"/>
        <v>5.9642147117296221E-2</v>
      </c>
      <c r="G1144" t="str">
        <f t="shared" si="556"/>
        <v>10.7 to 13.7</v>
      </c>
      <c r="H1144" t="str">
        <f t="shared" si="557"/>
        <v>Above 22.0</v>
      </c>
      <c r="I1144" t="str">
        <f>IF(C1144&gt;$AA$17,"Above 21.9",IF(C1144&gt;$AA$16,"17.7 to 21.9",IF(C1144&gt;$AA$15,"13.7 to 17.7",IF(C1144&gt;$AA$14,"10.6 to 13.6","Below 10.6"))))</f>
        <v>10.6 to 13.6</v>
      </c>
      <c r="J1144" t="str">
        <f t="shared" si="558"/>
        <v>Above 21.9</v>
      </c>
      <c r="K1144">
        <f t="shared" ref="K1144:O1144" si="585">_xlfn.PERCENTILE.INC($C425:$C1144,K$1)</f>
        <v>9.9926077136729017</v>
      </c>
      <c r="L1144">
        <f t="shared" si="585"/>
        <v>12.04232766301511</v>
      </c>
      <c r="M1144">
        <f t="shared" si="585"/>
        <v>15.758557273717162</v>
      </c>
      <c r="N1144">
        <f t="shared" si="585"/>
        <v>18.846528042788417</v>
      </c>
      <c r="O1144">
        <f t="shared" si="585"/>
        <v>32.563788598776704</v>
      </c>
      <c r="P1144">
        <f t="shared" si="519"/>
        <v>4</v>
      </c>
      <c r="Q1144">
        <f t="shared" si="560"/>
        <v>1</v>
      </c>
      <c r="R1144">
        <f t="shared" si="561"/>
        <v>4</v>
      </c>
      <c r="S1144">
        <f t="shared" si="562"/>
        <v>4</v>
      </c>
      <c r="T1144">
        <f t="shared" si="574"/>
        <v>8.5971553843449552E-2</v>
      </c>
      <c r="U1144">
        <f t="shared" si="563"/>
        <v>4.4226041348502367E-2</v>
      </c>
      <c r="V1144">
        <f t="shared" si="564"/>
        <v>9.8388429332149724E-2</v>
      </c>
      <c r="W1144">
        <f t="shared" si="565"/>
        <v>8.6310372312655259E-2</v>
      </c>
    </row>
    <row r="1145" spans="1:23" x14ac:dyDescent="0.4">
      <c r="A1145">
        <v>1976.04</v>
      </c>
      <c r="B1145">
        <v>101.9</v>
      </c>
      <c r="C1145">
        <v>11.689164132206374</v>
      </c>
      <c r="D1145">
        <f t="shared" si="555"/>
        <v>1.124454148471617E-2</v>
      </c>
      <c r="E1145">
        <f t="shared" si="579"/>
        <v>0.20278564683663841</v>
      </c>
      <c r="F1145">
        <f t="shared" si="575"/>
        <v>9.4955489614244673E-2</v>
      </c>
      <c r="G1145" t="str">
        <f t="shared" si="556"/>
        <v>10.7 to 13.7</v>
      </c>
      <c r="H1145" t="str">
        <f t="shared" si="557"/>
        <v>Above 22.0</v>
      </c>
      <c r="I1145" t="str">
        <f>IF(C1145&gt;$AA$17,"Above 21.9",IF(C1145&gt;$AA$16,"17.7 to 21.9",IF(C1145&gt;$AA$15,"13.7 to 17.7",IF(C1145&gt;$AA$14,"10.6 to 13.6","Below 10.6"))))</f>
        <v>10.6 to 13.6</v>
      </c>
      <c r="J1145" t="str">
        <f t="shared" si="558"/>
        <v>Above 21.9</v>
      </c>
      <c r="K1145">
        <f t="shared" ref="K1145:O1145" si="586">_xlfn.PERCENTILE.INC($C426:$C1145,K$1)</f>
        <v>9.9926077136729017</v>
      </c>
      <c r="L1145">
        <f t="shared" si="586"/>
        <v>12.04232766301511</v>
      </c>
      <c r="M1145">
        <f t="shared" si="586"/>
        <v>15.758557273717162</v>
      </c>
      <c r="N1145">
        <f t="shared" si="586"/>
        <v>18.846528042788417</v>
      </c>
      <c r="O1145">
        <f t="shared" si="586"/>
        <v>32.563788598776704</v>
      </c>
      <c r="P1145">
        <f t="shared" si="519"/>
        <v>4</v>
      </c>
      <c r="Q1145">
        <f t="shared" si="560"/>
        <v>1</v>
      </c>
      <c r="R1145">
        <f t="shared" si="561"/>
        <v>4</v>
      </c>
      <c r="S1145">
        <f t="shared" si="562"/>
        <v>4</v>
      </c>
      <c r="T1145">
        <f t="shared" si="574"/>
        <v>8.5549316331761202E-2</v>
      </c>
      <c r="U1145">
        <f t="shared" si="563"/>
        <v>4.3264390947480122E-2</v>
      </c>
      <c r="V1145">
        <f t="shared" si="564"/>
        <v>9.7722325784598052E-2</v>
      </c>
      <c r="W1145">
        <f t="shared" si="565"/>
        <v>8.5971553843449552E-2</v>
      </c>
    </row>
    <row r="1146" spans="1:23" x14ac:dyDescent="0.4">
      <c r="A1146">
        <v>1976.05</v>
      </c>
      <c r="B1146">
        <v>101.2</v>
      </c>
      <c r="C1146">
        <v>11.532053585609425</v>
      </c>
      <c r="D1146">
        <f t="shared" si="555"/>
        <v>1.6616731965890759E-2</v>
      </c>
      <c r="E1146">
        <f t="shared" si="579"/>
        <v>0.12319644839067713</v>
      </c>
      <c r="F1146">
        <f t="shared" si="575"/>
        <v>-8.2433758586850175E-2</v>
      </c>
      <c r="G1146" t="str">
        <f t="shared" si="556"/>
        <v>10.7 to 13.7</v>
      </c>
      <c r="H1146" t="str">
        <f t="shared" si="557"/>
        <v>17.8 to 22.0</v>
      </c>
      <c r="I1146" t="str">
        <f>IF(C1146&gt;$AA$17,"Above 21.9",IF(C1146&gt;$AA$16,"17.7 to 21.9",IF(C1146&gt;$AA$15,"13.7 to 17.7",IF(C1146&gt;$AA$14,"10.6 to 13.6","Below 10.6"))))</f>
        <v>10.6 to 13.6</v>
      </c>
      <c r="J1146" t="str">
        <f t="shared" si="558"/>
        <v>Above 21.9</v>
      </c>
      <c r="K1146">
        <f t="shared" ref="K1146:O1146" si="587">_xlfn.PERCENTILE.INC($C427:$C1146,K$1)</f>
        <v>9.9926077136729017</v>
      </c>
      <c r="L1146">
        <f t="shared" si="587"/>
        <v>12.04232766301511</v>
      </c>
      <c r="M1146">
        <f t="shared" si="587"/>
        <v>15.758557273717162</v>
      </c>
      <c r="N1146">
        <f t="shared" si="587"/>
        <v>18.846528042788417</v>
      </c>
      <c r="O1146">
        <f t="shared" si="587"/>
        <v>32.563788598776704</v>
      </c>
      <c r="P1146">
        <f t="shared" si="519"/>
        <v>4</v>
      </c>
      <c r="Q1146">
        <f t="shared" si="560"/>
        <v>1</v>
      </c>
      <c r="R1146">
        <f t="shared" si="561"/>
        <v>4</v>
      </c>
      <c r="S1146">
        <f t="shared" si="562"/>
        <v>4</v>
      </c>
      <c r="T1146">
        <f t="shared" si="574"/>
        <v>8.6714824257136308E-2</v>
      </c>
      <c r="U1146">
        <f t="shared" si="563"/>
        <v>4.5762028895397412E-2</v>
      </c>
      <c r="V1146">
        <f t="shared" si="564"/>
        <v>9.2437339635672536E-2</v>
      </c>
      <c r="W1146">
        <f t="shared" si="565"/>
        <v>8.5549316331761202E-2</v>
      </c>
    </row>
    <row r="1147" spans="1:23" x14ac:dyDescent="0.4">
      <c r="A1147">
        <v>1976.06</v>
      </c>
      <c r="B1147">
        <v>101.8</v>
      </c>
      <c r="C1147">
        <v>11.543841631417109</v>
      </c>
      <c r="D1147">
        <f t="shared" si="555"/>
        <v>1.8289565419474779E-2</v>
      </c>
      <c r="E1147">
        <f t="shared" si="579"/>
        <v>0.10173160173160163</v>
      </c>
      <c r="F1147">
        <f t="shared" si="575"/>
        <v>7.1146245059287863E-2</v>
      </c>
      <c r="G1147" t="str">
        <f t="shared" si="556"/>
        <v>10.7 to 13.7</v>
      </c>
      <c r="H1147" t="str">
        <f t="shared" si="557"/>
        <v>17.8 to 22.0</v>
      </c>
      <c r="I1147" t="str">
        <f>IF(C1147&gt;$AA$17,"Above 21.9",IF(C1147&gt;$AA$16,"17.7 to 21.9",IF(C1147&gt;$AA$15,"13.7 to 17.7",IF(C1147&gt;$AA$14,"10.6 to 13.6","Below 10.6"))))</f>
        <v>10.6 to 13.6</v>
      </c>
      <c r="J1147" t="str">
        <f t="shared" si="558"/>
        <v>17.7 to 21.9</v>
      </c>
      <c r="K1147">
        <f t="shared" ref="K1147:O1147" si="588">_xlfn.PERCENTILE.INC($C428:$C1147,K$1)</f>
        <v>9.9926077136729017</v>
      </c>
      <c r="L1147">
        <f t="shared" si="588"/>
        <v>12.04232766301511</v>
      </c>
      <c r="M1147">
        <f t="shared" si="588"/>
        <v>15.758557273717162</v>
      </c>
      <c r="N1147">
        <f t="shared" si="588"/>
        <v>18.846528042788417</v>
      </c>
      <c r="O1147">
        <f t="shared" si="588"/>
        <v>32.563788598776704</v>
      </c>
      <c r="P1147">
        <f t="shared" si="519"/>
        <v>4</v>
      </c>
      <c r="Q1147">
        <f t="shared" si="560"/>
        <v>1</v>
      </c>
      <c r="R1147">
        <f t="shared" si="561"/>
        <v>4</v>
      </c>
      <c r="S1147">
        <f t="shared" si="562"/>
        <v>4</v>
      </c>
      <c r="T1147">
        <f t="shared" si="574"/>
        <v>8.6626275024291127E-2</v>
      </c>
      <c r="U1147">
        <f t="shared" si="563"/>
        <v>4.6392402920124066E-2</v>
      </c>
      <c r="V1147">
        <f t="shared" si="564"/>
        <v>9.0815347928234882E-2</v>
      </c>
      <c r="W1147">
        <f t="shared" si="565"/>
        <v>8.6714824257136308E-2</v>
      </c>
    </row>
    <row r="1148" spans="1:23" x14ac:dyDescent="0.4">
      <c r="A1148">
        <v>1976.07</v>
      </c>
      <c r="B1148">
        <v>104.2</v>
      </c>
      <c r="C1148">
        <v>11.757490488689914</v>
      </c>
      <c r="D1148">
        <f t="shared" si="555"/>
        <v>2.1388630009319662E-2</v>
      </c>
      <c r="E1148">
        <f t="shared" si="579"/>
        <v>0.12660828197642998</v>
      </c>
      <c r="F1148">
        <f t="shared" si="575"/>
        <v>0.28290766208251539</v>
      </c>
      <c r="G1148" t="str">
        <f t="shared" si="556"/>
        <v>10.7 to 13.7</v>
      </c>
      <c r="H1148" t="str">
        <f t="shared" si="557"/>
        <v>17.8 to 22.0</v>
      </c>
      <c r="I1148" t="str">
        <f>IF(C1148&gt;$AA$17,"Above 21.9",IF(C1148&gt;$AA$16,"17.7 to 21.9",IF(C1148&gt;$AA$15,"13.7 to 17.7",IF(C1148&gt;$AA$14,"10.6 to 13.6","Below 10.6"))))</f>
        <v>10.6 to 13.6</v>
      </c>
      <c r="J1148" t="str">
        <f t="shared" si="558"/>
        <v>17.7 to 21.9</v>
      </c>
      <c r="K1148">
        <f t="shared" ref="K1148:O1148" si="589">_xlfn.PERCENTILE.INC($C429:$C1148,K$1)</f>
        <v>9.9926077136729017</v>
      </c>
      <c r="L1148">
        <f t="shared" si="589"/>
        <v>12.04232766301511</v>
      </c>
      <c r="M1148">
        <f t="shared" si="589"/>
        <v>15.758557273717162</v>
      </c>
      <c r="N1148">
        <f t="shared" si="589"/>
        <v>18.846528042788417</v>
      </c>
      <c r="O1148">
        <f t="shared" si="589"/>
        <v>32.563788598776704</v>
      </c>
      <c r="P1148">
        <f t="shared" si="519"/>
        <v>4</v>
      </c>
      <c r="Q1148">
        <f t="shared" si="560"/>
        <v>1</v>
      </c>
      <c r="R1148">
        <f t="shared" si="561"/>
        <v>4</v>
      </c>
      <c r="S1148">
        <f t="shared" si="562"/>
        <v>4</v>
      </c>
      <c r="T1148">
        <f t="shared" si="574"/>
        <v>8.5052163211354267E-2</v>
      </c>
      <c r="U1148">
        <f t="shared" si="563"/>
        <v>4.6768961593999694E-2</v>
      </c>
      <c r="V1148">
        <f t="shared" si="564"/>
        <v>9.1719835485392379E-2</v>
      </c>
      <c r="W1148">
        <f t="shared" si="565"/>
        <v>8.6626275024291127E-2</v>
      </c>
    </row>
    <row r="1149" spans="1:23" x14ac:dyDescent="0.4">
      <c r="A1149">
        <v>1976.08</v>
      </c>
      <c r="B1149">
        <v>103.3</v>
      </c>
      <c r="C1149">
        <v>11.597986002509256</v>
      </c>
      <c r="D1149">
        <f t="shared" si="555"/>
        <v>2.8084314941103521E-2</v>
      </c>
      <c r="E1149">
        <f t="shared" si="579"/>
        <v>0.20522692801306738</v>
      </c>
      <c r="F1149">
        <f t="shared" si="575"/>
        <v>-0.10364683301343636</v>
      </c>
      <c r="G1149" t="str">
        <f t="shared" si="556"/>
        <v>10.7 to 13.7</v>
      </c>
      <c r="H1149" t="str">
        <f t="shared" si="557"/>
        <v>17.8 to 22.0</v>
      </c>
      <c r="I1149" t="str">
        <f>IF(C1149&gt;$AA$17,"Above 21.9",IF(C1149&gt;$AA$16,"17.7 to 21.9",IF(C1149&gt;$AA$15,"13.7 to 17.7",IF(C1149&gt;$AA$14,"10.6 to 13.6","Below 10.6"))))</f>
        <v>10.6 to 13.6</v>
      </c>
      <c r="J1149" t="str">
        <f t="shared" si="558"/>
        <v>17.7 to 21.9</v>
      </c>
      <c r="K1149">
        <f t="shared" ref="K1149:O1149" si="590">_xlfn.PERCENTILE.INC($C430:$C1149,K$1)</f>
        <v>9.9926077136729017</v>
      </c>
      <c r="L1149">
        <f t="shared" si="590"/>
        <v>12.04232766301511</v>
      </c>
      <c r="M1149">
        <f t="shared" si="590"/>
        <v>15.758557273717162</v>
      </c>
      <c r="N1149">
        <f t="shared" si="590"/>
        <v>18.846528042788417</v>
      </c>
      <c r="O1149">
        <f t="shared" si="590"/>
        <v>32.563788598776704</v>
      </c>
      <c r="P1149">
        <f t="shared" si="519"/>
        <v>4</v>
      </c>
      <c r="Q1149">
        <f t="shared" si="560"/>
        <v>1</v>
      </c>
      <c r="R1149">
        <f t="shared" si="561"/>
        <v>4</v>
      </c>
      <c r="S1149">
        <f t="shared" si="562"/>
        <v>4</v>
      </c>
      <c r="T1149">
        <f t="shared" si="574"/>
        <v>8.6221866432986488E-2</v>
      </c>
      <c r="U1149">
        <f t="shared" si="563"/>
        <v>5.0216170913995897E-2</v>
      </c>
      <c r="V1149">
        <f t="shared" si="564"/>
        <v>9.9110290948691365E-2</v>
      </c>
      <c r="W1149">
        <f t="shared" si="565"/>
        <v>8.5052163211354267E-2</v>
      </c>
    </row>
    <row r="1150" spans="1:23" x14ac:dyDescent="0.4">
      <c r="A1150">
        <v>1976.09</v>
      </c>
      <c r="B1150">
        <v>105.5</v>
      </c>
      <c r="C1150">
        <v>11.805990949539794</v>
      </c>
      <c r="D1150">
        <f t="shared" si="555"/>
        <v>3.5586685516000513E-2</v>
      </c>
      <c r="E1150">
        <f t="shared" si="579"/>
        <v>0.2460139364591945</v>
      </c>
      <c r="F1150">
        <f t="shared" si="575"/>
        <v>0.25556631171345628</v>
      </c>
      <c r="G1150" t="str">
        <f t="shared" si="556"/>
        <v>10.7 to 13.7</v>
      </c>
      <c r="H1150" t="str">
        <f t="shared" si="557"/>
        <v>17.8 to 22.0</v>
      </c>
      <c r="I1150" t="str">
        <f>IF(C1150&gt;$AA$17,"Above 21.9",IF(C1150&gt;$AA$16,"17.7 to 21.9",IF(C1150&gt;$AA$15,"13.7 to 17.7",IF(C1150&gt;$AA$14,"10.6 to 13.6","Below 10.6"))))</f>
        <v>10.6 to 13.6</v>
      </c>
      <c r="J1150" t="str">
        <f t="shared" si="558"/>
        <v>17.7 to 21.9</v>
      </c>
      <c r="K1150">
        <f t="shared" ref="K1150:O1150" si="591">_xlfn.PERCENTILE.INC($C431:$C1150,K$1)</f>
        <v>9.9926077136729017</v>
      </c>
      <c r="L1150">
        <f t="shared" si="591"/>
        <v>12.04232766301511</v>
      </c>
      <c r="M1150">
        <f t="shared" si="591"/>
        <v>15.758557273717162</v>
      </c>
      <c r="N1150">
        <f t="shared" si="591"/>
        <v>18.846528042788417</v>
      </c>
      <c r="O1150">
        <f t="shared" si="591"/>
        <v>32.563788598776704</v>
      </c>
      <c r="P1150">
        <f t="shared" si="519"/>
        <v>4</v>
      </c>
      <c r="Q1150">
        <f t="shared" si="560"/>
        <v>1</v>
      </c>
      <c r="R1150">
        <f t="shared" si="561"/>
        <v>5</v>
      </c>
      <c r="S1150">
        <f t="shared" si="562"/>
        <v>4</v>
      </c>
      <c r="T1150">
        <f t="shared" si="574"/>
        <v>8.4702758478650261E-2</v>
      </c>
      <c r="U1150">
        <f t="shared" si="563"/>
        <v>5.2187501078769349E-2</v>
      </c>
      <c r="V1150">
        <f t="shared" si="564"/>
        <v>0.10081757654222342</v>
      </c>
      <c r="W1150">
        <f t="shared" si="565"/>
        <v>8.6221866432986488E-2</v>
      </c>
    </row>
    <row r="1151" spans="1:23" x14ac:dyDescent="0.4">
      <c r="A1151">
        <v>1976.1</v>
      </c>
      <c r="B1151">
        <v>101.9</v>
      </c>
      <c r="C1151">
        <v>11.3456961363167</v>
      </c>
      <c r="D1151">
        <f t="shared" si="555"/>
        <v>3.2114611694541703E-2</v>
      </c>
      <c r="E1151">
        <f t="shared" si="579"/>
        <v>0.15050242745850756</v>
      </c>
      <c r="F1151">
        <f t="shared" si="575"/>
        <v>-0.40947867298578133</v>
      </c>
      <c r="G1151" t="str">
        <f t="shared" si="556"/>
        <v>10.7 to 13.7</v>
      </c>
      <c r="H1151" t="str">
        <f t="shared" si="557"/>
        <v>17.8 to 22.0</v>
      </c>
      <c r="I1151" t="str">
        <f>IF(C1151&gt;$AA$17,"Above 21.9",IF(C1151&gt;$AA$16,"17.7 to 21.9",IF(C1151&gt;$AA$15,"13.7 to 17.7",IF(C1151&gt;$AA$14,"10.6 to 13.6","Below 10.6"))))</f>
        <v>10.6 to 13.6</v>
      </c>
      <c r="J1151" t="str">
        <f t="shared" si="558"/>
        <v>17.7 to 21.9</v>
      </c>
      <c r="K1151">
        <f t="shared" ref="K1151:O1151" si="592">_xlfn.PERCENTILE.INC($C432:$C1151,K$1)</f>
        <v>9.9926077136729017</v>
      </c>
      <c r="L1151">
        <f t="shared" si="592"/>
        <v>12.027030384844918</v>
      </c>
      <c r="M1151">
        <f t="shared" si="592"/>
        <v>15.758557273717162</v>
      </c>
      <c r="N1151">
        <f t="shared" si="592"/>
        <v>18.846528042788417</v>
      </c>
      <c r="O1151">
        <f t="shared" si="592"/>
        <v>32.563788598776704</v>
      </c>
      <c r="P1151">
        <f t="shared" si="519"/>
        <v>4</v>
      </c>
      <c r="Q1151">
        <f t="shared" si="560"/>
        <v>1</v>
      </c>
      <c r="R1151">
        <f t="shared" si="561"/>
        <v>4</v>
      </c>
      <c r="S1151">
        <f t="shared" si="562"/>
        <v>4</v>
      </c>
      <c r="T1151">
        <f t="shared" si="574"/>
        <v>8.8139148800140787E-2</v>
      </c>
      <c r="U1151">
        <f t="shared" si="563"/>
        <v>5.3119694784629884E-2</v>
      </c>
      <c r="V1151">
        <f t="shared" si="564"/>
        <v>9.6827919511222715E-2</v>
      </c>
      <c r="W1151">
        <f t="shared" si="565"/>
        <v>8.4702758478650261E-2</v>
      </c>
    </row>
    <row r="1152" spans="1:23" x14ac:dyDescent="0.4">
      <c r="A1152">
        <v>1976.11</v>
      </c>
      <c r="B1152">
        <v>101.2</v>
      </c>
      <c r="C1152">
        <v>11.248855860507966</v>
      </c>
      <c r="D1152">
        <f t="shared" si="555"/>
        <v>2.4953697987405866E-2</v>
      </c>
      <c r="E1152">
        <f t="shared" si="579"/>
        <v>0.12357055623404031</v>
      </c>
      <c r="F1152">
        <f t="shared" si="575"/>
        <v>-8.2433758586850175E-2</v>
      </c>
      <c r="G1152" t="str">
        <f t="shared" si="556"/>
        <v>10.7 to 13.7</v>
      </c>
      <c r="H1152" t="str">
        <f t="shared" si="557"/>
        <v>17.8 to 22.0</v>
      </c>
      <c r="I1152" t="str">
        <f>IF(C1152&gt;$AA$17,"Above 21.9",IF(C1152&gt;$AA$16,"17.7 to 21.9",IF(C1152&gt;$AA$15,"13.7 to 17.7",IF(C1152&gt;$AA$14,"10.6 to 13.6","Below 10.6"))))</f>
        <v>10.6 to 13.6</v>
      </c>
      <c r="J1152" t="str">
        <f t="shared" si="558"/>
        <v>17.7 to 21.9</v>
      </c>
      <c r="K1152">
        <f t="shared" ref="K1152:O1152" si="593">_xlfn.PERCENTILE.INC($C433:$C1152,K$1)</f>
        <v>9.9926077136729017</v>
      </c>
      <c r="L1152">
        <f t="shared" si="593"/>
        <v>12.008119938005091</v>
      </c>
      <c r="M1152">
        <f t="shared" si="593"/>
        <v>15.758557273717162</v>
      </c>
      <c r="N1152">
        <f t="shared" si="593"/>
        <v>18.846528042788417</v>
      </c>
      <c r="O1152">
        <f t="shared" si="593"/>
        <v>32.563788598776704</v>
      </c>
      <c r="P1152">
        <f t="shared" si="519"/>
        <v>4</v>
      </c>
      <c r="Q1152">
        <f t="shared" si="560"/>
        <v>1</v>
      </c>
      <c r="R1152">
        <f t="shared" si="561"/>
        <v>4</v>
      </c>
      <c r="S1152">
        <f t="shared" si="562"/>
        <v>4</v>
      </c>
      <c r="T1152">
        <f t="shared" si="574"/>
        <v>8.8897929922878649E-2</v>
      </c>
      <c r="U1152">
        <f t="shared" si="563"/>
        <v>5.0732446623926855E-2</v>
      </c>
      <c r="V1152">
        <f t="shared" si="564"/>
        <v>9.582344454039235E-2</v>
      </c>
      <c r="W1152">
        <f t="shared" si="565"/>
        <v>8.8139148800140787E-2</v>
      </c>
    </row>
    <row r="1153" spans="1:23" x14ac:dyDescent="0.4">
      <c r="A1153">
        <v>1976.12</v>
      </c>
      <c r="B1153">
        <v>104.7</v>
      </c>
      <c r="C1153">
        <v>11.597589726582946</v>
      </c>
      <c r="D1153">
        <f t="shared" si="555"/>
        <v>2.873478421246773E-2</v>
      </c>
      <c r="E1153">
        <f t="shared" si="579"/>
        <v>0.18038331454340473</v>
      </c>
      <c r="F1153">
        <f t="shared" si="575"/>
        <v>0.41501976284584985</v>
      </c>
      <c r="G1153" t="str">
        <f t="shared" si="556"/>
        <v>10.7 to 13.7</v>
      </c>
      <c r="H1153" t="str">
        <f t="shared" si="557"/>
        <v>17.8 to 22.0</v>
      </c>
      <c r="I1153" t="str">
        <f>IF(C1153&gt;$AA$17,"Above 21.9",IF(C1153&gt;$AA$16,"17.7 to 21.9",IF(C1153&gt;$AA$15,"13.7 to 17.7",IF(C1153&gt;$AA$14,"10.6 to 13.6","Below 10.6"))))</f>
        <v>10.6 to 13.6</v>
      </c>
      <c r="J1153" t="str">
        <f t="shared" si="558"/>
        <v>17.7 to 21.9</v>
      </c>
      <c r="K1153">
        <f t="shared" ref="K1153:O1153" si="594">_xlfn.PERCENTILE.INC($C434:$C1153,K$1)</f>
        <v>9.9926077136729017</v>
      </c>
      <c r="L1153">
        <f t="shared" si="594"/>
        <v>12.008119938005091</v>
      </c>
      <c r="M1153">
        <f t="shared" si="594"/>
        <v>15.758557273717162</v>
      </c>
      <c r="N1153">
        <f t="shared" si="594"/>
        <v>18.846528042788417</v>
      </c>
      <c r="O1153">
        <f t="shared" si="594"/>
        <v>32.563788598776704</v>
      </c>
      <c r="P1153">
        <f t="shared" si="519"/>
        <v>4</v>
      </c>
      <c r="Q1153">
        <f t="shared" si="560"/>
        <v>1</v>
      </c>
      <c r="R1153">
        <f t="shared" si="561"/>
        <v>4</v>
      </c>
      <c r="S1153">
        <f t="shared" si="562"/>
        <v>4</v>
      </c>
      <c r="T1153">
        <f t="shared" si="574"/>
        <v>8.6224812532201447E-2</v>
      </c>
      <c r="U1153">
        <f t="shared" si="563"/>
        <v>5.0667612286036529E-2</v>
      </c>
      <c r="V1153">
        <f t="shared" si="564"/>
        <v>9.7557469096820296E-2</v>
      </c>
      <c r="W1153">
        <f t="shared" si="565"/>
        <v>8.8897929922878649E-2</v>
      </c>
    </row>
    <row r="1154" spans="1:23" x14ac:dyDescent="0.4">
      <c r="A1154">
        <v>1977.01</v>
      </c>
      <c r="B1154">
        <v>103.8</v>
      </c>
      <c r="C1154">
        <v>11.437961346787556</v>
      </c>
      <c r="D1154">
        <f t="shared" si="555"/>
        <v>2.2912966252220241E-2</v>
      </c>
      <c r="E1154">
        <f t="shared" si="579"/>
        <v>7.1649803840594647E-2</v>
      </c>
      <c r="F1154">
        <f t="shared" si="575"/>
        <v>-0.10315186246418404</v>
      </c>
      <c r="G1154" t="str">
        <f t="shared" si="556"/>
        <v>10.7 to 13.7</v>
      </c>
      <c r="H1154" t="str">
        <f t="shared" si="557"/>
        <v>17.8 to 22.0</v>
      </c>
      <c r="I1154" t="str">
        <f>IF(C1154&gt;$AA$17,"Above 21.9",IF(C1154&gt;$AA$16,"17.7 to 21.9",IF(C1154&gt;$AA$15,"13.7 to 17.7",IF(C1154&gt;$AA$14,"10.6 to 13.6","Below 10.6"))))</f>
        <v>10.6 to 13.6</v>
      </c>
      <c r="J1154" t="str">
        <f t="shared" si="558"/>
        <v>17.7 to 21.9</v>
      </c>
      <c r="K1154">
        <f t="shared" ref="K1154:O1154" si="595">_xlfn.PERCENTILE.INC($C435:$C1154,K$1)</f>
        <v>9.9926077136729017</v>
      </c>
      <c r="L1154">
        <f t="shared" si="595"/>
        <v>12.008119938005091</v>
      </c>
      <c r="M1154">
        <f t="shared" si="595"/>
        <v>15.758557273717162</v>
      </c>
      <c r="N1154">
        <f t="shared" si="595"/>
        <v>18.846528042788417</v>
      </c>
      <c r="O1154">
        <f t="shared" si="595"/>
        <v>32.563788598776704</v>
      </c>
      <c r="P1154">
        <f t="shared" si="519"/>
        <v>4</v>
      </c>
      <c r="Q1154">
        <f t="shared" si="560"/>
        <v>1</v>
      </c>
      <c r="R1154">
        <f t="shared" si="561"/>
        <v>4</v>
      </c>
      <c r="S1154">
        <f t="shared" si="562"/>
        <v>4</v>
      </c>
      <c r="T1154">
        <f t="shared" si="574"/>
        <v>8.7428167457556411E-2</v>
      </c>
      <c r="U1154">
        <f t="shared" si="563"/>
        <v>4.8942254788456915E-2</v>
      </c>
      <c r="V1154">
        <f t="shared" si="564"/>
        <v>8.9405043175909568E-2</v>
      </c>
      <c r="W1154">
        <f t="shared" si="565"/>
        <v>8.6224812532201447E-2</v>
      </c>
    </row>
    <row r="1155" spans="1:23" x14ac:dyDescent="0.4">
      <c r="A1155">
        <v>1977.02</v>
      </c>
      <c r="B1155">
        <v>101</v>
      </c>
      <c r="C1155">
        <v>11.014841854222782</v>
      </c>
      <c r="D1155">
        <f t="shared" si="555"/>
        <v>1.5613553113553114E-2</v>
      </c>
      <c r="E1155">
        <f t="shared" si="579"/>
        <v>3.9761431411531383E-3</v>
      </c>
      <c r="F1155">
        <f t="shared" si="575"/>
        <v>-0.32369942196531765</v>
      </c>
      <c r="G1155" t="str">
        <f t="shared" si="556"/>
        <v>10.7 to 13.7</v>
      </c>
      <c r="H1155" t="str">
        <f t="shared" si="557"/>
        <v>17.8 to 22.0</v>
      </c>
      <c r="I1155" t="str">
        <f>IF(C1155&gt;$AA$17,"Above 21.9",IF(C1155&gt;$AA$16,"17.7 to 21.9",IF(C1155&gt;$AA$15,"13.7 to 17.7",IF(C1155&gt;$AA$14,"10.6 to 13.6","Below 10.6"))))</f>
        <v>10.6 to 13.6</v>
      </c>
      <c r="J1155" t="str">
        <f t="shared" si="558"/>
        <v>17.7 to 21.9</v>
      </c>
      <c r="K1155">
        <f t="shared" ref="K1155:O1155" si="596">_xlfn.PERCENTILE.INC($C436:$C1155,K$1)</f>
        <v>9.9926077136729017</v>
      </c>
      <c r="L1155">
        <f t="shared" si="596"/>
        <v>12.008119938005091</v>
      </c>
      <c r="M1155">
        <f t="shared" si="596"/>
        <v>15.758557273717162</v>
      </c>
      <c r="N1155">
        <f t="shared" si="596"/>
        <v>18.846528042788417</v>
      </c>
      <c r="O1155">
        <f t="shared" si="596"/>
        <v>32.563788598776704</v>
      </c>
      <c r="P1155">
        <f t="shared" ref="P1155:P1218" si="597">IF(C1155&gt;$N1155,1,IF(C1155&gt;$M1155,2,IF(C1155&gt;$L1155,3,IF(C1155&gt;$K1155,4,5))))</f>
        <v>4</v>
      </c>
      <c r="Q1155">
        <f t="shared" si="560"/>
        <v>1</v>
      </c>
      <c r="R1155">
        <f t="shared" si="561"/>
        <v>4</v>
      </c>
      <c r="S1155">
        <f t="shared" si="562"/>
        <v>4</v>
      </c>
      <c r="T1155">
        <f t="shared" si="574"/>
        <v>9.0786596233937575E-2</v>
      </c>
      <c r="U1155">
        <f t="shared" si="563"/>
        <v>4.745083854568876E-2</v>
      </c>
      <c r="V1155">
        <f t="shared" si="564"/>
        <v>8.6310372312655259E-2</v>
      </c>
      <c r="W1155">
        <f t="shared" si="565"/>
        <v>8.7428167457556411E-2</v>
      </c>
    </row>
    <row r="1156" spans="1:23" x14ac:dyDescent="0.4">
      <c r="A1156">
        <v>1977.03</v>
      </c>
      <c r="B1156">
        <v>100.6</v>
      </c>
      <c r="C1156">
        <v>10.895746511662747</v>
      </c>
      <c r="D1156">
        <f t="shared" si="555"/>
        <v>1.2502795795124125E-2</v>
      </c>
      <c r="E1156">
        <f t="shared" si="579"/>
        <v>-4.9455984174085069E-3</v>
      </c>
      <c r="F1156">
        <f t="shared" si="575"/>
        <v>-4.7524752475248205E-2</v>
      </c>
      <c r="G1156" t="str">
        <f t="shared" si="556"/>
        <v>10.7 to 13.7</v>
      </c>
      <c r="H1156" t="str">
        <f t="shared" si="557"/>
        <v>17.8 to 22.0</v>
      </c>
      <c r="I1156" t="str">
        <f>IF(C1156&gt;$AA$17,"Above 21.9",IF(C1156&gt;$AA$16,"17.7 to 21.9",IF(C1156&gt;$AA$15,"13.7 to 17.7",IF(C1156&gt;$AA$14,"10.6 to 13.6","Below 10.6"))))</f>
        <v>10.6 to 13.6</v>
      </c>
      <c r="J1156" t="str">
        <f t="shared" si="558"/>
        <v>17.7 to 21.9</v>
      </c>
      <c r="K1156">
        <f t="shared" ref="K1156:O1156" si="598">_xlfn.PERCENTILE.INC($C437:$C1156,K$1)</f>
        <v>9.9926077136729017</v>
      </c>
      <c r="L1156">
        <f t="shared" si="598"/>
        <v>12.008119938005091</v>
      </c>
      <c r="M1156">
        <f t="shared" si="598"/>
        <v>15.758557273717162</v>
      </c>
      <c r="N1156">
        <f t="shared" si="598"/>
        <v>18.846528042788417</v>
      </c>
      <c r="O1156">
        <f t="shared" si="598"/>
        <v>32.563788598776704</v>
      </c>
      <c r="P1156">
        <f t="shared" si="597"/>
        <v>4</v>
      </c>
      <c r="Q1156">
        <f t="shared" si="560"/>
        <v>1</v>
      </c>
      <c r="R1156">
        <f t="shared" si="561"/>
        <v>4</v>
      </c>
      <c r="S1156">
        <f t="shared" si="562"/>
        <v>4</v>
      </c>
      <c r="T1156">
        <f t="shared" si="574"/>
        <v>9.1778934002328852E-2</v>
      </c>
      <c r="U1156">
        <f t="shared" si="563"/>
        <v>4.663331134693216E-2</v>
      </c>
      <c r="V1156">
        <f t="shared" si="564"/>
        <v>8.5971553843449552E-2</v>
      </c>
      <c r="W1156">
        <f t="shared" si="565"/>
        <v>9.0786596233937575E-2</v>
      </c>
    </row>
    <row r="1157" spans="1:23" x14ac:dyDescent="0.4">
      <c r="A1157">
        <v>1977.04</v>
      </c>
      <c r="B1157">
        <v>99.05</v>
      </c>
      <c r="C1157">
        <v>10.636037409141364</v>
      </c>
      <c r="D1157">
        <f t="shared" si="555"/>
        <v>8.8940193491644729E-3</v>
      </c>
      <c r="E1157">
        <f t="shared" si="579"/>
        <v>-2.7968596663395569E-2</v>
      </c>
      <c r="F1157">
        <f t="shared" si="575"/>
        <v>-0.18489065606361796</v>
      </c>
      <c r="G1157" t="str">
        <f t="shared" si="556"/>
        <v>Below 10.7</v>
      </c>
      <c r="H1157" t="str">
        <f t="shared" si="557"/>
        <v>17.8 to 22.0</v>
      </c>
      <c r="I1157" t="str">
        <f>IF(C1157&gt;$AA$17,"Above 21.9",IF(C1157&gt;$AA$16,"17.7 to 21.9",IF(C1157&gt;$AA$15,"13.7 to 17.7",IF(C1157&gt;$AA$14,"10.6 to 13.6","Below 10.6"))))</f>
        <v>10.6 to 13.6</v>
      </c>
      <c r="J1157" t="str">
        <f t="shared" si="558"/>
        <v>17.7 to 21.9</v>
      </c>
      <c r="K1157">
        <f t="shared" ref="K1157:O1157" si="599">_xlfn.PERCENTILE.INC($C438:$C1157,K$1)</f>
        <v>10.069226881763157</v>
      </c>
      <c r="L1157">
        <f t="shared" si="599"/>
        <v>12.008119938005091</v>
      </c>
      <c r="M1157">
        <f t="shared" si="599"/>
        <v>15.758557273717162</v>
      </c>
      <c r="N1157">
        <f t="shared" si="599"/>
        <v>18.846528042788417</v>
      </c>
      <c r="O1157">
        <f t="shared" si="599"/>
        <v>32.563788598776704</v>
      </c>
      <c r="P1157">
        <f t="shared" si="597"/>
        <v>4</v>
      </c>
      <c r="Q1157">
        <f t="shared" si="560"/>
        <v>1</v>
      </c>
      <c r="R1157">
        <f t="shared" si="561"/>
        <v>4</v>
      </c>
      <c r="S1157">
        <f t="shared" si="562"/>
        <v>4</v>
      </c>
      <c r="T1157">
        <f t="shared" si="574"/>
        <v>9.4019977697758855E-2</v>
      </c>
      <c r="U1157">
        <f t="shared" si="563"/>
        <v>4.6112645072844446E-2</v>
      </c>
      <c r="V1157">
        <f t="shared" si="564"/>
        <v>8.5549316331761202E-2</v>
      </c>
      <c r="W1157">
        <f t="shared" si="565"/>
        <v>9.1778934002328852E-2</v>
      </c>
    </row>
    <row r="1158" spans="1:23" x14ac:dyDescent="0.4">
      <c r="A1158">
        <v>1977.05</v>
      </c>
      <c r="B1158">
        <v>98.76</v>
      </c>
      <c r="C1158">
        <v>10.548486693557001</v>
      </c>
      <c r="D1158">
        <f t="shared" si="555"/>
        <v>6.6637865860244101E-3</v>
      </c>
      <c r="E1158">
        <f t="shared" si="579"/>
        <v>-2.4110671936758869E-2</v>
      </c>
      <c r="F1158">
        <f t="shared" si="575"/>
        <v>-3.5133770822815796E-2</v>
      </c>
      <c r="G1158" t="str">
        <f t="shared" si="556"/>
        <v>Below 10.7</v>
      </c>
      <c r="H1158" t="str">
        <f t="shared" si="557"/>
        <v>17.8 to 22.0</v>
      </c>
      <c r="I1158" t="str">
        <f>IF(C1158&gt;$AA$17,"Above 21.9",IF(C1158&gt;$AA$16,"17.7 to 21.9",IF(C1158&gt;$AA$15,"13.7 to 17.7",IF(C1158&gt;$AA$14,"10.6 to 13.6","Below 10.6"))))</f>
        <v>Below 10.6</v>
      </c>
      <c r="J1158" t="str">
        <f t="shared" si="558"/>
        <v>Above 21.9</v>
      </c>
      <c r="K1158">
        <f t="shared" ref="K1158:O1158" si="600">_xlfn.PERCENTILE.INC($C439:$C1158,K$1)</f>
        <v>10.089134336646</v>
      </c>
      <c r="L1158">
        <f t="shared" si="600"/>
        <v>12.008119938005091</v>
      </c>
      <c r="M1158">
        <f t="shared" si="600"/>
        <v>15.758557273717162</v>
      </c>
      <c r="N1158">
        <f t="shared" si="600"/>
        <v>18.846528042788417</v>
      </c>
      <c r="O1158">
        <f t="shared" si="600"/>
        <v>32.563788598776704</v>
      </c>
      <c r="P1158">
        <f t="shared" si="597"/>
        <v>4</v>
      </c>
      <c r="Q1158">
        <f t="shared" si="560"/>
        <v>1</v>
      </c>
      <c r="R1158">
        <f t="shared" si="561"/>
        <v>4</v>
      </c>
      <c r="S1158">
        <f t="shared" si="562"/>
        <v>4</v>
      </c>
      <c r="T1158">
        <f t="shared" si="574"/>
        <v>9.4800328146671359E-2</v>
      </c>
      <c r="U1158">
        <f t="shared" si="563"/>
        <v>4.5561247017124565E-2</v>
      </c>
      <c r="V1158">
        <f t="shared" si="564"/>
        <v>8.6714824257136308E-2</v>
      </c>
      <c r="W1158">
        <f t="shared" si="565"/>
        <v>9.4019977697758855E-2</v>
      </c>
    </row>
    <row r="1159" spans="1:23" x14ac:dyDescent="0.4">
      <c r="A1159">
        <v>1977.06</v>
      </c>
      <c r="B1159">
        <v>99.29</v>
      </c>
      <c r="C1159">
        <v>10.53002395909076</v>
      </c>
      <c r="D1159">
        <f t="shared" si="555"/>
        <v>8.596740675926938E-3</v>
      </c>
      <c r="E1159">
        <f t="shared" si="579"/>
        <v>-2.4656188605107966E-2</v>
      </c>
      <c r="F1159">
        <f t="shared" si="575"/>
        <v>6.4398541919805721E-2</v>
      </c>
      <c r="G1159" t="str">
        <f t="shared" si="556"/>
        <v>Below 10.7</v>
      </c>
      <c r="H1159" t="str">
        <f t="shared" si="557"/>
        <v>17.8 to 22.0</v>
      </c>
      <c r="I1159" t="str">
        <f>IF(C1159&gt;$AA$17,"Above 21.9",IF(C1159&gt;$AA$16,"17.7 to 21.9",IF(C1159&gt;$AA$15,"13.7 to 17.7",IF(C1159&gt;$AA$14,"10.6 to 13.6","Below 10.6"))))</f>
        <v>Below 10.6</v>
      </c>
      <c r="J1159" t="str">
        <f t="shared" si="558"/>
        <v>17.7 to 21.9</v>
      </c>
      <c r="K1159">
        <f t="shared" ref="K1159:O1159" si="601">_xlfn.PERCENTILE.INC($C440:$C1159,K$1)</f>
        <v>10.099303064209005</v>
      </c>
      <c r="L1159">
        <f t="shared" si="601"/>
        <v>12.008119938005091</v>
      </c>
      <c r="M1159">
        <f t="shared" si="601"/>
        <v>15.758557273717162</v>
      </c>
      <c r="N1159">
        <f t="shared" si="601"/>
        <v>18.846528042788417</v>
      </c>
      <c r="O1159">
        <f t="shared" si="601"/>
        <v>32.563788598776704</v>
      </c>
      <c r="P1159">
        <f t="shared" si="597"/>
        <v>4</v>
      </c>
      <c r="Q1159">
        <f t="shared" si="560"/>
        <v>1</v>
      </c>
      <c r="R1159">
        <f t="shared" si="561"/>
        <v>4</v>
      </c>
      <c r="S1159">
        <f t="shared" si="562"/>
        <v>4</v>
      </c>
      <c r="T1159">
        <f t="shared" si="574"/>
        <v>9.4966545554407963E-2</v>
      </c>
      <c r="U1159">
        <f t="shared" si="563"/>
        <v>4.639919594395258E-2</v>
      </c>
      <c r="V1159">
        <f t="shared" si="564"/>
        <v>8.6626275024291127E-2</v>
      </c>
      <c r="W1159">
        <f t="shared" si="565"/>
        <v>9.4800328146671359E-2</v>
      </c>
    </row>
    <row r="1160" spans="1:23" x14ac:dyDescent="0.4">
      <c r="A1160">
        <v>1977.07</v>
      </c>
      <c r="B1160">
        <v>100.2</v>
      </c>
      <c r="C1160">
        <v>10.567692447775409</v>
      </c>
      <c r="D1160">
        <f t="shared" si="555"/>
        <v>7.7303515750994489E-3</v>
      </c>
      <c r="E1160">
        <f t="shared" si="579"/>
        <v>-3.8387715930902108E-2</v>
      </c>
      <c r="F1160">
        <f t="shared" si="575"/>
        <v>0.10998086413536064</v>
      </c>
      <c r="G1160" t="str">
        <f t="shared" si="556"/>
        <v>Below 10.7</v>
      </c>
      <c r="H1160" t="str">
        <f t="shared" si="557"/>
        <v>17.8 to 22.0</v>
      </c>
      <c r="I1160" t="str">
        <f>IF(C1160&gt;$AA$17,"Above 21.9",IF(C1160&gt;$AA$16,"17.7 to 21.9",IF(C1160&gt;$AA$15,"13.7 to 17.7",IF(C1160&gt;$AA$14,"10.6 to 13.6","Below 10.6"))))</f>
        <v>Below 10.6</v>
      </c>
      <c r="J1160" t="str">
        <f t="shared" si="558"/>
        <v>17.7 to 21.9</v>
      </c>
      <c r="K1160">
        <f t="shared" ref="K1160:O1160" si="602">_xlfn.PERCENTILE.INC($C441:$C1160,K$1)</f>
        <v>10.109072053177004</v>
      </c>
      <c r="L1160">
        <f t="shared" si="602"/>
        <v>12.008119938005091</v>
      </c>
      <c r="M1160">
        <f t="shared" si="602"/>
        <v>15.758557273717162</v>
      </c>
      <c r="N1160">
        <f t="shared" si="602"/>
        <v>18.846528042788417</v>
      </c>
      <c r="O1160">
        <f t="shared" si="602"/>
        <v>32.563788598776704</v>
      </c>
      <c r="P1160">
        <f t="shared" si="597"/>
        <v>4</v>
      </c>
      <c r="Q1160">
        <f t="shared" si="560"/>
        <v>1</v>
      </c>
      <c r="R1160">
        <f t="shared" si="561"/>
        <v>4</v>
      </c>
      <c r="S1160">
        <f t="shared" si="562"/>
        <v>4</v>
      </c>
      <c r="T1160">
        <f t="shared" si="574"/>
        <v>9.462803776149907E-2</v>
      </c>
      <c r="U1160">
        <f t="shared" si="563"/>
        <v>4.5862731592261841E-2</v>
      </c>
      <c r="V1160">
        <f t="shared" si="564"/>
        <v>8.5052163211354267E-2</v>
      </c>
      <c r="W1160">
        <f t="shared" si="565"/>
        <v>9.4966545554407963E-2</v>
      </c>
    </row>
    <row r="1161" spans="1:23" x14ac:dyDescent="0.4">
      <c r="A1161">
        <v>1977.08</v>
      </c>
      <c r="B1161">
        <v>97.75</v>
      </c>
      <c r="C1161">
        <v>10.268385666711001</v>
      </c>
      <c r="D1161">
        <f t="shared" si="555"/>
        <v>3.4501005397396603E-3</v>
      </c>
      <c r="E1161">
        <f t="shared" si="579"/>
        <v>-5.3727008712487874E-2</v>
      </c>
      <c r="F1161">
        <f t="shared" si="575"/>
        <v>-0.29341317365269493</v>
      </c>
      <c r="G1161" t="str">
        <f t="shared" si="556"/>
        <v>Below 10.7</v>
      </c>
      <c r="H1161" t="str">
        <f t="shared" si="557"/>
        <v>Above 22.0</v>
      </c>
      <c r="I1161" t="str">
        <f>IF(C1161&gt;$AA$17,"Above 21.9",IF(C1161&gt;$AA$16,"17.7 to 21.9",IF(C1161&gt;$AA$15,"13.7 to 17.7",IF(C1161&gt;$AA$14,"10.6 to 13.6","Below 10.6"))))</f>
        <v>Below 10.6</v>
      </c>
      <c r="J1161" t="str">
        <f t="shared" si="558"/>
        <v>Above 21.9</v>
      </c>
      <c r="K1161">
        <f t="shared" ref="K1161:O1161" si="603">_xlfn.PERCENTILE.INC($C442:$C1161,K$1)</f>
        <v>10.14261106804345</v>
      </c>
      <c r="L1161">
        <f t="shared" si="603"/>
        <v>12.008119938005091</v>
      </c>
      <c r="M1161">
        <f t="shared" si="603"/>
        <v>15.758557273717162</v>
      </c>
      <c r="N1161">
        <f t="shared" si="603"/>
        <v>18.846528042788417</v>
      </c>
      <c r="O1161">
        <f t="shared" si="603"/>
        <v>32.563788598776704</v>
      </c>
      <c r="P1161">
        <f t="shared" si="597"/>
        <v>4</v>
      </c>
      <c r="Q1161">
        <f t="shared" si="560"/>
        <v>1</v>
      </c>
      <c r="R1161">
        <f t="shared" si="561"/>
        <v>4</v>
      </c>
      <c r="S1161">
        <f t="shared" si="562"/>
        <v>4</v>
      </c>
      <c r="T1161">
        <f t="shared" si="574"/>
        <v>9.738629152213206E-2</v>
      </c>
      <c r="U1161">
        <f t="shared" si="563"/>
        <v>4.5391354398134159E-2</v>
      </c>
      <c r="V1161">
        <f t="shared" si="564"/>
        <v>8.6221866432986488E-2</v>
      </c>
      <c r="W1161">
        <f t="shared" si="565"/>
        <v>9.462803776149907E-2</v>
      </c>
    </row>
    <row r="1162" spans="1:23" x14ac:dyDescent="0.4">
      <c r="A1162">
        <v>1977.09</v>
      </c>
      <c r="B1162">
        <v>96.23</v>
      </c>
      <c r="C1162">
        <v>10.067742820070707</v>
      </c>
      <c r="D1162">
        <f t="shared" si="555"/>
        <v>4.3836760254670882E-4</v>
      </c>
      <c r="E1162">
        <f t="shared" si="579"/>
        <v>-8.7867298578199013E-2</v>
      </c>
      <c r="F1162">
        <f t="shared" si="575"/>
        <v>-0.18659846547314529</v>
      </c>
      <c r="G1162" t="str">
        <f t="shared" si="556"/>
        <v>Below 10.7</v>
      </c>
      <c r="H1162" t="str">
        <f t="shared" si="557"/>
        <v>Above 22.0</v>
      </c>
      <c r="I1162" t="str">
        <f>IF(C1162&gt;$AA$17,"Above 21.9",IF(C1162&gt;$AA$16,"17.7 to 21.9",IF(C1162&gt;$AA$15,"13.7 to 17.7",IF(C1162&gt;$AA$14,"10.6 to 13.6","Below 10.6"))))</f>
        <v>Below 10.6</v>
      </c>
      <c r="J1162" t="str">
        <f t="shared" si="558"/>
        <v>Above 21.9</v>
      </c>
      <c r="K1162">
        <f t="shared" ref="K1162:O1162" si="604">_xlfn.PERCENTILE.INC($C443:$C1162,K$1)</f>
        <v>10.14261106804345</v>
      </c>
      <c r="L1162">
        <f t="shared" si="604"/>
        <v>12.008119938005091</v>
      </c>
      <c r="M1162">
        <f t="shared" si="604"/>
        <v>15.758557273717162</v>
      </c>
      <c r="N1162">
        <f t="shared" si="604"/>
        <v>18.846528042788417</v>
      </c>
      <c r="O1162">
        <f t="shared" si="604"/>
        <v>32.563788598776704</v>
      </c>
      <c r="P1162">
        <f t="shared" si="597"/>
        <v>5</v>
      </c>
      <c r="Q1162">
        <f t="shared" si="560"/>
        <v>1</v>
      </c>
      <c r="R1162">
        <f t="shared" si="561"/>
        <v>4</v>
      </c>
      <c r="S1162">
        <f t="shared" si="562"/>
        <v>4</v>
      </c>
      <c r="T1162">
        <f t="shared" si="574"/>
        <v>9.9327130010356868E-2</v>
      </c>
      <c r="U1162">
        <f t="shared" si="563"/>
        <v>4.5006231248188859E-2</v>
      </c>
      <c r="V1162">
        <f t="shared" si="564"/>
        <v>8.4702758478650261E-2</v>
      </c>
      <c r="W1162">
        <f t="shared" si="565"/>
        <v>9.738629152213206E-2</v>
      </c>
    </row>
    <row r="1163" spans="1:23" x14ac:dyDescent="0.4">
      <c r="A1163">
        <v>1977.1</v>
      </c>
      <c r="B1163">
        <v>93.74</v>
      </c>
      <c r="C1163">
        <v>9.7666662995565492</v>
      </c>
      <c r="D1163">
        <f t="shared" si="555"/>
        <v>-2.0071085093037863E-3</v>
      </c>
      <c r="E1163">
        <f t="shared" si="579"/>
        <v>-8.0078508341511381E-2</v>
      </c>
      <c r="F1163">
        <f t="shared" si="575"/>
        <v>-0.31050607918528639</v>
      </c>
      <c r="G1163" t="str">
        <f t="shared" si="556"/>
        <v>Below 10.7</v>
      </c>
      <c r="H1163" t="str">
        <f t="shared" si="557"/>
        <v>Above 22.0</v>
      </c>
      <c r="I1163" t="str">
        <f>IF(C1163&gt;$AA$17,"Above 21.9",IF(C1163&gt;$AA$16,"17.7 to 21.9",IF(C1163&gt;$AA$15,"13.7 to 17.7",IF(C1163&gt;$AA$14,"10.6 to 13.6","Below 10.6"))))</f>
        <v>Below 10.6</v>
      </c>
      <c r="J1163" t="str">
        <f t="shared" si="558"/>
        <v>Above 21.9</v>
      </c>
      <c r="K1163">
        <f t="shared" ref="K1163:O1163" si="605">_xlfn.PERCENTILE.INC($C444:$C1163,K$1)</f>
        <v>10.14261106804345</v>
      </c>
      <c r="L1163">
        <f t="shared" si="605"/>
        <v>12.008119938005091</v>
      </c>
      <c r="M1163">
        <f t="shared" si="605"/>
        <v>15.758557273717162</v>
      </c>
      <c r="N1163">
        <f t="shared" si="605"/>
        <v>18.846528042788417</v>
      </c>
      <c r="O1163">
        <f t="shared" si="605"/>
        <v>32.563788598776704</v>
      </c>
      <c r="P1163">
        <f t="shared" si="597"/>
        <v>5</v>
      </c>
      <c r="Q1163">
        <f t="shared" si="560"/>
        <v>1</v>
      </c>
      <c r="R1163">
        <f t="shared" si="561"/>
        <v>4</v>
      </c>
      <c r="S1163">
        <f t="shared" si="562"/>
        <v>5</v>
      </c>
      <c r="T1163">
        <f t="shared" si="574"/>
        <v>0.10238908234690117</v>
      </c>
      <c r="U1163">
        <f t="shared" si="563"/>
        <v>4.5314073486501412E-2</v>
      </c>
      <c r="V1163">
        <f t="shared" si="564"/>
        <v>8.8139148800140787E-2</v>
      </c>
      <c r="W1163">
        <f t="shared" si="565"/>
        <v>9.9327130010356868E-2</v>
      </c>
    </row>
    <row r="1164" spans="1:23" x14ac:dyDescent="0.4">
      <c r="A1164">
        <v>1977.11</v>
      </c>
      <c r="B1164">
        <v>94.28</v>
      </c>
      <c r="C1164">
        <v>9.7662999836602022</v>
      </c>
      <c r="D1164">
        <f t="shared" si="555"/>
        <v>1.7483272177854572E-3</v>
      </c>
      <c r="E1164">
        <f t="shared" si="579"/>
        <v>-6.8379446640316227E-2</v>
      </c>
      <c r="F1164">
        <f t="shared" si="575"/>
        <v>6.9127373586516688E-2</v>
      </c>
      <c r="G1164" t="str">
        <f t="shared" si="556"/>
        <v>Below 10.7</v>
      </c>
      <c r="H1164" t="str">
        <f t="shared" si="557"/>
        <v>17.8 to 22.0</v>
      </c>
      <c r="I1164" t="str">
        <f>IF(C1164&gt;$AA$17,"Above 21.9",IF(C1164&gt;$AA$16,"17.7 to 21.9",IF(C1164&gt;$AA$15,"13.7 to 17.7",IF(C1164&gt;$AA$14,"10.6 to 13.6","Below 10.6"))))</f>
        <v>Below 10.6</v>
      </c>
      <c r="J1164" t="str">
        <f t="shared" si="558"/>
        <v>17.7 to 21.9</v>
      </c>
      <c r="K1164">
        <f t="shared" ref="K1164:O1164" si="606">_xlfn.PERCENTILE.INC($C445:$C1164,K$1)</f>
        <v>10.14261106804345</v>
      </c>
      <c r="L1164">
        <f t="shared" si="606"/>
        <v>12.008119938005091</v>
      </c>
      <c r="M1164">
        <f t="shared" si="606"/>
        <v>15.758557273717162</v>
      </c>
      <c r="N1164">
        <f t="shared" si="606"/>
        <v>18.846528042788417</v>
      </c>
      <c r="O1164">
        <f t="shared" si="606"/>
        <v>32.563788598776704</v>
      </c>
      <c r="P1164">
        <f t="shared" si="597"/>
        <v>5</v>
      </c>
      <c r="Q1164">
        <f t="shared" si="560"/>
        <v>1</v>
      </c>
      <c r="R1164">
        <f t="shared" si="561"/>
        <v>4</v>
      </c>
      <c r="S1164">
        <f t="shared" si="562"/>
        <v>5</v>
      </c>
      <c r="T1164">
        <f t="shared" si="574"/>
        <v>0.10239292277250132</v>
      </c>
      <c r="U1164">
        <f t="shared" si="563"/>
        <v>4.7029824456436997E-2</v>
      </c>
      <c r="V1164">
        <f t="shared" si="564"/>
        <v>8.8897929922878649E-2</v>
      </c>
      <c r="W1164">
        <f t="shared" si="565"/>
        <v>0.10238908234690117</v>
      </c>
    </row>
    <row r="1165" spans="1:23" x14ac:dyDescent="0.4">
      <c r="A1165">
        <v>1977.12</v>
      </c>
      <c r="B1165">
        <v>93.82</v>
      </c>
      <c r="C1165">
        <v>9.6782665825359224</v>
      </c>
      <c r="D1165">
        <f t="shared" si="555"/>
        <v>-1.5529905561385141E-3</v>
      </c>
      <c r="E1165">
        <f t="shared" si="579"/>
        <v>-0.10391595033428853</v>
      </c>
      <c r="F1165">
        <f t="shared" si="575"/>
        <v>-5.8549002969877979E-2</v>
      </c>
      <c r="G1165" t="str">
        <f t="shared" si="556"/>
        <v>Below 10.7</v>
      </c>
      <c r="H1165" t="str">
        <f t="shared" si="557"/>
        <v>17.8 to 22.0</v>
      </c>
      <c r="I1165" t="str">
        <f>IF(C1165&gt;$AA$17,"Above 21.9",IF(C1165&gt;$AA$16,"17.7 to 21.9",IF(C1165&gt;$AA$15,"13.7 to 17.7",IF(C1165&gt;$AA$14,"10.6 to 13.6","Below 10.6"))))</f>
        <v>Below 10.6</v>
      </c>
      <c r="J1165" t="str">
        <f t="shared" si="558"/>
        <v>17.7 to 21.9</v>
      </c>
      <c r="K1165">
        <f t="shared" ref="K1165:O1165" si="607">_xlfn.PERCENTILE.INC($C446:$C1165,K$1)</f>
        <v>10.14261106804345</v>
      </c>
      <c r="L1165">
        <f t="shared" si="607"/>
        <v>12.008119938005091</v>
      </c>
      <c r="M1165">
        <f t="shared" si="607"/>
        <v>15.758557273717162</v>
      </c>
      <c r="N1165">
        <f t="shared" si="607"/>
        <v>18.846528042788417</v>
      </c>
      <c r="O1165">
        <f t="shared" si="607"/>
        <v>32.563788598776704</v>
      </c>
      <c r="P1165">
        <f t="shared" si="597"/>
        <v>5</v>
      </c>
      <c r="Q1165">
        <f t="shared" si="560"/>
        <v>1</v>
      </c>
      <c r="R1165">
        <f t="shared" si="561"/>
        <v>4</v>
      </c>
      <c r="S1165">
        <f t="shared" si="562"/>
        <v>5</v>
      </c>
      <c r="T1165">
        <f t="shared" si="574"/>
        <v>0.10332428761617947</v>
      </c>
      <c r="U1165">
        <f t="shared" si="563"/>
        <v>4.5973634157530377E-2</v>
      </c>
      <c r="V1165">
        <f t="shared" si="564"/>
        <v>8.6224812532201447E-2</v>
      </c>
      <c r="W1165">
        <f t="shared" si="565"/>
        <v>0.10239292277250132</v>
      </c>
    </row>
    <row r="1166" spans="1:23" x14ac:dyDescent="0.4">
      <c r="A1166">
        <v>1978.01</v>
      </c>
      <c r="B1166">
        <v>90.25</v>
      </c>
      <c r="C1166">
        <v>9.241462260934691</v>
      </c>
      <c r="D1166">
        <f t="shared" si="555"/>
        <v>-5.0399831649831717E-3</v>
      </c>
      <c r="E1166">
        <f t="shared" si="579"/>
        <v>-0.13053949903660883</v>
      </c>
      <c r="F1166">
        <f t="shared" si="575"/>
        <v>-0.4566190577701974</v>
      </c>
      <c r="G1166" t="str">
        <f t="shared" si="556"/>
        <v>Below 10.7</v>
      </c>
      <c r="H1166" t="str">
        <f t="shared" si="557"/>
        <v>17.8 to 22.0</v>
      </c>
      <c r="I1166" t="str">
        <f>IF(C1166&gt;$AA$17,"Above 21.9",IF(C1166&gt;$AA$16,"17.7 to 21.9",IF(C1166&gt;$AA$15,"13.7 to 17.7",IF(C1166&gt;$AA$14,"10.6 to 13.6","Below 10.6"))))</f>
        <v>Below 10.6</v>
      </c>
      <c r="J1166" t="str">
        <f t="shared" si="558"/>
        <v>17.7 to 21.9</v>
      </c>
      <c r="K1166">
        <f t="shared" ref="K1166:O1166" si="608">_xlfn.PERCENTILE.INC($C447:$C1166,K$1)</f>
        <v>10.14261106804345</v>
      </c>
      <c r="L1166">
        <f t="shared" si="608"/>
        <v>12.008119938005091</v>
      </c>
      <c r="M1166">
        <f t="shared" si="608"/>
        <v>15.758557273717162</v>
      </c>
      <c r="N1166">
        <f t="shared" si="608"/>
        <v>18.846528042788417</v>
      </c>
      <c r="O1166">
        <f t="shared" si="608"/>
        <v>32.563788598776704</v>
      </c>
      <c r="P1166">
        <f t="shared" si="597"/>
        <v>5</v>
      </c>
      <c r="Q1166">
        <f t="shared" si="560"/>
        <v>1</v>
      </c>
      <c r="R1166">
        <f t="shared" si="561"/>
        <v>4</v>
      </c>
      <c r="S1166">
        <f t="shared" si="562"/>
        <v>5</v>
      </c>
      <c r="T1166">
        <f t="shared" si="574"/>
        <v>0.10820798394937761</v>
      </c>
      <c r="U1166">
        <f t="shared" si="563"/>
        <v>4.6486685321734958E-2</v>
      </c>
      <c r="V1166">
        <f t="shared" si="564"/>
        <v>8.7428167457556411E-2</v>
      </c>
      <c r="W1166">
        <f t="shared" si="565"/>
        <v>0.10332428761617947</v>
      </c>
    </row>
    <row r="1167" spans="1:23" x14ac:dyDescent="0.4">
      <c r="A1167">
        <v>1978.02</v>
      </c>
      <c r="B1167">
        <v>88.98</v>
      </c>
      <c r="C1167">
        <v>9.0452635707047406</v>
      </c>
      <c r="D1167">
        <f t="shared" si="555"/>
        <v>-1.9504132231404916E-3</v>
      </c>
      <c r="E1167">
        <f t="shared" si="579"/>
        <v>-0.11900990099009898</v>
      </c>
      <c r="F1167">
        <f t="shared" si="575"/>
        <v>-0.16886426592797732</v>
      </c>
      <c r="G1167" t="str">
        <f t="shared" si="556"/>
        <v>Below 10.7</v>
      </c>
      <c r="H1167" t="str">
        <f t="shared" si="557"/>
        <v>17.8 to 22.0</v>
      </c>
      <c r="I1167" t="str">
        <f>IF(C1167&gt;$AA$17,"Above 21.9",IF(C1167&gt;$AA$16,"17.7 to 21.9",IF(C1167&gt;$AA$15,"13.7 to 17.7",IF(C1167&gt;$AA$14,"10.6 to 13.6","Below 10.6"))))</f>
        <v>Below 10.6</v>
      </c>
      <c r="J1167" t="str">
        <f t="shared" si="558"/>
        <v>17.7 to 21.9</v>
      </c>
      <c r="K1167">
        <f t="shared" ref="K1167:O1167" si="609">_xlfn.PERCENTILE.INC($C448:$C1167,K$1)</f>
        <v>10.14261106804345</v>
      </c>
      <c r="L1167">
        <f t="shared" si="609"/>
        <v>12.008119938005091</v>
      </c>
      <c r="M1167">
        <f t="shared" si="609"/>
        <v>15.758557273717162</v>
      </c>
      <c r="N1167">
        <f t="shared" si="609"/>
        <v>18.846528042788417</v>
      </c>
      <c r="O1167">
        <f t="shared" si="609"/>
        <v>32.563788598776704</v>
      </c>
      <c r="P1167">
        <f t="shared" si="597"/>
        <v>5</v>
      </c>
      <c r="Q1167">
        <f t="shared" si="560"/>
        <v>1</v>
      </c>
      <c r="R1167">
        <f t="shared" si="561"/>
        <v>4</v>
      </c>
      <c r="S1167">
        <f t="shared" si="562"/>
        <v>5</v>
      </c>
      <c r="T1167">
        <f t="shared" si="574"/>
        <v>0.110555097945265</v>
      </c>
      <c r="U1167">
        <f t="shared" si="563"/>
        <v>4.8959626597684443E-2</v>
      </c>
      <c r="V1167">
        <f t="shared" si="564"/>
        <v>9.0786596233937575E-2</v>
      </c>
      <c r="W1167">
        <f t="shared" si="565"/>
        <v>0.10820798394937761</v>
      </c>
    </row>
    <row r="1168" spans="1:23" x14ac:dyDescent="0.4">
      <c r="A1168">
        <v>1978.03</v>
      </c>
      <c r="B1168">
        <v>88.82</v>
      </c>
      <c r="C1168">
        <v>8.9504200776338934</v>
      </c>
      <c r="D1168">
        <f t="shared" si="555"/>
        <v>-3.0306431698283784E-4</v>
      </c>
      <c r="E1168">
        <f t="shared" si="579"/>
        <v>-0.11709741550695826</v>
      </c>
      <c r="F1168">
        <f t="shared" si="575"/>
        <v>-2.1577882670264437E-2</v>
      </c>
      <c r="G1168" t="str">
        <f t="shared" si="556"/>
        <v>Below 10.7</v>
      </c>
      <c r="H1168" t="str">
        <f t="shared" si="557"/>
        <v>17.8 to 22.0</v>
      </c>
      <c r="I1168" t="str">
        <f>IF(C1168&gt;$AA$17,"Above 21.9",IF(C1168&gt;$AA$16,"17.7 to 21.9",IF(C1168&gt;$AA$15,"13.7 to 17.7",IF(C1168&gt;$AA$14,"10.6 to 13.6","Below 10.6"))))</f>
        <v>Below 10.6</v>
      </c>
      <c r="J1168" t="str">
        <f t="shared" si="558"/>
        <v>17.7 to 21.9</v>
      </c>
      <c r="K1168">
        <f t="shared" ref="K1168:O1168" si="610">_xlfn.PERCENTILE.INC($C449:$C1168,K$1)</f>
        <v>10.14261106804345</v>
      </c>
      <c r="L1168">
        <f t="shared" si="610"/>
        <v>12.008119938005091</v>
      </c>
      <c r="M1168">
        <f t="shared" si="610"/>
        <v>15.758557273717162</v>
      </c>
      <c r="N1168">
        <f t="shared" si="610"/>
        <v>18.846528042788417</v>
      </c>
      <c r="O1168">
        <f t="shared" si="610"/>
        <v>32.563788598776704</v>
      </c>
      <c r="P1168">
        <f t="shared" si="597"/>
        <v>5</v>
      </c>
      <c r="Q1168">
        <f t="shared" si="560"/>
        <v>1</v>
      </c>
      <c r="R1168">
        <f t="shared" si="561"/>
        <v>4</v>
      </c>
      <c r="S1168">
        <f t="shared" si="562"/>
        <v>5</v>
      </c>
      <c r="T1168">
        <f t="shared" si="574"/>
        <v>0.11172659957032509</v>
      </c>
      <c r="U1168">
        <f t="shared" si="563"/>
        <v>5.0163756300993262E-2</v>
      </c>
      <c r="V1168">
        <f t="shared" si="564"/>
        <v>9.1778934002328852E-2</v>
      </c>
      <c r="W1168">
        <f t="shared" si="565"/>
        <v>0.110555097945265</v>
      </c>
    </row>
    <row r="1169" spans="1:23" x14ac:dyDescent="0.4">
      <c r="A1169">
        <v>1978.04</v>
      </c>
      <c r="B1169">
        <v>92.71</v>
      </c>
      <c r="C1169">
        <v>9.2625887208668445</v>
      </c>
      <c r="D1169">
        <f t="shared" si="555"/>
        <v>-3.0939688512595463E-3</v>
      </c>
      <c r="E1169">
        <f t="shared" si="579"/>
        <v>-6.400807672892482E-2</v>
      </c>
      <c r="F1169">
        <f t="shared" si="575"/>
        <v>0.52555730691285762</v>
      </c>
      <c r="G1169" t="str">
        <f t="shared" si="556"/>
        <v>Below 10.7</v>
      </c>
      <c r="H1169" t="str">
        <f t="shared" si="557"/>
        <v>17.8 to 22.0</v>
      </c>
      <c r="I1169" t="str">
        <f>IF(C1169&gt;$AA$17,"Above 21.9",IF(C1169&gt;$AA$16,"17.7 to 21.9",IF(C1169&gt;$AA$15,"13.7 to 17.7",IF(C1169&gt;$AA$14,"10.6 to 13.6","Below 10.6"))))</f>
        <v>Below 10.6</v>
      </c>
      <c r="J1169" t="str">
        <f t="shared" si="558"/>
        <v>17.7 to 21.9</v>
      </c>
      <c r="K1169">
        <f t="shared" ref="K1169:O1169" si="611">_xlfn.PERCENTILE.INC($C450:$C1169,K$1)</f>
        <v>10.14261106804345</v>
      </c>
      <c r="L1169">
        <f t="shared" si="611"/>
        <v>12.008119938005091</v>
      </c>
      <c r="M1169">
        <f t="shared" si="611"/>
        <v>15.758557273717162</v>
      </c>
      <c r="N1169">
        <f t="shared" si="611"/>
        <v>18.846528042788417</v>
      </c>
      <c r="O1169">
        <f t="shared" si="611"/>
        <v>32.563788598776704</v>
      </c>
      <c r="P1169">
        <f t="shared" si="597"/>
        <v>5</v>
      </c>
      <c r="Q1169">
        <f t="shared" si="560"/>
        <v>1</v>
      </c>
      <c r="R1169">
        <f t="shared" si="561"/>
        <v>4</v>
      </c>
      <c r="S1169">
        <f t="shared" si="562"/>
        <v>5</v>
      </c>
      <c r="T1169">
        <f t="shared" si="574"/>
        <v>0.10796117911909345</v>
      </c>
      <c r="U1169">
        <f t="shared" si="563"/>
        <v>4.6998320621389901E-2</v>
      </c>
      <c r="V1169">
        <f t="shared" si="564"/>
        <v>9.4019977697758855E-2</v>
      </c>
      <c r="W1169">
        <f t="shared" si="565"/>
        <v>0.11172659957032509</v>
      </c>
    </row>
    <row r="1170" spans="1:23" x14ac:dyDescent="0.4">
      <c r="A1170">
        <v>1978.05</v>
      </c>
      <c r="B1170">
        <v>97.41</v>
      </c>
      <c r="C1170">
        <v>9.6349107285984488</v>
      </c>
      <c r="D1170">
        <f t="shared" si="555"/>
        <v>-4.7001123939921117E-4</v>
      </c>
      <c r="E1170">
        <f t="shared" si="579"/>
        <v>-1.3669501822600329E-2</v>
      </c>
      <c r="F1170">
        <f t="shared" si="575"/>
        <v>0.60834861395750228</v>
      </c>
      <c r="G1170" t="str">
        <f t="shared" si="556"/>
        <v>Below 10.7</v>
      </c>
      <c r="H1170" t="str">
        <f t="shared" si="557"/>
        <v>17.8 to 22.0</v>
      </c>
      <c r="I1170" t="str">
        <f>IF(C1170&gt;$AA$17,"Above 21.9",IF(C1170&gt;$AA$16,"17.7 to 21.9",IF(C1170&gt;$AA$15,"13.7 to 17.7",IF(C1170&gt;$AA$14,"10.6 to 13.6","Below 10.6"))))</f>
        <v>Below 10.6</v>
      </c>
      <c r="J1170" t="str">
        <f t="shared" si="558"/>
        <v>17.7 to 21.9</v>
      </c>
      <c r="K1170">
        <f t="shared" ref="K1170:O1170" si="612">_xlfn.PERCENTILE.INC($C451:$C1170,K$1)</f>
        <v>10.14261106804345</v>
      </c>
      <c r="L1170">
        <f t="shared" si="612"/>
        <v>12.008119938005091</v>
      </c>
      <c r="M1170">
        <f t="shared" si="612"/>
        <v>15.758557273717162</v>
      </c>
      <c r="N1170">
        <f t="shared" si="612"/>
        <v>18.846528042788417</v>
      </c>
      <c r="O1170">
        <f t="shared" si="612"/>
        <v>32.563788598776704</v>
      </c>
      <c r="P1170">
        <f t="shared" si="597"/>
        <v>5</v>
      </c>
      <c r="Q1170">
        <f t="shared" si="560"/>
        <v>1</v>
      </c>
      <c r="R1170">
        <f t="shared" si="561"/>
        <v>4</v>
      </c>
      <c r="S1170">
        <f t="shared" si="562"/>
        <v>5</v>
      </c>
      <c r="T1170">
        <f t="shared" si="574"/>
        <v>0.10378923356620097</v>
      </c>
      <c r="U1170">
        <f t="shared" si="563"/>
        <v>4.6231599575864736E-2</v>
      </c>
      <c r="V1170">
        <f t="shared" si="564"/>
        <v>9.4800328146671359E-2</v>
      </c>
      <c r="W1170">
        <f t="shared" si="565"/>
        <v>0.10796117911909345</v>
      </c>
    </row>
    <row r="1171" spans="1:23" x14ac:dyDescent="0.4">
      <c r="A1171">
        <v>1978.06</v>
      </c>
      <c r="B1171">
        <v>97.66</v>
      </c>
      <c r="C1171">
        <v>9.5496789810417368</v>
      </c>
      <c r="D1171">
        <f t="shared" si="555"/>
        <v>-2.8258706467661726E-3</v>
      </c>
      <c r="E1171">
        <f t="shared" si="579"/>
        <v>-1.6416557558666629E-2</v>
      </c>
      <c r="F1171">
        <f t="shared" si="575"/>
        <v>3.0797659377887282E-2</v>
      </c>
      <c r="G1171" t="str">
        <f t="shared" si="556"/>
        <v>Below 10.7</v>
      </c>
      <c r="H1171" t="str">
        <f t="shared" si="557"/>
        <v>Above 22.0</v>
      </c>
      <c r="I1171" t="str">
        <f>IF(C1171&gt;$AA$17,"Above 21.9",IF(C1171&gt;$AA$16,"17.7 to 21.9",IF(C1171&gt;$AA$15,"13.7 to 17.7",IF(C1171&gt;$AA$14,"10.6 to 13.6","Below 10.6"))))</f>
        <v>Below 10.6</v>
      </c>
      <c r="J1171" t="str">
        <f t="shared" si="558"/>
        <v>Above 21.9</v>
      </c>
      <c r="K1171">
        <f t="shared" ref="K1171:O1171" si="613">_xlfn.PERCENTILE.INC($C452:$C1171,K$1)</f>
        <v>10.14261106804345</v>
      </c>
      <c r="L1171">
        <f t="shared" si="613"/>
        <v>12.008119938005091</v>
      </c>
      <c r="M1171">
        <f t="shared" si="613"/>
        <v>15.758557273717162</v>
      </c>
      <c r="N1171">
        <f t="shared" si="613"/>
        <v>18.846528042788417</v>
      </c>
      <c r="O1171">
        <f t="shared" si="613"/>
        <v>32.563788598776704</v>
      </c>
      <c r="P1171">
        <f t="shared" si="597"/>
        <v>5</v>
      </c>
      <c r="Q1171">
        <f t="shared" si="560"/>
        <v>1</v>
      </c>
      <c r="R1171">
        <f t="shared" si="561"/>
        <v>4</v>
      </c>
      <c r="S1171">
        <f t="shared" si="562"/>
        <v>5</v>
      </c>
      <c r="T1171">
        <f t="shared" si="574"/>
        <v>0.10471556185136958</v>
      </c>
      <c r="U1171">
        <f t="shared" si="563"/>
        <v>4.5444994917543412E-2</v>
      </c>
      <c r="V1171">
        <f t="shared" si="564"/>
        <v>9.4966545554407963E-2</v>
      </c>
      <c r="W1171">
        <f t="shared" si="565"/>
        <v>0.10378923356620097</v>
      </c>
    </row>
    <row r="1172" spans="1:23" x14ac:dyDescent="0.4">
      <c r="A1172">
        <v>1978.07</v>
      </c>
      <c r="B1172">
        <v>97.19</v>
      </c>
      <c r="C1172">
        <v>9.4255240477873574</v>
      </c>
      <c r="D1172">
        <f t="shared" si="555"/>
        <v>-3.1006979062811564E-3</v>
      </c>
      <c r="E1172">
        <f t="shared" si="579"/>
        <v>-3.003992015968069E-2</v>
      </c>
      <c r="F1172">
        <f t="shared" si="575"/>
        <v>-5.7751382346917748E-2</v>
      </c>
      <c r="G1172" t="str">
        <f t="shared" si="556"/>
        <v>Below 10.7</v>
      </c>
      <c r="H1172" t="str">
        <f t="shared" si="557"/>
        <v>17.8 to 22.0</v>
      </c>
      <c r="I1172" t="str">
        <f>IF(C1172&gt;$AA$17,"Above 21.9",IF(C1172&gt;$AA$16,"17.7 to 21.9",IF(C1172&gt;$AA$15,"13.7 to 17.7",IF(C1172&gt;$AA$14,"10.6 to 13.6","Below 10.6"))))</f>
        <v>Below 10.6</v>
      </c>
      <c r="J1172" t="str">
        <f t="shared" si="558"/>
        <v>17.7 to 21.9</v>
      </c>
      <c r="K1172">
        <f t="shared" ref="K1172:O1172" si="614">_xlfn.PERCENTILE.INC($C453:$C1172,K$1)</f>
        <v>10.14261106804345</v>
      </c>
      <c r="L1172">
        <f t="shared" si="614"/>
        <v>12.008119938005091</v>
      </c>
      <c r="M1172">
        <f t="shared" si="614"/>
        <v>15.758557273717162</v>
      </c>
      <c r="N1172">
        <f t="shared" si="614"/>
        <v>18.846528042788417</v>
      </c>
      <c r="O1172">
        <f t="shared" si="614"/>
        <v>32.563788598776704</v>
      </c>
      <c r="P1172">
        <f t="shared" si="597"/>
        <v>5</v>
      </c>
      <c r="Q1172">
        <f t="shared" si="560"/>
        <v>1</v>
      </c>
      <c r="R1172">
        <f t="shared" si="561"/>
        <v>4</v>
      </c>
      <c r="S1172">
        <f t="shared" si="562"/>
        <v>5</v>
      </c>
      <c r="T1172">
        <f t="shared" si="574"/>
        <v>0.10609489667948491</v>
      </c>
      <c r="U1172">
        <f t="shared" si="563"/>
        <v>4.5969535018227141E-2</v>
      </c>
      <c r="V1172">
        <f t="shared" si="564"/>
        <v>9.462803776149907E-2</v>
      </c>
      <c r="W1172">
        <f t="shared" si="565"/>
        <v>0.10471556185136958</v>
      </c>
    </row>
    <row r="1173" spans="1:23" x14ac:dyDescent="0.4">
      <c r="A1173">
        <v>1978.08</v>
      </c>
      <c r="B1173">
        <v>103.9</v>
      </c>
      <c r="C1173">
        <v>10.02397085400375</v>
      </c>
      <c r="D1173">
        <f t="shared" si="555"/>
        <v>5.9015390887779086E-3</v>
      </c>
      <c r="E1173">
        <f t="shared" si="579"/>
        <v>6.2915601023017964E-2</v>
      </c>
      <c r="F1173">
        <f t="shared" si="575"/>
        <v>0.82848029632678366</v>
      </c>
      <c r="G1173" t="str">
        <f t="shared" si="556"/>
        <v>Below 10.7</v>
      </c>
      <c r="H1173" t="str">
        <f t="shared" si="557"/>
        <v>17.8 to 22.0</v>
      </c>
      <c r="I1173" t="str">
        <f>IF(C1173&gt;$AA$17,"Above 21.9",IF(C1173&gt;$AA$16,"17.7 to 21.9",IF(C1173&gt;$AA$15,"13.7 to 17.7",IF(C1173&gt;$AA$14,"10.6 to 13.6","Below 10.6"))))</f>
        <v>Below 10.6</v>
      </c>
      <c r="J1173" t="str">
        <f t="shared" si="558"/>
        <v>17.7 to 21.9</v>
      </c>
      <c r="K1173">
        <f t="shared" ref="K1173:O1173" si="615">_xlfn.PERCENTILE.INC($C454:$C1173,K$1)</f>
        <v>10.14261106804345</v>
      </c>
      <c r="L1173">
        <f t="shared" si="615"/>
        <v>12.008119938005091</v>
      </c>
      <c r="M1173">
        <f t="shared" si="615"/>
        <v>15.758557273717162</v>
      </c>
      <c r="N1173">
        <f t="shared" si="615"/>
        <v>18.846528042788417</v>
      </c>
      <c r="O1173">
        <f t="shared" si="615"/>
        <v>32.563788598776704</v>
      </c>
      <c r="P1173">
        <f t="shared" si="597"/>
        <v>5</v>
      </c>
      <c r="Q1173">
        <f t="shared" si="560"/>
        <v>1</v>
      </c>
      <c r="R1173">
        <f t="shared" si="561"/>
        <v>4</v>
      </c>
      <c r="S1173">
        <f t="shared" si="562"/>
        <v>5</v>
      </c>
      <c r="T1173">
        <f t="shared" si="574"/>
        <v>9.9760864687728268E-2</v>
      </c>
      <c r="U1173">
        <f t="shared" si="563"/>
        <v>4.7308687325566055E-2</v>
      </c>
      <c r="V1173">
        <f t="shared" si="564"/>
        <v>9.738629152213206E-2</v>
      </c>
      <c r="W1173">
        <f t="shared" si="565"/>
        <v>0.10609489667948491</v>
      </c>
    </row>
    <row r="1174" spans="1:23" x14ac:dyDescent="0.4">
      <c r="A1174">
        <v>1978.09</v>
      </c>
      <c r="B1174">
        <v>103.9</v>
      </c>
      <c r="C1174">
        <v>9.9418874730044049</v>
      </c>
      <c r="D1174">
        <f t="shared" si="555"/>
        <v>2.5666337611056351E-3</v>
      </c>
      <c r="E1174">
        <f t="shared" si="579"/>
        <v>7.9704873739997933E-2</v>
      </c>
      <c r="F1174">
        <f t="shared" si="575"/>
        <v>0</v>
      </c>
      <c r="G1174" t="str">
        <f t="shared" si="556"/>
        <v>Below 10.7</v>
      </c>
      <c r="H1174" t="str">
        <f t="shared" si="557"/>
        <v>17.8 to 22.0</v>
      </c>
      <c r="I1174" t="str">
        <f>IF(C1174&gt;$AA$17,"Above 21.9",IF(C1174&gt;$AA$16,"17.7 to 21.9",IF(C1174&gt;$AA$15,"13.7 to 17.7",IF(C1174&gt;$AA$14,"10.6 to 13.6","Below 10.6"))))</f>
        <v>Below 10.6</v>
      </c>
      <c r="J1174" t="str">
        <f t="shared" si="558"/>
        <v>17.7 to 21.9</v>
      </c>
      <c r="K1174">
        <f t="shared" ref="K1174:O1174" si="616">_xlfn.PERCENTILE.INC($C455:$C1174,K$1)</f>
        <v>10.14261106804345</v>
      </c>
      <c r="L1174">
        <f t="shared" si="616"/>
        <v>12.008119938005091</v>
      </c>
      <c r="M1174">
        <f t="shared" si="616"/>
        <v>15.758557273717162</v>
      </c>
      <c r="N1174">
        <f t="shared" si="616"/>
        <v>18.846528042788417</v>
      </c>
      <c r="O1174">
        <f t="shared" si="616"/>
        <v>32.563788598776704</v>
      </c>
      <c r="P1174">
        <f t="shared" si="597"/>
        <v>5</v>
      </c>
      <c r="Q1174">
        <f t="shared" si="560"/>
        <v>1</v>
      </c>
      <c r="R1174">
        <f t="shared" si="561"/>
        <v>5</v>
      </c>
      <c r="S1174">
        <f t="shared" si="562"/>
        <v>5</v>
      </c>
      <c r="T1174">
        <f t="shared" si="574"/>
        <v>0.10058452207544483</v>
      </c>
      <c r="U1174">
        <f t="shared" si="563"/>
        <v>4.6124874836202166E-2</v>
      </c>
      <c r="V1174">
        <f t="shared" si="564"/>
        <v>9.9327130010356868E-2</v>
      </c>
      <c r="W1174">
        <f t="shared" si="565"/>
        <v>9.9760864687728268E-2</v>
      </c>
    </row>
    <row r="1175" spans="1:23" x14ac:dyDescent="0.4">
      <c r="A1175">
        <v>1978.1</v>
      </c>
      <c r="B1175">
        <v>100.6</v>
      </c>
      <c r="C1175">
        <v>9.5336083582088307</v>
      </c>
      <c r="D1175">
        <f t="shared" si="555"/>
        <v>-3.0828516377649352E-3</v>
      </c>
      <c r="E1175">
        <f t="shared" si="579"/>
        <v>7.318113932152763E-2</v>
      </c>
      <c r="F1175">
        <f t="shared" si="575"/>
        <v>-0.38113570741097336</v>
      </c>
      <c r="G1175" t="str">
        <f t="shared" si="556"/>
        <v>Below 10.7</v>
      </c>
      <c r="H1175" t="str">
        <f t="shared" si="557"/>
        <v>Above 22.0</v>
      </c>
      <c r="I1175" t="str">
        <f>IF(C1175&gt;$AA$17,"Above 21.9",IF(C1175&gt;$AA$16,"17.7 to 21.9",IF(C1175&gt;$AA$15,"13.7 to 17.7",IF(C1175&gt;$AA$14,"10.6 to 13.6","Below 10.6"))))</f>
        <v>Below 10.6</v>
      </c>
      <c r="J1175" t="str">
        <f t="shared" si="558"/>
        <v>Above 21.9</v>
      </c>
      <c r="K1175">
        <f t="shared" ref="K1175:O1175" si="617">_xlfn.PERCENTILE.INC($C456:$C1175,K$1)</f>
        <v>10.14261106804345</v>
      </c>
      <c r="L1175">
        <f t="shared" si="617"/>
        <v>12.008119938005091</v>
      </c>
      <c r="M1175">
        <f t="shared" si="617"/>
        <v>15.758557273717162</v>
      </c>
      <c r="N1175">
        <f t="shared" si="617"/>
        <v>18.846528042788417</v>
      </c>
      <c r="O1175">
        <f t="shared" si="617"/>
        <v>32.563788598776704</v>
      </c>
      <c r="P1175">
        <f t="shared" si="597"/>
        <v>5</v>
      </c>
      <c r="Q1175">
        <f t="shared" si="560"/>
        <v>1</v>
      </c>
      <c r="R1175">
        <f t="shared" si="561"/>
        <v>5</v>
      </c>
      <c r="S1175">
        <f t="shared" si="562"/>
        <v>5</v>
      </c>
      <c r="T1175">
        <f t="shared" si="574"/>
        <v>0.10489207888836326</v>
      </c>
      <c r="U1175">
        <f t="shared" si="563"/>
        <v>4.5445029001154227E-2</v>
      </c>
      <c r="V1175">
        <f t="shared" si="564"/>
        <v>0.10238908234690117</v>
      </c>
      <c r="W1175">
        <f t="shared" si="565"/>
        <v>0.10058452207544483</v>
      </c>
    </row>
    <row r="1176" spans="1:23" x14ac:dyDescent="0.4">
      <c r="A1176">
        <v>1978.11</v>
      </c>
      <c r="B1176">
        <v>94.71</v>
      </c>
      <c r="C1176">
        <v>8.9284189022931493</v>
      </c>
      <c r="D1176">
        <f t="shared" si="555"/>
        <v>-1.0142314990512345E-2</v>
      </c>
      <c r="E1176">
        <f t="shared" si="579"/>
        <v>4.5608824777258446E-3</v>
      </c>
      <c r="F1176">
        <f t="shared" si="575"/>
        <v>-0.70258449304174952</v>
      </c>
      <c r="G1176" t="str">
        <f t="shared" si="556"/>
        <v>Below 10.7</v>
      </c>
      <c r="H1176" t="str">
        <f t="shared" si="557"/>
        <v>Above 22.0</v>
      </c>
      <c r="I1176" t="str">
        <f>IF(C1176&gt;$AA$17,"Above 21.9",IF(C1176&gt;$AA$16,"17.7 to 21.9",IF(C1176&gt;$AA$15,"13.7 to 17.7",IF(C1176&gt;$AA$14,"10.6 to 13.6","Below 10.6"))))</f>
        <v>Below 10.6</v>
      </c>
      <c r="J1176" t="str">
        <f t="shared" si="558"/>
        <v>Above 21.9</v>
      </c>
      <c r="K1176">
        <f t="shared" ref="K1176:O1176" si="618">_xlfn.PERCENTILE.INC($C457:$C1176,K$1)</f>
        <v>10.14261106804345</v>
      </c>
      <c r="L1176">
        <f t="shared" si="618"/>
        <v>12.008119938005091</v>
      </c>
      <c r="M1176">
        <f t="shared" si="618"/>
        <v>15.758557273717162</v>
      </c>
      <c r="N1176">
        <f t="shared" si="618"/>
        <v>18.846528042788417</v>
      </c>
      <c r="O1176">
        <f t="shared" si="618"/>
        <v>32.563788598776704</v>
      </c>
      <c r="P1176">
        <f t="shared" si="597"/>
        <v>5</v>
      </c>
      <c r="Q1176">
        <f t="shared" si="560"/>
        <v>1</v>
      </c>
      <c r="R1176">
        <f t="shared" si="561"/>
        <v>5</v>
      </c>
      <c r="S1176">
        <f t="shared" si="562"/>
        <v>5</v>
      </c>
      <c r="T1176">
        <f t="shared" si="574"/>
        <v>0.11200191332231992</v>
      </c>
      <c r="U1176">
        <f t="shared" si="563"/>
        <v>4.5054118321108248E-2</v>
      </c>
      <c r="V1176">
        <f t="shared" si="564"/>
        <v>0.10239292277250132</v>
      </c>
      <c r="W1176">
        <f t="shared" si="565"/>
        <v>0.10489207888836326</v>
      </c>
    </row>
    <row r="1177" spans="1:23" x14ac:dyDescent="0.4">
      <c r="A1177">
        <v>1978.12</v>
      </c>
      <c r="B1177">
        <v>96.11</v>
      </c>
      <c r="C1177">
        <v>9.0119418191338276</v>
      </c>
      <c r="D1177">
        <f t="shared" si="555"/>
        <v>-9.7558685446009381E-3</v>
      </c>
      <c r="E1177">
        <f t="shared" si="579"/>
        <v>2.4408441696866408E-2</v>
      </c>
      <c r="F1177">
        <f t="shared" si="575"/>
        <v>0.17738359201773909</v>
      </c>
      <c r="G1177" t="str">
        <f t="shared" si="556"/>
        <v>Below 10.7</v>
      </c>
      <c r="H1177" t="str">
        <f t="shared" si="557"/>
        <v>Above 22.0</v>
      </c>
      <c r="I1177" t="str">
        <f>IF(C1177&gt;$AA$17,"Above 21.9",IF(C1177&gt;$AA$16,"17.7 to 21.9",IF(C1177&gt;$AA$15,"13.7 to 17.7",IF(C1177&gt;$AA$14,"10.6 to 13.6","Below 10.6"))))</f>
        <v>Below 10.6</v>
      </c>
      <c r="J1177" t="str">
        <f t="shared" si="558"/>
        <v>Above 21.9</v>
      </c>
      <c r="K1177">
        <f t="shared" ref="K1177:O1177" si="619">_xlfn.PERCENTILE.INC($C458:$C1177,K$1)</f>
        <v>10.14261106804345</v>
      </c>
      <c r="L1177">
        <f t="shared" si="619"/>
        <v>12.008119938005091</v>
      </c>
      <c r="M1177">
        <f t="shared" si="619"/>
        <v>15.758557273717162</v>
      </c>
      <c r="N1177">
        <f t="shared" si="619"/>
        <v>18.846528042788417</v>
      </c>
      <c r="O1177">
        <f t="shared" si="619"/>
        <v>32.563788598776704</v>
      </c>
      <c r="P1177">
        <f t="shared" si="597"/>
        <v>5</v>
      </c>
      <c r="Q1177">
        <f t="shared" si="560"/>
        <v>1</v>
      </c>
      <c r="R1177">
        <f t="shared" si="561"/>
        <v>5</v>
      </c>
      <c r="S1177">
        <f t="shared" si="562"/>
        <v>5</v>
      </c>
      <c r="T1177">
        <f t="shared" si="574"/>
        <v>0.11096387660613125</v>
      </c>
      <c r="U1177">
        <f t="shared" si="563"/>
        <v>4.4887588694168278E-2</v>
      </c>
      <c r="V1177">
        <f t="shared" si="564"/>
        <v>0.10332428761617947</v>
      </c>
      <c r="W1177">
        <f t="shared" si="565"/>
        <v>0.11200191332231992</v>
      </c>
    </row>
    <row r="1178" spans="1:23" x14ac:dyDescent="0.4">
      <c r="A1178">
        <v>1979.01</v>
      </c>
      <c r="B1178">
        <v>99.71</v>
      </c>
      <c r="C1178">
        <v>9.2576369191399692</v>
      </c>
      <c r="D1178">
        <f t="shared" si="555"/>
        <v>-2.2450980392156924E-3</v>
      </c>
      <c r="E1178">
        <f t="shared" si="579"/>
        <v>0.10481994459833788</v>
      </c>
      <c r="F1178">
        <f t="shared" si="575"/>
        <v>0.44948496514410502</v>
      </c>
      <c r="G1178" t="str">
        <f t="shared" si="556"/>
        <v>Below 10.7</v>
      </c>
      <c r="H1178" t="str">
        <f t="shared" si="557"/>
        <v>17.8 to 22.0</v>
      </c>
      <c r="I1178" t="str">
        <f>IF(C1178&gt;$AA$17,"Above 21.9",IF(C1178&gt;$AA$16,"17.7 to 21.9",IF(C1178&gt;$AA$15,"13.7 to 17.7",IF(C1178&gt;$AA$14,"10.6 to 13.6","Below 10.6"))))</f>
        <v>Below 10.6</v>
      </c>
      <c r="J1178" t="str">
        <f t="shared" si="558"/>
        <v>17.7 to 21.9</v>
      </c>
      <c r="K1178">
        <f t="shared" ref="K1178:O1178" si="620">_xlfn.PERCENTILE.INC($C459:$C1178,K$1)</f>
        <v>10.14261106804345</v>
      </c>
      <c r="L1178">
        <f t="shared" si="620"/>
        <v>12.008119938005091</v>
      </c>
      <c r="M1178">
        <f t="shared" si="620"/>
        <v>15.758557273717162</v>
      </c>
      <c r="N1178">
        <f t="shared" si="620"/>
        <v>18.846528042788417</v>
      </c>
      <c r="O1178">
        <f t="shared" si="620"/>
        <v>32.563788598776704</v>
      </c>
      <c r="P1178">
        <f t="shared" si="597"/>
        <v>5</v>
      </c>
      <c r="Q1178">
        <f t="shared" si="560"/>
        <v>1</v>
      </c>
      <c r="R1178">
        <f t="shared" si="561"/>
        <v>5</v>
      </c>
      <c r="S1178">
        <f t="shared" si="562"/>
        <v>5</v>
      </c>
      <c r="T1178">
        <f t="shared" si="574"/>
        <v>0.10801892629127861</v>
      </c>
      <c r="U1178">
        <f t="shared" si="563"/>
        <v>4.718100997194228E-2</v>
      </c>
      <c r="V1178">
        <f t="shared" si="564"/>
        <v>0.10820798394937761</v>
      </c>
      <c r="W1178">
        <f t="shared" si="565"/>
        <v>0.11096387660613125</v>
      </c>
    </row>
    <row r="1179" spans="1:23" x14ac:dyDescent="0.4">
      <c r="A1179">
        <v>1979.02</v>
      </c>
      <c r="B1179">
        <v>98.23</v>
      </c>
      <c r="C1179">
        <v>9.0037403710456303</v>
      </c>
      <c r="D1179">
        <f t="shared" si="555"/>
        <v>-3.2216748768472865E-3</v>
      </c>
      <c r="E1179">
        <f t="shared" si="579"/>
        <v>0.10395594515621487</v>
      </c>
      <c r="F1179">
        <f t="shared" si="575"/>
        <v>-0.17811653796008303</v>
      </c>
      <c r="G1179" t="str">
        <f t="shared" si="556"/>
        <v>Below 10.7</v>
      </c>
      <c r="H1179" t="str">
        <f t="shared" si="557"/>
        <v>17.8 to 22.0</v>
      </c>
      <c r="I1179" t="str">
        <f>IF(C1179&gt;$AA$17,"Above 21.9",IF(C1179&gt;$AA$16,"17.7 to 21.9",IF(C1179&gt;$AA$15,"13.7 to 17.7",IF(C1179&gt;$AA$14,"10.6 to 13.6","Below 10.6"))))</f>
        <v>Below 10.6</v>
      </c>
      <c r="J1179" t="str">
        <f t="shared" si="558"/>
        <v>17.7 to 21.9</v>
      </c>
      <c r="K1179">
        <f t="shared" ref="K1179:O1179" si="621">_xlfn.PERCENTILE.INC($C460:$C1179,K$1)</f>
        <v>10.14261106804345</v>
      </c>
      <c r="L1179">
        <f t="shared" si="621"/>
        <v>12.008119938005091</v>
      </c>
      <c r="M1179">
        <f t="shared" si="621"/>
        <v>15.758557273717162</v>
      </c>
      <c r="N1179">
        <f t="shared" si="621"/>
        <v>18.846528042788417</v>
      </c>
      <c r="O1179">
        <f t="shared" si="621"/>
        <v>32.563788598776704</v>
      </c>
      <c r="P1179">
        <f t="shared" si="597"/>
        <v>5</v>
      </c>
      <c r="Q1179">
        <f t="shared" si="560"/>
        <v>1</v>
      </c>
      <c r="R1179">
        <f t="shared" si="561"/>
        <v>5</v>
      </c>
      <c r="S1179">
        <f t="shared" si="562"/>
        <v>5</v>
      </c>
      <c r="T1179">
        <f t="shared" si="574"/>
        <v>0.11106495287400953</v>
      </c>
      <c r="U1179">
        <f t="shared" si="563"/>
        <v>4.7856667591443997E-2</v>
      </c>
      <c r="V1179">
        <f t="shared" si="564"/>
        <v>0.110555097945265</v>
      </c>
      <c r="W1179">
        <f t="shared" si="565"/>
        <v>0.10801892629127861</v>
      </c>
    </row>
    <row r="1180" spans="1:23" x14ac:dyDescent="0.4">
      <c r="A1180">
        <v>1979.03</v>
      </c>
      <c r="B1180">
        <v>100.1</v>
      </c>
      <c r="C1180">
        <v>9.0707850296607599</v>
      </c>
      <c r="D1180">
        <f t="shared" si="555"/>
        <v>8.0563947633433756E-4</v>
      </c>
      <c r="E1180">
        <f t="shared" si="579"/>
        <v>0.12699842377842829</v>
      </c>
      <c r="F1180">
        <f t="shared" si="575"/>
        <v>0.22844344904815109</v>
      </c>
      <c r="G1180" t="str">
        <f t="shared" si="556"/>
        <v>Below 10.7</v>
      </c>
      <c r="H1180" t="str">
        <f t="shared" si="557"/>
        <v>17.8 to 22.0</v>
      </c>
      <c r="I1180" t="str">
        <f>IF(C1180&gt;$AA$17,"Above 21.9",IF(C1180&gt;$AA$16,"17.7 to 21.9",IF(C1180&gt;$AA$15,"13.7 to 17.7",IF(C1180&gt;$AA$14,"10.6 to 13.6","Below 10.6"))))</f>
        <v>Below 10.6</v>
      </c>
      <c r="J1180" t="str">
        <f t="shared" si="558"/>
        <v>17.7 to 21.9</v>
      </c>
      <c r="K1180">
        <f t="shared" ref="K1180:O1180" si="622">_xlfn.PERCENTILE.INC($C461:$C1180,K$1)</f>
        <v>10.14261106804345</v>
      </c>
      <c r="L1180">
        <f t="shared" si="622"/>
        <v>12.008119938005091</v>
      </c>
      <c r="M1180">
        <f t="shared" si="622"/>
        <v>15.758557273717162</v>
      </c>
      <c r="N1180">
        <f t="shared" si="622"/>
        <v>18.846528042788417</v>
      </c>
      <c r="O1180">
        <f t="shared" si="622"/>
        <v>32.563788598776704</v>
      </c>
      <c r="P1180">
        <f t="shared" si="597"/>
        <v>5</v>
      </c>
      <c r="Q1180">
        <f t="shared" si="560"/>
        <v>1</v>
      </c>
      <c r="R1180">
        <f t="shared" si="561"/>
        <v>5</v>
      </c>
      <c r="S1180">
        <f t="shared" si="562"/>
        <v>5</v>
      </c>
      <c r="T1180">
        <f t="shared" si="574"/>
        <v>0.11024404136247061</v>
      </c>
      <c r="U1180">
        <f t="shared" si="563"/>
        <v>4.9499344776389023E-2</v>
      </c>
      <c r="V1180">
        <f t="shared" si="564"/>
        <v>0.11172659957032509</v>
      </c>
      <c r="W1180">
        <f t="shared" si="565"/>
        <v>0.11106495287400953</v>
      </c>
    </row>
    <row r="1181" spans="1:23" x14ac:dyDescent="0.4">
      <c r="A1181">
        <v>1979.04</v>
      </c>
      <c r="B1181">
        <v>102.1</v>
      </c>
      <c r="C1181">
        <v>9.1330635662174124</v>
      </c>
      <c r="D1181">
        <f t="shared" si="555"/>
        <v>7.8973346495557462E-4</v>
      </c>
      <c r="E1181">
        <f t="shared" si="579"/>
        <v>0.10128357243015858</v>
      </c>
      <c r="F1181">
        <f t="shared" si="575"/>
        <v>0.23976023976023975</v>
      </c>
      <c r="G1181" t="str">
        <f t="shared" si="556"/>
        <v>Below 10.7</v>
      </c>
      <c r="H1181" t="str">
        <f t="shared" si="557"/>
        <v>17.8 to 22.0</v>
      </c>
      <c r="I1181" t="str">
        <f>IF(C1181&gt;$AA$17,"Above 21.9",IF(C1181&gt;$AA$16,"17.7 to 21.9",IF(C1181&gt;$AA$15,"13.7 to 17.7",IF(C1181&gt;$AA$14,"10.6 to 13.6","Below 10.6"))))</f>
        <v>Below 10.6</v>
      </c>
      <c r="J1181" t="str">
        <f t="shared" si="558"/>
        <v>17.7 to 21.9</v>
      </c>
      <c r="K1181">
        <f t="shared" ref="K1181:O1181" si="623">_xlfn.PERCENTILE.INC($C462:$C1181,K$1)</f>
        <v>10.14261106804345</v>
      </c>
      <c r="L1181">
        <f t="shared" si="623"/>
        <v>12.008119938005091</v>
      </c>
      <c r="M1181">
        <f t="shared" si="623"/>
        <v>15.758557273717162</v>
      </c>
      <c r="N1181">
        <f t="shared" si="623"/>
        <v>18.846528042788417</v>
      </c>
      <c r="O1181">
        <f t="shared" si="623"/>
        <v>32.563788598776704</v>
      </c>
      <c r="P1181">
        <f t="shared" si="597"/>
        <v>5</v>
      </c>
      <c r="Q1181">
        <f t="shared" si="560"/>
        <v>1</v>
      </c>
      <c r="R1181">
        <f t="shared" si="561"/>
        <v>5</v>
      </c>
      <c r="S1181">
        <f t="shared" si="562"/>
        <v>5</v>
      </c>
      <c r="T1181">
        <f t="shared" si="574"/>
        <v>0.10949228511875607</v>
      </c>
      <c r="U1181">
        <f t="shared" si="563"/>
        <v>4.8950961122233183E-2</v>
      </c>
      <c r="V1181">
        <f t="shared" si="564"/>
        <v>0.10796117911909345</v>
      </c>
      <c r="W1181">
        <f t="shared" si="565"/>
        <v>0.11024404136247061</v>
      </c>
    </row>
    <row r="1182" spans="1:23" x14ac:dyDescent="0.4">
      <c r="A1182">
        <v>1979.05</v>
      </c>
      <c r="B1182">
        <v>99.73</v>
      </c>
      <c r="C1182">
        <v>8.7943832898149559</v>
      </c>
      <c r="D1182">
        <f t="shared" si="555"/>
        <v>-4.6558317399617499E-3</v>
      </c>
      <c r="E1182">
        <f t="shared" si="579"/>
        <v>2.3816856585566239E-2</v>
      </c>
      <c r="F1182">
        <f t="shared" si="575"/>
        <v>-0.27855044074436713</v>
      </c>
      <c r="G1182" t="str">
        <f t="shared" si="556"/>
        <v>Below 10.7</v>
      </c>
      <c r="H1182" t="str">
        <f t="shared" si="557"/>
        <v>17.8 to 22.0</v>
      </c>
      <c r="I1182" t="str">
        <f>IF(C1182&gt;$AA$17,"Above 21.9",IF(C1182&gt;$AA$16,"17.7 to 21.9",IF(C1182&gt;$AA$15,"13.7 to 17.7",IF(C1182&gt;$AA$14,"10.6 to 13.6","Below 10.6"))))</f>
        <v>Below 10.6</v>
      </c>
      <c r="J1182" t="str">
        <f t="shared" si="558"/>
        <v>17.7 to 21.9</v>
      </c>
      <c r="K1182">
        <f t="shared" ref="K1182:O1182" si="624">_xlfn.PERCENTILE.INC($C463:$C1182,K$1)</f>
        <v>10.14261106804345</v>
      </c>
      <c r="L1182">
        <f t="shared" si="624"/>
        <v>12.008119938005091</v>
      </c>
      <c r="M1182">
        <f t="shared" si="624"/>
        <v>15.758557273717162</v>
      </c>
      <c r="N1182">
        <f t="shared" si="624"/>
        <v>18.846528042788417</v>
      </c>
      <c r="O1182">
        <f t="shared" si="624"/>
        <v>32.563788598776704</v>
      </c>
      <c r="P1182">
        <f t="shared" si="597"/>
        <v>5</v>
      </c>
      <c r="Q1182">
        <f t="shared" si="560"/>
        <v>1</v>
      </c>
      <c r="R1182">
        <f t="shared" si="561"/>
        <v>5</v>
      </c>
      <c r="S1182">
        <f t="shared" si="562"/>
        <v>5</v>
      </c>
      <c r="T1182">
        <f t="shared" si="574"/>
        <v>0.11370893979093799</v>
      </c>
      <c r="U1182">
        <f t="shared" si="563"/>
        <v>4.7682037243286637E-2</v>
      </c>
      <c r="V1182">
        <f t="shared" si="564"/>
        <v>0.10378923356620097</v>
      </c>
      <c r="W1182">
        <f t="shared" si="565"/>
        <v>0.10949228511875607</v>
      </c>
    </row>
    <row r="1183" spans="1:23" x14ac:dyDescent="0.4">
      <c r="A1183">
        <v>1979.06</v>
      </c>
      <c r="B1183">
        <v>101.7</v>
      </c>
      <c r="C1183">
        <v>8.853937764693951</v>
      </c>
      <c r="D1183">
        <f t="shared" si="555"/>
        <v>2.5822069800282453E-3</v>
      </c>
      <c r="E1183">
        <f t="shared" si="579"/>
        <v>4.1368011468359681E-2</v>
      </c>
      <c r="F1183">
        <f t="shared" si="575"/>
        <v>0.23704000802165837</v>
      </c>
      <c r="G1183" t="str">
        <f t="shared" si="556"/>
        <v>Below 10.7</v>
      </c>
      <c r="H1183" t="str">
        <f t="shared" si="557"/>
        <v>17.8 to 22.0</v>
      </c>
      <c r="I1183" t="str">
        <f>IF(C1183&gt;$AA$17,"Above 21.9",IF(C1183&gt;$AA$16,"17.7 to 21.9",IF(C1183&gt;$AA$15,"13.7 to 17.7",IF(C1183&gt;$AA$14,"10.6 to 13.6","Below 10.6"))))</f>
        <v>Below 10.6</v>
      </c>
      <c r="J1183" t="str">
        <f t="shared" si="558"/>
        <v>17.7 to 21.9</v>
      </c>
      <c r="K1183">
        <f t="shared" ref="K1183:O1183" si="625">_xlfn.PERCENTILE.INC($C464:$C1183,K$1)</f>
        <v>10.14261106804345</v>
      </c>
      <c r="L1183">
        <f t="shared" si="625"/>
        <v>12.008119938005091</v>
      </c>
      <c r="M1183">
        <f t="shared" si="625"/>
        <v>15.758557273717162</v>
      </c>
      <c r="N1183">
        <f t="shared" si="625"/>
        <v>18.846528042788417</v>
      </c>
      <c r="O1183">
        <f t="shared" si="625"/>
        <v>32.563788598776704</v>
      </c>
      <c r="P1183">
        <f t="shared" si="597"/>
        <v>5</v>
      </c>
      <c r="Q1183">
        <f t="shared" si="560"/>
        <v>1</v>
      </c>
      <c r="R1183">
        <f t="shared" si="561"/>
        <v>5</v>
      </c>
      <c r="S1183">
        <f t="shared" si="562"/>
        <v>5</v>
      </c>
      <c r="T1183">
        <f t="shared" si="574"/>
        <v>0.11294409635310627</v>
      </c>
      <c r="U1183">
        <f t="shared" si="563"/>
        <v>5.0727067034841394E-2</v>
      </c>
      <c r="V1183">
        <f t="shared" si="564"/>
        <v>0.10471556185136958</v>
      </c>
      <c r="W1183">
        <f t="shared" si="565"/>
        <v>0.11370893979093799</v>
      </c>
    </row>
    <row r="1184" spans="1:23" x14ac:dyDescent="0.4">
      <c r="A1184">
        <v>1979.07</v>
      </c>
      <c r="B1184">
        <v>102.7</v>
      </c>
      <c r="C1184">
        <v>8.8274980455423613</v>
      </c>
      <c r="D1184">
        <f t="shared" si="555"/>
        <v>8.4362791679864942E-3</v>
      </c>
      <c r="E1184">
        <f t="shared" si="579"/>
        <v>5.6693075419281876E-2</v>
      </c>
      <c r="F1184">
        <f t="shared" si="575"/>
        <v>0.11799410029498525</v>
      </c>
      <c r="G1184" t="str">
        <f t="shared" si="556"/>
        <v>Below 10.7</v>
      </c>
      <c r="H1184" t="str">
        <f t="shared" si="557"/>
        <v>17.8 to 22.0</v>
      </c>
      <c r="I1184" t="str">
        <f>IF(C1184&gt;$AA$17,"Above 21.9",IF(C1184&gt;$AA$16,"17.7 to 21.9",IF(C1184&gt;$AA$15,"13.7 to 17.7",IF(C1184&gt;$AA$14,"10.6 to 13.6","Below 10.6"))))</f>
        <v>Below 10.6</v>
      </c>
      <c r="J1184" t="str">
        <f t="shared" si="558"/>
        <v>17.7 to 21.9</v>
      </c>
      <c r="K1184">
        <f t="shared" ref="K1184:O1184" si="626">_xlfn.PERCENTILE.INC($C465:$C1184,K$1)</f>
        <v>10.14261106804345</v>
      </c>
      <c r="L1184">
        <f t="shared" si="626"/>
        <v>12.008119938005091</v>
      </c>
      <c r="M1184">
        <f t="shared" si="626"/>
        <v>15.758557273717162</v>
      </c>
      <c r="N1184">
        <f t="shared" si="626"/>
        <v>18.846528042788417</v>
      </c>
      <c r="O1184">
        <f t="shared" si="626"/>
        <v>32.563788598776704</v>
      </c>
      <c r="P1184">
        <f t="shared" si="597"/>
        <v>5</v>
      </c>
      <c r="Q1184">
        <f t="shared" si="560"/>
        <v>2</v>
      </c>
      <c r="R1184">
        <f t="shared" si="561"/>
        <v>5</v>
      </c>
      <c r="S1184">
        <f t="shared" si="562"/>
        <v>5</v>
      </c>
      <c r="T1184">
        <f t="shared" si="574"/>
        <v>0.11328238135436031</v>
      </c>
      <c r="U1184">
        <f t="shared" si="563"/>
        <v>5.3528295641347375E-2</v>
      </c>
      <c r="V1184">
        <f t="shared" si="564"/>
        <v>0.10609489667948491</v>
      </c>
      <c r="W1184">
        <f t="shared" si="565"/>
        <v>0.11294409635310627</v>
      </c>
    </row>
    <row r="1185" spans="1:23" x14ac:dyDescent="0.4">
      <c r="A1185">
        <v>1979.08</v>
      </c>
      <c r="B1185">
        <v>107.4</v>
      </c>
      <c r="C1185">
        <v>9.1271657972150297</v>
      </c>
      <c r="D1185">
        <f t="shared" si="555"/>
        <v>1.4036950520280311E-2</v>
      </c>
      <c r="E1185">
        <f t="shared" si="579"/>
        <v>3.3686236766121272E-2</v>
      </c>
      <c r="F1185">
        <f t="shared" si="575"/>
        <v>0.54917234664070136</v>
      </c>
      <c r="G1185" t="str">
        <f t="shared" si="556"/>
        <v>Below 10.7</v>
      </c>
      <c r="H1185" t="str">
        <f t="shared" si="557"/>
        <v>17.8 to 22.0</v>
      </c>
      <c r="I1185" t="str">
        <f>IF(C1185&gt;$AA$17,"Above 21.9",IF(C1185&gt;$AA$16,"17.7 to 21.9",IF(C1185&gt;$AA$15,"13.7 to 17.7",IF(C1185&gt;$AA$14,"10.6 to 13.6","Below 10.6"))))</f>
        <v>Below 10.6</v>
      </c>
      <c r="J1185" t="str">
        <f t="shared" si="558"/>
        <v>17.7 to 21.9</v>
      </c>
      <c r="K1185">
        <f t="shared" ref="K1185:O1185" si="627">_xlfn.PERCENTILE.INC($C466:$C1185,K$1)</f>
        <v>10.14261106804345</v>
      </c>
      <c r="L1185">
        <f t="shared" si="627"/>
        <v>12.008119938005091</v>
      </c>
      <c r="M1185">
        <f t="shared" si="627"/>
        <v>15.758557273717162</v>
      </c>
      <c r="N1185">
        <f t="shared" si="627"/>
        <v>18.846528042788417</v>
      </c>
      <c r="O1185">
        <f t="shared" si="627"/>
        <v>32.563788598776704</v>
      </c>
      <c r="P1185">
        <f t="shared" si="597"/>
        <v>5</v>
      </c>
      <c r="Q1185">
        <f t="shared" si="560"/>
        <v>2</v>
      </c>
      <c r="R1185">
        <f t="shared" si="561"/>
        <v>5</v>
      </c>
      <c r="S1185">
        <f t="shared" si="562"/>
        <v>5</v>
      </c>
      <c r="T1185">
        <f t="shared" si="574"/>
        <v>0.10956303656772946</v>
      </c>
      <c r="U1185">
        <f t="shared" si="563"/>
        <v>5.4260785917310567E-2</v>
      </c>
      <c r="V1185">
        <f t="shared" si="564"/>
        <v>9.9760864687728268E-2</v>
      </c>
      <c r="W1185">
        <f t="shared" si="565"/>
        <v>0.11328238135436031</v>
      </c>
    </row>
    <row r="1186" spans="1:23" x14ac:dyDescent="0.4">
      <c r="A1186">
        <v>1979.09</v>
      </c>
      <c r="B1186">
        <v>108.6</v>
      </c>
      <c r="C1186">
        <v>9.1127589907409536</v>
      </c>
      <c r="D1186">
        <f t="shared" si="555"/>
        <v>1.4908475293619711E-2</v>
      </c>
      <c r="E1186">
        <f t="shared" si="579"/>
        <v>4.5235803657362739E-2</v>
      </c>
      <c r="F1186">
        <f t="shared" si="575"/>
        <v>0.13407821229050151</v>
      </c>
      <c r="G1186" t="str">
        <f t="shared" si="556"/>
        <v>Below 10.7</v>
      </c>
      <c r="H1186" t="str">
        <f t="shared" si="557"/>
        <v>17.8 to 22.0</v>
      </c>
      <c r="I1186" t="str">
        <f>IF(C1186&gt;$AA$17,"Above 21.9",IF(C1186&gt;$AA$16,"17.7 to 21.9",IF(C1186&gt;$AA$15,"13.7 to 17.7",IF(C1186&gt;$AA$14,"10.6 to 13.6","Below 10.6"))))</f>
        <v>Below 10.6</v>
      </c>
      <c r="J1186" t="str">
        <f t="shared" si="558"/>
        <v>17.7 to 21.9</v>
      </c>
      <c r="K1186">
        <f t="shared" ref="K1186:O1186" si="628">_xlfn.PERCENTILE.INC($C467:$C1186,K$1)</f>
        <v>10.14261106804345</v>
      </c>
      <c r="L1186">
        <f t="shared" si="628"/>
        <v>12.008119938005091</v>
      </c>
      <c r="M1186">
        <f t="shared" si="628"/>
        <v>15.758557273717162</v>
      </c>
      <c r="N1186">
        <f t="shared" si="628"/>
        <v>18.846528042788417</v>
      </c>
      <c r="O1186">
        <f t="shared" si="628"/>
        <v>32.563788598776704</v>
      </c>
      <c r="P1186">
        <f t="shared" si="597"/>
        <v>5</v>
      </c>
      <c r="Q1186">
        <f t="shared" si="560"/>
        <v>2</v>
      </c>
      <c r="R1186">
        <f t="shared" si="561"/>
        <v>5</v>
      </c>
      <c r="S1186">
        <f t="shared" si="562"/>
        <v>5</v>
      </c>
      <c r="T1186">
        <f t="shared" si="574"/>
        <v>0.10973625013193622</v>
      </c>
      <c r="U1186">
        <f t="shared" si="563"/>
        <v>5.4353597184481788E-2</v>
      </c>
      <c r="V1186">
        <f t="shared" si="564"/>
        <v>0.10058452207544483</v>
      </c>
      <c r="W1186">
        <f t="shared" si="565"/>
        <v>0.10956303656772946</v>
      </c>
    </row>
    <row r="1187" spans="1:23" x14ac:dyDescent="0.4">
      <c r="A1187">
        <v>1979.1</v>
      </c>
      <c r="B1187">
        <v>104.5</v>
      </c>
      <c r="C1187">
        <v>8.6818433068993084</v>
      </c>
      <c r="D1187">
        <f t="shared" si="555"/>
        <v>9.4011725293132366E-3</v>
      </c>
      <c r="E1187">
        <f t="shared" si="579"/>
        <v>3.8767395626242603E-2</v>
      </c>
      <c r="F1187">
        <f t="shared" si="575"/>
        <v>-0.45303867403314857</v>
      </c>
      <c r="G1187" t="str">
        <f t="shared" si="556"/>
        <v>Below 10.7</v>
      </c>
      <c r="H1187" t="str">
        <f t="shared" si="557"/>
        <v>17.8 to 22.0</v>
      </c>
      <c r="I1187" t="str">
        <f>IF(C1187&gt;$AA$17,"Above 21.9",IF(C1187&gt;$AA$16,"17.7 to 21.9",IF(C1187&gt;$AA$15,"13.7 to 17.7",IF(C1187&gt;$AA$14,"10.6 to 13.6","Below 10.6"))))</f>
        <v>Below 10.6</v>
      </c>
      <c r="J1187" t="str">
        <f t="shared" si="558"/>
        <v>17.7 to 21.9</v>
      </c>
      <c r="K1187">
        <f t="shared" ref="K1187:O1187" si="629">_xlfn.PERCENTILE.INC($C468:$C1187,K$1)</f>
        <v>10.14261106804345</v>
      </c>
      <c r="L1187">
        <f t="shared" si="629"/>
        <v>12.008119938005091</v>
      </c>
      <c r="M1187">
        <f t="shared" si="629"/>
        <v>15.758557273717162</v>
      </c>
      <c r="N1187">
        <f t="shared" si="629"/>
        <v>18.846528042788417</v>
      </c>
      <c r="O1187">
        <f t="shared" si="629"/>
        <v>32.563788598776704</v>
      </c>
      <c r="P1187">
        <f t="shared" si="597"/>
        <v>5</v>
      </c>
      <c r="Q1187">
        <f t="shared" si="560"/>
        <v>2</v>
      </c>
      <c r="R1187">
        <f t="shared" si="561"/>
        <v>5</v>
      </c>
      <c r="S1187">
        <f t="shared" si="562"/>
        <v>5</v>
      </c>
      <c r="T1187">
        <f t="shared" si="574"/>
        <v>0.11518291273528486</v>
      </c>
      <c r="U1187">
        <f t="shared" si="563"/>
        <v>5.4204472837947014E-2</v>
      </c>
      <c r="V1187">
        <f t="shared" si="564"/>
        <v>0.10489207888836326</v>
      </c>
      <c r="W1187">
        <f t="shared" si="565"/>
        <v>0.10973625013193622</v>
      </c>
    </row>
    <row r="1188" spans="1:23" x14ac:dyDescent="0.4">
      <c r="A1188">
        <v>1979.11</v>
      </c>
      <c r="B1188">
        <v>103.7</v>
      </c>
      <c r="C1188">
        <v>8.518784302983553</v>
      </c>
      <c r="D1188">
        <f t="shared" si="555"/>
        <v>7.7850535287392261E-3</v>
      </c>
      <c r="E1188">
        <f t="shared" si="579"/>
        <v>9.4921338823777957E-2</v>
      </c>
      <c r="F1188">
        <f t="shared" si="575"/>
        <v>-9.1866028708133637E-2</v>
      </c>
      <c r="G1188" t="str">
        <f t="shared" si="556"/>
        <v>Below 10.7</v>
      </c>
      <c r="H1188" t="str">
        <f t="shared" si="557"/>
        <v>17.8 to 22.0</v>
      </c>
      <c r="I1188" t="str">
        <f>IF(C1188&gt;$AA$17,"Above 21.9",IF(C1188&gt;$AA$16,"17.7 to 21.9",IF(C1188&gt;$AA$15,"13.7 to 17.7",IF(C1188&gt;$AA$14,"10.6 to 13.6","Below 10.6"))))</f>
        <v>Below 10.6</v>
      </c>
      <c r="J1188" t="str">
        <f t="shared" si="558"/>
        <v>17.7 to 21.9</v>
      </c>
      <c r="K1188">
        <f t="shared" ref="K1188:O1188" si="630">_xlfn.PERCENTILE.INC($C469:$C1188,K$1)</f>
        <v>10.14261106804345</v>
      </c>
      <c r="L1188">
        <f t="shared" si="630"/>
        <v>12.008119938005091</v>
      </c>
      <c r="M1188">
        <f t="shared" si="630"/>
        <v>15.758557273717162</v>
      </c>
      <c r="N1188">
        <f t="shared" si="630"/>
        <v>18.846528042788417</v>
      </c>
      <c r="O1188">
        <f t="shared" si="630"/>
        <v>32.563788598776704</v>
      </c>
      <c r="P1188">
        <f t="shared" si="597"/>
        <v>5</v>
      </c>
      <c r="Q1188">
        <f t="shared" si="560"/>
        <v>2</v>
      </c>
      <c r="R1188">
        <f t="shared" si="561"/>
        <v>5</v>
      </c>
      <c r="S1188">
        <f t="shared" si="562"/>
        <v>5</v>
      </c>
      <c r="T1188">
        <f t="shared" si="574"/>
        <v>0.11738764176125081</v>
      </c>
      <c r="U1188">
        <f t="shared" si="563"/>
        <v>5.4236523059561045E-2</v>
      </c>
      <c r="V1188">
        <f t="shared" si="564"/>
        <v>0.11200191332231992</v>
      </c>
      <c r="W1188">
        <f t="shared" si="565"/>
        <v>0.11518291273528486</v>
      </c>
    </row>
    <row r="1189" spans="1:23" x14ac:dyDescent="0.4">
      <c r="A1189">
        <v>1979.12</v>
      </c>
      <c r="B1189">
        <v>107.8</v>
      </c>
      <c r="C1189">
        <v>8.7452044046692894</v>
      </c>
      <c r="D1189">
        <f t="shared" si="555"/>
        <v>1.8318516079464379E-2</v>
      </c>
      <c r="E1189">
        <f t="shared" si="579"/>
        <v>0.12163146394756007</v>
      </c>
      <c r="F1189">
        <f t="shared" si="575"/>
        <v>0.47444551591128187</v>
      </c>
      <c r="G1189" t="str">
        <f t="shared" si="556"/>
        <v>Below 10.7</v>
      </c>
      <c r="H1189" t="str">
        <f t="shared" si="557"/>
        <v>13.7 to 17.8</v>
      </c>
      <c r="I1189" t="str">
        <f>IF(C1189&gt;$AA$17,"Above 21.9",IF(C1189&gt;$AA$16,"17.7 to 21.9",IF(C1189&gt;$AA$15,"13.7 to 17.7",IF(C1189&gt;$AA$14,"10.6 to 13.6","Below 10.6"))))</f>
        <v>Below 10.6</v>
      </c>
      <c r="J1189" t="str">
        <f t="shared" si="558"/>
        <v>13.7 to 17.7</v>
      </c>
      <c r="K1189">
        <f t="shared" ref="K1189:O1189" si="631">_xlfn.PERCENTILE.INC($C470:$C1189,K$1)</f>
        <v>10.14261106804345</v>
      </c>
      <c r="L1189">
        <f t="shared" si="631"/>
        <v>12.008119938005091</v>
      </c>
      <c r="M1189">
        <f t="shared" si="631"/>
        <v>15.758557273717162</v>
      </c>
      <c r="N1189">
        <f t="shared" si="631"/>
        <v>18.846528042788417</v>
      </c>
      <c r="O1189">
        <f t="shared" si="631"/>
        <v>32.563788598776704</v>
      </c>
      <c r="P1189">
        <f t="shared" si="597"/>
        <v>5</v>
      </c>
      <c r="Q1189">
        <f t="shared" si="560"/>
        <v>2</v>
      </c>
      <c r="R1189">
        <f t="shared" si="561"/>
        <v>5</v>
      </c>
      <c r="S1189">
        <f t="shared" si="562"/>
        <v>5</v>
      </c>
      <c r="T1189">
        <f t="shared" si="574"/>
        <v>0.11434838498069574</v>
      </c>
      <c r="U1189">
        <f t="shared" si="563"/>
        <v>5.7713628725817125E-2</v>
      </c>
      <c r="V1189">
        <f t="shared" si="564"/>
        <v>0.11096387660613125</v>
      </c>
      <c r="W1189">
        <f t="shared" si="565"/>
        <v>0.11738764176125081</v>
      </c>
    </row>
    <row r="1190" spans="1:23" x14ac:dyDescent="0.4">
      <c r="A1190">
        <v>1980.01</v>
      </c>
      <c r="B1190">
        <v>110.9</v>
      </c>
      <c r="C1190">
        <v>8.8509341807291033</v>
      </c>
      <c r="D1190">
        <f t="shared" si="555"/>
        <v>2.2799247037980294E-2</v>
      </c>
      <c r="E1190">
        <f t="shared" si="579"/>
        <v>0.11222545381606672</v>
      </c>
      <c r="F1190">
        <f t="shared" si="575"/>
        <v>0.34508348794063176</v>
      </c>
      <c r="G1190" t="str">
        <f t="shared" si="556"/>
        <v>Below 10.7</v>
      </c>
      <c r="H1190" t="str">
        <f t="shared" si="557"/>
        <v>13.7 to 17.8</v>
      </c>
      <c r="I1190" t="str">
        <f>IF(C1190&gt;$AA$17,"Above 21.9",IF(C1190&gt;$AA$16,"17.7 to 21.9",IF(C1190&gt;$AA$15,"13.7 to 17.7",IF(C1190&gt;$AA$14,"10.6 to 13.6","Below 10.6"))))</f>
        <v>Below 10.6</v>
      </c>
      <c r="J1190" t="str">
        <f t="shared" si="558"/>
        <v>13.7 to 17.7</v>
      </c>
      <c r="K1190">
        <f t="shared" ref="K1190:O1190" si="632">_xlfn.PERCENTILE.INC($C471:$C1190,K$1)</f>
        <v>10.14261106804345</v>
      </c>
      <c r="L1190">
        <f t="shared" si="632"/>
        <v>12.008119938005091</v>
      </c>
      <c r="M1190">
        <f t="shared" si="632"/>
        <v>15.758557273717162</v>
      </c>
      <c r="N1190">
        <f t="shared" si="632"/>
        <v>18.846528042788417</v>
      </c>
      <c r="O1190">
        <f t="shared" si="632"/>
        <v>32.563788598776704</v>
      </c>
      <c r="P1190">
        <f t="shared" si="597"/>
        <v>5</v>
      </c>
      <c r="Q1190">
        <f t="shared" si="560"/>
        <v>2</v>
      </c>
      <c r="R1190">
        <f t="shared" si="561"/>
        <v>5</v>
      </c>
      <c r="S1190">
        <f t="shared" si="562"/>
        <v>5</v>
      </c>
      <c r="T1190">
        <f t="shared" si="574"/>
        <v>0.11298242418040715</v>
      </c>
      <c r="U1190">
        <f t="shared" si="563"/>
        <v>5.8511897129505545E-2</v>
      </c>
      <c r="V1190">
        <f t="shared" si="564"/>
        <v>0.10801892629127861</v>
      </c>
      <c r="W1190">
        <f t="shared" si="565"/>
        <v>0.11434838498069574</v>
      </c>
    </row>
    <row r="1191" spans="1:23" x14ac:dyDescent="0.4">
      <c r="A1191">
        <v>1980.02</v>
      </c>
      <c r="B1191">
        <v>115.3</v>
      </c>
      <c r="C1191">
        <v>9.0544760921925107</v>
      </c>
      <c r="D1191">
        <f t="shared" ref="D1191:D1254" si="633">(B1191-B1071)/B1071/10</f>
        <v>3.2285452042221205E-2</v>
      </c>
      <c r="E1191">
        <f t="shared" si="579"/>
        <v>0.1737758322304794</v>
      </c>
      <c r="F1191">
        <f t="shared" si="575"/>
        <v>0.47610459873760047</v>
      </c>
      <c r="G1191" t="str">
        <f t="shared" ref="G1191:G1254" si="634">IF(C1191&gt;22,"Above 22.0",IF(C1191&gt;17.8,"17.8 to 22.0",IF(C1191&gt;13.7,"13.7 to 17.8",IF(C1191&gt;10.7,"10.7 to 13.7","Below 10.7"))))</f>
        <v>Below 10.7</v>
      </c>
      <c r="H1191" t="str">
        <f t="shared" ref="H1191:H1254" si="635">G1071</f>
        <v>13.7 to 17.8</v>
      </c>
      <c r="I1191" t="str">
        <f>IF(C1191&gt;$AA$17,"Above 21.9",IF(C1191&gt;$AA$16,"17.7 to 21.9",IF(C1191&gt;$AA$15,"13.7 to 17.7",IF(C1191&gt;$AA$14,"10.6 to 13.6","Below 10.6"))))</f>
        <v>Below 10.6</v>
      </c>
      <c r="J1191" t="str">
        <f t="shared" ref="J1191:J1254" si="636">I1071</f>
        <v>13.7 to 17.7</v>
      </c>
      <c r="K1191">
        <f t="shared" ref="K1191:O1191" si="637">_xlfn.PERCENTILE.INC($C472:$C1191,K$1)</f>
        <v>10.14261106804345</v>
      </c>
      <c r="L1191">
        <f t="shared" si="637"/>
        <v>12.008119938005091</v>
      </c>
      <c r="M1191">
        <f t="shared" si="637"/>
        <v>15.758557273717162</v>
      </c>
      <c r="N1191">
        <f t="shared" si="637"/>
        <v>18.846528042788417</v>
      </c>
      <c r="O1191">
        <f t="shared" si="637"/>
        <v>32.563788598776704</v>
      </c>
      <c r="P1191">
        <f t="shared" si="597"/>
        <v>5</v>
      </c>
      <c r="Q1191">
        <f t="shared" ref="Q1191:Q1254" si="638">P1071</f>
        <v>2</v>
      </c>
      <c r="R1191">
        <f t="shared" ref="R1191:R1254" si="639">P1179</f>
        <v>5</v>
      </c>
      <c r="S1191">
        <f t="shared" ref="S1191:S1254" si="640">P1190</f>
        <v>5</v>
      </c>
      <c r="T1191">
        <f t="shared" si="574"/>
        <v>0.11044261311400221</v>
      </c>
      <c r="U1191">
        <f t="shared" ref="U1191:U1254" si="641">T1071</f>
        <v>6.1077703419733689E-2</v>
      </c>
      <c r="V1191">
        <f t="shared" ref="V1191:V1254" si="642">T1179</f>
        <v>0.11106495287400953</v>
      </c>
      <c r="W1191">
        <f t="shared" ref="W1191:W1254" si="643">T1190</f>
        <v>0.11298242418040715</v>
      </c>
    </row>
    <row r="1192" spans="1:23" x14ac:dyDescent="0.4">
      <c r="A1192">
        <v>1980.03</v>
      </c>
      <c r="B1192">
        <v>104.7</v>
      </c>
      <c r="C1192">
        <v>8.0811509007854934</v>
      </c>
      <c r="D1192">
        <f t="shared" si="633"/>
        <v>1.8104906937394243E-2</v>
      </c>
      <c r="E1192">
        <f t="shared" si="579"/>
        <v>4.5954045954046042E-2</v>
      </c>
      <c r="F1192">
        <f t="shared" si="575"/>
        <v>-1.1032090199479612</v>
      </c>
      <c r="G1192" t="str">
        <f t="shared" si="634"/>
        <v>Below 10.7</v>
      </c>
      <c r="H1192" t="str">
        <f t="shared" si="635"/>
        <v>13.7 to 17.8</v>
      </c>
      <c r="I1192" t="str">
        <f>IF(C1192&gt;$AA$17,"Above 21.9",IF(C1192&gt;$AA$16,"17.7 to 21.9",IF(C1192&gt;$AA$15,"13.7 to 17.7",IF(C1192&gt;$AA$14,"10.6 to 13.6","Below 10.6"))))</f>
        <v>Below 10.6</v>
      </c>
      <c r="J1192" t="str">
        <f t="shared" si="636"/>
        <v>13.7 to 17.7</v>
      </c>
      <c r="K1192">
        <f t="shared" ref="K1192:O1192" si="644">_xlfn.PERCENTILE.INC($C473:$C1192,K$1)</f>
        <v>10.14261106804345</v>
      </c>
      <c r="L1192">
        <f t="shared" si="644"/>
        <v>12.008119938005091</v>
      </c>
      <c r="M1192">
        <f t="shared" si="644"/>
        <v>15.758557273717162</v>
      </c>
      <c r="N1192">
        <f t="shared" si="644"/>
        <v>18.846528042788417</v>
      </c>
      <c r="O1192">
        <f t="shared" si="644"/>
        <v>32.563788598776704</v>
      </c>
      <c r="P1192">
        <f t="shared" si="597"/>
        <v>5</v>
      </c>
      <c r="Q1192">
        <f t="shared" si="638"/>
        <v>2</v>
      </c>
      <c r="R1192">
        <f t="shared" si="639"/>
        <v>5</v>
      </c>
      <c r="S1192">
        <f t="shared" si="640"/>
        <v>5</v>
      </c>
      <c r="T1192">
        <f t="shared" si="574"/>
        <v>0.12374475025615464</v>
      </c>
      <c r="U1192">
        <f t="shared" si="641"/>
        <v>6.0489880391215167E-2</v>
      </c>
      <c r="V1192">
        <f t="shared" si="642"/>
        <v>0.11024404136247061</v>
      </c>
      <c r="W1192">
        <f t="shared" si="643"/>
        <v>0.11044261311400221</v>
      </c>
    </row>
    <row r="1193" spans="1:23" x14ac:dyDescent="0.4">
      <c r="A1193">
        <v>1980.04</v>
      </c>
      <c r="B1193">
        <v>103</v>
      </c>
      <c r="C1193">
        <v>7.8440245047192132</v>
      </c>
      <c r="D1193">
        <f t="shared" si="633"/>
        <v>1.9837114601512502E-2</v>
      </c>
      <c r="E1193">
        <f t="shared" si="579"/>
        <v>8.8148873653281657E-3</v>
      </c>
      <c r="F1193">
        <f t="shared" si="575"/>
        <v>-0.19484240687679116</v>
      </c>
      <c r="G1193" t="str">
        <f t="shared" si="634"/>
        <v>Below 10.7</v>
      </c>
      <c r="H1193" t="str">
        <f t="shared" si="635"/>
        <v>13.7 to 17.8</v>
      </c>
      <c r="I1193" t="str">
        <f>IF(C1193&gt;$AA$17,"Above 21.9",IF(C1193&gt;$AA$16,"17.7 to 21.9",IF(C1193&gt;$AA$15,"13.7 to 17.7",IF(C1193&gt;$AA$14,"10.6 to 13.6","Below 10.6"))))</f>
        <v>Below 10.6</v>
      </c>
      <c r="J1193" t="str">
        <f t="shared" si="636"/>
        <v>13.7 to 17.7</v>
      </c>
      <c r="K1193">
        <f t="shared" ref="K1193:O1193" si="645">_xlfn.PERCENTILE.INC($C474:$C1193,K$1)</f>
        <v>10.14261106804345</v>
      </c>
      <c r="L1193">
        <f t="shared" si="645"/>
        <v>12.008119938005091</v>
      </c>
      <c r="M1193">
        <f t="shared" si="645"/>
        <v>15.758557273717162</v>
      </c>
      <c r="N1193">
        <f t="shared" si="645"/>
        <v>18.846528042788417</v>
      </c>
      <c r="O1193">
        <f t="shared" si="645"/>
        <v>32.563788598776704</v>
      </c>
      <c r="P1193">
        <f t="shared" si="597"/>
        <v>5</v>
      </c>
      <c r="Q1193">
        <f t="shared" si="638"/>
        <v>2</v>
      </c>
      <c r="R1193">
        <f t="shared" si="639"/>
        <v>5</v>
      </c>
      <c r="S1193">
        <f t="shared" si="640"/>
        <v>5</v>
      </c>
      <c r="T1193">
        <f t="shared" si="574"/>
        <v>0.12748557827660639</v>
      </c>
      <c r="U1193">
        <f t="shared" si="641"/>
        <v>6.2999793825658457E-2</v>
      </c>
      <c r="V1193">
        <f t="shared" si="642"/>
        <v>0.10949228511875607</v>
      </c>
      <c r="W1193">
        <f t="shared" si="643"/>
        <v>0.12374475025615464</v>
      </c>
    </row>
    <row r="1194" spans="1:23" x14ac:dyDescent="0.4">
      <c r="A1194">
        <v>1980.05</v>
      </c>
      <c r="B1194">
        <v>107.7</v>
      </c>
      <c r="C1194">
        <v>8.1042258071764905</v>
      </c>
      <c r="D1194">
        <f t="shared" si="633"/>
        <v>4.1598737838548519E-2</v>
      </c>
      <c r="E1194">
        <f t="shared" si="579"/>
        <v>7.9915772585982134E-2</v>
      </c>
      <c r="F1194">
        <f t="shared" si="575"/>
        <v>0.54757281553398096</v>
      </c>
      <c r="G1194" t="str">
        <f t="shared" si="634"/>
        <v>Below 10.7</v>
      </c>
      <c r="H1194" t="str">
        <f t="shared" si="635"/>
        <v>13.7 to 17.8</v>
      </c>
      <c r="I1194" t="str">
        <f>IF(C1194&gt;$AA$17,"Above 21.9",IF(C1194&gt;$AA$16,"17.7 to 21.9",IF(C1194&gt;$AA$15,"13.7 to 17.7",IF(C1194&gt;$AA$14,"10.6 to 13.6","Below 10.6"))))</f>
        <v>Below 10.6</v>
      </c>
      <c r="J1194" t="str">
        <f t="shared" si="636"/>
        <v>13.7 to 17.7</v>
      </c>
      <c r="K1194">
        <f t="shared" ref="K1194:O1194" si="646">_xlfn.PERCENTILE.INC($C475:$C1194,K$1)</f>
        <v>10.14261106804345</v>
      </c>
      <c r="L1194">
        <f t="shared" si="646"/>
        <v>12.008119938005091</v>
      </c>
      <c r="M1194">
        <f t="shared" si="646"/>
        <v>15.758557273717162</v>
      </c>
      <c r="N1194">
        <f t="shared" si="646"/>
        <v>18.846528042788417</v>
      </c>
      <c r="O1194">
        <f t="shared" si="646"/>
        <v>32.563788598776704</v>
      </c>
      <c r="P1194">
        <f t="shared" si="597"/>
        <v>5</v>
      </c>
      <c r="Q1194">
        <f t="shared" si="638"/>
        <v>3</v>
      </c>
      <c r="R1194">
        <f t="shared" si="639"/>
        <v>5</v>
      </c>
      <c r="S1194">
        <f t="shared" si="640"/>
        <v>5</v>
      </c>
      <c r="T1194">
        <f t="shared" si="574"/>
        <v>0.12339241573383548</v>
      </c>
      <c r="U1194">
        <f t="shared" si="641"/>
        <v>7.151113583232066E-2</v>
      </c>
      <c r="V1194">
        <f t="shared" si="642"/>
        <v>0.11370893979093799</v>
      </c>
      <c r="W1194">
        <f t="shared" si="643"/>
        <v>0.12748557827660639</v>
      </c>
    </row>
    <row r="1195" spans="1:23" x14ac:dyDescent="0.4">
      <c r="A1195">
        <v>1980.06</v>
      </c>
      <c r="B1195">
        <v>114.6</v>
      </c>
      <c r="C1195">
        <v>8.5120779623067353</v>
      </c>
      <c r="D1195">
        <f t="shared" si="633"/>
        <v>5.1607355470300285E-2</v>
      </c>
      <c r="E1195">
        <f t="shared" si="579"/>
        <v>0.12684365781710905</v>
      </c>
      <c r="F1195">
        <f t="shared" si="575"/>
        <v>0.76880222841225532</v>
      </c>
      <c r="G1195" t="str">
        <f t="shared" si="634"/>
        <v>Below 10.7</v>
      </c>
      <c r="H1195" t="str">
        <f t="shared" si="635"/>
        <v>13.7 to 17.8</v>
      </c>
      <c r="I1195" t="str">
        <f>IF(C1195&gt;$AA$17,"Above 21.9",IF(C1195&gt;$AA$16,"17.7 to 21.9",IF(C1195&gt;$AA$15,"13.7 to 17.7",IF(C1195&gt;$AA$14,"10.6 to 13.6","Below 10.6"))))</f>
        <v>Below 10.6</v>
      </c>
      <c r="J1195" t="str">
        <f t="shared" si="636"/>
        <v>13.7 to 17.7</v>
      </c>
      <c r="K1195">
        <f t="shared" ref="K1195:O1195" si="647">_xlfn.PERCENTILE.INC($C476:$C1195,K$1)</f>
        <v>10.14261106804345</v>
      </c>
      <c r="L1195">
        <f t="shared" si="647"/>
        <v>12.008119938005091</v>
      </c>
      <c r="M1195">
        <f t="shared" si="647"/>
        <v>15.758557273717162</v>
      </c>
      <c r="N1195">
        <f t="shared" si="647"/>
        <v>18.846528042788417</v>
      </c>
      <c r="O1195">
        <f t="shared" si="647"/>
        <v>32.563788598776704</v>
      </c>
      <c r="P1195">
        <f t="shared" si="597"/>
        <v>5</v>
      </c>
      <c r="Q1195">
        <f t="shared" si="638"/>
        <v>3</v>
      </c>
      <c r="R1195">
        <f t="shared" si="639"/>
        <v>5</v>
      </c>
      <c r="S1195">
        <f t="shared" si="640"/>
        <v>5</v>
      </c>
      <c r="T1195">
        <f t="shared" si="574"/>
        <v>0.11748012699463158</v>
      </c>
      <c r="U1195">
        <f t="shared" si="641"/>
        <v>7.2465386521519654E-2</v>
      </c>
      <c r="V1195">
        <f t="shared" si="642"/>
        <v>0.11294409635310627</v>
      </c>
      <c r="W1195">
        <f t="shared" si="643"/>
        <v>0.12339241573383548</v>
      </c>
    </row>
    <row r="1196" spans="1:23" x14ac:dyDescent="0.4">
      <c r="A1196">
        <v>1980.07</v>
      </c>
      <c r="B1196">
        <v>119.8</v>
      </c>
      <c r="C1196">
        <v>8.8808655272958372</v>
      </c>
      <c r="D1196">
        <f t="shared" si="633"/>
        <v>5.8214474379292128E-2</v>
      </c>
      <c r="E1196">
        <f t="shared" si="579"/>
        <v>0.16650438169425505</v>
      </c>
      <c r="F1196">
        <f t="shared" si="575"/>
        <v>0.54450261780104747</v>
      </c>
      <c r="G1196" t="str">
        <f t="shared" si="634"/>
        <v>Below 10.7</v>
      </c>
      <c r="H1196" t="str">
        <f t="shared" si="635"/>
        <v>13.7 to 17.8</v>
      </c>
      <c r="I1196" t="str">
        <f>IF(C1196&gt;$AA$17,"Above 21.9",IF(C1196&gt;$AA$16,"17.7 to 21.9",IF(C1196&gt;$AA$15,"13.7 to 17.7",IF(C1196&gt;$AA$14,"10.6 to 13.6","Below 10.6"))))</f>
        <v>Below 10.6</v>
      </c>
      <c r="J1196" t="str">
        <f t="shared" si="636"/>
        <v>13.7 to 17.7</v>
      </c>
      <c r="K1196">
        <f t="shared" ref="K1196:O1196" si="648">_xlfn.PERCENTILE.INC($C477:$C1196,K$1)</f>
        <v>10.14261106804345</v>
      </c>
      <c r="L1196">
        <f t="shared" si="648"/>
        <v>12.008119938005091</v>
      </c>
      <c r="M1196">
        <f t="shared" si="648"/>
        <v>15.758557273717162</v>
      </c>
      <c r="N1196">
        <f t="shared" si="648"/>
        <v>18.846528042788417</v>
      </c>
      <c r="O1196">
        <f t="shared" si="648"/>
        <v>32.563788598776704</v>
      </c>
      <c r="P1196">
        <f t="shared" si="597"/>
        <v>5</v>
      </c>
      <c r="Q1196">
        <f t="shared" si="638"/>
        <v>3</v>
      </c>
      <c r="R1196">
        <f t="shared" si="639"/>
        <v>5</v>
      </c>
      <c r="S1196">
        <f t="shared" si="640"/>
        <v>5</v>
      </c>
      <c r="T1196">
        <f t="shared" si="574"/>
        <v>0.11260163741095325</v>
      </c>
      <c r="U1196">
        <f t="shared" si="641"/>
        <v>7.2851784404170519E-2</v>
      </c>
      <c r="V1196">
        <f t="shared" si="642"/>
        <v>0.11328238135436031</v>
      </c>
      <c r="W1196">
        <f t="shared" si="643"/>
        <v>0.11748012699463158</v>
      </c>
    </row>
    <row r="1197" spans="1:23" x14ac:dyDescent="0.4">
      <c r="A1197">
        <v>1980.08</v>
      </c>
      <c r="B1197">
        <v>123.5</v>
      </c>
      <c r="C1197">
        <v>9.071005981618379</v>
      </c>
      <c r="D1197">
        <f t="shared" si="633"/>
        <v>5.8495893223819297E-2</v>
      </c>
      <c r="E1197">
        <f t="shared" si="579"/>
        <v>0.14990689013035377</v>
      </c>
      <c r="F1197">
        <f t="shared" si="575"/>
        <v>0.37061769616026741</v>
      </c>
      <c r="G1197" t="str">
        <f t="shared" si="634"/>
        <v>Below 10.7</v>
      </c>
      <c r="H1197" t="str">
        <f t="shared" si="635"/>
        <v>13.7 to 17.8</v>
      </c>
      <c r="I1197" t="str">
        <f>IF(C1197&gt;$AA$17,"Above 21.9",IF(C1197&gt;$AA$16,"17.7 to 21.9",IF(C1197&gt;$AA$15,"13.7 to 17.7",IF(C1197&gt;$AA$14,"10.6 to 13.6","Below 10.6"))))</f>
        <v>Below 10.6</v>
      </c>
      <c r="J1197" t="str">
        <f t="shared" si="636"/>
        <v>13.7 to 17.7</v>
      </c>
      <c r="K1197">
        <f t="shared" ref="K1197:O1197" si="649">_xlfn.PERCENTILE.INC($C478:$C1197,K$1)</f>
        <v>10.14261106804345</v>
      </c>
      <c r="L1197">
        <f t="shared" si="649"/>
        <v>12.008119938005091</v>
      </c>
      <c r="M1197">
        <f t="shared" si="649"/>
        <v>15.758557273717162</v>
      </c>
      <c r="N1197">
        <f t="shared" si="649"/>
        <v>18.846528042788417</v>
      </c>
      <c r="O1197">
        <f t="shared" si="649"/>
        <v>32.563788598776704</v>
      </c>
      <c r="P1197">
        <f t="shared" si="597"/>
        <v>5</v>
      </c>
      <c r="Q1197">
        <f t="shared" si="638"/>
        <v>3</v>
      </c>
      <c r="R1197">
        <f t="shared" si="639"/>
        <v>5</v>
      </c>
      <c r="S1197">
        <f t="shared" si="640"/>
        <v>5</v>
      </c>
      <c r="T1197">
        <f t="shared" si="574"/>
        <v>0.11024135603332363</v>
      </c>
      <c r="U1197">
        <f t="shared" si="641"/>
        <v>7.0919689643200792E-2</v>
      </c>
      <c r="V1197">
        <f t="shared" si="642"/>
        <v>0.10956303656772946</v>
      </c>
      <c r="W1197">
        <f t="shared" si="643"/>
        <v>0.11260163741095325</v>
      </c>
    </row>
    <row r="1198" spans="1:23" x14ac:dyDescent="0.4">
      <c r="A1198">
        <v>1980.09</v>
      </c>
      <c r="B1198">
        <v>126.5</v>
      </c>
      <c r="C1198">
        <v>9.1960401317432368</v>
      </c>
      <c r="D1198">
        <f t="shared" si="633"/>
        <v>5.3184790506175826E-2</v>
      </c>
      <c r="E1198">
        <f t="shared" si="579"/>
        <v>0.1648250460405157</v>
      </c>
      <c r="F1198">
        <f t="shared" si="575"/>
        <v>0.291497975708502</v>
      </c>
      <c r="G1198" t="str">
        <f t="shared" si="634"/>
        <v>Below 10.7</v>
      </c>
      <c r="H1198" t="str">
        <f t="shared" si="635"/>
        <v>13.7 to 17.8</v>
      </c>
      <c r="I1198" t="str">
        <f>IF(C1198&gt;$AA$17,"Above 21.9",IF(C1198&gt;$AA$16,"17.7 to 21.9",IF(C1198&gt;$AA$15,"13.7 to 17.7",IF(C1198&gt;$AA$14,"10.6 to 13.6","Below 10.6"))))</f>
        <v>Below 10.6</v>
      </c>
      <c r="J1198" t="str">
        <f t="shared" si="636"/>
        <v>13.7 to 17.7</v>
      </c>
      <c r="K1198">
        <f t="shared" ref="K1198:O1198" si="650">_xlfn.PERCENTILE.INC($C479:$C1198,K$1)</f>
        <v>10.14261106804345</v>
      </c>
      <c r="L1198">
        <f t="shared" si="650"/>
        <v>12.008119938005091</v>
      </c>
      <c r="M1198">
        <f t="shared" si="650"/>
        <v>15.758557273717162</v>
      </c>
      <c r="N1198">
        <f t="shared" si="650"/>
        <v>18.846528042788417</v>
      </c>
      <c r="O1198">
        <f t="shared" si="650"/>
        <v>32.563788598776704</v>
      </c>
      <c r="P1198">
        <f t="shared" si="597"/>
        <v>5</v>
      </c>
      <c r="Q1198">
        <f t="shared" si="638"/>
        <v>2</v>
      </c>
      <c r="R1198">
        <f t="shared" si="639"/>
        <v>5</v>
      </c>
      <c r="S1198">
        <f t="shared" si="640"/>
        <v>5</v>
      </c>
      <c r="T1198">
        <f t="shared" si="574"/>
        <v>0.10874245715263491</v>
      </c>
      <c r="U1198">
        <f t="shared" si="641"/>
        <v>6.7373363187001489E-2</v>
      </c>
      <c r="V1198">
        <f t="shared" si="642"/>
        <v>0.10973625013193622</v>
      </c>
      <c r="W1198">
        <f t="shared" si="643"/>
        <v>0.11024135603332363</v>
      </c>
    </row>
    <row r="1199" spans="1:23" x14ac:dyDescent="0.4">
      <c r="A1199">
        <v>1980.1</v>
      </c>
      <c r="B1199">
        <v>130.19999999999999</v>
      </c>
      <c r="C1199">
        <v>9.3578410467571089</v>
      </c>
      <c r="D1199">
        <f t="shared" si="633"/>
        <v>5.4320256015171244E-2</v>
      </c>
      <c r="E1199">
        <f t="shared" si="579"/>
        <v>0.24593301435406686</v>
      </c>
      <c r="F1199">
        <f t="shared" si="575"/>
        <v>0.35098814229248904</v>
      </c>
      <c r="G1199" t="str">
        <f t="shared" si="634"/>
        <v>Below 10.7</v>
      </c>
      <c r="H1199" t="str">
        <f t="shared" si="635"/>
        <v>13.7 to 17.8</v>
      </c>
      <c r="I1199" t="str">
        <f>IF(C1199&gt;$AA$17,"Above 21.9",IF(C1199&gt;$AA$16,"17.7 to 21.9",IF(C1199&gt;$AA$15,"13.7 to 17.7",IF(C1199&gt;$AA$14,"10.6 to 13.6","Below 10.6"))))</f>
        <v>Below 10.6</v>
      </c>
      <c r="J1199" t="str">
        <f t="shared" si="636"/>
        <v>13.7 to 17.7</v>
      </c>
      <c r="K1199">
        <f t="shared" ref="K1199:O1199" si="651">_xlfn.PERCENTILE.INC($C480:$C1199,K$1)</f>
        <v>10.14261106804345</v>
      </c>
      <c r="L1199">
        <f t="shared" si="651"/>
        <v>12.008119938005091</v>
      </c>
      <c r="M1199">
        <f t="shared" si="651"/>
        <v>15.758557273717162</v>
      </c>
      <c r="N1199">
        <f t="shared" si="651"/>
        <v>18.846528042788417</v>
      </c>
      <c r="O1199">
        <f t="shared" si="651"/>
        <v>32.563788598776704</v>
      </c>
      <c r="P1199">
        <f t="shared" si="597"/>
        <v>5</v>
      </c>
      <c r="Q1199">
        <f t="shared" si="638"/>
        <v>2</v>
      </c>
      <c r="R1199">
        <f t="shared" si="639"/>
        <v>5</v>
      </c>
      <c r="S1199">
        <f t="shared" si="640"/>
        <v>5</v>
      </c>
      <c r="T1199">
        <f t="shared" ref="T1199:T1262" si="652">1/C1199</f>
        <v>0.10686225540735624</v>
      </c>
      <c r="U1199">
        <f t="shared" si="641"/>
        <v>6.6382613674451918E-2</v>
      </c>
      <c r="V1199">
        <f t="shared" si="642"/>
        <v>0.11518291273528486</v>
      </c>
      <c r="W1199">
        <f t="shared" si="643"/>
        <v>0.10874245715263491</v>
      </c>
    </row>
    <row r="1200" spans="1:23" x14ac:dyDescent="0.4">
      <c r="A1200">
        <v>1980.11</v>
      </c>
      <c r="B1200">
        <v>135.69999999999999</v>
      </c>
      <c r="C1200">
        <v>9.6540436632333861</v>
      </c>
      <c r="D1200">
        <f t="shared" si="633"/>
        <v>6.1010915994304679E-2</v>
      </c>
      <c r="E1200">
        <f t="shared" si="579"/>
        <v>0.30858244937319174</v>
      </c>
      <c r="F1200">
        <f t="shared" ref="F1200:F1263" si="653">(B1200-B1199)/B1199*12</f>
        <v>0.50691244239631339</v>
      </c>
      <c r="G1200" t="str">
        <f t="shared" si="634"/>
        <v>Below 10.7</v>
      </c>
      <c r="H1200" t="str">
        <f t="shared" si="635"/>
        <v>13.7 to 17.8</v>
      </c>
      <c r="I1200" t="str">
        <f>IF(C1200&gt;$AA$17,"Above 21.9",IF(C1200&gt;$AA$16,"17.7 to 21.9",IF(C1200&gt;$AA$15,"13.7 to 17.7",IF(C1200&gt;$AA$14,"10.6 to 13.6","Below 10.6"))))</f>
        <v>Below 10.6</v>
      </c>
      <c r="J1200" t="str">
        <f t="shared" si="636"/>
        <v>13.7 to 17.7</v>
      </c>
      <c r="K1200">
        <f t="shared" ref="K1200:O1200" si="654">_xlfn.PERCENTILE.INC($C481:$C1200,K$1)</f>
        <v>10.14261106804345</v>
      </c>
      <c r="L1200">
        <f t="shared" si="654"/>
        <v>12.008119938005091</v>
      </c>
      <c r="M1200">
        <f t="shared" si="654"/>
        <v>15.758557273717162</v>
      </c>
      <c r="N1200">
        <f t="shared" si="654"/>
        <v>18.846528042788417</v>
      </c>
      <c r="O1200">
        <f t="shared" si="654"/>
        <v>32.563788598776704</v>
      </c>
      <c r="P1200">
        <f t="shared" si="597"/>
        <v>5</v>
      </c>
      <c r="Q1200">
        <f t="shared" si="638"/>
        <v>2</v>
      </c>
      <c r="R1200">
        <f t="shared" si="639"/>
        <v>5</v>
      </c>
      <c r="S1200">
        <f t="shared" si="640"/>
        <v>5</v>
      </c>
      <c r="T1200">
        <f t="shared" si="652"/>
        <v>0.10358353814043912</v>
      </c>
      <c r="U1200">
        <f t="shared" si="641"/>
        <v>6.6886223330996517E-2</v>
      </c>
      <c r="V1200">
        <f t="shared" si="642"/>
        <v>0.11738764176125081</v>
      </c>
      <c r="W1200">
        <f t="shared" si="643"/>
        <v>0.10686225540735624</v>
      </c>
    </row>
    <row r="1201" spans="1:23" x14ac:dyDescent="0.4">
      <c r="A1201">
        <v>1980.12</v>
      </c>
      <c r="B1201">
        <v>133.5</v>
      </c>
      <c r="C1201">
        <v>9.3899020849217365</v>
      </c>
      <c r="D1201">
        <f t="shared" si="633"/>
        <v>4.8250971682398676E-2</v>
      </c>
      <c r="E1201">
        <f t="shared" si="579"/>
        <v>0.238404452690167</v>
      </c>
      <c r="F1201">
        <f t="shared" si="653"/>
        <v>-0.19454679439940947</v>
      </c>
      <c r="G1201" t="str">
        <f t="shared" si="634"/>
        <v>Below 10.7</v>
      </c>
      <c r="H1201" t="str">
        <f t="shared" si="635"/>
        <v>13.7 to 17.8</v>
      </c>
      <c r="I1201" t="str">
        <f>IF(C1201&gt;$AA$17,"Above 21.9",IF(C1201&gt;$AA$16,"17.7 to 21.9",IF(C1201&gt;$AA$15,"13.7 to 17.7",IF(C1201&gt;$AA$14,"10.6 to 13.6","Below 10.6"))))</f>
        <v>Below 10.6</v>
      </c>
      <c r="J1201" t="str">
        <f t="shared" si="636"/>
        <v>13.7 to 17.7</v>
      </c>
      <c r="K1201">
        <f t="shared" ref="K1201:O1201" si="655">_xlfn.PERCENTILE.INC($C482:$C1201,K$1)</f>
        <v>10.14261106804345</v>
      </c>
      <c r="L1201">
        <f t="shared" si="655"/>
        <v>12.008119938005091</v>
      </c>
      <c r="M1201">
        <f t="shared" si="655"/>
        <v>15.758557273717162</v>
      </c>
      <c r="N1201">
        <f t="shared" si="655"/>
        <v>18.846528042788417</v>
      </c>
      <c r="O1201">
        <f t="shared" si="655"/>
        <v>32.563788598776704</v>
      </c>
      <c r="P1201">
        <f t="shared" si="597"/>
        <v>5</v>
      </c>
      <c r="Q1201">
        <f t="shared" si="638"/>
        <v>2</v>
      </c>
      <c r="R1201">
        <f t="shared" si="639"/>
        <v>5</v>
      </c>
      <c r="S1201">
        <f t="shared" si="640"/>
        <v>5</v>
      </c>
      <c r="T1201">
        <f t="shared" si="652"/>
        <v>0.106497383141598</v>
      </c>
      <c r="U1201">
        <f t="shared" si="641"/>
        <v>6.2996726482583115E-2</v>
      </c>
      <c r="V1201">
        <f t="shared" si="642"/>
        <v>0.11434838498069574</v>
      </c>
      <c r="W1201">
        <f t="shared" si="643"/>
        <v>0.10358353814043912</v>
      </c>
    </row>
    <row r="1202" spans="1:23" x14ac:dyDescent="0.4">
      <c r="A1202">
        <v>1981.01</v>
      </c>
      <c r="B1202">
        <v>133</v>
      </c>
      <c r="C1202">
        <v>9.2594045308779478</v>
      </c>
      <c r="D1202">
        <f t="shared" si="633"/>
        <v>4.226120440688845E-2</v>
      </c>
      <c r="E1202">
        <f t="shared" si="579"/>
        <v>0.19927862939585206</v>
      </c>
      <c r="F1202">
        <f t="shared" si="653"/>
        <v>-4.49438202247191E-2</v>
      </c>
      <c r="G1202" t="str">
        <f t="shared" si="634"/>
        <v>Below 10.7</v>
      </c>
      <c r="H1202" t="str">
        <f t="shared" si="635"/>
        <v>13.7 to 17.8</v>
      </c>
      <c r="I1202" t="str">
        <f>IF(C1202&gt;$AA$17,"Above 21.9",IF(C1202&gt;$AA$16,"17.7 to 21.9",IF(C1202&gt;$AA$15,"13.7 to 17.7",IF(C1202&gt;$AA$14,"10.6 to 13.6","Below 10.6"))))</f>
        <v>Below 10.6</v>
      </c>
      <c r="J1202" t="str">
        <f t="shared" si="636"/>
        <v>13.7 to 17.7</v>
      </c>
      <c r="K1202">
        <f t="shared" ref="K1202:O1202" si="656">_xlfn.PERCENTILE.INC($C483:$C1202,K$1)</f>
        <v>10.14261106804345</v>
      </c>
      <c r="L1202">
        <f t="shared" si="656"/>
        <v>12.008119938005091</v>
      </c>
      <c r="M1202">
        <f t="shared" si="656"/>
        <v>15.758557273717162</v>
      </c>
      <c r="N1202">
        <f t="shared" si="656"/>
        <v>18.846528042788417</v>
      </c>
      <c r="O1202">
        <f t="shared" si="656"/>
        <v>32.563788598776704</v>
      </c>
      <c r="P1202">
        <f t="shared" si="597"/>
        <v>5</v>
      </c>
      <c r="Q1202">
        <f t="shared" si="638"/>
        <v>2</v>
      </c>
      <c r="R1202">
        <f t="shared" si="639"/>
        <v>5</v>
      </c>
      <c r="S1202">
        <f t="shared" si="640"/>
        <v>5</v>
      </c>
      <c r="T1202">
        <f t="shared" si="652"/>
        <v>0.10799830557842396</v>
      </c>
      <c r="U1202">
        <f t="shared" si="641"/>
        <v>6.0746720766441289E-2</v>
      </c>
      <c r="V1202">
        <f t="shared" si="642"/>
        <v>0.11298242418040715</v>
      </c>
      <c r="W1202">
        <f t="shared" si="643"/>
        <v>0.106497383141598</v>
      </c>
    </row>
    <row r="1203" spans="1:23" x14ac:dyDescent="0.4">
      <c r="A1203">
        <v>1981.02</v>
      </c>
      <c r="B1203">
        <v>128.4</v>
      </c>
      <c r="C1203">
        <v>8.8298993538313013</v>
      </c>
      <c r="D1203">
        <f t="shared" si="633"/>
        <v>3.2221192462156323E-2</v>
      </c>
      <c r="E1203">
        <f t="shared" ref="E1203:E1266" si="657">(B1203-B1191)/B1191</f>
        <v>0.11361665221162193</v>
      </c>
      <c r="F1203">
        <f t="shared" si="653"/>
        <v>-0.41503759398496187</v>
      </c>
      <c r="G1203" t="str">
        <f t="shared" si="634"/>
        <v>Below 10.7</v>
      </c>
      <c r="H1203" t="str">
        <f t="shared" si="635"/>
        <v>13.7 to 17.8</v>
      </c>
      <c r="I1203" t="str">
        <f>IF(C1203&gt;$AA$17,"Above 21.9",IF(C1203&gt;$AA$16,"17.7 to 21.9",IF(C1203&gt;$AA$15,"13.7 to 17.7",IF(C1203&gt;$AA$14,"10.6 to 13.6","Below 10.6"))))</f>
        <v>Below 10.6</v>
      </c>
      <c r="J1203" t="str">
        <f t="shared" si="636"/>
        <v>13.7 to 17.7</v>
      </c>
      <c r="K1203">
        <f t="shared" ref="K1203:O1203" si="658">_xlfn.PERCENTILE.INC($C484:$C1203,K$1)</f>
        <v>10.14261106804345</v>
      </c>
      <c r="L1203">
        <f t="shared" si="658"/>
        <v>12.008119938005091</v>
      </c>
      <c r="M1203">
        <f t="shared" si="658"/>
        <v>15.758557273717162</v>
      </c>
      <c r="N1203">
        <f t="shared" si="658"/>
        <v>18.846528042788417</v>
      </c>
      <c r="O1203">
        <f t="shared" si="658"/>
        <v>32.563788598776704</v>
      </c>
      <c r="P1203">
        <f t="shared" si="597"/>
        <v>5</v>
      </c>
      <c r="Q1203">
        <f t="shared" si="638"/>
        <v>2</v>
      </c>
      <c r="R1203">
        <f t="shared" si="639"/>
        <v>5</v>
      </c>
      <c r="S1203">
        <f t="shared" si="640"/>
        <v>5</v>
      </c>
      <c r="T1203">
        <f t="shared" si="652"/>
        <v>0.11325157399060264</v>
      </c>
      <c r="U1203">
        <f t="shared" si="641"/>
        <v>5.8704274159920328E-2</v>
      </c>
      <c r="V1203">
        <f t="shared" si="642"/>
        <v>0.11044261311400221</v>
      </c>
      <c r="W1203">
        <f t="shared" si="643"/>
        <v>0.10799830557842396</v>
      </c>
    </row>
    <row r="1204" spans="1:23" x14ac:dyDescent="0.4">
      <c r="A1204">
        <v>1981.03</v>
      </c>
      <c r="B1204">
        <v>133.19999999999999</v>
      </c>
      <c r="C1204">
        <v>9.0810968838546184</v>
      </c>
      <c r="D1204">
        <f t="shared" si="633"/>
        <v>3.3734939759036145E-2</v>
      </c>
      <c r="E1204">
        <f t="shared" si="657"/>
        <v>0.27220630372492821</v>
      </c>
      <c r="F1204">
        <f t="shared" si="653"/>
        <v>0.44859813084111988</v>
      </c>
      <c r="G1204" t="str">
        <f t="shared" si="634"/>
        <v>Below 10.7</v>
      </c>
      <c r="H1204" t="str">
        <f t="shared" si="635"/>
        <v>13.7 to 17.8</v>
      </c>
      <c r="I1204" t="str">
        <f>IF(C1204&gt;$AA$17,"Above 21.9",IF(C1204&gt;$AA$16,"17.7 to 21.9",IF(C1204&gt;$AA$15,"13.7 to 17.7",IF(C1204&gt;$AA$14,"10.6 to 13.6","Below 10.6"))))</f>
        <v>Below 10.6</v>
      </c>
      <c r="J1204" t="str">
        <f t="shared" si="636"/>
        <v>13.7 to 17.7</v>
      </c>
      <c r="K1204">
        <f t="shared" ref="K1204:O1204" si="659">_xlfn.PERCENTILE.INC($C485:$C1204,K$1)</f>
        <v>10.14261106804345</v>
      </c>
      <c r="L1204">
        <f t="shared" si="659"/>
        <v>12.008119938005091</v>
      </c>
      <c r="M1204">
        <f t="shared" si="659"/>
        <v>15.758557273717162</v>
      </c>
      <c r="N1204">
        <f t="shared" si="659"/>
        <v>18.846528042788417</v>
      </c>
      <c r="O1204">
        <f t="shared" si="659"/>
        <v>32.563788598776704</v>
      </c>
      <c r="P1204">
        <f t="shared" si="597"/>
        <v>5</v>
      </c>
      <c r="Q1204">
        <f t="shared" si="638"/>
        <v>2</v>
      </c>
      <c r="R1204">
        <f t="shared" si="639"/>
        <v>5</v>
      </c>
      <c r="S1204">
        <f t="shared" si="640"/>
        <v>5</v>
      </c>
      <c r="T1204">
        <f t="shared" si="652"/>
        <v>0.11011885599171516</v>
      </c>
      <c r="U1204">
        <f t="shared" si="641"/>
        <v>5.7461678811379098E-2</v>
      </c>
      <c r="V1204">
        <f t="shared" si="642"/>
        <v>0.12374475025615464</v>
      </c>
      <c r="W1204">
        <f t="shared" si="643"/>
        <v>0.11325157399060264</v>
      </c>
    </row>
    <row r="1205" spans="1:23" x14ac:dyDescent="0.4">
      <c r="A1205">
        <v>1981.04</v>
      </c>
      <c r="B1205">
        <v>134.4</v>
      </c>
      <c r="C1205">
        <v>9.0855612307887341</v>
      </c>
      <c r="D1205">
        <f t="shared" si="633"/>
        <v>3.0485436893203887E-2</v>
      </c>
      <c r="E1205">
        <f t="shared" si="657"/>
        <v>0.30485436893203888</v>
      </c>
      <c r="F1205">
        <f t="shared" si="653"/>
        <v>0.10810810810810964</v>
      </c>
      <c r="G1205" t="str">
        <f t="shared" si="634"/>
        <v>Below 10.7</v>
      </c>
      <c r="H1205" t="str">
        <f t="shared" si="635"/>
        <v>17.8 to 22.0</v>
      </c>
      <c r="I1205" t="str">
        <f>IF(C1205&gt;$AA$17,"Above 21.9",IF(C1205&gt;$AA$16,"17.7 to 21.9",IF(C1205&gt;$AA$15,"13.7 to 17.7",IF(C1205&gt;$AA$14,"10.6 to 13.6","Below 10.6"))))</f>
        <v>Below 10.6</v>
      </c>
      <c r="J1205" t="str">
        <f t="shared" si="636"/>
        <v>17.7 to 21.9</v>
      </c>
      <c r="K1205">
        <f t="shared" ref="K1205:O1205" si="660">_xlfn.PERCENTILE.INC($C486:$C1205,K$1)</f>
        <v>10.14261106804345</v>
      </c>
      <c r="L1205">
        <f t="shared" si="660"/>
        <v>12.008119938005091</v>
      </c>
      <c r="M1205">
        <f t="shared" si="660"/>
        <v>15.758557273717162</v>
      </c>
      <c r="N1205">
        <f t="shared" si="660"/>
        <v>18.846528042788417</v>
      </c>
      <c r="O1205">
        <f t="shared" si="660"/>
        <v>32.563788598776704</v>
      </c>
      <c r="P1205">
        <f t="shared" si="597"/>
        <v>5</v>
      </c>
      <c r="Q1205">
        <f t="shared" si="638"/>
        <v>2</v>
      </c>
      <c r="R1205">
        <f t="shared" si="639"/>
        <v>5</v>
      </c>
      <c r="S1205">
        <f t="shared" si="640"/>
        <v>5</v>
      </c>
      <c r="T1205">
        <f t="shared" si="652"/>
        <v>0.11006474719594049</v>
      </c>
      <c r="U1205">
        <f t="shared" si="641"/>
        <v>5.5790774270409293E-2</v>
      </c>
      <c r="V1205">
        <f t="shared" si="642"/>
        <v>0.12748557827660639</v>
      </c>
      <c r="W1205">
        <f t="shared" si="643"/>
        <v>0.11011885599171516</v>
      </c>
    </row>
    <row r="1206" spans="1:23" x14ac:dyDescent="0.4">
      <c r="A1206">
        <v>1981.05</v>
      </c>
      <c r="B1206">
        <v>131.69999999999999</v>
      </c>
      <c r="C1206">
        <v>8.8184834665480611</v>
      </c>
      <c r="D1206">
        <f t="shared" si="633"/>
        <v>2.9625984251968503E-2</v>
      </c>
      <c r="E1206">
        <f t="shared" si="657"/>
        <v>0.2228412256267408</v>
      </c>
      <c r="F1206">
        <f t="shared" si="653"/>
        <v>-0.2410714285714301</v>
      </c>
      <c r="G1206" t="str">
        <f t="shared" si="634"/>
        <v>Below 10.7</v>
      </c>
      <c r="H1206" t="str">
        <f t="shared" si="635"/>
        <v>13.7 to 17.8</v>
      </c>
      <c r="I1206" t="str">
        <f>IF(C1206&gt;$AA$17,"Above 21.9",IF(C1206&gt;$AA$16,"17.7 to 21.9",IF(C1206&gt;$AA$15,"13.7 to 17.7",IF(C1206&gt;$AA$14,"10.6 to 13.6","Below 10.6"))))</f>
        <v>Below 10.6</v>
      </c>
      <c r="J1206" t="str">
        <f t="shared" si="636"/>
        <v>13.7 to 17.7</v>
      </c>
      <c r="K1206">
        <f t="shared" ref="K1206:O1206" si="661">_xlfn.PERCENTILE.INC($C487:$C1206,K$1)</f>
        <v>10.14261106804345</v>
      </c>
      <c r="L1206">
        <f t="shared" si="661"/>
        <v>12.008119938005091</v>
      </c>
      <c r="M1206">
        <f t="shared" si="661"/>
        <v>15.758557273717162</v>
      </c>
      <c r="N1206">
        <f t="shared" si="661"/>
        <v>18.846528042788417</v>
      </c>
      <c r="O1206">
        <f t="shared" si="661"/>
        <v>32.563788598776704</v>
      </c>
      <c r="P1206">
        <f t="shared" si="597"/>
        <v>5</v>
      </c>
      <c r="Q1206">
        <f t="shared" si="638"/>
        <v>2</v>
      </c>
      <c r="R1206">
        <f t="shared" si="639"/>
        <v>5</v>
      </c>
      <c r="S1206">
        <f t="shared" si="640"/>
        <v>5</v>
      </c>
      <c r="T1206">
        <f t="shared" si="652"/>
        <v>0.11339818278203832</v>
      </c>
      <c r="U1206">
        <f t="shared" si="641"/>
        <v>5.6934142174436479E-2</v>
      </c>
      <c r="V1206">
        <f t="shared" si="642"/>
        <v>0.12339241573383548</v>
      </c>
      <c r="W1206">
        <f t="shared" si="643"/>
        <v>0.11006474719594049</v>
      </c>
    </row>
    <row r="1207" spans="1:23" x14ac:dyDescent="0.4">
      <c r="A1207">
        <v>1981.06</v>
      </c>
      <c r="B1207">
        <v>132.30000000000001</v>
      </c>
      <c r="C1207">
        <v>8.7653407443049218</v>
      </c>
      <c r="D1207">
        <f t="shared" si="633"/>
        <v>3.2671480144404345E-2</v>
      </c>
      <c r="E1207">
        <f t="shared" si="657"/>
        <v>0.15445026178010487</v>
      </c>
      <c r="F1207">
        <f t="shared" si="653"/>
        <v>5.466970387243944E-2</v>
      </c>
      <c r="G1207" t="str">
        <f t="shared" si="634"/>
        <v>Below 10.7</v>
      </c>
      <c r="H1207" t="str">
        <f t="shared" si="635"/>
        <v>13.7 to 17.8</v>
      </c>
      <c r="I1207" t="str">
        <f>IF(C1207&gt;$AA$17,"Above 21.9",IF(C1207&gt;$AA$16,"17.7 to 21.9",IF(C1207&gt;$AA$15,"13.7 to 17.7",IF(C1207&gt;$AA$14,"10.6 to 13.6","Below 10.6"))))</f>
        <v>Below 10.6</v>
      </c>
      <c r="J1207" t="str">
        <f t="shared" si="636"/>
        <v>13.7 to 17.7</v>
      </c>
      <c r="K1207">
        <f t="shared" ref="K1207:O1207" si="662">_xlfn.PERCENTILE.INC($C488:$C1207,K$1)</f>
        <v>10.14261106804345</v>
      </c>
      <c r="L1207">
        <f t="shared" si="662"/>
        <v>12.008119938005091</v>
      </c>
      <c r="M1207">
        <f t="shared" si="662"/>
        <v>15.758557273717162</v>
      </c>
      <c r="N1207">
        <f t="shared" si="662"/>
        <v>18.846528042788417</v>
      </c>
      <c r="O1207">
        <f t="shared" si="662"/>
        <v>32.563788598776704</v>
      </c>
      <c r="P1207">
        <f t="shared" si="597"/>
        <v>5</v>
      </c>
      <c r="Q1207">
        <f t="shared" si="638"/>
        <v>2</v>
      </c>
      <c r="R1207">
        <f t="shared" si="639"/>
        <v>5</v>
      </c>
      <c r="S1207">
        <f t="shared" si="640"/>
        <v>5</v>
      </c>
      <c r="T1207">
        <f t="shared" si="652"/>
        <v>0.11408569605804851</v>
      </c>
      <c r="U1207">
        <f t="shared" si="641"/>
        <v>5.853715572881301E-2</v>
      </c>
      <c r="V1207">
        <f t="shared" si="642"/>
        <v>0.11748012699463158</v>
      </c>
      <c r="W1207">
        <f t="shared" si="643"/>
        <v>0.11339818278203832</v>
      </c>
    </row>
    <row r="1208" spans="1:23" x14ac:dyDescent="0.4">
      <c r="A1208">
        <v>1981.07</v>
      </c>
      <c r="B1208">
        <v>129.1</v>
      </c>
      <c r="C1208">
        <v>8.445319467875505</v>
      </c>
      <c r="D1208">
        <f t="shared" si="633"/>
        <v>3.0404040404040399E-2</v>
      </c>
      <c r="E1208">
        <f t="shared" si="657"/>
        <v>7.7629382303839714E-2</v>
      </c>
      <c r="F1208">
        <f t="shared" si="653"/>
        <v>-0.29024943310657747</v>
      </c>
      <c r="G1208" t="str">
        <f t="shared" si="634"/>
        <v>Below 10.7</v>
      </c>
      <c r="H1208" t="str">
        <f t="shared" si="635"/>
        <v>13.7 to 17.8</v>
      </c>
      <c r="I1208" t="str">
        <f>IF(C1208&gt;$AA$17,"Above 21.9",IF(C1208&gt;$AA$16,"17.7 to 21.9",IF(C1208&gt;$AA$15,"13.7 to 17.7",IF(C1208&gt;$AA$14,"10.6 to 13.6","Below 10.6"))))</f>
        <v>Below 10.6</v>
      </c>
      <c r="J1208" t="str">
        <f t="shared" si="636"/>
        <v>13.7 to 17.7</v>
      </c>
      <c r="K1208">
        <f t="shared" ref="K1208:O1208" si="663">_xlfn.PERCENTILE.INC($C489:$C1208,K$1)</f>
        <v>10.14261106804345</v>
      </c>
      <c r="L1208">
        <f t="shared" si="663"/>
        <v>12.008119938005091</v>
      </c>
      <c r="M1208">
        <f t="shared" si="663"/>
        <v>15.758557273717162</v>
      </c>
      <c r="N1208">
        <f t="shared" si="663"/>
        <v>18.846528042788417</v>
      </c>
      <c r="O1208">
        <f t="shared" si="663"/>
        <v>32.563788598776704</v>
      </c>
      <c r="P1208">
        <f t="shared" si="597"/>
        <v>5</v>
      </c>
      <c r="Q1208">
        <f t="shared" si="638"/>
        <v>2</v>
      </c>
      <c r="R1208">
        <f t="shared" si="639"/>
        <v>5</v>
      </c>
      <c r="S1208">
        <f t="shared" si="640"/>
        <v>5</v>
      </c>
      <c r="T1208">
        <f t="shared" si="652"/>
        <v>0.11840878297189614</v>
      </c>
      <c r="U1208">
        <f t="shared" si="641"/>
        <v>5.9208682908666883E-2</v>
      </c>
      <c r="V1208">
        <f t="shared" si="642"/>
        <v>0.11260163741095325</v>
      </c>
      <c r="W1208">
        <f t="shared" si="643"/>
        <v>0.11408569605804851</v>
      </c>
    </row>
    <row r="1209" spans="1:23" x14ac:dyDescent="0.4">
      <c r="A1209">
        <v>1981.08</v>
      </c>
      <c r="B1209">
        <v>129.6</v>
      </c>
      <c r="C1209">
        <v>8.3998063165664316</v>
      </c>
      <c r="D1209">
        <f t="shared" si="633"/>
        <v>3.3278486219662687E-2</v>
      </c>
      <c r="E1209">
        <f t="shared" si="657"/>
        <v>4.9392712550607239E-2</v>
      </c>
      <c r="F1209">
        <f t="shared" si="653"/>
        <v>4.6475600309837335E-2</v>
      </c>
      <c r="G1209" t="str">
        <f t="shared" si="634"/>
        <v>Below 10.7</v>
      </c>
      <c r="H1209" t="str">
        <f t="shared" si="635"/>
        <v>13.7 to 17.8</v>
      </c>
      <c r="I1209" t="str">
        <f>IF(C1209&gt;$AA$17,"Above 21.9",IF(C1209&gt;$AA$16,"17.7 to 21.9",IF(C1209&gt;$AA$15,"13.7 to 17.7",IF(C1209&gt;$AA$14,"10.6 to 13.6","Below 10.6"))))</f>
        <v>Below 10.6</v>
      </c>
      <c r="J1209" t="str">
        <f t="shared" si="636"/>
        <v>13.7 to 17.7</v>
      </c>
      <c r="K1209">
        <f t="shared" ref="K1209:O1209" si="664">_xlfn.PERCENTILE.INC($C490:$C1209,K$1)</f>
        <v>10.14261106804345</v>
      </c>
      <c r="L1209">
        <f t="shared" si="664"/>
        <v>12.008119938005091</v>
      </c>
      <c r="M1209">
        <f t="shared" si="664"/>
        <v>15.758557273717162</v>
      </c>
      <c r="N1209">
        <f t="shared" si="664"/>
        <v>18.846528042788417</v>
      </c>
      <c r="O1209">
        <f t="shared" si="664"/>
        <v>32.563788598776704</v>
      </c>
      <c r="P1209">
        <f t="shared" si="597"/>
        <v>5</v>
      </c>
      <c r="Q1209">
        <f t="shared" si="638"/>
        <v>2</v>
      </c>
      <c r="R1209">
        <f t="shared" si="639"/>
        <v>5</v>
      </c>
      <c r="S1209">
        <f t="shared" si="640"/>
        <v>5</v>
      </c>
      <c r="T1209">
        <f t="shared" si="652"/>
        <v>0.11905036405753312</v>
      </c>
      <c r="U1209">
        <f t="shared" si="641"/>
        <v>6.0534705072790483E-2</v>
      </c>
      <c r="V1209">
        <f t="shared" si="642"/>
        <v>0.11024135603332363</v>
      </c>
      <c r="W1209">
        <f t="shared" si="643"/>
        <v>0.11840878297189614</v>
      </c>
    </row>
    <row r="1210" spans="1:23" x14ac:dyDescent="0.4">
      <c r="A1210">
        <v>1981.09</v>
      </c>
      <c r="B1210">
        <v>118.3</v>
      </c>
      <c r="C1210">
        <v>7.581163051923153</v>
      </c>
      <c r="D1210">
        <f t="shared" si="633"/>
        <v>1.9014084507042246E-2</v>
      </c>
      <c r="E1210">
        <f t="shared" si="657"/>
        <v>-6.4822134387351807E-2</v>
      </c>
      <c r="F1210">
        <f t="shared" si="653"/>
        <v>-1.0462962962962961</v>
      </c>
      <c r="G1210" t="str">
        <f t="shared" si="634"/>
        <v>Below 10.7</v>
      </c>
      <c r="H1210" t="str">
        <f t="shared" si="635"/>
        <v>13.7 to 17.8</v>
      </c>
      <c r="I1210" t="str">
        <f>IF(C1210&gt;$AA$17,"Above 21.9",IF(C1210&gt;$AA$16,"17.7 to 21.9",IF(C1210&gt;$AA$15,"13.7 to 17.7",IF(C1210&gt;$AA$14,"10.6 to 13.6","Below 10.6"))))</f>
        <v>Below 10.6</v>
      </c>
      <c r="J1210" t="str">
        <f t="shared" si="636"/>
        <v>13.7 to 17.7</v>
      </c>
      <c r="K1210">
        <f t="shared" ref="K1210:O1210" si="665">_xlfn.PERCENTILE.INC($C491:$C1210,K$1)</f>
        <v>10.14261106804345</v>
      </c>
      <c r="L1210">
        <f t="shared" si="665"/>
        <v>12.008119938005091</v>
      </c>
      <c r="M1210">
        <f t="shared" si="665"/>
        <v>15.758557273717162</v>
      </c>
      <c r="N1210">
        <f t="shared" si="665"/>
        <v>18.846528042788417</v>
      </c>
      <c r="O1210">
        <f t="shared" si="665"/>
        <v>32.563788598776704</v>
      </c>
      <c r="P1210">
        <f t="shared" si="597"/>
        <v>5</v>
      </c>
      <c r="Q1210">
        <f t="shared" si="638"/>
        <v>2</v>
      </c>
      <c r="R1210">
        <f t="shared" si="639"/>
        <v>5</v>
      </c>
      <c r="S1210">
        <f t="shared" si="640"/>
        <v>5</v>
      </c>
      <c r="T1210">
        <f t="shared" si="652"/>
        <v>0.1319058821385361</v>
      </c>
      <c r="U1210">
        <f t="shared" si="641"/>
        <v>5.9323266698703907E-2</v>
      </c>
      <c r="V1210">
        <f t="shared" si="642"/>
        <v>0.10874245715263491</v>
      </c>
      <c r="W1210">
        <f t="shared" si="643"/>
        <v>0.11905036405753312</v>
      </c>
    </row>
    <row r="1211" spans="1:23" x14ac:dyDescent="0.4">
      <c r="A1211">
        <v>1981.1</v>
      </c>
      <c r="B1211">
        <v>119.8</v>
      </c>
      <c r="C1211">
        <v>7.6491417133192066</v>
      </c>
      <c r="D1211">
        <f t="shared" si="633"/>
        <v>2.3137013053756799E-2</v>
      </c>
      <c r="E1211">
        <f t="shared" si="657"/>
        <v>-7.9877112135176592E-2</v>
      </c>
      <c r="F1211">
        <f t="shared" si="653"/>
        <v>0.15215553677092139</v>
      </c>
      <c r="G1211" t="str">
        <f t="shared" si="634"/>
        <v>Below 10.7</v>
      </c>
      <c r="H1211" t="str">
        <f t="shared" si="635"/>
        <v>13.7 to 17.8</v>
      </c>
      <c r="I1211" t="str">
        <f>IF(C1211&gt;$AA$17,"Above 21.9",IF(C1211&gt;$AA$16,"17.7 to 21.9",IF(C1211&gt;$AA$15,"13.7 to 17.7",IF(C1211&gt;$AA$14,"10.6 to 13.6","Below 10.6"))))</f>
        <v>Below 10.6</v>
      </c>
      <c r="J1211" t="str">
        <f t="shared" si="636"/>
        <v>13.7 to 17.7</v>
      </c>
      <c r="K1211">
        <f t="shared" ref="K1211:O1211" si="666">_xlfn.PERCENTILE.INC($C492:$C1211,K$1)</f>
        <v>10.14261106804345</v>
      </c>
      <c r="L1211">
        <f t="shared" si="666"/>
        <v>12.008119938005091</v>
      </c>
      <c r="M1211">
        <f t="shared" si="666"/>
        <v>15.758557273717162</v>
      </c>
      <c r="N1211">
        <f t="shared" si="666"/>
        <v>18.846528042788417</v>
      </c>
      <c r="O1211">
        <f t="shared" si="666"/>
        <v>32.563788598776704</v>
      </c>
      <c r="P1211">
        <f t="shared" si="597"/>
        <v>5</v>
      </c>
      <c r="Q1211">
        <f t="shared" si="638"/>
        <v>2</v>
      </c>
      <c r="R1211">
        <f t="shared" si="639"/>
        <v>5</v>
      </c>
      <c r="S1211">
        <f t="shared" si="640"/>
        <v>5</v>
      </c>
      <c r="T1211">
        <f t="shared" si="652"/>
        <v>0.13073362182043666</v>
      </c>
      <c r="U1211">
        <f t="shared" si="641"/>
        <v>6.0868486011662642E-2</v>
      </c>
      <c r="V1211">
        <f t="shared" si="642"/>
        <v>0.10686225540735624</v>
      </c>
      <c r="W1211">
        <f t="shared" si="643"/>
        <v>0.1319058821385361</v>
      </c>
    </row>
    <row r="1212" spans="1:23" x14ac:dyDescent="0.4">
      <c r="A1212">
        <v>1981.11</v>
      </c>
      <c r="B1212">
        <v>122.9</v>
      </c>
      <c r="C1212">
        <v>7.8107525657161068</v>
      </c>
      <c r="D1212">
        <f t="shared" si="633"/>
        <v>3.2463893080405266E-2</v>
      </c>
      <c r="E1212">
        <f t="shared" si="657"/>
        <v>-9.4325718496683739E-2</v>
      </c>
      <c r="F1212">
        <f t="shared" si="653"/>
        <v>0.3105175292153598</v>
      </c>
      <c r="G1212" t="str">
        <f t="shared" si="634"/>
        <v>Below 10.7</v>
      </c>
      <c r="H1212" t="str">
        <f t="shared" si="635"/>
        <v>13.7 to 17.8</v>
      </c>
      <c r="I1212" t="str">
        <f>IF(C1212&gt;$AA$17,"Above 21.9",IF(C1212&gt;$AA$16,"17.7 to 21.9",IF(C1212&gt;$AA$15,"13.7 to 17.7",IF(C1212&gt;$AA$14,"10.6 to 13.6","Below 10.6"))))</f>
        <v>Below 10.6</v>
      </c>
      <c r="J1212" t="str">
        <f t="shared" si="636"/>
        <v>13.7 to 17.7</v>
      </c>
      <c r="K1212">
        <f t="shared" ref="K1212:O1212" si="667">_xlfn.PERCENTILE.INC($C493:$C1212,K$1)</f>
        <v>10.14261106804345</v>
      </c>
      <c r="L1212">
        <f t="shared" si="667"/>
        <v>12.008119938005091</v>
      </c>
      <c r="M1212">
        <f t="shared" si="667"/>
        <v>15.758557273717162</v>
      </c>
      <c r="N1212">
        <f t="shared" si="667"/>
        <v>18.846528042788417</v>
      </c>
      <c r="O1212">
        <f t="shared" si="667"/>
        <v>32.563788598776704</v>
      </c>
      <c r="P1212">
        <f t="shared" si="597"/>
        <v>5</v>
      </c>
      <c r="Q1212">
        <f t="shared" si="638"/>
        <v>2</v>
      </c>
      <c r="R1212">
        <f t="shared" si="639"/>
        <v>5</v>
      </c>
      <c r="S1212">
        <f t="shared" si="640"/>
        <v>5</v>
      </c>
      <c r="T1212">
        <f t="shared" si="652"/>
        <v>0.12802863636844933</v>
      </c>
      <c r="U1212">
        <f t="shared" si="641"/>
        <v>6.3943882217398315E-2</v>
      </c>
      <c r="V1212">
        <f t="shared" si="642"/>
        <v>0.10358353814043912</v>
      </c>
      <c r="W1212">
        <f t="shared" si="643"/>
        <v>0.13073362182043666</v>
      </c>
    </row>
    <row r="1213" spans="1:23" x14ac:dyDescent="0.4">
      <c r="A1213">
        <v>1981.12</v>
      </c>
      <c r="B1213">
        <v>123.8</v>
      </c>
      <c r="C1213">
        <v>7.832562137141891</v>
      </c>
      <c r="D1213">
        <f t="shared" si="633"/>
        <v>2.4836139961681956E-2</v>
      </c>
      <c r="E1213">
        <f t="shared" si="657"/>
        <v>-7.2659176029962566E-2</v>
      </c>
      <c r="F1213">
        <f t="shared" si="653"/>
        <v>8.7876322213180619E-2</v>
      </c>
      <c r="G1213" t="str">
        <f t="shared" si="634"/>
        <v>Below 10.7</v>
      </c>
      <c r="H1213" t="str">
        <f t="shared" si="635"/>
        <v>13.7 to 17.8</v>
      </c>
      <c r="I1213" t="str">
        <f>IF(C1213&gt;$AA$17,"Above 21.9",IF(C1213&gt;$AA$16,"17.7 to 21.9",IF(C1213&gt;$AA$15,"13.7 to 17.7",IF(C1213&gt;$AA$14,"10.6 to 13.6","Below 10.6"))))</f>
        <v>Below 10.6</v>
      </c>
      <c r="J1213" t="str">
        <f t="shared" si="636"/>
        <v>13.7 to 17.7</v>
      </c>
      <c r="K1213">
        <f t="shared" ref="K1213:O1213" si="668">_xlfn.PERCENTILE.INC($C494:$C1213,K$1)</f>
        <v>10.14261106804345</v>
      </c>
      <c r="L1213">
        <f t="shared" si="668"/>
        <v>12.008119938005091</v>
      </c>
      <c r="M1213">
        <f t="shared" si="668"/>
        <v>15.758557273717162</v>
      </c>
      <c r="N1213">
        <f t="shared" si="668"/>
        <v>18.846528042788417</v>
      </c>
      <c r="O1213">
        <f t="shared" si="668"/>
        <v>32.563788598776704</v>
      </c>
      <c r="P1213">
        <f t="shared" si="597"/>
        <v>5</v>
      </c>
      <c r="Q1213">
        <f t="shared" si="638"/>
        <v>2</v>
      </c>
      <c r="R1213">
        <f t="shared" si="639"/>
        <v>5</v>
      </c>
      <c r="S1213">
        <f t="shared" si="640"/>
        <v>5</v>
      </c>
      <c r="T1213">
        <f t="shared" si="652"/>
        <v>0.12767214386439593</v>
      </c>
      <c r="U1213">
        <f t="shared" si="641"/>
        <v>6.0228057588860039E-2</v>
      </c>
      <c r="V1213">
        <f t="shared" si="642"/>
        <v>0.106497383141598</v>
      </c>
      <c r="W1213">
        <f t="shared" si="643"/>
        <v>0.12802863636844933</v>
      </c>
    </row>
    <row r="1214" spans="1:23" x14ac:dyDescent="0.4">
      <c r="A1214">
        <v>1982.01</v>
      </c>
      <c r="B1214">
        <v>117.3</v>
      </c>
      <c r="C1214">
        <v>7.3886599733759928</v>
      </c>
      <c r="D1214">
        <f t="shared" si="633"/>
        <v>1.3552758954501453E-2</v>
      </c>
      <c r="E1214">
        <f t="shared" si="657"/>
        <v>-0.11804511278195491</v>
      </c>
      <c r="F1214">
        <f t="shared" si="653"/>
        <v>-0.630048465266559</v>
      </c>
      <c r="G1214" t="str">
        <f t="shared" si="634"/>
        <v>Below 10.7</v>
      </c>
      <c r="H1214" t="str">
        <f t="shared" si="635"/>
        <v>13.7 to 17.8</v>
      </c>
      <c r="I1214" t="str">
        <f>IF(C1214&gt;$AA$17,"Above 21.9",IF(C1214&gt;$AA$16,"17.7 to 21.9",IF(C1214&gt;$AA$15,"13.7 to 17.7",IF(C1214&gt;$AA$14,"10.6 to 13.6","Below 10.6"))))</f>
        <v>Below 10.6</v>
      </c>
      <c r="J1214" t="str">
        <f t="shared" si="636"/>
        <v>13.7 to 17.7</v>
      </c>
      <c r="K1214">
        <f t="shared" ref="K1214:O1214" si="669">_xlfn.PERCENTILE.INC($C495:$C1214,K$1)</f>
        <v>10.14261106804345</v>
      </c>
      <c r="L1214">
        <f t="shared" si="669"/>
        <v>12.008119938005091</v>
      </c>
      <c r="M1214">
        <f t="shared" si="669"/>
        <v>15.758557273717162</v>
      </c>
      <c r="N1214">
        <f t="shared" si="669"/>
        <v>18.846528042788417</v>
      </c>
      <c r="O1214">
        <f t="shared" si="669"/>
        <v>32.563788598776704</v>
      </c>
      <c r="P1214">
        <f t="shared" si="597"/>
        <v>5</v>
      </c>
      <c r="Q1214">
        <f t="shared" si="638"/>
        <v>2</v>
      </c>
      <c r="R1214">
        <f t="shared" si="639"/>
        <v>5</v>
      </c>
      <c r="S1214">
        <f t="shared" si="640"/>
        <v>5</v>
      </c>
      <c r="T1214">
        <f t="shared" si="652"/>
        <v>0.13534253891820178</v>
      </c>
      <c r="U1214">
        <f t="shared" si="641"/>
        <v>5.792736983950228E-2</v>
      </c>
      <c r="V1214">
        <f t="shared" si="642"/>
        <v>0.10799830557842396</v>
      </c>
      <c r="W1214">
        <f t="shared" si="643"/>
        <v>0.12767214386439593</v>
      </c>
    </row>
    <row r="1215" spans="1:23" x14ac:dyDescent="0.4">
      <c r="A1215">
        <v>1982.02</v>
      </c>
      <c r="B1215">
        <v>114.5</v>
      </c>
      <c r="C1215">
        <v>7.1818234505467302</v>
      </c>
      <c r="D1215">
        <f t="shared" si="633"/>
        <v>8.8403041825095025E-3</v>
      </c>
      <c r="E1215">
        <f t="shared" si="657"/>
        <v>-0.10825545171339568</v>
      </c>
      <c r="F1215">
        <f t="shared" si="653"/>
        <v>-0.2864450127877235</v>
      </c>
      <c r="G1215" t="str">
        <f t="shared" si="634"/>
        <v>Below 10.7</v>
      </c>
      <c r="H1215" t="str">
        <f t="shared" si="635"/>
        <v>13.7 to 17.8</v>
      </c>
      <c r="I1215" t="str">
        <f>IF(C1215&gt;$AA$17,"Above 21.9",IF(C1215&gt;$AA$16,"17.7 to 21.9",IF(C1215&gt;$AA$15,"13.7 to 17.7",IF(C1215&gt;$AA$14,"10.6 to 13.6","Below 10.6"))))</f>
        <v>Below 10.6</v>
      </c>
      <c r="J1215" t="str">
        <f t="shared" si="636"/>
        <v>13.7 to 17.7</v>
      </c>
      <c r="K1215">
        <f t="shared" ref="K1215:O1215" si="670">_xlfn.PERCENTILE.INC($C496:$C1215,K$1)</f>
        <v>10.14261106804345</v>
      </c>
      <c r="L1215">
        <f t="shared" si="670"/>
        <v>12.008119938005091</v>
      </c>
      <c r="M1215">
        <f t="shared" si="670"/>
        <v>15.758557273717162</v>
      </c>
      <c r="N1215">
        <f t="shared" si="670"/>
        <v>18.846528042788417</v>
      </c>
      <c r="O1215">
        <f t="shared" si="670"/>
        <v>32.563788598776704</v>
      </c>
      <c r="P1215">
        <f t="shared" si="597"/>
        <v>5</v>
      </c>
      <c r="Q1215">
        <f t="shared" si="638"/>
        <v>2</v>
      </c>
      <c r="R1215">
        <f t="shared" si="639"/>
        <v>5</v>
      </c>
      <c r="S1215">
        <f t="shared" si="640"/>
        <v>5</v>
      </c>
      <c r="T1215">
        <f t="shared" si="652"/>
        <v>0.13924040417950861</v>
      </c>
      <c r="U1215">
        <f t="shared" si="641"/>
        <v>5.7260166518854932E-2</v>
      </c>
      <c r="V1215">
        <f t="shared" si="642"/>
        <v>0.11325157399060264</v>
      </c>
      <c r="W1215">
        <f t="shared" si="643"/>
        <v>0.13534253891820178</v>
      </c>
    </row>
    <row r="1216" spans="1:23" x14ac:dyDescent="0.4">
      <c r="A1216">
        <v>1982.03</v>
      </c>
      <c r="B1216">
        <v>110.8</v>
      </c>
      <c r="C1216">
        <v>6.9506737935360308</v>
      </c>
      <c r="D1216">
        <f t="shared" si="633"/>
        <v>2.8783658310120651E-3</v>
      </c>
      <c r="E1216">
        <f t="shared" si="657"/>
        <v>-0.16816816816816813</v>
      </c>
      <c r="F1216">
        <f t="shared" si="653"/>
        <v>-0.38777292576419248</v>
      </c>
      <c r="G1216" t="str">
        <f t="shared" si="634"/>
        <v>Below 10.7</v>
      </c>
      <c r="H1216" t="str">
        <f t="shared" si="635"/>
        <v>17.8 to 22.0</v>
      </c>
      <c r="I1216" t="str">
        <f>IF(C1216&gt;$AA$17,"Above 21.9",IF(C1216&gt;$AA$16,"17.7 to 21.9",IF(C1216&gt;$AA$15,"13.7 to 17.7",IF(C1216&gt;$AA$14,"10.6 to 13.6","Below 10.6"))))</f>
        <v>Below 10.6</v>
      </c>
      <c r="J1216" t="str">
        <f t="shared" si="636"/>
        <v>17.7 to 21.9</v>
      </c>
      <c r="K1216">
        <f t="shared" ref="K1216:O1216" si="671">_xlfn.PERCENTILE.INC($C497:$C1216,K$1)</f>
        <v>10.14261106804345</v>
      </c>
      <c r="L1216">
        <f t="shared" si="671"/>
        <v>12.008119938005091</v>
      </c>
      <c r="M1216">
        <f t="shared" si="671"/>
        <v>15.758557273717162</v>
      </c>
      <c r="N1216">
        <f t="shared" si="671"/>
        <v>18.846528042788417</v>
      </c>
      <c r="O1216">
        <f t="shared" si="671"/>
        <v>32.563788598776704</v>
      </c>
      <c r="P1216">
        <f t="shared" si="597"/>
        <v>5</v>
      </c>
      <c r="Q1216">
        <f t="shared" si="638"/>
        <v>2</v>
      </c>
      <c r="R1216">
        <f t="shared" si="639"/>
        <v>5</v>
      </c>
      <c r="S1216">
        <f t="shared" si="640"/>
        <v>5</v>
      </c>
      <c r="T1216">
        <f t="shared" si="652"/>
        <v>0.14387094398387354</v>
      </c>
      <c r="U1216">
        <f t="shared" si="641"/>
        <v>5.6161967994301155E-2</v>
      </c>
      <c r="V1216">
        <f t="shared" si="642"/>
        <v>0.11011885599171516</v>
      </c>
      <c r="W1216">
        <f t="shared" si="643"/>
        <v>0.13924040417950861</v>
      </c>
    </row>
    <row r="1217" spans="1:23" x14ac:dyDescent="0.4">
      <c r="A1217">
        <v>1982.04</v>
      </c>
      <c r="B1217">
        <v>116.3</v>
      </c>
      <c r="C1217">
        <v>7.2590726254261453</v>
      </c>
      <c r="D1217">
        <f t="shared" si="633"/>
        <v>6.8933823529411771E-3</v>
      </c>
      <c r="E1217">
        <f t="shared" si="657"/>
        <v>-0.1346726190476191</v>
      </c>
      <c r="F1217">
        <f t="shared" si="653"/>
        <v>0.59566787003610111</v>
      </c>
      <c r="G1217" t="str">
        <f t="shared" si="634"/>
        <v>Below 10.7</v>
      </c>
      <c r="H1217" t="str">
        <f t="shared" si="635"/>
        <v>17.8 to 22.0</v>
      </c>
      <c r="I1217" t="str">
        <f>IF(C1217&gt;$AA$17,"Above 21.9",IF(C1217&gt;$AA$16,"17.7 to 21.9",IF(C1217&gt;$AA$15,"13.7 to 17.7",IF(C1217&gt;$AA$14,"10.6 to 13.6","Below 10.6"))))</f>
        <v>Below 10.6</v>
      </c>
      <c r="J1217" t="str">
        <f t="shared" si="636"/>
        <v>17.7 to 21.9</v>
      </c>
      <c r="K1217">
        <f t="shared" ref="K1217:O1217" si="672">_xlfn.PERCENTILE.INC($C498:$C1217,K$1)</f>
        <v>10.14261106804345</v>
      </c>
      <c r="L1217">
        <f t="shared" si="672"/>
        <v>12.008119938005091</v>
      </c>
      <c r="M1217">
        <f t="shared" si="672"/>
        <v>15.758557273717162</v>
      </c>
      <c r="N1217">
        <f t="shared" si="672"/>
        <v>18.846528042788417</v>
      </c>
      <c r="O1217">
        <f t="shared" si="672"/>
        <v>32.563788598776704</v>
      </c>
      <c r="P1217">
        <f t="shared" si="597"/>
        <v>5</v>
      </c>
      <c r="Q1217">
        <f t="shared" si="638"/>
        <v>2</v>
      </c>
      <c r="R1217">
        <f t="shared" si="639"/>
        <v>5</v>
      </c>
      <c r="S1217">
        <f t="shared" si="640"/>
        <v>5</v>
      </c>
      <c r="T1217">
        <f t="shared" si="652"/>
        <v>0.13775864378286129</v>
      </c>
      <c r="U1217">
        <f t="shared" si="641"/>
        <v>5.581864221745738E-2</v>
      </c>
      <c r="V1217">
        <f t="shared" si="642"/>
        <v>0.11006474719594049</v>
      </c>
      <c r="W1217">
        <f t="shared" si="643"/>
        <v>0.14387094398387354</v>
      </c>
    </row>
    <row r="1218" spans="1:23" x14ac:dyDescent="0.4">
      <c r="A1218">
        <v>1982.05</v>
      </c>
      <c r="B1218">
        <v>116.4</v>
      </c>
      <c r="C1218">
        <v>7.1926124844646209</v>
      </c>
      <c r="D1218">
        <f t="shared" si="633"/>
        <v>8.0779944289693616E-3</v>
      </c>
      <c r="E1218">
        <f t="shared" si="657"/>
        <v>-0.11617312072892927</v>
      </c>
      <c r="F1218">
        <f t="shared" si="653"/>
        <v>1.0318142734308705E-2</v>
      </c>
      <c r="G1218" t="str">
        <f t="shared" si="634"/>
        <v>Below 10.7</v>
      </c>
      <c r="H1218" t="str">
        <f t="shared" si="635"/>
        <v>13.7 to 17.8</v>
      </c>
      <c r="I1218" t="str">
        <f>IF(C1218&gt;$AA$17,"Above 21.9",IF(C1218&gt;$AA$16,"17.7 to 21.9",IF(C1218&gt;$AA$15,"13.7 to 17.7",IF(C1218&gt;$AA$14,"10.6 to 13.6","Below 10.6"))))</f>
        <v>Below 10.6</v>
      </c>
      <c r="J1218" t="str">
        <f t="shared" si="636"/>
        <v>13.7 to 17.7</v>
      </c>
      <c r="K1218">
        <f t="shared" ref="K1218:O1218" si="673">_xlfn.PERCENTILE.INC($C499:$C1218,K$1)</f>
        <v>10.14261106804345</v>
      </c>
      <c r="L1218">
        <f t="shared" si="673"/>
        <v>12.008119938005091</v>
      </c>
      <c r="M1218">
        <f t="shared" si="673"/>
        <v>15.758557273717162</v>
      </c>
      <c r="N1218">
        <f t="shared" si="673"/>
        <v>18.846528042788417</v>
      </c>
      <c r="O1218">
        <f t="shared" si="673"/>
        <v>32.563788598776704</v>
      </c>
      <c r="P1218">
        <f t="shared" si="597"/>
        <v>5</v>
      </c>
      <c r="Q1218">
        <f t="shared" si="638"/>
        <v>2</v>
      </c>
      <c r="R1218">
        <f t="shared" si="639"/>
        <v>5</v>
      </c>
      <c r="S1218">
        <f t="shared" si="640"/>
        <v>5</v>
      </c>
      <c r="T1218">
        <f t="shared" si="652"/>
        <v>0.13903154134327517</v>
      </c>
      <c r="U1218">
        <f t="shared" si="641"/>
        <v>5.6616658039547151E-2</v>
      </c>
      <c r="V1218">
        <f t="shared" si="642"/>
        <v>0.11339818278203832</v>
      </c>
      <c r="W1218">
        <f t="shared" si="643"/>
        <v>0.13775864378286129</v>
      </c>
    </row>
    <row r="1219" spans="1:23" x14ac:dyDescent="0.4">
      <c r="A1219">
        <v>1982.06</v>
      </c>
      <c r="B1219">
        <v>109.7</v>
      </c>
      <c r="C1219">
        <v>6.6921339881975861</v>
      </c>
      <c r="D1219">
        <f t="shared" si="633"/>
        <v>1.5740740740740767E-3</v>
      </c>
      <c r="E1219">
        <f t="shared" si="657"/>
        <v>-0.17082388510959945</v>
      </c>
      <c r="F1219">
        <f t="shared" si="653"/>
        <v>-0.6907216494845364</v>
      </c>
      <c r="G1219" t="str">
        <f t="shared" si="634"/>
        <v>Below 10.7</v>
      </c>
      <c r="H1219" t="str">
        <f t="shared" si="635"/>
        <v>13.7 to 17.8</v>
      </c>
      <c r="I1219" t="str">
        <f>IF(C1219&gt;$AA$17,"Above 21.9",IF(C1219&gt;$AA$16,"17.7 to 21.9",IF(C1219&gt;$AA$15,"13.7 to 17.7",IF(C1219&gt;$AA$14,"10.6 to 13.6","Below 10.6"))))</f>
        <v>Below 10.6</v>
      </c>
      <c r="J1219" t="str">
        <f t="shared" si="636"/>
        <v>13.7 to 17.7</v>
      </c>
      <c r="K1219">
        <f t="shared" ref="K1219:O1219" si="674">_xlfn.PERCENTILE.INC($C500:$C1219,K$1)</f>
        <v>10.14261106804345</v>
      </c>
      <c r="L1219">
        <f t="shared" si="674"/>
        <v>12.008119938005091</v>
      </c>
      <c r="M1219">
        <f t="shared" si="674"/>
        <v>15.758557273717162</v>
      </c>
      <c r="N1219">
        <f t="shared" si="674"/>
        <v>18.846528042788417</v>
      </c>
      <c r="O1219">
        <f t="shared" si="674"/>
        <v>32.563788598776704</v>
      </c>
      <c r="P1219">
        <f t="shared" ref="P1219:P1282" si="675">IF(C1219&gt;$N1219,1,IF(C1219&gt;$M1219,2,IF(C1219&gt;$L1219,3,IF(C1219&gt;$K1219,4,5))))</f>
        <v>5</v>
      </c>
      <c r="Q1219">
        <f t="shared" si="638"/>
        <v>2</v>
      </c>
      <c r="R1219">
        <f t="shared" si="639"/>
        <v>5</v>
      </c>
      <c r="S1219">
        <f t="shared" si="640"/>
        <v>5</v>
      </c>
      <c r="T1219">
        <f t="shared" si="652"/>
        <v>0.14942916590785912</v>
      </c>
      <c r="U1219">
        <f t="shared" si="641"/>
        <v>5.668658739775298E-2</v>
      </c>
      <c r="V1219">
        <f t="shared" si="642"/>
        <v>0.11408569605804851</v>
      </c>
      <c r="W1219">
        <f t="shared" si="643"/>
        <v>0.13903154134327517</v>
      </c>
    </row>
    <row r="1220" spans="1:23" x14ac:dyDescent="0.4">
      <c r="A1220">
        <v>1982.07</v>
      </c>
      <c r="B1220">
        <v>109.4</v>
      </c>
      <c r="C1220">
        <v>6.6386531002087574</v>
      </c>
      <c r="D1220">
        <f t="shared" si="633"/>
        <v>2.0522388059701518E-3</v>
      </c>
      <c r="E1220">
        <f t="shared" si="657"/>
        <v>-0.15259488768396584</v>
      </c>
      <c r="F1220">
        <f t="shared" si="653"/>
        <v>-3.2816773017319653E-2</v>
      </c>
      <c r="G1220" t="str">
        <f t="shared" si="634"/>
        <v>Below 10.7</v>
      </c>
      <c r="H1220" t="str">
        <f t="shared" si="635"/>
        <v>13.7 to 17.8</v>
      </c>
      <c r="I1220" t="str">
        <f>IF(C1220&gt;$AA$17,"Above 21.9",IF(C1220&gt;$AA$16,"17.7 to 21.9",IF(C1220&gt;$AA$15,"13.7 to 17.7",IF(C1220&gt;$AA$14,"10.6 to 13.6","Below 10.6"))))</f>
        <v>Below 10.6</v>
      </c>
      <c r="J1220" t="str">
        <f t="shared" si="636"/>
        <v>13.7 to 17.7</v>
      </c>
      <c r="K1220">
        <f t="shared" ref="K1220:O1220" si="676">_xlfn.PERCENTILE.INC($C501:$C1220,K$1)</f>
        <v>10.14261106804345</v>
      </c>
      <c r="L1220">
        <f t="shared" si="676"/>
        <v>12.008119938005091</v>
      </c>
      <c r="M1220">
        <f t="shared" si="676"/>
        <v>15.758557273717162</v>
      </c>
      <c r="N1220">
        <f t="shared" si="676"/>
        <v>18.846528042788417</v>
      </c>
      <c r="O1220">
        <f t="shared" si="676"/>
        <v>32.563788598776704</v>
      </c>
      <c r="P1220">
        <f t="shared" si="675"/>
        <v>5</v>
      </c>
      <c r="Q1220">
        <f t="shared" si="638"/>
        <v>2</v>
      </c>
      <c r="R1220">
        <f t="shared" si="639"/>
        <v>5</v>
      </c>
      <c r="S1220">
        <f t="shared" si="640"/>
        <v>5</v>
      </c>
      <c r="T1220">
        <f t="shared" si="652"/>
        <v>0.15063296498630938</v>
      </c>
      <c r="U1220">
        <f t="shared" si="641"/>
        <v>5.7475591450293941E-2</v>
      </c>
      <c r="V1220">
        <f t="shared" si="642"/>
        <v>0.11840878297189614</v>
      </c>
      <c r="W1220">
        <f t="shared" si="643"/>
        <v>0.14942916590785912</v>
      </c>
    </row>
    <row r="1221" spans="1:23" x14ac:dyDescent="0.4">
      <c r="A1221">
        <v>1982.08</v>
      </c>
      <c r="B1221">
        <v>109.7</v>
      </c>
      <c r="C1221">
        <v>6.6434227521660869</v>
      </c>
      <c r="D1221">
        <f t="shared" si="633"/>
        <v>-1.1711711711711685E-3</v>
      </c>
      <c r="E1221">
        <f t="shared" si="657"/>
        <v>-0.15354938271604932</v>
      </c>
      <c r="F1221">
        <f t="shared" si="653"/>
        <v>3.2906764168189814E-2</v>
      </c>
      <c r="G1221" t="str">
        <f t="shared" si="634"/>
        <v>Below 10.7</v>
      </c>
      <c r="H1221" t="str">
        <f t="shared" si="635"/>
        <v>17.8 to 22.0</v>
      </c>
      <c r="I1221" t="str">
        <f>IF(C1221&gt;$AA$17,"Above 21.9",IF(C1221&gt;$AA$16,"17.7 to 21.9",IF(C1221&gt;$AA$15,"13.7 to 17.7",IF(C1221&gt;$AA$14,"10.6 to 13.6","Below 10.6"))))</f>
        <v>Below 10.6</v>
      </c>
      <c r="J1221" t="str">
        <f t="shared" si="636"/>
        <v>17.7 to 21.9</v>
      </c>
      <c r="K1221">
        <f t="shared" ref="K1221:O1221" si="677">_xlfn.PERCENTILE.INC($C502:$C1221,K$1)</f>
        <v>10.14261106804345</v>
      </c>
      <c r="L1221">
        <f t="shared" si="677"/>
        <v>12.008119938005091</v>
      </c>
      <c r="M1221">
        <f t="shared" si="677"/>
        <v>15.758557273717162</v>
      </c>
      <c r="N1221">
        <f t="shared" si="677"/>
        <v>18.846528042788417</v>
      </c>
      <c r="O1221">
        <f t="shared" si="677"/>
        <v>32.563788598776704</v>
      </c>
      <c r="P1221">
        <f t="shared" si="675"/>
        <v>5</v>
      </c>
      <c r="Q1221">
        <f t="shared" si="638"/>
        <v>2</v>
      </c>
      <c r="R1221">
        <f t="shared" si="639"/>
        <v>5</v>
      </c>
      <c r="S1221">
        <f t="shared" si="640"/>
        <v>5</v>
      </c>
      <c r="T1221">
        <f t="shared" si="652"/>
        <v>0.15052481789962113</v>
      </c>
      <c r="U1221">
        <f t="shared" si="641"/>
        <v>5.5730783392914721E-2</v>
      </c>
      <c r="V1221">
        <f t="shared" si="642"/>
        <v>0.11905036405753312</v>
      </c>
      <c r="W1221">
        <f t="shared" si="643"/>
        <v>0.15063296498630938</v>
      </c>
    </row>
    <row r="1222" spans="1:23" x14ac:dyDescent="0.4">
      <c r="A1222">
        <v>1982.09</v>
      </c>
      <c r="B1222">
        <v>122.4</v>
      </c>
      <c r="C1222">
        <v>7.3988382003233033</v>
      </c>
      <c r="D1222">
        <f t="shared" si="633"/>
        <v>1.1882998171846435E-2</v>
      </c>
      <c r="E1222">
        <f t="shared" si="657"/>
        <v>3.4657650042265502E-2</v>
      </c>
      <c r="F1222">
        <f t="shared" si="653"/>
        <v>1.3892433910665454</v>
      </c>
      <c r="G1222" t="str">
        <f t="shared" si="634"/>
        <v>Below 10.7</v>
      </c>
      <c r="H1222" t="str">
        <f t="shared" si="635"/>
        <v>13.7 to 17.8</v>
      </c>
      <c r="I1222" t="str">
        <f>IF(C1222&gt;$AA$17,"Above 21.9",IF(C1222&gt;$AA$16,"17.7 to 21.9",IF(C1222&gt;$AA$15,"13.7 to 17.7",IF(C1222&gt;$AA$14,"10.6 to 13.6","Below 10.6"))))</f>
        <v>Below 10.6</v>
      </c>
      <c r="J1222" t="str">
        <f t="shared" si="636"/>
        <v>13.7 to 17.7</v>
      </c>
      <c r="K1222">
        <f t="shared" ref="K1222:O1222" si="678">_xlfn.PERCENTILE.INC($C503:$C1222,K$1)</f>
        <v>10.14261106804345</v>
      </c>
      <c r="L1222">
        <f t="shared" si="678"/>
        <v>12.008119938005091</v>
      </c>
      <c r="M1222">
        <f t="shared" si="678"/>
        <v>15.758557273717162</v>
      </c>
      <c r="N1222">
        <f t="shared" si="678"/>
        <v>18.846528042788417</v>
      </c>
      <c r="O1222">
        <f t="shared" si="678"/>
        <v>32.563788598776704</v>
      </c>
      <c r="P1222">
        <f t="shared" si="675"/>
        <v>5</v>
      </c>
      <c r="Q1222">
        <f t="shared" si="638"/>
        <v>2</v>
      </c>
      <c r="R1222">
        <f t="shared" si="639"/>
        <v>5</v>
      </c>
      <c r="S1222">
        <f t="shared" si="640"/>
        <v>5</v>
      </c>
      <c r="T1222">
        <f t="shared" si="652"/>
        <v>0.13515635467691448</v>
      </c>
      <c r="U1222">
        <f t="shared" si="641"/>
        <v>5.6773490265631187E-2</v>
      </c>
      <c r="V1222">
        <f t="shared" si="642"/>
        <v>0.1319058821385361</v>
      </c>
      <c r="W1222">
        <f t="shared" si="643"/>
        <v>0.15052481789962113</v>
      </c>
    </row>
    <row r="1223" spans="1:23" x14ac:dyDescent="0.4">
      <c r="A1223">
        <v>1982.1</v>
      </c>
      <c r="B1223">
        <v>132.69999999999999</v>
      </c>
      <c r="C1223">
        <v>7.9998409945345843</v>
      </c>
      <c r="D1223">
        <f t="shared" si="633"/>
        <v>2.1076642335766418E-2</v>
      </c>
      <c r="E1223">
        <f t="shared" si="657"/>
        <v>0.10767946577629375</v>
      </c>
      <c r="F1223">
        <f t="shared" si="653"/>
        <v>1.0098039215686256</v>
      </c>
      <c r="G1223" t="str">
        <f t="shared" si="634"/>
        <v>Below 10.7</v>
      </c>
      <c r="H1223" t="str">
        <f t="shared" si="635"/>
        <v>13.7 to 17.8</v>
      </c>
      <c r="I1223" t="str">
        <f>IF(C1223&gt;$AA$17,"Above 21.9",IF(C1223&gt;$AA$16,"17.7 to 21.9",IF(C1223&gt;$AA$15,"13.7 to 17.7",IF(C1223&gt;$AA$14,"10.6 to 13.6","Below 10.6"))))</f>
        <v>Below 10.6</v>
      </c>
      <c r="J1223" t="str">
        <f t="shared" si="636"/>
        <v>13.7 to 17.7</v>
      </c>
      <c r="K1223">
        <f t="shared" ref="K1223:O1223" si="679">_xlfn.PERCENTILE.INC($C504:$C1223,K$1)</f>
        <v>10.14261106804345</v>
      </c>
      <c r="L1223">
        <f t="shared" si="679"/>
        <v>12.008119938005091</v>
      </c>
      <c r="M1223">
        <f t="shared" si="679"/>
        <v>15.758557273717162</v>
      </c>
      <c r="N1223">
        <f t="shared" si="679"/>
        <v>18.846528042788417</v>
      </c>
      <c r="O1223">
        <f t="shared" si="679"/>
        <v>32.563788598776704</v>
      </c>
      <c r="P1223">
        <f t="shared" si="675"/>
        <v>5</v>
      </c>
      <c r="Q1223">
        <f t="shared" si="638"/>
        <v>2</v>
      </c>
      <c r="R1223">
        <f t="shared" si="639"/>
        <v>5</v>
      </c>
      <c r="S1223">
        <f t="shared" si="640"/>
        <v>5</v>
      </c>
      <c r="T1223">
        <f t="shared" si="652"/>
        <v>0.12500248450977844</v>
      </c>
      <c r="U1223">
        <f t="shared" si="641"/>
        <v>5.7034706777618002E-2</v>
      </c>
      <c r="V1223">
        <f t="shared" si="642"/>
        <v>0.13073362182043666</v>
      </c>
      <c r="W1223">
        <f t="shared" si="643"/>
        <v>0.13515635467691448</v>
      </c>
    </row>
    <row r="1224" spans="1:23" x14ac:dyDescent="0.4">
      <c r="A1224">
        <v>1982.11</v>
      </c>
      <c r="B1224">
        <v>138.1</v>
      </c>
      <c r="C1224">
        <v>8.3474769381554257</v>
      </c>
      <c r="D1224">
        <f t="shared" si="633"/>
        <v>1.998262380538662E-2</v>
      </c>
      <c r="E1224">
        <f t="shared" si="657"/>
        <v>0.12367778681855157</v>
      </c>
      <c r="F1224">
        <f t="shared" si="653"/>
        <v>0.48831951770911886</v>
      </c>
      <c r="G1224" t="str">
        <f t="shared" si="634"/>
        <v>Below 10.7</v>
      </c>
      <c r="H1224" t="str">
        <f t="shared" si="635"/>
        <v>17.8 to 22.0</v>
      </c>
      <c r="I1224" t="str">
        <f>IF(C1224&gt;$AA$17,"Above 21.9",IF(C1224&gt;$AA$16,"17.7 to 21.9",IF(C1224&gt;$AA$15,"13.7 to 17.7",IF(C1224&gt;$AA$14,"10.6 to 13.6","Below 10.6"))))</f>
        <v>Below 10.6</v>
      </c>
      <c r="J1224" t="str">
        <f t="shared" si="636"/>
        <v>17.7 to 21.9</v>
      </c>
      <c r="K1224">
        <f t="shared" ref="K1224:O1224" si="680">_xlfn.PERCENTILE.INC($C505:$C1224,K$1)</f>
        <v>10.14261106804345</v>
      </c>
      <c r="L1224">
        <f t="shared" si="680"/>
        <v>12.008119938005091</v>
      </c>
      <c r="M1224">
        <f t="shared" si="680"/>
        <v>15.758557273717162</v>
      </c>
      <c r="N1224">
        <f t="shared" si="680"/>
        <v>18.846528042788417</v>
      </c>
      <c r="O1224">
        <f t="shared" si="680"/>
        <v>32.563788598776704</v>
      </c>
      <c r="P1224">
        <f t="shared" si="675"/>
        <v>5</v>
      </c>
      <c r="Q1224">
        <f t="shared" si="638"/>
        <v>2</v>
      </c>
      <c r="R1224">
        <f t="shared" si="639"/>
        <v>5</v>
      </c>
      <c r="S1224">
        <f t="shared" si="640"/>
        <v>5</v>
      </c>
      <c r="T1224">
        <f t="shared" si="652"/>
        <v>0.11979667717668159</v>
      </c>
      <c r="U1224">
        <f t="shared" si="641"/>
        <v>5.452891330379947E-2</v>
      </c>
      <c r="V1224">
        <f t="shared" si="642"/>
        <v>0.12802863636844933</v>
      </c>
      <c r="W1224">
        <f t="shared" si="643"/>
        <v>0.12500248450977844</v>
      </c>
    </row>
    <row r="1225" spans="1:23" x14ac:dyDescent="0.4">
      <c r="A1225">
        <v>1982.12</v>
      </c>
      <c r="B1225">
        <v>139.4</v>
      </c>
      <c r="C1225">
        <v>8.4677384014004762</v>
      </c>
      <c r="D1225">
        <f t="shared" si="633"/>
        <v>1.8638297872340431E-2</v>
      </c>
      <c r="E1225">
        <f t="shared" si="657"/>
        <v>0.12600969305331186</v>
      </c>
      <c r="F1225">
        <f t="shared" si="653"/>
        <v>0.11296162201303503</v>
      </c>
      <c r="G1225" t="str">
        <f t="shared" si="634"/>
        <v>Below 10.7</v>
      </c>
      <c r="H1225" t="str">
        <f t="shared" si="635"/>
        <v>17.8 to 22.0</v>
      </c>
      <c r="I1225" t="str">
        <f>IF(C1225&gt;$AA$17,"Above 21.9",IF(C1225&gt;$AA$16,"17.7 to 21.9",IF(C1225&gt;$AA$15,"13.7 to 17.7",IF(C1225&gt;$AA$14,"10.6 to 13.6","Below 10.6"))))</f>
        <v>Below 10.6</v>
      </c>
      <c r="J1225" t="str">
        <f t="shared" si="636"/>
        <v>17.7 to 21.9</v>
      </c>
      <c r="K1225">
        <f t="shared" ref="K1225:O1225" si="681">_xlfn.PERCENTILE.INC($C506:$C1225,K$1)</f>
        <v>10.14261106804345</v>
      </c>
      <c r="L1225">
        <f t="shared" si="681"/>
        <v>12.008119938005091</v>
      </c>
      <c r="M1225">
        <f t="shared" si="681"/>
        <v>15.758557273717162</v>
      </c>
      <c r="N1225">
        <f t="shared" si="681"/>
        <v>18.846528042788417</v>
      </c>
      <c r="O1225">
        <f t="shared" si="681"/>
        <v>32.563788598776704</v>
      </c>
      <c r="P1225">
        <f t="shared" si="675"/>
        <v>5</v>
      </c>
      <c r="Q1225">
        <f t="shared" si="638"/>
        <v>2</v>
      </c>
      <c r="R1225">
        <f t="shared" si="639"/>
        <v>5</v>
      </c>
      <c r="S1225">
        <f t="shared" si="640"/>
        <v>5</v>
      </c>
      <c r="T1225">
        <f t="shared" si="652"/>
        <v>0.11809528738330065</v>
      </c>
      <c r="U1225">
        <f t="shared" si="641"/>
        <v>5.3631612505308873E-2</v>
      </c>
      <c r="V1225">
        <f t="shared" si="642"/>
        <v>0.12767214386439593</v>
      </c>
      <c r="W1225">
        <f t="shared" si="643"/>
        <v>0.11979667717668159</v>
      </c>
    </row>
    <row r="1226" spans="1:23" x14ac:dyDescent="0.4">
      <c r="A1226">
        <v>1983.01</v>
      </c>
      <c r="B1226">
        <v>144.30000000000001</v>
      </c>
      <c r="C1226">
        <v>8.7567832241347432</v>
      </c>
      <c r="D1226">
        <f t="shared" si="633"/>
        <v>2.1875000000000002E-2</v>
      </c>
      <c r="E1226">
        <f t="shared" si="657"/>
        <v>0.23017902813299246</v>
      </c>
      <c r="F1226">
        <f t="shared" si="653"/>
        <v>0.4218077474892401</v>
      </c>
      <c r="G1226" t="str">
        <f t="shared" si="634"/>
        <v>Below 10.7</v>
      </c>
      <c r="H1226" t="str">
        <f t="shared" si="635"/>
        <v>17.8 to 22.0</v>
      </c>
      <c r="I1226" t="str">
        <f>IF(C1226&gt;$AA$17,"Above 21.9",IF(C1226&gt;$AA$16,"17.7 to 21.9",IF(C1226&gt;$AA$15,"13.7 to 17.7",IF(C1226&gt;$AA$14,"10.6 to 13.6","Below 10.6"))))</f>
        <v>Below 10.6</v>
      </c>
      <c r="J1226" t="str">
        <f t="shared" si="636"/>
        <v>17.7 to 21.9</v>
      </c>
      <c r="K1226">
        <f t="shared" ref="K1226:O1226" si="682">_xlfn.PERCENTILE.INC($C507:$C1226,K$1)</f>
        <v>10.14261106804345</v>
      </c>
      <c r="L1226">
        <f t="shared" si="682"/>
        <v>12.008119938005091</v>
      </c>
      <c r="M1226">
        <f t="shared" si="682"/>
        <v>15.758557273717162</v>
      </c>
      <c r="N1226">
        <f t="shared" si="682"/>
        <v>18.846528042788417</v>
      </c>
      <c r="O1226">
        <f t="shared" si="682"/>
        <v>32.563788598776704</v>
      </c>
      <c r="P1226">
        <f t="shared" si="675"/>
        <v>5</v>
      </c>
      <c r="Q1226">
        <f t="shared" si="638"/>
        <v>2</v>
      </c>
      <c r="R1226">
        <f t="shared" si="639"/>
        <v>5</v>
      </c>
      <c r="S1226">
        <f t="shared" si="640"/>
        <v>5</v>
      </c>
      <c r="T1226">
        <f t="shared" si="652"/>
        <v>0.11419718570215148</v>
      </c>
      <c r="U1226">
        <f t="shared" si="641"/>
        <v>5.3440126750754623E-2</v>
      </c>
      <c r="V1226">
        <f t="shared" si="642"/>
        <v>0.13534253891820178</v>
      </c>
      <c r="W1226">
        <f t="shared" si="643"/>
        <v>0.11809528738330065</v>
      </c>
    </row>
    <row r="1227" spans="1:23" x14ac:dyDescent="0.4">
      <c r="A1227">
        <v>1983.02</v>
      </c>
      <c r="B1227">
        <v>146.80000000000001</v>
      </c>
      <c r="C1227">
        <v>8.9104934366241189</v>
      </c>
      <c r="D1227">
        <f t="shared" si="633"/>
        <v>2.8546409807355521E-2</v>
      </c>
      <c r="E1227">
        <f t="shared" si="657"/>
        <v>0.28209606986899571</v>
      </c>
      <c r="F1227">
        <f t="shared" si="653"/>
        <v>0.20790020790020788</v>
      </c>
      <c r="G1227" t="str">
        <f t="shared" si="634"/>
        <v>Below 10.7</v>
      </c>
      <c r="H1227" t="str">
        <f t="shared" si="635"/>
        <v>17.8 to 22.0</v>
      </c>
      <c r="I1227" t="str">
        <f>IF(C1227&gt;$AA$17,"Above 21.9",IF(C1227&gt;$AA$16,"17.7 to 21.9",IF(C1227&gt;$AA$15,"13.7 to 17.7",IF(C1227&gt;$AA$14,"10.6 to 13.6","Below 10.6"))))</f>
        <v>Below 10.6</v>
      </c>
      <c r="J1227" t="str">
        <f t="shared" si="636"/>
        <v>17.7 to 21.9</v>
      </c>
      <c r="K1227">
        <f t="shared" ref="K1227:O1227" si="683">_xlfn.PERCENTILE.INC($C508:$C1227,K$1)</f>
        <v>10.14261106804345</v>
      </c>
      <c r="L1227">
        <f t="shared" si="683"/>
        <v>12.008119938005091</v>
      </c>
      <c r="M1227">
        <f t="shared" si="683"/>
        <v>15.758557273717162</v>
      </c>
      <c r="N1227">
        <f t="shared" si="683"/>
        <v>18.846528042788417</v>
      </c>
      <c r="O1227">
        <f t="shared" si="683"/>
        <v>32.563788598776704</v>
      </c>
      <c r="P1227">
        <f t="shared" si="675"/>
        <v>5</v>
      </c>
      <c r="Q1227">
        <f t="shared" si="638"/>
        <v>2</v>
      </c>
      <c r="R1227">
        <f t="shared" si="639"/>
        <v>5</v>
      </c>
      <c r="S1227">
        <f t="shared" si="640"/>
        <v>5</v>
      </c>
      <c r="T1227">
        <f t="shared" si="652"/>
        <v>0.11222723041237835</v>
      </c>
      <c r="U1227">
        <f t="shared" si="641"/>
        <v>5.5897494193875123E-2</v>
      </c>
      <c r="V1227">
        <f t="shared" si="642"/>
        <v>0.13924040417950861</v>
      </c>
      <c r="W1227">
        <f t="shared" si="643"/>
        <v>0.11419718570215148</v>
      </c>
    </row>
    <row r="1228" spans="1:23" x14ac:dyDescent="0.4">
      <c r="A1228">
        <v>1983.03</v>
      </c>
      <c r="B1228">
        <v>151.9</v>
      </c>
      <c r="C1228">
        <v>9.2328297051905235</v>
      </c>
      <c r="D1228">
        <f t="shared" si="633"/>
        <v>3.5142348754448396E-2</v>
      </c>
      <c r="E1228">
        <f t="shared" si="657"/>
        <v>0.37093862815884487</v>
      </c>
      <c r="F1228">
        <f t="shared" si="653"/>
        <v>0.41689373297002674</v>
      </c>
      <c r="G1228" t="str">
        <f t="shared" si="634"/>
        <v>Below 10.7</v>
      </c>
      <c r="H1228" t="str">
        <f t="shared" si="635"/>
        <v>13.7 to 17.8</v>
      </c>
      <c r="I1228" t="str">
        <f>IF(C1228&gt;$AA$17,"Above 21.9",IF(C1228&gt;$AA$16,"17.7 to 21.9",IF(C1228&gt;$AA$15,"13.7 to 17.7",IF(C1228&gt;$AA$14,"10.6 to 13.6","Below 10.6"))))</f>
        <v>Below 10.6</v>
      </c>
      <c r="J1228" t="str">
        <f t="shared" si="636"/>
        <v>13.7 to 17.7</v>
      </c>
      <c r="K1228">
        <f t="shared" ref="K1228:O1228" si="684">_xlfn.PERCENTILE.INC($C509:$C1228,K$1)</f>
        <v>10.14261106804345</v>
      </c>
      <c r="L1228">
        <f t="shared" si="684"/>
        <v>12.008119938005091</v>
      </c>
      <c r="M1228">
        <f t="shared" si="684"/>
        <v>15.758557273717162</v>
      </c>
      <c r="N1228">
        <f t="shared" si="684"/>
        <v>18.846528042788417</v>
      </c>
      <c r="O1228">
        <f t="shared" si="684"/>
        <v>32.563788598776704</v>
      </c>
      <c r="P1228">
        <f t="shared" si="675"/>
        <v>5</v>
      </c>
      <c r="Q1228">
        <f t="shared" si="638"/>
        <v>2</v>
      </c>
      <c r="R1228">
        <f t="shared" si="639"/>
        <v>5</v>
      </c>
      <c r="S1228">
        <f t="shared" si="640"/>
        <v>5</v>
      </c>
      <c r="T1228">
        <f t="shared" si="652"/>
        <v>0.10830915677322835</v>
      </c>
      <c r="U1228">
        <f t="shared" si="641"/>
        <v>5.7431187768415659E-2</v>
      </c>
      <c r="V1228">
        <f t="shared" si="642"/>
        <v>0.14387094398387354</v>
      </c>
      <c r="W1228">
        <f t="shared" si="643"/>
        <v>0.11222723041237835</v>
      </c>
    </row>
    <row r="1229" spans="1:23" x14ac:dyDescent="0.4">
      <c r="A1229">
        <v>1983.04</v>
      </c>
      <c r="B1229">
        <v>157.69999999999999</v>
      </c>
      <c r="C1229">
        <v>9.53158128416041</v>
      </c>
      <c r="D1229">
        <f t="shared" si="633"/>
        <v>4.297370806890298E-2</v>
      </c>
      <c r="E1229">
        <f t="shared" si="657"/>
        <v>0.35597592433361991</v>
      </c>
      <c r="F1229">
        <f t="shared" si="653"/>
        <v>0.45819618169848442</v>
      </c>
      <c r="G1229" t="str">
        <f t="shared" si="634"/>
        <v>Below 10.7</v>
      </c>
      <c r="H1229" t="str">
        <f t="shared" si="635"/>
        <v>13.7 to 17.8</v>
      </c>
      <c r="I1229" t="str">
        <f>IF(C1229&gt;$AA$17,"Above 21.9",IF(C1229&gt;$AA$16,"17.7 to 21.9",IF(C1229&gt;$AA$15,"13.7 to 17.7",IF(C1229&gt;$AA$14,"10.6 to 13.6","Below 10.6"))))</f>
        <v>Below 10.6</v>
      </c>
      <c r="J1229" t="str">
        <f t="shared" si="636"/>
        <v>13.7 to 17.7</v>
      </c>
      <c r="K1229">
        <f t="shared" ref="K1229:O1229" si="685">_xlfn.PERCENTILE.INC($C510:$C1229,K$1)</f>
        <v>10.14261106804345</v>
      </c>
      <c r="L1229">
        <f t="shared" si="685"/>
        <v>12.008119938005091</v>
      </c>
      <c r="M1229">
        <f t="shared" si="685"/>
        <v>15.758557273717162</v>
      </c>
      <c r="N1229">
        <f t="shared" si="685"/>
        <v>18.846528042788417</v>
      </c>
      <c r="O1229">
        <f t="shared" si="685"/>
        <v>32.563788598776704</v>
      </c>
      <c r="P1229">
        <f t="shared" si="675"/>
        <v>5</v>
      </c>
      <c r="Q1229">
        <f t="shared" si="638"/>
        <v>2</v>
      </c>
      <c r="R1229">
        <f t="shared" si="639"/>
        <v>5</v>
      </c>
      <c r="S1229">
        <f t="shared" si="640"/>
        <v>5</v>
      </c>
      <c r="T1229">
        <f t="shared" si="652"/>
        <v>0.10491438620596992</v>
      </c>
      <c r="U1229">
        <f t="shared" si="641"/>
        <v>5.9046725805894221E-2</v>
      </c>
      <c r="V1229">
        <f t="shared" si="642"/>
        <v>0.13775864378286129</v>
      </c>
      <c r="W1229">
        <f t="shared" si="643"/>
        <v>0.10830915677322835</v>
      </c>
    </row>
    <row r="1230" spans="1:23" x14ac:dyDescent="0.4">
      <c r="A1230">
        <v>1983.05</v>
      </c>
      <c r="B1230">
        <v>164.1</v>
      </c>
      <c r="C1230">
        <v>9.8744565046683981</v>
      </c>
      <c r="D1230">
        <f t="shared" si="633"/>
        <v>5.3078358208955213E-2</v>
      </c>
      <c r="E1230">
        <f t="shared" si="657"/>
        <v>0.40979381443298957</v>
      </c>
      <c r="F1230">
        <f t="shared" si="653"/>
        <v>0.4870006341154095</v>
      </c>
      <c r="G1230" t="str">
        <f t="shared" si="634"/>
        <v>Below 10.7</v>
      </c>
      <c r="H1230" t="str">
        <f t="shared" si="635"/>
        <v>13.7 to 17.8</v>
      </c>
      <c r="I1230" t="str">
        <f>IF(C1230&gt;$AA$17,"Above 21.9",IF(C1230&gt;$AA$16,"17.7 to 21.9",IF(C1230&gt;$AA$15,"13.7 to 17.7",IF(C1230&gt;$AA$14,"10.6 to 13.6","Below 10.6"))))</f>
        <v>Below 10.6</v>
      </c>
      <c r="J1230" t="str">
        <f t="shared" si="636"/>
        <v>13.7 to 17.7</v>
      </c>
      <c r="K1230">
        <f t="shared" ref="K1230:O1230" si="686">_xlfn.PERCENTILE.INC($C511:$C1230,K$1)</f>
        <v>10.14261106804345</v>
      </c>
      <c r="L1230">
        <f t="shared" si="686"/>
        <v>12.008119938005091</v>
      </c>
      <c r="M1230">
        <f t="shared" si="686"/>
        <v>15.758557273717162</v>
      </c>
      <c r="N1230">
        <f t="shared" si="686"/>
        <v>18.846528042788417</v>
      </c>
      <c r="O1230">
        <f t="shared" si="686"/>
        <v>32.563788598776704</v>
      </c>
      <c r="P1230">
        <f t="shared" si="675"/>
        <v>5</v>
      </c>
      <c r="Q1230">
        <f t="shared" si="638"/>
        <v>2</v>
      </c>
      <c r="R1230">
        <f t="shared" si="639"/>
        <v>5</v>
      </c>
      <c r="S1230">
        <f t="shared" si="640"/>
        <v>5</v>
      </c>
      <c r="T1230">
        <f t="shared" si="652"/>
        <v>0.10127139650949142</v>
      </c>
      <c r="U1230">
        <f t="shared" si="641"/>
        <v>6.1295772677722349E-2</v>
      </c>
      <c r="V1230">
        <f t="shared" si="642"/>
        <v>0.13903154134327517</v>
      </c>
      <c r="W1230">
        <f t="shared" si="643"/>
        <v>0.10491438620596992</v>
      </c>
    </row>
    <row r="1231" spans="1:23" x14ac:dyDescent="0.4">
      <c r="A1231">
        <v>1983.06</v>
      </c>
      <c r="B1231">
        <v>166.4</v>
      </c>
      <c r="C1231">
        <v>10.00011790313002</v>
      </c>
      <c r="D1231">
        <f t="shared" si="633"/>
        <v>5.8778625954198485E-2</v>
      </c>
      <c r="E1231">
        <f t="shared" si="657"/>
        <v>0.51686417502278947</v>
      </c>
      <c r="F1231">
        <f t="shared" si="653"/>
        <v>0.16819012797075036</v>
      </c>
      <c r="G1231" t="str">
        <f t="shared" si="634"/>
        <v>Below 10.7</v>
      </c>
      <c r="H1231" t="str">
        <f t="shared" si="635"/>
        <v>13.7 to 17.8</v>
      </c>
      <c r="I1231" t="str">
        <f>IF(C1231&gt;$AA$17,"Above 21.9",IF(C1231&gt;$AA$16,"17.7 to 21.9",IF(C1231&gt;$AA$15,"13.7 to 17.7",IF(C1231&gt;$AA$14,"10.6 to 13.6","Below 10.6"))))</f>
        <v>Below 10.6</v>
      </c>
      <c r="J1231" t="str">
        <f t="shared" si="636"/>
        <v>13.7 to 17.7</v>
      </c>
      <c r="K1231">
        <f t="shared" ref="K1231:O1231" si="687">_xlfn.PERCENTILE.INC($C512:$C1231,K$1)</f>
        <v>10.14261106804345</v>
      </c>
      <c r="L1231">
        <f t="shared" si="687"/>
        <v>12.008119938005091</v>
      </c>
      <c r="M1231">
        <f t="shared" si="687"/>
        <v>15.758557273717162</v>
      </c>
      <c r="N1231">
        <f t="shared" si="687"/>
        <v>18.846528042788417</v>
      </c>
      <c r="O1231">
        <f t="shared" si="687"/>
        <v>32.563788598776704</v>
      </c>
      <c r="P1231">
        <f t="shared" si="675"/>
        <v>5</v>
      </c>
      <c r="Q1231">
        <f t="shared" si="638"/>
        <v>2</v>
      </c>
      <c r="R1231">
        <f t="shared" si="639"/>
        <v>5</v>
      </c>
      <c r="S1231">
        <f t="shared" si="640"/>
        <v>5</v>
      </c>
      <c r="T1231">
        <f t="shared" si="652"/>
        <v>9.9998820982600781E-2</v>
      </c>
      <c r="U1231">
        <f t="shared" si="641"/>
        <v>6.3257816593432589E-2</v>
      </c>
      <c r="V1231">
        <f t="shared" si="642"/>
        <v>0.14942916590785912</v>
      </c>
      <c r="W1231">
        <f t="shared" si="643"/>
        <v>0.10127139650949142</v>
      </c>
    </row>
    <row r="1232" spans="1:23" x14ac:dyDescent="0.4">
      <c r="A1232">
        <v>1983.07</v>
      </c>
      <c r="B1232">
        <v>167</v>
      </c>
      <c r="C1232">
        <v>10.014475995571022</v>
      </c>
      <c r="D1232">
        <f t="shared" si="633"/>
        <v>5.7844990548204168E-2</v>
      </c>
      <c r="E1232">
        <f t="shared" si="657"/>
        <v>0.52650822669104191</v>
      </c>
      <c r="F1232">
        <f t="shared" si="653"/>
        <v>4.3269230769230352E-2</v>
      </c>
      <c r="G1232" t="str">
        <f t="shared" si="634"/>
        <v>Below 10.7</v>
      </c>
      <c r="H1232" t="str">
        <f t="shared" si="635"/>
        <v>13.7 to 17.8</v>
      </c>
      <c r="I1232" t="str">
        <f>IF(C1232&gt;$AA$17,"Above 21.9",IF(C1232&gt;$AA$16,"17.7 to 21.9",IF(C1232&gt;$AA$15,"13.7 to 17.7",IF(C1232&gt;$AA$14,"10.6 to 13.6","Below 10.6"))))</f>
        <v>Below 10.6</v>
      </c>
      <c r="J1232" t="str">
        <f t="shared" si="636"/>
        <v>13.7 to 17.7</v>
      </c>
      <c r="K1232">
        <f t="shared" ref="K1232:O1232" si="688">_xlfn.PERCENTILE.INC($C513:$C1232,K$1)</f>
        <v>10.14261106804345</v>
      </c>
      <c r="L1232">
        <f t="shared" si="688"/>
        <v>12.008119938005091</v>
      </c>
      <c r="M1232">
        <f t="shared" si="688"/>
        <v>15.758557273717162</v>
      </c>
      <c r="N1232">
        <f t="shared" si="688"/>
        <v>18.846528042788417</v>
      </c>
      <c r="O1232">
        <f t="shared" si="688"/>
        <v>32.563788598776704</v>
      </c>
      <c r="P1232">
        <f t="shared" si="675"/>
        <v>5</v>
      </c>
      <c r="Q1232">
        <f t="shared" si="638"/>
        <v>2</v>
      </c>
      <c r="R1232">
        <f t="shared" si="639"/>
        <v>5</v>
      </c>
      <c r="S1232">
        <f t="shared" si="640"/>
        <v>5</v>
      </c>
      <c r="T1232">
        <f t="shared" si="652"/>
        <v>9.9855449295825127E-2</v>
      </c>
      <c r="U1232">
        <f t="shared" si="641"/>
        <v>6.2934568806697802E-2</v>
      </c>
      <c r="V1232">
        <f t="shared" si="642"/>
        <v>0.15063296498630938</v>
      </c>
      <c r="W1232">
        <f t="shared" si="643"/>
        <v>9.9998820982600781E-2</v>
      </c>
    </row>
    <row r="1233" spans="1:23" x14ac:dyDescent="0.4">
      <c r="A1233">
        <v>1983.08</v>
      </c>
      <c r="B1233">
        <v>162.4</v>
      </c>
      <c r="C1233">
        <v>9.7280569356652062</v>
      </c>
      <c r="D1233">
        <f t="shared" si="633"/>
        <v>5.6454720616570343E-2</v>
      </c>
      <c r="E1233">
        <f t="shared" si="657"/>
        <v>0.48040109389243391</v>
      </c>
      <c r="F1233">
        <f t="shared" si="653"/>
        <v>-0.3305389221556882</v>
      </c>
      <c r="G1233" t="str">
        <f t="shared" si="634"/>
        <v>Below 10.7</v>
      </c>
      <c r="H1233" t="str">
        <f t="shared" si="635"/>
        <v>13.7 to 17.8</v>
      </c>
      <c r="I1233" t="str">
        <f>IF(C1233&gt;$AA$17,"Above 21.9",IF(C1233&gt;$AA$16,"17.7 to 21.9",IF(C1233&gt;$AA$15,"13.7 to 17.7",IF(C1233&gt;$AA$14,"10.6 to 13.6","Below 10.6"))))</f>
        <v>Below 10.6</v>
      </c>
      <c r="J1233" t="str">
        <f t="shared" si="636"/>
        <v>13.7 to 17.7</v>
      </c>
      <c r="K1233">
        <f t="shared" ref="K1233:O1233" si="689">_xlfn.PERCENTILE.INC($C514:$C1233,K$1)</f>
        <v>10.14261106804345</v>
      </c>
      <c r="L1233">
        <f t="shared" si="689"/>
        <v>12.008119938005091</v>
      </c>
      <c r="M1233">
        <f t="shared" si="689"/>
        <v>15.758557273717162</v>
      </c>
      <c r="N1233">
        <f t="shared" si="689"/>
        <v>18.846528042788417</v>
      </c>
      <c r="O1233">
        <f t="shared" si="689"/>
        <v>32.563788598776704</v>
      </c>
      <c r="P1233">
        <f t="shared" si="675"/>
        <v>5</v>
      </c>
      <c r="Q1233">
        <f t="shared" si="638"/>
        <v>3</v>
      </c>
      <c r="R1233">
        <f t="shared" si="639"/>
        <v>5</v>
      </c>
      <c r="S1233">
        <f t="shared" si="640"/>
        <v>5</v>
      </c>
      <c r="T1233">
        <f t="shared" si="652"/>
        <v>0.1027954509943069</v>
      </c>
      <c r="U1233">
        <f t="shared" si="641"/>
        <v>6.5451446696331489E-2</v>
      </c>
      <c r="V1233">
        <f t="shared" si="642"/>
        <v>0.15052481789962113</v>
      </c>
      <c r="W1233">
        <f t="shared" si="643"/>
        <v>9.9855449295825127E-2</v>
      </c>
    </row>
    <row r="1234" spans="1:23" x14ac:dyDescent="0.4">
      <c r="A1234">
        <v>1983.09</v>
      </c>
      <c r="B1234">
        <v>167.2</v>
      </c>
      <c r="C1234">
        <v>9.9842024580287738</v>
      </c>
      <c r="D1234">
        <f t="shared" si="633"/>
        <v>5.8333333333333327E-2</v>
      </c>
      <c r="E1234">
        <f t="shared" si="657"/>
        <v>0.3660130718954247</v>
      </c>
      <c r="F1234">
        <f t="shared" si="653"/>
        <v>0.35467980295566376</v>
      </c>
      <c r="G1234" t="str">
        <f t="shared" si="634"/>
        <v>Below 10.7</v>
      </c>
      <c r="H1234" t="str">
        <f t="shared" si="635"/>
        <v>13.7 to 17.8</v>
      </c>
      <c r="I1234" t="str">
        <f>IF(C1234&gt;$AA$17,"Above 21.9",IF(C1234&gt;$AA$16,"17.7 to 21.9",IF(C1234&gt;$AA$15,"13.7 to 17.7",IF(C1234&gt;$AA$14,"10.6 to 13.6","Below 10.6"))))</f>
        <v>Below 10.6</v>
      </c>
      <c r="J1234" t="str">
        <f t="shared" si="636"/>
        <v>13.7 to 17.7</v>
      </c>
      <c r="K1234">
        <f t="shared" ref="K1234:O1234" si="690">_xlfn.PERCENTILE.INC($C515:$C1234,K$1)</f>
        <v>10.14261106804345</v>
      </c>
      <c r="L1234">
        <f t="shared" si="690"/>
        <v>12.008119938005091</v>
      </c>
      <c r="M1234">
        <f t="shared" si="690"/>
        <v>15.758557273717162</v>
      </c>
      <c r="N1234">
        <f t="shared" si="690"/>
        <v>18.846528042788417</v>
      </c>
      <c r="O1234">
        <f t="shared" si="690"/>
        <v>32.563788598776704</v>
      </c>
      <c r="P1234">
        <f t="shared" si="675"/>
        <v>5</v>
      </c>
      <c r="Q1234">
        <f t="shared" si="638"/>
        <v>3</v>
      </c>
      <c r="R1234">
        <f t="shared" si="639"/>
        <v>5</v>
      </c>
      <c r="S1234">
        <f t="shared" si="640"/>
        <v>5</v>
      </c>
      <c r="T1234">
        <f t="shared" si="652"/>
        <v>0.10015822537691553</v>
      </c>
      <c r="U1234">
        <f t="shared" si="641"/>
        <v>6.4619066781215997E-2</v>
      </c>
      <c r="V1234">
        <f t="shared" si="642"/>
        <v>0.13515635467691448</v>
      </c>
      <c r="W1234">
        <f t="shared" si="643"/>
        <v>0.1027954509943069</v>
      </c>
    </row>
    <row r="1235" spans="1:23" x14ac:dyDescent="0.4">
      <c r="A1235">
        <v>1983.1</v>
      </c>
      <c r="B1235">
        <v>167.7</v>
      </c>
      <c r="C1235">
        <v>10.003391799449624</v>
      </c>
      <c r="D1235">
        <f t="shared" si="633"/>
        <v>5.2732240437158462E-2</v>
      </c>
      <c r="E1235">
        <f t="shared" si="657"/>
        <v>0.26375282592313493</v>
      </c>
      <c r="F1235">
        <f t="shared" si="653"/>
        <v>3.5885167464114832E-2</v>
      </c>
      <c r="G1235" t="str">
        <f t="shared" si="634"/>
        <v>Below 10.7</v>
      </c>
      <c r="H1235" t="str">
        <f t="shared" si="635"/>
        <v>13.7 to 17.8</v>
      </c>
      <c r="I1235" t="str">
        <f>IF(C1235&gt;$AA$17,"Above 21.9",IF(C1235&gt;$AA$16,"17.7 to 21.9",IF(C1235&gt;$AA$15,"13.7 to 17.7",IF(C1235&gt;$AA$14,"10.6 to 13.6","Below 10.6"))))</f>
        <v>Below 10.6</v>
      </c>
      <c r="J1235" t="str">
        <f t="shared" si="636"/>
        <v>13.7 to 17.7</v>
      </c>
      <c r="K1235">
        <f t="shared" ref="K1235:O1235" si="691">_xlfn.PERCENTILE.INC($C516:$C1235,K$1)</f>
        <v>10.14261106804345</v>
      </c>
      <c r="L1235">
        <f t="shared" si="691"/>
        <v>12.008119938005091</v>
      </c>
      <c r="M1235">
        <f t="shared" si="691"/>
        <v>15.758557273717162</v>
      </c>
      <c r="N1235">
        <f t="shared" si="691"/>
        <v>18.846528042788417</v>
      </c>
      <c r="O1235">
        <f t="shared" si="691"/>
        <v>32.563788598776704</v>
      </c>
      <c r="P1235">
        <f t="shared" si="675"/>
        <v>5</v>
      </c>
      <c r="Q1235">
        <f t="shared" si="638"/>
        <v>2</v>
      </c>
      <c r="R1235">
        <f t="shared" si="639"/>
        <v>5</v>
      </c>
      <c r="S1235">
        <f t="shared" si="640"/>
        <v>5</v>
      </c>
      <c r="T1235">
        <f t="shared" si="652"/>
        <v>9.9966093505906559E-2</v>
      </c>
      <c r="U1235">
        <f t="shared" si="641"/>
        <v>6.2839662874422622E-2</v>
      </c>
      <c r="V1235">
        <f t="shared" si="642"/>
        <v>0.12500248450977844</v>
      </c>
      <c r="W1235">
        <f t="shared" si="643"/>
        <v>0.10015822537691553</v>
      </c>
    </row>
    <row r="1236" spans="1:23" x14ac:dyDescent="0.4">
      <c r="A1236">
        <v>1983.11</v>
      </c>
      <c r="B1236">
        <v>165.2</v>
      </c>
      <c r="C1236">
        <v>9.8535816493642781</v>
      </c>
      <c r="D1236">
        <f t="shared" si="633"/>
        <v>6.1960784313725481E-2</v>
      </c>
      <c r="E1236">
        <f t="shared" si="657"/>
        <v>0.19623461259956551</v>
      </c>
      <c r="F1236">
        <f t="shared" si="653"/>
        <v>-0.17889087656529518</v>
      </c>
      <c r="G1236" t="str">
        <f t="shared" si="634"/>
        <v>Below 10.7</v>
      </c>
      <c r="H1236" t="str">
        <f t="shared" si="635"/>
        <v>13.7 to 17.8</v>
      </c>
      <c r="I1236" t="str">
        <f>IF(C1236&gt;$AA$17,"Above 21.9",IF(C1236&gt;$AA$16,"17.7 to 21.9",IF(C1236&gt;$AA$15,"13.7 to 17.7",IF(C1236&gt;$AA$14,"10.6 to 13.6","Below 10.6"))))</f>
        <v>Below 10.6</v>
      </c>
      <c r="J1236" t="str">
        <f t="shared" si="636"/>
        <v>13.7 to 17.7</v>
      </c>
      <c r="K1236">
        <f t="shared" ref="K1236:O1236" si="692">_xlfn.PERCENTILE.INC($C517:$C1236,K$1)</f>
        <v>10.14261106804345</v>
      </c>
      <c r="L1236">
        <f t="shared" si="692"/>
        <v>12.008119938005091</v>
      </c>
      <c r="M1236">
        <f t="shared" si="692"/>
        <v>15.758557273717162</v>
      </c>
      <c r="N1236">
        <f t="shared" si="692"/>
        <v>18.846528042788417</v>
      </c>
      <c r="O1236">
        <f t="shared" si="692"/>
        <v>32.563788598776704</v>
      </c>
      <c r="P1236">
        <f t="shared" si="675"/>
        <v>5</v>
      </c>
      <c r="Q1236">
        <f t="shared" si="638"/>
        <v>3</v>
      </c>
      <c r="R1236">
        <f t="shared" si="639"/>
        <v>5</v>
      </c>
      <c r="S1236">
        <f t="shared" si="640"/>
        <v>5</v>
      </c>
      <c r="T1236">
        <f t="shared" si="652"/>
        <v>0.10148594040061736</v>
      </c>
      <c r="U1236">
        <f t="shared" si="641"/>
        <v>6.8250789514878674E-2</v>
      </c>
      <c r="V1236">
        <f t="shared" si="642"/>
        <v>0.11979667717668159</v>
      </c>
      <c r="W1236">
        <f t="shared" si="643"/>
        <v>9.9966093505906559E-2</v>
      </c>
    </row>
    <row r="1237" spans="1:23" x14ac:dyDescent="0.4">
      <c r="A1237">
        <v>1983.12</v>
      </c>
      <c r="B1237">
        <v>164.4</v>
      </c>
      <c r="C1237">
        <v>9.8150109036086679</v>
      </c>
      <c r="D1237">
        <f t="shared" si="633"/>
        <v>7.3454315256383212E-2</v>
      </c>
      <c r="E1237">
        <f t="shared" si="657"/>
        <v>0.17934002869440457</v>
      </c>
      <c r="F1237">
        <f t="shared" si="653"/>
        <v>-5.8111380145277211E-2</v>
      </c>
      <c r="G1237" t="str">
        <f t="shared" si="634"/>
        <v>Below 10.7</v>
      </c>
      <c r="H1237" t="str">
        <f t="shared" si="635"/>
        <v>10.7 to 13.7</v>
      </c>
      <c r="I1237" t="str">
        <f>IF(C1237&gt;$AA$17,"Above 21.9",IF(C1237&gt;$AA$16,"17.7 to 21.9",IF(C1237&gt;$AA$15,"13.7 to 17.7",IF(C1237&gt;$AA$14,"10.6 to 13.6","Below 10.6"))))</f>
        <v>Below 10.6</v>
      </c>
      <c r="J1237" t="str">
        <f t="shared" si="636"/>
        <v>10.6 to 13.6</v>
      </c>
      <c r="K1237">
        <f t="shared" ref="K1237:O1237" si="693">_xlfn.PERCENTILE.INC($C518:$C1237,K$1)</f>
        <v>10.14261106804345</v>
      </c>
      <c r="L1237">
        <f t="shared" si="693"/>
        <v>12.008119938005091</v>
      </c>
      <c r="M1237">
        <f t="shared" si="693"/>
        <v>15.758557273717162</v>
      </c>
      <c r="N1237">
        <f t="shared" si="693"/>
        <v>18.846528042788417</v>
      </c>
      <c r="O1237">
        <f t="shared" si="693"/>
        <v>32.563788598776704</v>
      </c>
      <c r="P1237">
        <f t="shared" si="675"/>
        <v>5</v>
      </c>
      <c r="Q1237">
        <f t="shared" si="638"/>
        <v>3</v>
      </c>
      <c r="R1237">
        <f t="shared" si="639"/>
        <v>5</v>
      </c>
      <c r="S1237">
        <f t="shared" si="640"/>
        <v>5</v>
      </c>
      <c r="T1237">
        <f t="shared" si="652"/>
        <v>0.10188475691171486</v>
      </c>
      <c r="U1237">
        <f t="shared" si="641"/>
        <v>7.4110691968216791E-2</v>
      </c>
      <c r="V1237">
        <f t="shared" si="642"/>
        <v>0.11809528738330065</v>
      </c>
      <c r="W1237">
        <f t="shared" si="643"/>
        <v>0.10148594040061736</v>
      </c>
    </row>
    <row r="1238" spans="1:23" x14ac:dyDescent="0.4">
      <c r="A1238">
        <v>1984.01</v>
      </c>
      <c r="B1238">
        <v>166.4</v>
      </c>
      <c r="C1238">
        <v>9.8949318092025322</v>
      </c>
      <c r="D1238">
        <f t="shared" si="633"/>
        <v>7.3134949536988875E-2</v>
      </c>
      <c r="E1238">
        <f t="shared" si="657"/>
        <v>0.15315315315315312</v>
      </c>
      <c r="F1238">
        <f t="shared" si="653"/>
        <v>0.145985401459854</v>
      </c>
      <c r="G1238" t="str">
        <f t="shared" si="634"/>
        <v>Below 10.7</v>
      </c>
      <c r="H1238" t="str">
        <f t="shared" si="635"/>
        <v>10.7 to 13.7</v>
      </c>
      <c r="I1238" t="str">
        <f>IF(C1238&gt;$AA$17,"Above 21.9",IF(C1238&gt;$AA$16,"17.7 to 21.9",IF(C1238&gt;$AA$15,"13.7 to 17.7",IF(C1238&gt;$AA$14,"10.6 to 13.6","Below 10.6"))))</f>
        <v>Below 10.6</v>
      </c>
      <c r="J1238" t="str">
        <f t="shared" si="636"/>
        <v>10.6 to 13.6</v>
      </c>
      <c r="K1238">
        <f t="shared" ref="K1238:O1238" si="694">_xlfn.PERCENTILE.INC($C519:$C1238,K$1)</f>
        <v>10.14261106804345</v>
      </c>
      <c r="L1238">
        <f t="shared" si="694"/>
        <v>12.008119938005091</v>
      </c>
      <c r="M1238">
        <f t="shared" si="694"/>
        <v>15.758557273717162</v>
      </c>
      <c r="N1238">
        <f t="shared" si="694"/>
        <v>18.846528042788417</v>
      </c>
      <c r="O1238">
        <f t="shared" si="694"/>
        <v>32.563788598776704</v>
      </c>
      <c r="P1238">
        <f t="shared" si="675"/>
        <v>5</v>
      </c>
      <c r="Q1238">
        <f t="shared" si="638"/>
        <v>3</v>
      </c>
      <c r="R1238">
        <f t="shared" si="639"/>
        <v>5</v>
      </c>
      <c r="S1238">
        <f t="shared" si="640"/>
        <v>5</v>
      </c>
      <c r="T1238">
        <f t="shared" si="652"/>
        <v>0.10106183845248688</v>
      </c>
      <c r="U1238">
        <f t="shared" si="641"/>
        <v>7.3905886762277107E-2</v>
      </c>
      <c r="V1238">
        <f t="shared" si="642"/>
        <v>0.11419718570215148</v>
      </c>
      <c r="W1238">
        <f t="shared" si="643"/>
        <v>0.10188475691171486</v>
      </c>
    </row>
    <row r="1239" spans="1:23" x14ac:dyDescent="0.4">
      <c r="A1239">
        <v>1984.02</v>
      </c>
      <c r="B1239">
        <v>157.30000000000001</v>
      </c>
      <c r="C1239">
        <v>9.3245296457279796</v>
      </c>
      <c r="D1239">
        <f t="shared" si="633"/>
        <v>6.8325307651150358E-2</v>
      </c>
      <c r="E1239">
        <f t="shared" si="657"/>
        <v>7.1525885558583094E-2</v>
      </c>
      <c r="F1239">
        <f t="shared" si="653"/>
        <v>-0.65624999999999956</v>
      </c>
      <c r="G1239" t="str">
        <f t="shared" si="634"/>
        <v>Below 10.7</v>
      </c>
      <c r="H1239" t="str">
        <f t="shared" si="635"/>
        <v>10.7 to 13.7</v>
      </c>
      <c r="I1239" t="str">
        <f>IF(C1239&gt;$AA$17,"Above 21.9",IF(C1239&gt;$AA$16,"17.7 to 21.9",IF(C1239&gt;$AA$15,"13.7 to 17.7",IF(C1239&gt;$AA$14,"10.6 to 13.6","Below 10.6"))))</f>
        <v>Below 10.6</v>
      </c>
      <c r="J1239" t="str">
        <f t="shared" si="636"/>
        <v>10.6 to 13.6</v>
      </c>
      <c r="K1239">
        <f t="shared" ref="K1239:O1239" si="695">_xlfn.PERCENTILE.INC($C520:$C1239,K$1)</f>
        <v>10.14261106804345</v>
      </c>
      <c r="L1239">
        <f t="shared" si="695"/>
        <v>12.008119938005091</v>
      </c>
      <c r="M1239">
        <f t="shared" si="695"/>
        <v>15.758557273717162</v>
      </c>
      <c r="N1239">
        <f t="shared" si="695"/>
        <v>18.846528042788417</v>
      </c>
      <c r="O1239">
        <f t="shared" si="695"/>
        <v>32.563788598776704</v>
      </c>
      <c r="P1239">
        <f t="shared" si="675"/>
        <v>5</v>
      </c>
      <c r="Q1239">
        <f t="shared" si="638"/>
        <v>3</v>
      </c>
      <c r="R1239">
        <f t="shared" si="639"/>
        <v>5</v>
      </c>
      <c r="S1239">
        <f t="shared" si="640"/>
        <v>5</v>
      </c>
      <c r="T1239">
        <f t="shared" si="652"/>
        <v>0.10724401530088422</v>
      </c>
      <c r="U1239">
        <f t="shared" si="641"/>
        <v>7.7176445530271573E-2</v>
      </c>
      <c r="V1239">
        <f t="shared" si="642"/>
        <v>0.11222723041237835</v>
      </c>
      <c r="W1239">
        <f t="shared" si="643"/>
        <v>0.10106183845248688</v>
      </c>
    </row>
    <row r="1240" spans="1:23" x14ac:dyDescent="0.4">
      <c r="A1240">
        <v>1984.03</v>
      </c>
      <c r="B1240">
        <v>157.4</v>
      </c>
      <c r="C1240">
        <v>9.3267470665082399</v>
      </c>
      <c r="D1240">
        <f t="shared" si="633"/>
        <v>6.1535303776683092E-2</v>
      </c>
      <c r="E1240">
        <f t="shared" si="657"/>
        <v>3.6208031599736665E-2</v>
      </c>
      <c r="F1240">
        <f t="shared" si="653"/>
        <v>7.6287349014617402E-3</v>
      </c>
      <c r="G1240" t="str">
        <f t="shared" si="634"/>
        <v>Below 10.7</v>
      </c>
      <c r="H1240" t="str">
        <f t="shared" si="635"/>
        <v>10.7 to 13.7</v>
      </c>
      <c r="I1240" t="str">
        <f>IF(C1240&gt;$AA$17,"Above 21.9",IF(C1240&gt;$AA$16,"17.7 to 21.9",IF(C1240&gt;$AA$15,"13.7 to 17.7",IF(C1240&gt;$AA$14,"10.6 to 13.6","Below 10.6"))))</f>
        <v>Below 10.6</v>
      </c>
      <c r="J1240" t="str">
        <f t="shared" si="636"/>
        <v>10.6 to 13.6</v>
      </c>
      <c r="K1240">
        <f t="shared" ref="K1240:O1240" si="696">_xlfn.PERCENTILE.INC($C521:$C1240,K$1)</f>
        <v>10.14261106804345</v>
      </c>
      <c r="L1240">
        <f t="shared" si="696"/>
        <v>12.008119938005091</v>
      </c>
      <c r="M1240">
        <f t="shared" si="696"/>
        <v>15.758557273717162</v>
      </c>
      <c r="N1240">
        <f t="shared" si="696"/>
        <v>18.846528042788417</v>
      </c>
      <c r="O1240">
        <f t="shared" si="696"/>
        <v>32.563788598776704</v>
      </c>
      <c r="P1240">
        <f t="shared" si="675"/>
        <v>5</v>
      </c>
      <c r="Q1240">
        <f t="shared" si="638"/>
        <v>3</v>
      </c>
      <c r="R1240">
        <f t="shared" si="639"/>
        <v>5</v>
      </c>
      <c r="S1240">
        <f t="shared" si="640"/>
        <v>5</v>
      </c>
      <c r="T1240">
        <f t="shared" si="652"/>
        <v>0.10721851818957726</v>
      </c>
      <c r="U1240">
        <f t="shared" si="641"/>
        <v>7.5129424111432058E-2</v>
      </c>
      <c r="V1240">
        <f t="shared" si="642"/>
        <v>0.10830915677322835</v>
      </c>
      <c r="W1240">
        <f t="shared" si="643"/>
        <v>0.10724401530088422</v>
      </c>
    </row>
    <row r="1241" spans="1:23" x14ac:dyDescent="0.4">
      <c r="A1241">
        <v>1984.04</v>
      </c>
      <c r="B1241">
        <v>157.6</v>
      </c>
      <c r="C1241">
        <v>9.3056434045948198</v>
      </c>
      <c r="D1241">
        <f t="shared" si="633"/>
        <v>7.0452087389141257E-2</v>
      </c>
      <c r="E1241">
        <f t="shared" si="657"/>
        <v>-6.3411540900440281E-4</v>
      </c>
      <c r="F1241">
        <f t="shared" si="653"/>
        <v>1.5247776365945764E-2</v>
      </c>
      <c r="G1241" t="str">
        <f t="shared" si="634"/>
        <v>Below 10.7</v>
      </c>
      <c r="H1241" t="str">
        <f t="shared" si="635"/>
        <v>10.7 to 13.7</v>
      </c>
      <c r="I1241" t="str">
        <f>IF(C1241&gt;$AA$17,"Above 21.9",IF(C1241&gt;$AA$16,"17.7 to 21.9",IF(C1241&gt;$AA$15,"13.7 to 17.7",IF(C1241&gt;$AA$14,"10.6 to 13.6","Below 10.6"))))</f>
        <v>Below 10.6</v>
      </c>
      <c r="J1241" t="str">
        <f t="shared" si="636"/>
        <v>10.6 to 13.6</v>
      </c>
      <c r="K1241">
        <f t="shared" ref="K1241:O1241" si="697">_xlfn.PERCENTILE.INC($C522:$C1241,K$1)</f>
        <v>10.14261106804345</v>
      </c>
      <c r="L1241">
        <f t="shared" si="697"/>
        <v>12.008119938005091</v>
      </c>
      <c r="M1241">
        <f t="shared" si="697"/>
        <v>15.758557273717162</v>
      </c>
      <c r="N1241">
        <f t="shared" si="697"/>
        <v>18.846528042788417</v>
      </c>
      <c r="O1241">
        <f t="shared" si="697"/>
        <v>32.563788598776704</v>
      </c>
      <c r="P1241">
        <f t="shared" si="675"/>
        <v>5</v>
      </c>
      <c r="Q1241">
        <f t="shared" si="638"/>
        <v>3</v>
      </c>
      <c r="R1241">
        <f t="shared" si="639"/>
        <v>5</v>
      </c>
      <c r="S1241">
        <f t="shared" si="640"/>
        <v>5</v>
      </c>
      <c r="T1241">
        <f t="shared" si="652"/>
        <v>0.10746167207591825</v>
      </c>
      <c r="U1241">
        <f t="shared" si="641"/>
        <v>7.9678665195293236E-2</v>
      </c>
      <c r="V1241">
        <f t="shared" si="642"/>
        <v>0.10491438620596992</v>
      </c>
      <c r="W1241">
        <f t="shared" si="643"/>
        <v>0.10721851818957726</v>
      </c>
    </row>
    <row r="1242" spans="1:23" x14ac:dyDescent="0.4">
      <c r="A1242">
        <v>1984.05</v>
      </c>
      <c r="B1242">
        <v>156.6</v>
      </c>
      <c r="C1242">
        <v>9.2318318168960438</v>
      </c>
      <c r="D1242">
        <f t="shared" si="633"/>
        <v>7.4640347942455665E-2</v>
      </c>
      <c r="E1242">
        <f t="shared" si="657"/>
        <v>-4.5703839122486288E-2</v>
      </c>
      <c r="F1242">
        <f t="shared" si="653"/>
        <v>-7.6142131979695438E-2</v>
      </c>
      <c r="G1242" t="str">
        <f t="shared" si="634"/>
        <v>Below 10.7</v>
      </c>
      <c r="H1242" t="str">
        <f t="shared" si="635"/>
        <v>10.7 to 13.7</v>
      </c>
      <c r="I1242" t="str">
        <f>IF(C1242&gt;$AA$17,"Above 21.9",IF(C1242&gt;$AA$16,"17.7 to 21.9",IF(C1242&gt;$AA$15,"13.7 to 17.7",IF(C1242&gt;$AA$14,"10.6 to 13.6","Below 10.6"))))</f>
        <v>Below 10.6</v>
      </c>
      <c r="J1242" t="str">
        <f t="shared" si="636"/>
        <v>10.6 to 13.6</v>
      </c>
      <c r="K1242">
        <f t="shared" ref="K1242:O1242" si="698">_xlfn.PERCENTILE.INC($C523:$C1242,K$1)</f>
        <v>10.14261106804345</v>
      </c>
      <c r="L1242">
        <f t="shared" si="698"/>
        <v>12.008119938005091</v>
      </c>
      <c r="M1242">
        <f t="shared" si="698"/>
        <v>15.758557273717162</v>
      </c>
      <c r="N1242">
        <f t="shared" si="698"/>
        <v>18.846528042788417</v>
      </c>
      <c r="O1242">
        <f t="shared" si="698"/>
        <v>32.563788598776704</v>
      </c>
      <c r="P1242">
        <f t="shared" si="675"/>
        <v>5</v>
      </c>
      <c r="Q1242">
        <f t="shared" si="638"/>
        <v>4</v>
      </c>
      <c r="R1242">
        <f t="shared" si="639"/>
        <v>5</v>
      </c>
      <c r="S1242">
        <f t="shared" si="640"/>
        <v>5</v>
      </c>
      <c r="T1242">
        <f t="shared" si="652"/>
        <v>0.10832086413985639</v>
      </c>
      <c r="U1242">
        <f t="shared" si="641"/>
        <v>8.3365033253133214E-2</v>
      </c>
      <c r="V1242">
        <f t="shared" si="642"/>
        <v>0.10127139650949142</v>
      </c>
      <c r="W1242">
        <f t="shared" si="643"/>
        <v>0.10746167207591825</v>
      </c>
    </row>
    <row r="1243" spans="1:23" x14ac:dyDescent="0.4">
      <c r="A1243">
        <v>1984.06</v>
      </c>
      <c r="B1243">
        <v>153.1</v>
      </c>
      <c r="C1243">
        <v>9.0101855122910042</v>
      </c>
      <c r="D1243">
        <f t="shared" si="633"/>
        <v>7.0508965363626219E-2</v>
      </c>
      <c r="E1243">
        <f t="shared" si="657"/>
        <v>-7.9927884615384678E-2</v>
      </c>
      <c r="F1243">
        <f t="shared" si="653"/>
        <v>-0.26819923371647508</v>
      </c>
      <c r="G1243" t="str">
        <f t="shared" si="634"/>
        <v>Below 10.7</v>
      </c>
      <c r="H1243" t="str">
        <f t="shared" si="635"/>
        <v>10.7 to 13.7</v>
      </c>
      <c r="I1243" t="str">
        <f>IF(C1243&gt;$AA$17,"Above 21.9",IF(C1243&gt;$AA$16,"17.7 to 21.9",IF(C1243&gt;$AA$15,"13.7 to 17.7",IF(C1243&gt;$AA$14,"10.6 to 13.6","Below 10.6"))))</f>
        <v>Below 10.6</v>
      </c>
      <c r="J1243" t="str">
        <f t="shared" si="636"/>
        <v>10.6 to 13.6</v>
      </c>
      <c r="K1243">
        <f t="shared" ref="K1243:O1243" si="699">_xlfn.PERCENTILE.INC($C524:$C1243,K$1)</f>
        <v>10.14261106804345</v>
      </c>
      <c r="L1243">
        <f t="shared" si="699"/>
        <v>12.008119938005091</v>
      </c>
      <c r="M1243">
        <f t="shared" si="699"/>
        <v>15.758557273717162</v>
      </c>
      <c r="N1243">
        <f t="shared" si="699"/>
        <v>18.846528042788417</v>
      </c>
      <c r="O1243">
        <f t="shared" si="699"/>
        <v>32.563788598776704</v>
      </c>
      <c r="P1243">
        <f t="shared" si="675"/>
        <v>5</v>
      </c>
      <c r="Q1243">
        <f t="shared" si="638"/>
        <v>4</v>
      </c>
      <c r="R1243">
        <f t="shared" si="639"/>
        <v>5</v>
      </c>
      <c r="S1243">
        <f t="shared" si="640"/>
        <v>5</v>
      </c>
      <c r="T1243">
        <f t="shared" si="652"/>
        <v>0.11098550619583544</v>
      </c>
      <c r="U1243">
        <f t="shared" si="641"/>
        <v>8.4114909303019555E-2</v>
      </c>
      <c r="V1243">
        <f t="shared" si="642"/>
        <v>9.9998820982600781E-2</v>
      </c>
      <c r="W1243">
        <f t="shared" si="643"/>
        <v>0.10832086413985639</v>
      </c>
    </row>
    <row r="1244" spans="1:23" x14ac:dyDescent="0.4">
      <c r="A1244">
        <v>1984.07</v>
      </c>
      <c r="B1244">
        <v>151.1</v>
      </c>
      <c r="C1244">
        <v>8.8683022140432985</v>
      </c>
      <c r="D1244">
        <f t="shared" si="633"/>
        <v>9.0518219644433226E-2</v>
      </c>
      <c r="E1244">
        <f t="shared" si="657"/>
        <v>-9.5209580838323385E-2</v>
      </c>
      <c r="F1244">
        <f t="shared" si="653"/>
        <v>-0.15676028739386022</v>
      </c>
      <c r="G1244" t="str">
        <f t="shared" si="634"/>
        <v>Below 10.7</v>
      </c>
      <c r="H1244" t="str">
        <f t="shared" si="635"/>
        <v>Below 10.7</v>
      </c>
      <c r="I1244" t="str">
        <f>IF(C1244&gt;$AA$17,"Above 21.9",IF(C1244&gt;$AA$16,"17.7 to 21.9",IF(C1244&gt;$AA$15,"13.7 to 17.7",IF(C1244&gt;$AA$14,"10.6 to 13.6","Below 10.6"))))</f>
        <v>Below 10.6</v>
      </c>
      <c r="J1244" t="str">
        <f t="shared" si="636"/>
        <v>Below 10.6</v>
      </c>
      <c r="K1244">
        <f t="shared" ref="K1244:O1244" si="700">_xlfn.PERCENTILE.INC($C525:$C1244,K$1)</f>
        <v>10.14261106804345</v>
      </c>
      <c r="L1244">
        <f t="shared" si="700"/>
        <v>12.008119938005091</v>
      </c>
      <c r="M1244">
        <f t="shared" si="700"/>
        <v>15.758557273717162</v>
      </c>
      <c r="N1244">
        <f t="shared" si="700"/>
        <v>18.846528042788417</v>
      </c>
      <c r="O1244">
        <f t="shared" si="700"/>
        <v>32.563788598776704</v>
      </c>
      <c r="P1244">
        <f t="shared" si="675"/>
        <v>5</v>
      </c>
      <c r="Q1244">
        <f t="shared" si="638"/>
        <v>4</v>
      </c>
      <c r="R1244">
        <f t="shared" si="639"/>
        <v>5</v>
      </c>
      <c r="S1244">
        <f t="shared" si="640"/>
        <v>5</v>
      </c>
      <c r="T1244">
        <f t="shared" si="652"/>
        <v>0.11276115493859258</v>
      </c>
      <c r="U1244">
        <f t="shared" si="641"/>
        <v>9.6208038982833061E-2</v>
      </c>
      <c r="V1244">
        <f t="shared" si="642"/>
        <v>9.9855449295825127E-2</v>
      </c>
      <c r="W1244">
        <f t="shared" si="643"/>
        <v>0.11098550619583544</v>
      </c>
    </row>
    <row r="1245" spans="1:23" x14ac:dyDescent="0.4">
      <c r="A1245">
        <v>1984.08</v>
      </c>
      <c r="B1245">
        <v>164.4</v>
      </c>
      <c r="C1245">
        <v>9.62306325737317</v>
      </c>
      <c r="D1245">
        <f t="shared" si="633"/>
        <v>0.11623043535446535</v>
      </c>
      <c r="E1245">
        <f t="shared" si="657"/>
        <v>1.231527093596059E-2</v>
      </c>
      <c r="F1245">
        <f t="shared" si="653"/>
        <v>1.0562541363335549</v>
      </c>
      <c r="G1245" t="str">
        <f t="shared" si="634"/>
        <v>Below 10.7</v>
      </c>
      <c r="H1245" t="str">
        <f t="shared" si="635"/>
        <v>Below 10.7</v>
      </c>
      <c r="I1245" t="str">
        <f>IF(C1245&gt;$AA$17,"Above 21.9",IF(C1245&gt;$AA$16,"17.7 to 21.9",IF(C1245&gt;$AA$15,"13.7 to 17.7",IF(C1245&gt;$AA$14,"10.6 to 13.6","Below 10.6"))))</f>
        <v>Below 10.6</v>
      </c>
      <c r="J1245" t="str">
        <f t="shared" si="636"/>
        <v>Below 10.6</v>
      </c>
      <c r="K1245">
        <f t="shared" ref="K1245:O1245" si="701">_xlfn.PERCENTILE.INC($C526:$C1245,K$1)</f>
        <v>10.14261106804345</v>
      </c>
      <c r="L1245">
        <f t="shared" si="701"/>
        <v>12.008119938005091</v>
      </c>
      <c r="M1245">
        <f t="shared" si="701"/>
        <v>15.758557273717162</v>
      </c>
      <c r="N1245">
        <f t="shared" si="701"/>
        <v>18.846528042788417</v>
      </c>
      <c r="O1245">
        <f t="shared" si="701"/>
        <v>32.563788598776704</v>
      </c>
      <c r="P1245">
        <f t="shared" si="675"/>
        <v>5</v>
      </c>
      <c r="Q1245">
        <f t="shared" si="638"/>
        <v>5</v>
      </c>
      <c r="R1245">
        <f t="shared" si="639"/>
        <v>5</v>
      </c>
      <c r="S1245">
        <f t="shared" si="640"/>
        <v>5</v>
      </c>
      <c r="T1245">
        <f t="shared" si="652"/>
        <v>0.10391701407904622</v>
      </c>
      <c r="U1245">
        <f t="shared" si="641"/>
        <v>0.10178950299661362</v>
      </c>
      <c r="V1245">
        <f t="shared" si="642"/>
        <v>0.1027954509943069</v>
      </c>
      <c r="W1245">
        <f t="shared" si="643"/>
        <v>0.11276115493859258</v>
      </c>
    </row>
    <row r="1246" spans="1:23" x14ac:dyDescent="0.4">
      <c r="A1246">
        <v>1984.09</v>
      </c>
      <c r="B1246">
        <v>166.1</v>
      </c>
      <c r="C1246">
        <v>9.6873413136280799</v>
      </c>
      <c r="D1246">
        <f t="shared" si="633"/>
        <v>0.1438344098649442</v>
      </c>
      <c r="E1246">
        <f t="shared" si="657"/>
        <v>-6.5789473684210193E-3</v>
      </c>
      <c r="F1246">
        <f t="shared" si="653"/>
        <v>0.12408759124087507</v>
      </c>
      <c r="G1246" t="str">
        <f t="shared" si="634"/>
        <v>Below 10.7</v>
      </c>
      <c r="H1246" t="str">
        <f t="shared" si="635"/>
        <v>Below 10.7</v>
      </c>
      <c r="I1246" t="str">
        <f>IF(C1246&gt;$AA$17,"Above 21.9",IF(C1246&gt;$AA$16,"17.7 to 21.9",IF(C1246&gt;$AA$15,"13.7 to 17.7",IF(C1246&gt;$AA$14,"10.6 to 13.6","Below 10.6"))))</f>
        <v>Below 10.6</v>
      </c>
      <c r="J1246" t="str">
        <f t="shared" si="636"/>
        <v>Below 10.6</v>
      </c>
      <c r="K1246">
        <f t="shared" ref="K1246:O1246" si="702">_xlfn.PERCENTILE.INC($C527:$C1246,K$1)</f>
        <v>10.14261106804345</v>
      </c>
      <c r="L1246">
        <f t="shared" si="702"/>
        <v>12.008119938005091</v>
      </c>
      <c r="M1246">
        <f t="shared" si="702"/>
        <v>15.758557273717162</v>
      </c>
      <c r="N1246">
        <f t="shared" si="702"/>
        <v>18.846528042788417</v>
      </c>
      <c r="O1246">
        <f t="shared" si="702"/>
        <v>32.563788598776704</v>
      </c>
      <c r="P1246">
        <f t="shared" si="675"/>
        <v>5</v>
      </c>
      <c r="Q1246">
        <f t="shared" si="638"/>
        <v>5</v>
      </c>
      <c r="R1246">
        <f t="shared" si="639"/>
        <v>5</v>
      </c>
      <c r="S1246">
        <f t="shared" si="640"/>
        <v>5</v>
      </c>
      <c r="T1246">
        <f t="shared" si="652"/>
        <v>0.10322749737259772</v>
      </c>
      <c r="U1246">
        <f t="shared" si="641"/>
        <v>0.1152017816634697</v>
      </c>
      <c r="V1246">
        <f t="shared" si="642"/>
        <v>0.10015822537691553</v>
      </c>
      <c r="W1246">
        <f t="shared" si="643"/>
        <v>0.10391701407904622</v>
      </c>
    </row>
    <row r="1247" spans="1:23" x14ac:dyDescent="0.4">
      <c r="A1247">
        <v>1984.1</v>
      </c>
      <c r="B1247">
        <v>164.8</v>
      </c>
      <c r="C1247">
        <v>9.5950707030485045</v>
      </c>
      <c r="D1247">
        <f t="shared" si="633"/>
        <v>0.13732718894009219</v>
      </c>
      <c r="E1247">
        <f t="shared" si="657"/>
        <v>-1.7292784734645066E-2</v>
      </c>
      <c r="F1247">
        <f t="shared" si="653"/>
        <v>-9.3919325707403939E-2</v>
      </c>
      <c r="G1247" t="str">
        <f t="shared" si="634"/>
        <v>Below 10.7</v>
      </c>
      <c r="H1247" t="str">
        <f t="shared" si="635"/>
        <v>Below 10.7</v>
      </c>
      <c r="I1247" t="str">
        <f>IF(C1247&gt;$AA$17,"Above 21.9",IF(C1247&gt;$AA$16,"17.7 to 21.9",IF(C1247&gt;$AA$15,"13.7 to 17.7",IF(C1247&gt;$AA$14,"10.6 to 13.6","Below 10.6"))))</f>
        <v>Below 10.6</v>
      </c>
      <c r="J1247" t="str">
        <f t="shared" si="636"/>
        <v>Below 10.6</v>
      </c>
      <c r="K1247">
        <f t="shared" ref="K1247:O1247" si="703">_xlfn.PERCENTILE.INC($C528:$C1247,K$1)</f>
        <v>10.14261106804345</v>
      </c>
      <c r="L1247">
        <f t="shared" si="703"/>
        <v>12.008119938005091</v>
      </c>
      <c r="M1247">
        <f t="shared" si="703"/>
        <v>15.758557273717162</v>
      </c>
      <c r="N1247">
        <f t="shared" si="703"/>
        <v>18.846528042788417</v>
      </c>
      <c r="O1247">
        <f t="shared" si="703"/>
        <v>32.563788598776704</v>
      </c>
      <c r="P1247">
        <f t="shared" si="675"/>
        <v>5</v>
      </c>
      <c r="Q1247">
        <f t="shared" si="638"/>
        <v>5</v>
      </c>
      <c r="R1247">
        <f t="shared" si="639"/>
        <v>5</v>
      </c>
      <c r="S1247">
        <f t="shared" si="640"/>
        <v>5</v>
      </c>
      <c r="T1247">
        <f t="shared" si="652"/>
        <v>0.10422018043934625</v>
      </c>
      <c r="U1247">
        <f t="shared" si="641"/>
        <v>0.11435126913943862</v>
      </c>
      <c r="V1247">
        <f t="shared" si="642"/>
        <v>9.9966093505906559E-2</v>
      </c>
      <c r="W1247">
        <f t="shared" si="643"/>
        <v>0.10322749737259772</v>
      </c>
    </row>
    <row r="1248" spans="1:23" x14ac:dyDescent="0.4">
      <c r="A1248">
        <v>1984.11</v>
      </c>
      <c r="B1248">
        <v>166.3</v>
      </c>
      <c r="C1248">
        <v>9.6919732217830852</v>
      </c>
      <c r="D1248">
        <f t="shared" si="633"/>
        <v>0.13180931140228608</v>
      </c>
      <c r="E1248">
        <f t="shared" si="657"/>
        <v>6.6585956416466271E-3</v>
      </c>
      <c r="F1248">
        <f t="shared" si="653"/>
        <v>0.10922330097087378</v>
      </c>
      <c r="G1248" t="str">
        <f t="shared" si="634"/>
        <v>Below 10.7</v>
      </c>
      <c r="H1248" t="str">
        <f t="shared" si="635"/>
        <v>Below 10.7</v>
      </c>
      <c r="I1248" t="str">
        <f>IF(C1248&gt;$AA$17,"Above 21.9",IF(C1248&gt;$AA$16,"17.7 to 21.9",IF(C1248&gt;$AA$15,"13.7 to 17.7",IF(C1248&gt;$AA$14,"10.6 to 13.6","Below 10.6"))))</f>
        <v>Below 10.6</v>
      </c>
      <c r="J1248" t="str">
        <f t="shared" si="636"/>
        <v>Below 10.6</v>
      </c>
      <c r="K1248">
        <f t="shared" ref="K1248:O1248" si="704">_xlfn.PERCENTILE.INC($C529:$C1248,K$1)</f>
        <v>10.14261106804345</v>
      </c>
      <c r="L1248">
        <f t="shared" si="704"/>
        <v>12.008119938005091</v>
      </c>
      <c r="M1248">
        <f t="shared" si="704"/>
        <v>15.758557273717162</v>
      </c>
      <c r="N1248">
        <f t="shared" si="704"/>
        <v>18.846528042788417</v>
      </c>
      <c r="O1248">
        <f t="shared" si="704"/>
        <v>32.563788598776704</v>
      </c>
      <c r="P1248">
        <f t="shared" si="675"/>
        <v>5</v>
      </c>
      <c r="Q1248">
        <f t="shared" si="638"/>
        <v>5</v>
      </c>
      <c r="R1248">
        <f t="shared" si="639"/>
        <v>5</v>
      </c>
      <c r="S1248">
        <f t="shared" si="640"/>
        <v>5</v>
      </c>
      <c r="T1248">
        <f t="shared" si="652"/>
        <v>0.10317816373578718</v>
      </c>
      <c r="U1248">
        <f t="shared" si="641"/>
        <v>0.11174452236168592</v>
      </c>
      <c r="V1248">
        <f t="shared" si="642"/>
        <v>0.10148594040061736</v>
      </c>
      <c r="W1248">
        <f t="shared" si="643"/>
        <v>0.10422018043934625</v>
      </c>
    </row>
    <row r="1249" spans="1:23" x14ac:dyDescent="0.4">
      <c r="A1249">
        <v>1984.12</v>
      </c>
      <c r="B1249">
        <v>164.5</v>
      </c>
      <c r="C1249">
        <v>9.5950548011334558</v>
      </c>
      <c r="D1249">
        <f t="shared" si="633"/>
        <v>0.14526613985388404</v>
      </c>
      <c r="E1249">
        <f t="shared" si="657"/>
        <v>6.0827250608269049E-4</v>
      </c>
      <c r="F1249">
        <f t="shared" si="653"/>
        <v>-0.12988574864702426</v>
      </c>
      <c r="G1249" t="str">
        <f t="shared" si="634"/>
        <v>Below 10.7</v>
      </c>
      <c r="H1249" t="str">
        <f t="shared" si="635"/>
        <v>Below 10.7</v>
      </c>
      <c r="I1249" t="str">
        <f>IF(C1249&gt;$AA$17,"Above 21.9",IF(C1249&gt;$AA$16,"17.7 to 21.9",IF(C1249&gt;$AA$15,"13.7 to 17.7",IF(C1249&gt;$AA$14,"10.6 to 13.6","Below 10.6"))))</f>
        <v>Below 10.6</v>
      </c>
      <c r="J1249" t="str">
        <f t="shared" si="636"/>
        <v>Below 10.6</v>
      </c>
      <c r="K1249">
        <f t="shared" ref="K1249:O1249" si="705">_xlfn.PERCENTILE.INC($C530:$C1249,K$1)</f>
        <v>10.14261106804345</v>
      </c>
      <c r="L1249">
        <f t="shared" si="705"/>
        <v>12.008119938005091</v>
      </c>
      <c r="M1249">
        <f t="shared" si="705"/>
        <v>15.758557273717162</v>
      </c>
      <c r="N1249">
        <f t="shared" si="705"/>
        <v>18.846528042788417</v>
      </c>
      <c r="O1249">
        <f t="shared" si="705"/>
        <v>32.563788598776704</v>
      </c>
      <c r="P1249">
        <f t="shared" si="675"/>
        <v>5</v>
      </c>
      <c r="Q1249">
        <f t="shared" si="638"/>
        <v>5</v>
      </c>
      <c r="R1249">
        <f t="shared" si="639"/>
        <v>5</v>
      </c>
      <c r="S1249">
        <f t="shared" si="640"/>
        <v>5</v>
      </c>
      <c r="T1249">
        <f t="shared" si="652"/>
        <v>0.10422035316378504</v>
      </c>
      <c r="U1249">
        <f t="shared" si="641"/>
        <v>0.12064094037844898</v>
      </c>
      <c r="V1249">
        <f t="shared" si="642"/>
        <v>0.10188475691171486</v>
      </c>
      <c r="W1249">
        <f t="shared" si="643"/>
        <v>0.10317816373578718</v>
      </c>
    </row>
    <row r="1250" spans="1:23" x14ac:dyDescent="0.4">
      <c r="A1250">
        <v>1985.01</v>
      </c>
      <c r="B1250">
        <v>171.6</v>
      </c>
      <c r="C1250">
        <v>9.9970011777304517</v>
      </c>
      <c r="D1250">
        <f t="shared" si="633"/>
        <v>0.1364939360529217</v>
      </c>
      <c r="E1250">
        <f t="shared" si="657"/>
        <v>3.1249999999999931E-2</v>
      </c>
      <c r="F1250">
        <f t="shared" si="653"/>
        <v>0.51793313069908775</v>
      </c>
      <c r="G1250" t="str">
        <f t="shared" si="634"/>
        <v>Below 10.7</v>
      </c>
      <c r="H1250" t="str">
        <f t="shared" si="635"/>
        <v>Below 10.7</v>
      </c>
      <c r="I1250" t="str">
        <f>IF(C1250&gt;$AA$17,"Above 21.9",IF(C1250&gt;$AA$16,"17.7 to 21.9",IF(C1250&gt;$AA$15,"13.7 to 17.7",IF(C1250&gt;$AA$14,"10.6 to 13.6","Below 10.6"))))</f>
        <v>Below 10.6</v>
      </c>
      <c r="J1250" t="str">
        <f t="shared" si="636"/>
        <v>Below 10.6</v>
      </c>
      <c r="K1250">
        <f t="shared" ref="K1250:O1250" si="706">_xlfn.PERCENTILE.INC($C531:$C1250,K$1)</f>
        <v>10.14261106804345</v>
      </c>
      <c r="L1250">
        <f t="shared" si="706"/>
        <v>12.008119938005091</v>
      </c>
      <c r="M1250">
        <f t="shared" si="706"/>
        <v>15.758557273717162</v>
      </c>
      <c r="N1250">
        <f t="shared" si="706"/>
        <v>18.846528042788417</v>
      </c>
      <c r="O1250">
        <f t="shared" si="706"/>
        <v>32.563788598776704</v>
      </c>
      <c r="P1250">
        <f t="shared" si="675"/>
        <v>5</v>
      </c>
      <c r="Q1250">
        <f t="shared" si="638"/>
        <v>5</v>
      </c>
      <c r="R1250">
        <f t="shared" si="639"/>
        <v>5</v>
      </c>
      <c r="S1250">
        <f t="shared" si="640"/>
        <v>5</v>
      </c>
      <c r="T1250">
        <f t="shared" si="652"/>
        <v>0.10002999721832811</v>
      </c>
      <c r="U1250">
        <f t="shared" si="641"/>
        <v>0.11209511304628775</v>
      </c>
      <c r="V1250">
        <f t="shared" si="642"/>
        <v>0.10106183845248688</v>
      </c>
      <c r="W1250">
        <f t="shared" si="643"/>
        <v>0.10422035316378504</v>
      </c>
    </row>
    <row r="1251" spans="1:23" x14ac:dyDescent="0.4">
      <c r="A1251">
        <v>1985.02</v>
      </c>
      <c r="B1251">
        <v>180.9</v>
      </c>
      <c r="C1251">
        <v>10.494935172607075</v>
      </c>
      <c r="D1251">
        <f t="shared" si="633"/>
        <v>0.12584269662921349</v>
      </c>
      <c r="E1251">
        <f t="shared" si="657"/>
        <v>0.15003178639542272</v>
      </c>
      <c r="F1251">
        <f t="shared" si="653"/>
        <v>0.65034965034965109</v>
      </c>
      <c r="G1251" t="str">
        <f t="shared" si="634"/>
        <v>Below 10.7</v>
      </c>
      <c r="H1251" t="str">
        <f t="shared" si="635"/>
        <v>Below 10.7</v>
      </c>
      <c r="I1251" t="str">
        <f>IF(C1251&gt;$AA$17,"Above 21.9",IF(C1251&gt;$AA$16,"17.7 to 21.9",IF(C1251&gt;$AA$15,"13.7 to 17.7",IF(C1251&gt;$AA$14,"10.6 to 13.6","Below 10.6"))))</f>
        <v>Below 10.6</v>
      </c>
      <c r="J1251" t="str">
        <f t="shared" si="636"/>
        <v>Below 10.6</v>
      </c>
      <c r="K1251">
        <f t="shared" ref="K1251:O1251" si="707">_xlfn.PERCENTILE.INC($C532:$C1251,K$1)</f>
        <v>10.15782919520715</v>
      </c>
      <c r="L1251">
        <f t="shared" si="707"/>
        <v>12.008119938005091</v>
      </c>
      <c r="M1251">
        <f t="shared" si="707"/>
        <v>15.758557273717162</v>
      </c>
      <c r="N1251">
        <f t="shared" si="707"/>
        <v>18.846528042788417</v>
      </c>
      <c r="O1251">
        <f t="shared" si="707"/>
        <v>32.563788598776704</v>
      </c>
      <c r="P1251">
        <f t="shared" si="675"/>
        <v>4</v>
      </c>
      <c r="Q1251">
        <f t="shared" si="638"/>
        <v>5</v>
      </c>
      <c r="R1251">
        <f t="shared" si="639"/>
        <v>5</v>
      </c>
      <c r="S1251">
        <f t="shared" si="640"/>
        <v>5</v>
      </c>
      <c r="T1251">
        <f t="shared" si="652"/>
        <v>9.5284056885849955E-2</v>
      </c>
      <c r="U1251">
        <f t="shared" si="641"/>
        <v>0.10243543613213341</v>
      </c>
      <c r="V1251">
        <f t="shared" si="642"/>
        <v>0.10724401530088422</v>
      </c>
      <c r="W1251">
        <f t="shared" si="643"/>
        <v>0.10002999721832811</v>
      </c>
    </row>
    <row r="1252" spans="1:23" x14ac:dyDescent="0.4">
      <c r="A1252">
        <v>1985.03</v>
      </c>
      <c r="B1252">
        <v>179.4</v>
      </c>
      <c r="C1252">
        <v>10.373217214924729</v>
      </c>
      <c r="D1252">
        <f t="shared" si="633"/>
        <v>0.11413225113392218</v>
      </c>
      <c r="E1252">
        <f t="shared" si="657"/>
        <v>0.13977128335451081</v>
      </c>
      <c r="F1252">
        <f t="shared" si="653"/>
        <v>-9.950248756218906E-2</v>
      </c>
      <c r="G1252" t="str">
        <f t="shared" si="634"/>
        <v>Below 10.7</v>
      </c>
      <c r="H1252" t="str">
        <f t="shared" si="635"/>
        <v>Below 10.7</v>
      </c>
      <c r="I1252" t="str">
        <f>IF(C1252&gt;$AA$17,"Above 21.9",IF(C1252&gt;$AA$16,"17.7 to 21.9",IF(C1252&gt;$AA$15,"13.7 to 17.7",IF(C1252&gt;$AA$14,"10.6 to 13.6","Below 10.6"))))</f>
        <v>Below 10.6</v>
      </c>
      <c r="J1252" t="str">
        <f t="shared" si="636"/>
        <v>Below 10.6</v>
      </c>
      <c r="K1252">
        <f t="shared" ref="K1252:O1252" si="708">_xlfn.PERCENTILE.INC($C533:$C1252,K$1)</f>
        <v>10.162968001735416</v>
      </c>
      <c r="L1252">
        <f t="shared" si="708"/>
        <v>12.008119938005091</v>
      </c>
      <c r="M1252">
        <f t="shared" si="708"/>
        <v>15.758557273717162</v>
      </c>
      <c r="N1252">
        <f t="shared" si="708"/>
        <v>18.846528042788417</v>
      </c>
      <c r="O1252">
        <f t="shared" si="708"/>
        <v>32.563788598776704</v>
      </c>
      <c r="P1252">
        <f t="shared" si="675"/>
        <v>4</v>
      </c>
      <c r="Q1252">
        <f t="shared" si="638"/>
        <v>4</v>
      </c>
      <c r="R1252">
        <f t="shared" si="639"/>
        <v>5</v>
      </c>
      <c r="S1252">
        <f t="shared" si="640"/>
        <v>4</v>
      </c>
      <c r="T1252">
        <f t="shared" si="652"/>
        <v>9.6402107396461795E-2</v>
      </c>
      <c r="U1252">
        <f t="shared" si="641"/>
        <v>9.8388429332149724E-2</v>
      </c>
      <c r="V1252">
        <f t="shared" si="642"/>
        <v>0.10721851818957726</v>
      </c>
      <c r="W1252">
        <f t="shared" si="643"/>
        <v>9.5284056885849955E-2</v>
      </c>
    </row>
    <row r="1253" spans="1:23" x14ac:dyDescent="0.4">
      <c r="A1253">
        <v>1985.04</v>
      </c>
      <c r="B1253">
        <v>180.6</v>
      </c>
      <c r="C1253">
        <v>10.397118719816817</v>
      </c>
      <c r="D1253">
        <f t="shared" si="633"/>
        <v>0.1131728045325779</v>
      </c>
      <c r="E1253">
        <f t="shared" si="657"/>
        <v>0.14593908629441624</v>
      </c>
      <c r="F1253">
        <f t="shared" si="653"/>
        <v>8.0267558528427332E-2</v>
      </c>
      <c r="G1253" t="str">
        <f t="shared" si="634"/>
        <v>Below 10.7</v>
      </c>
      <c r="H1253" t="str">
        <f t="shared" si="635"/>
        <v>Below 10.7</v>
      </c>
      <c r="I1253" t="str">
        <f>IF(C1253&gt;$AA$17,"Above 21.9",IF(C1253&gt;$AA$16,"17.7 to 21.9",IF(C1253&gt;$AA$15,"13.7 to 17.7",IF(C1253&gt;$AA$14,"10.6 to 13.6","Below 10.6"))))</f>
        <v>Below 10.6</v>
      </c>
      <c r="J1253" t="str">
        <f t="shared" si="636"/>
        <v>Below 10.6</v>
      </c>
      <c r="K1253">
        <f t="shared" ref="K1253:O1253" si="709">_xlfn.PERCENTILE.INC($C534:$C1253,K$1)</f>
        <v>10.168640029306523</v>
      </c>
      <c r="L1253">
        <f t="shared" si="709"/>
        <v>12.008119938005091</v>
      </c>
      <c r="M1253">
        <f t="shared" si="709"/>
        <v>15.758557273717162</v>
      </c>
      <c r="N1253">
        <f t="shared" si="709"/>
        <v>18.846528042788417</v>
      </c>
      <c r="O1253">
        <f t="shared" si="709"/>
        <v>32.563788598776704</v>
      </c>
      <c r="P1253">
        <f t="shared" si="675"/>
        <v>4</v>
      </c>
      <c r="Q1253">
        <f t="shared" si="638"/>
        <v>4</v>
      </c>
      <c r="R1253">
        <f t="shared" si="639"/>
        <v>5</v>
      </c>
      <c r="S1253">
        <f t="shared" si="640"/>
        <v>4</v>
      </c>
      <c r="T1253">
        <f t="shared" si="652"/>
        <v>9.6180492591087643E-2</v>
      </c>
      <c r="U1253">
        <f t="shared" si="641"/>
        <v>9.7722325784598052E-2</v>
      </c>
      <c r="V1253">
        <f t="shared" si="642"/>
        <v>0.10746167207591825</v>
      </c>
      <c r="W1253">
        <f t="shared" si="643"/>
        <v>9.6402107396461795E-2</v>
      </c>
    </row>
    <row r="1254" spans="1:23" x14ac:dyDescent="0.4">
      <c r="A1254">
        <v>1985.05</v>
      </c>
      <c r="B1254">
        <v>184.9</v>
      </c>
      <c r="C1254">
        <v>10.60812046786009</v>
      </c>
      <c r="D1254">
        <f t="shared" si="633"/>
        <v>0.10521642619311877</v>
      </c>
      <c r="E1254">
        <f t="shared" si="657"/>
        <v>0.18071519795657734</v>
      </c>
      <c r="F1254">
        <f t="shared" si="653"/>
        <v>0.28571428571428648</v>
      </c>
      <c r="G1254" t="str">
        <f t="shared" si="634"/>
        <v>Below 10.7</v>
      </c>
      <c r="H1254" t="str">
        <f t="shared" si="635"/>
        <v>10.7 to 13.7</v>
      </c>
      <c r="I1254" t="str">
        <f>IF(C1254&gt;$AA$17,"Above 21.9",IF(C1254&gt;$AA$16,"17.7 to 21.9",IF(C1254&gt;$AA$15,"13.7 to 17.7",IF(C1254&gt;$AA$14,"10.6 to 13.6","Below 10.6"))))</f>
        <v>Below 10.6</v>
      </c>
      <c r="J1254" t="str">
        <f t="shared" si="636"/>
        <v>10.6 to 13.6</v>
      </c>
      <c r="K1254">
        <f t="shared" ref="K1254:O1254" si="710">_xlfn.PERCENTILE.INC($C535:$C1254,K$1)</f>
        <v>10.183314656546166</v>
      </c>
      <c r="L1254">
        <f t="shared" si="710"/>
        <v>12.008119938005091</v>
      </c>
      <c r="M1254">
        <f t="shared" si="710"/>
        <v>15.758557273717162</v>
      </c>
      <c r="N1254">
        <f t="shared" si="710"/>
        <v>18.846528042788417</v>
      </c>
      <c r="O1254">
        <f t="shared" si="710"/>
        <v>32.563788598776704</v>
      </c>
      <c r="P1254">
        <f t="shared" si="675"/>
        <v>4</v>
      </c>
      <c r="Q1254">
        <f t="shared" si="638"/>
        <v>4</v>
      </c>
      <c r="R1254">
        <f t="shared" si="639"/>
        <v>5</v>
      </c>
      <c r="S1254">
        <f t="shared" si="640"/>
        <v>4</v>
      </c>
      <c r="T1254">
        <f t="shared" si="652"/>
        <v>9.4267406090432881E-2</v>
      </c>
      <c r="U1254">
        <f t="shared" si="641"/>
        <v>9.2437339635672536E-2</v>
      </c>
      <c r="V1254">
        <f t="shared" si="642"/>
        <v>0.10832086413985639</v>
      </c>
      <c r="W1254">
        <f t="shared" si="643"/>
        <v>9.6180492591087643E-2</v>
      </c>
    </row>
    <row r="1255" spans="1:23" x14ac:dyDescent="0.4">
      <c r="A1255">
        <v>1985.06</v>
      </c>
      <c r="B1255">
        <v>188.9</v>
      </c>
      <c r="C1255">
        <v>10.810049845861212</v>
      </c>
      <c r="D1255">
        <f t="shared" ref="D1255:D1318" si="711">(B1255-B1135)/B1135/10</f>
        <v>0.10443722943722944</v>
      </c>
      <c r="E1255">
        <f t="shared" si="657"/>
        <v>0.23383409536250824</v>
      </c>
      <c r="F1255">
        <f t="shared" si="653"/>
        <v>0.25959978366684694</v>
      </c>
      <c r="G1255" t="str">
        <f t="shared" ref="G1255:G1318" si="712">IF(C1255&gt;22,"Above 22.0",IF(C1255&gt;17.8,"17.8 to 22.0",IF(C1255&gt;13.7,"13.7 to 17.8",IF(C1255&gt;10.7,"10.7 to 13.7","Below 10.7"))))</f>
        <v>10.7 to 13.7</v>
      </c>
      <c r="H1255" t="str">
        <f t="shared" ref="H1255:H1318" si="713">G1135</f>
        <v>10.7 to 13.7</v>
      </c>
      <c r="I1255" t="str">
        <f>IF(C1255&gt;$AA$17,"Above 21.9",IF(C1255&gt;$AA$16,"17.7 to 21.9",IF(C1255&gt;$AA$15,"13.7 to 17.7",IF(C1255&gt;$AA$14,"10.6 to 13.6","Below 10.6"))))</f>
        <v>10.6 to 13.6</v>
      </c>
      <c r="J1255" t="str">
        <f t="shared" ref="J1255:J1318" si="714">I1135</f>
        <v>10.6 to 13.6</v>
      </c>
      <c r="K1255">
        <f t="shared" ref="K1255:O1255" si="715">_xlfn.PERCENTILE.INC($C536:$C1255,K$1)</f>
        <v>10.210024931218451</v>
      </c>
      <c r="L1255">
        <f t="shared" si="715"/>
        <v>12.008119938005091</v>
      </c>
      <c r="M1255">
        <f t="shared" si="715"/>
        <v>15.758557273717162</v>
      </c>
      <c r="N1255">
        <f t="shared" si="715"/>
        <v>18.846528042788417</v>
      </c>
      <c r="O1255">
        <f t="shared" si="715"/>
        <v>32.563788598776704</v>
      </c>
      <c r="P1255">
        <f t="shared" si="675"/>
        <v>4</v>
      </c>
      <c r="Q1255">
        <f t="shared" ref="Q1255:Q1318" si="716">P1135</f>
        <v>4</v>
      </c>
      <c r="R1255">
        <f t="shared" ref="R1255:R1318" si="717">P1243</f>
        <v>5</v>
      </c>
      <c r="S1255">
        <f t="shared" ref="S1255:S1318" si="718">P1254</f>
        <v>4</v>
      </c>
      <c r="T1255">
        <f t="shared" si="652"/>
        <v>9.2506511464687177E-2</v>
      </c>
      <c r="U1255">
        <f t="shared" ref="U1255:U1318" si="719">T1135</f>
        <v>9.0815347928234882E-2</v>
      </c>
      <c r="V1255">
        <f t="shared" ref="V1255:V1318" si="720">T1243</f>
        <v>0.11098550619583544</v>
      </c>
      <c r="W1255">
        <f t="shared" ref="W1255:W1318" si="721">T1254</f>
        <v>9.4267406090432881E-2</v>
      </c>
    </row>
    <row r="1256" spans="1:23" x14ac:dyDescent="0.4">
      <c r="A1256">
        <v>1985.07</v>
      </c>
      <c r="B1256">
        <v>192.5</v>
      </c>
      <c r="C1256">
        <v>10.997563956793378</v>
      </c>
      <c r="D1256">
        <f t="shared" si="711"/>
        <v>0.10813060871445564</v>
      </c>
      <c r="E1256">
        <f t="shared" si="657"/>
        <v>0.27399073461283924</v>
      </c>
      <c r="F1256">
        <f t="shared" si="653"/>
        <v>0.22869242985706686</v>
      </c>
      <c r="G1256" t="str">
        <f t="shared" si="712"/>
        <v>10.7 to 13.7</v>
      </c>
      <c r="H1256" t="str">
        <f t="shared" si="713"/>
        <v>10.7 to 13.7</v>
      </c>
      <c r="I1256" t="str">
        <f>IF(C1256&gt;$AA$17,"Above 21.9",IF(C1256&gt;$AA$16,"17.7 to 21.9",IF(C1256&gt;$AA$15,"13.7 to 17.7",IF(C1256&gt;$AA$14,"10.6 to 13.6","Below 10.6"))))</f>
        <v>10.6 to 13.6</v>
      </c>
      <c r="J1256" t="str">
        <f t="shared" si="714"/>
        <v>10.6 to 13.6</v>
      </c>
      <c r="K1256">
        <f t="shared" ref="K1256:O1256" si="722">_xlfn.PERCENTILE.INC($C537:$C1256,K$1)</f>
        <v>10.229633111614868</v>
      </c>
      <c r="L1256">
        <f t="shared" si="722"/>
        <v>12.008119938005091</v>
      </c>
      <c r="M1256">
        <f t="shared" si="722"/>
        <v>15.758557273717162</v>
      </c>
      <c r="N1256">
        <f t="shared" si="722"/>
        <v>18.846528042788417</v>
      </c>
      <c r="O1256">
        <f t="shared" si="722"/>
        <v>32.563788598776704</v>
      </c>
      <c r="P1256">
        <f t="shared" si="675"/>
        <v>4</v>
      </c>
      <c r="Q1256">
        <f t="shared" si="716"/>
        <v>4</v>
      </c>
      <c r="R1256">
        <f t="shared" si="717"/>
        <v>5</v>
      </c>
      <c r="S1256">
        <f t="shared" si="718"/>
        <v>4</v>
      </c>
      <c r="T1256">
        <f t="shared" si="652"/>
        <v>9.0929227957095293E-2</v>
      </c>
      <c r="U1256">
        <f t="shared" si="719"/>
        <v>9.1719835485392379E-2</v>
      </c>
      <c r="V1256">
        <f t="shared" si="720"/>
        <v>0.11276115493859258</v>
      </c>
      <c r="W1256">
        <f t="shared" si="721"/>
        <v>9.2506511464687177E-2</v>
      </c>
    </row>
    <row r="1257" spans="1:23" x14ac:dyDescent="0.4">
      <c r="A1257">
        <v>1985.08</v>
      </c>
      <c r="B1257">
        <v>188.3</v>
      </c>
      <c r="C1257">
        <v>10.738799808877278</v>
      </c>
      <c r="D1257">
        <f t="shared" si="711"/>
        <v>0.11969431804923583</v>
      </c>
      <c r="E1257">
        <f t="shared" si="657"/>
        <v>0.14537712895377131</v>
      </c>
      <c r="F1257">
        <f t="shared" si="653"/>
        <v>-0.26181818181818106</v>
      </c>
      <c r="G1257" t="str">
        <f t="shared" si="712"/>
        <v>10.7 to 13.7</v>
      </c>
      <c r="H1257" t="str">
        <f t="shared" si="713"/>
        <v>Below 10.7</v>
      </c>
      <c r="I1257" t="str">
        <f>IF(C1257&gt;$AA$17,"Above 21.9",IF(C1257&gt;$AA$16,"17.7 to 21.9",IF(C1257&gt;$AA$15,"13.7 to 17.7",IF(C1257&gt;$AA$14,"10.6 to 13.6","Below 10.6"))))</f>
        <v>10.6 to 13.6</v>
      </c>
      <c r="J1257" t="str">
        <f t="shared" si="714"/>
        <v>Below 10.6</v>
      </c>
      <c r="K1257">
        <f t="shared" ref="K1257:O1257" si="723">_xlfn.PERCENTILE.INC($C538:$C1257,K$1)</f>
        <v>10.245092191829638</v>
      </c>
      <c r="L1257">
        <f t="shared" si="723"/>
        <v>12.008119938005091</v>
      </c>
      <c r="M1257">
        <f t="shared" si="723"/>
        <v>15.758557273717162</v>
      </c>
      <c r="N1257">
        <f t="shared" si="723"/>
        <v>18.846528042788417</v>
      </c>
      <c r="O1257">
        <f t="shared" si="723"/>
        <v>32.563788598776704</v>
      </c>
      <c r="P1257">
        <f t="shared" si="675"/>
        <v>4</v>
      </c>
      <c r="Q1257">
        <f t="shared" si="716"/>
        <v>4</v>
      </c>
      <c r="R1257">
        <f t="shared" si="717"/>
        <v>5</v>
      </c>
      <c r="S1257">
        <f t="shared" si="718"/>
        <v>4</v>
      </c>
      <c r="T1257">
        <f t="shared" si="652"/>
        <v>9.3120275803385902E-2</v>
      </c>
      <c r="U1257">
        <f t="shared" si="719"/>
        <v>9.9110290948691365E-2</v>
      </c>
      <c r="V1257">
        <f t="shared" si="720"/>
        <v>0.10391701407904622</v>
      </c>
      <c r="W1257">
        <f t="shared" si="721"/>
        <v>9.0929227957095293E-2</v>
      </c>
    </row>
    <row r="1258" spans="1:23" x14ac:dyDescent="0.4">
      <c r="A1258">
        <v>1985.09</v>
      </c>
      <c r="B1258">
        <v>184.1</v>
      </c>
      <c r="C1258">
        <v>10.471234661697547</v>
      </c>
      <c r="D1258">
        <f t="shared" si="711"/>
        <v>0.11743238455178928</v>
      </c>
      <c r="E1258">
        <f t="shared" si="657"/>
        <v>0.10836845273931367</v>
      </c>
      <c r="F1258">
        <f t="shared" si="653"/>
        <v>-0.26765799256505685</v>
      </c>
      <c r="G1258" t="str">
        <f t="shared" si="712"/>
        <v>Below 10.7</v>
      </c>
      <c r="H1258" t="str">
        <f t="shared" si="713"/>
        <v>Below 10.7</v>
      </c>
      <c r="I1258" t="str">
        <f>IF(C1258&gt;$AA$17,"Above 21.9",IF(C1258&gt;$AA$16,"17.7 to 21.9",IF(C1258&gt;$AA$15,"13.7 to 17.7",IF(C1258&gt;$AA$14,"10.6 to 13.6","Below 10.6"))))</f>
        <v>Below 10.6</v>
      </c>
      <c r="J1258" t="str">
        <f t="shared" si="714"/>
        <v>Below 10.6</v>
      </c>
      <c r="K1258">
        <f t="shared" ref="K1258:O1258" si="724">_xlfn.PERCENTILE.INC($C539:$C1258,K$1)</f>
        <v>10.245092191829638</v>
      </c>
      <c r="L1258">
        <f t="shared" si="724"/>
        <v>12.008119938005091</v>
      </c>
      <c r="M1258">
        <f t="shared" si="724"/>
        <v>15.758557273717162</v>
      </c>
      <c r="N1258">
        <f t="shared" si="724"/>
        <v>18.846528042788417</v>
      </c>
      <c r="O1258">
        <f t="shared" si="724"/>
        <v>32.563788598776704</v>
      </c>
      <c r="P1258">
        <f t="shared" si="675"/>
        <v>4</v>
      </c>
      <c r="Q1258">
        <f t="shared" si="716"/>
        <v>5</v>
      </c>
      <c r="R1258">
        <f t="shared" si="717"/>
        <v>5</v>
      </c>
      <c r="S1258">
        <f t="shared" si="718"/>
        <v>4</v>
      </c>
      <c r="T1258">
        <f t="shared" si="652"/>
        <v>9.5499722077461754E-2</v>
      </c>
      <c r="U1258">
        <f t="shared" si="719"/>
        <v>0.10081757654222342</v>
      </c>
      <c r="V1258">
        <f t="shared" si="720"/>
        <v>0.10322749737259772</v>
      </c>
      <c r="W1258">
        <f t="shared" si="721"/>
        <v>9.3120275803385902E-2</v>
      </c>
    </row>
    <row r="1259" spans="1:23" x14ac:dyDescent="0.4">
      <c r="A1259">
        <v>1985.1</v>
      </c>
      <c r="B1259">
        <v>186.2</v>
      </c>
      <c r="C1259">
        <v>10.552516982943745</v>
      </c>
      <c r="D1259">
        <f t="shared" si="711"/>
        <v>0.11022919724511686</v>
      </c>
      <c r="E1259">
        <f t="shared" si="657"/>
        <v>0.12985436893203869</v>
      </c>
      <c r="F1259">
        <f t="shared" si="653"/>
        <v>0.13688212927756616</v>
      </c>
      <c r="G1259" t="str">
        <f t="shared" si="712"/>
        <v>Below 10.7</v>
      </c>
      <c r="H1259" t="str">
        <f t="shared" si="713"/>
        <v>Below 10.7</v>
      </c>
      <c r="I1259" t="str">
        <f>IF(C1259&gt;$AA$17,"Above 21.9",IF(C1259&gt;$AA$16,"17.7 to 21.9",IF(C1259&gt;$AA$15,"13.7 to 17.7",IF(C1259&gt;$AA$14,"10.6 to 13.6","Below 10.6"))))</f>
        <v>Below 10.6</v>
      </c>
      <c r="J1259" t="str">
        <f t="shared" si="714"/>
        <v>Below 10.6</v>
      </c>
      <c r="K1259">
        <f t="shared" ref="K1259:O1259" si="725">_xlfn.PERCENTILE.INC($C540:$C1259,K$1)</f>
        <v>10.245092191829638</v>
      </c>
      <c r="L1259">
        <f t="shared" si="725"/>
        <v>12.008119938005091</v>
      </c>
      <c r="M1259">
        <f t="shared" si="725"/>
        <v>15.758557273717162</v>
      </c>
      <c r="N1259">
        <f t="shared" si="725"/>
        <v>18.846528042788417</v>
      </c>
      <c r="O1259">
        <f t="shared" si="725"/>
        <v>32.563788598776704</v>
      </c>
      <c r="P1259">
        <f t="shared" si="675"/>
        <v>4</v>
      </c>
      <c r="Q1259">
        <f t="shared" si="716"/>
        <v>4</v>
      </c>
      <c r="R1259">
        <f t="shared" si="717"/>
        <v>5</v>
      </c>
      <c r="S1259">
        <f t="shared" si="718"/>
        <v>4</v>
      </c>
      <c r="T1259">
        <f t="shared" si="652"/>
        <v>9.4764121357617428E-2</v>
      </c>
      <c r="U1259">
        <f t="shared" si="719"/>
        <v>9.6827919511222715E-2</v>
      </c>
      <c r="V1259">
        <f t="shared" si="720"/>
        <v>0.10422018043934625</v>
      </c>
      <c r="W1259">
        <f t="shared" si="721"/>
        <v>9.5499722077461754E-2</v>
      </c>
    </row>
    <row r="1260" spans="1:23" x14ac:dyDescent="0.4">
      <c r="A1260">
        <v>1985.11</v>
      </c>
      <c r="B1260">
        <v>197.5</v>
      </c>
      <c r="C1260">
        <v>11.164611128667463</v>
      </c>
      <c r="D1260">
        <f t="shared" si="711"/>
        <v>0.11927389807927169</v>
      </c>
      <c r="E1260">
        <f t="shared" si="657"/>
        <v>0.18761274804570047</v>
      </c>
      <c r="F1260">
        <f t="shared" si="653"/>
        <v>0.72824919441460878</v>
      </c>
      <c r="G1260" t="str">
        <f t="shared" si="712"/>
        <v>10.7 to 13.7</v>
      </c>
      <c r="H1260" t="str">
        <f t="shared" si="713"/>
        <v>Below 10.7</v>
      </c>
      <c r="I1260" t="str">
        <f>IF(C1260&gt;$AA$17,"Above 21.9",IF(C1260&gt;$AA$16,"17.7 to 21.9",IF(C1260&gt;$AA$15,"13.7 to 17.7",IF(C1260&gt;$AA$14,"10.6 to 13.6","Below 10.6"))))</f>
        <v>10.6 to 13.6</v>
      </c>
      <c r="J1260" t="str">
        <f t="shared" si="714"/>
        <v>Below 10.6</v>
      </c>
      <c r="K1260">
        <f t="shared" ref="K1260:O1260" si="726">_xlfn.PERCENTILE.INC($C541:$C1260,K$1)</f>
        <v>10.245092191829638</v>
      </c>
      <c r="L1260">
        <f t="shared" si="726"/>
        <v>12.008119938005091</v>
      </c>
      <c r="M1260">
        <f t="shared" si="726"/>
        <v>15.758557273717162</v>
      </c>
      <c r="N1260">
        <f t="shared" si="726"/>
        <v>18.846528042788417</v>
      </c>
      <c r="O1260">
        <f t="shared" si="726"/>
        <v>32.563788598776704</v>
      </c>
      <c r="P1260">
        <f t="shared" si="675"/>
        <v>4</v>
      </c>
      <c r="Q1260">
        <f t="shared" si="716"/>
        <v>4</v>
      </c>
      <c r="R1260">
        <f t="shared" si="717"/>
        <v>5</v>
      </c>
      <c r="S1260">
        <f t="shared" si="718"/>
        <v>4</v>
      </c>
      <c r="T1260">
        <f t="shared" si="652"/>
        <v>8.9568726440663202E-2</v>
      </c>
      <c r="U1260">
        <f t="shared" si="719"/>
        <v>9.582344454039235E-2</v>
      </c>
      <c r="V1260">
        <f t="shared" si="720"/>
        <v>0.10317816373578718</v>
      </c>
      <c r="W1260">
        <f t="shared" si="721"/>
        <v>9.4764121357617428E-2</v>
      </c>
    </row>
    <row r="1261" spans="1:23" x14ac:dyDescent="0.4">
      <c r="A1261">
        <v>1985.12</v>
      </c>
      <c r="B1261">
        <v>207.3</v>
      </c>
      <c r="C1261">
        <v>11.690521474467593</v>
      </c>
      <c r="D1261">
        <f t="shared" si="711"/>
        <v>0.13370913190529876</v>
      </c>
      <c r="E1261">
        <f t="shared" si="657"/>
        <v>0.26018237082066875</v>
      </c>
      <c r="F1261">
        <f t="shared" si="653"/>
        <v>0.59544303797468423</v>
      </c>
      <c r="G1261" t="str">
        <f t="shared" si="712"/>
        <v>10.7 to 13.7</v>
      </c>
      <c r="H1261" t="str">
        <f t="shared" si="713"/>
        <v>Below 10.7</v>
      </c>
      <c r="I1261" t="str">
        <f>IF(C1261&gt;$AA$17,"Above 21.9",IF(C1261&gt;$AA$16,"17.7 to 21.9",IF(C1261&gt;$AA$15,"13.7 to 17.7",IF(C1261&gt;$AA$14,"10.6 to 13.6","Below 10.6"))))</f>
        <v>10.6 to 13.6</v>
      </c>
      <c r="J1261" t="str">
        <f t="shared" si="714"/>
        <v>Below 10.6</v>
      </c>
      <c r="K1261">
        <f t="shared" ref="K1261:O1261" si="727">_xlfn.PERCENTILE.INC($C542:$C1261,K$1)</f>
        <v>10.245092191829638</v>
      </c>
      <c r="L1261">
        <f t="shared" si="727"/>
        <v>12.008119938005091</v>
      </c>
      <c r="M1261">
        <f t="shared" si="727"/>
        <v>15.758557273717162</v>
      </c>
      <c r="N1261">
        <f t="shared" si="727"/>
        <v>18.846528042788417</v>
      </c>
      <c r="O1261">
        <f t="shared" si="727"/>
        <v>32.563788598776704</v>
      </c>
      <c r="P1261">
        <f t="shared" si="675"/>
        <v>4</v>
      </c>
      <c r="Q1261">
        <f t="shared" si="716"/>
        <v>4</v>
      </c>
      <c r="R1261">
        <f t="shared" si="717"/>
        <v>5</v>
      </c>
      <c r="S1261">
        <f t="shared" si="718"/>
        <v>4</v>
      </c>
      <c r="T1261">
        <f t="shared" si="652"/>
        <v>8.5539383523996454E-2</v>
      </c>
      <c r="U1261">
        <f t="shared" si="719"/>
        <v>9.7557469096820296E-2</v>
      </c>
      <c r="V1261">
        <f t="shared" si="720"/>
        <v>0.10422035316378504</v>
      </c>
      <c r="W1261">
        <f t="shared" si="721"/>
        <v>8.9568726440663202E-2</v>
      </c>
    </row>
    <row r="1262" spans="1:23" x14ac:dyDescent="0.4">
      <c r="A1262">
        <v>1986.01</v>
      </c>
      <c r="B1262">
        <v>208.2</v>
      </c>
      <c r="C1262">
        <v>11.71500758448798</v>
      </c>
      <c r="D1262">
        <f t="shared" si="711"/>
        <v>0.11494941152178402</v>
      </c>
      <c r="E1262">
        <f t="shared" si="657"/>
        <v>0.21328671328671325</v>
      </c>
      <c r="F1262">
        <f t="shared" si="653"/>
        <v>5.2098408104195498E-2</v>
      </c>
      <c r="G1262" t="str">
        <f t="shared" si="712"/>
        <v>10.7 to 13.7</v>
      </c>
      <c r="H1262" t="str">
        <f t="shared" si="713"/>
        <v>10.7 to 13.7</v>
      </c>
      <c r="I1262" t="str">
        <f>IF(C1262&gt;$AA$17,"Above 21.9",IF(C1262&gt;$AA$16,"17.7 to 21.9",IF(C1262&gt;$AA$15,"13.7 to 17.7",IF(C1262&gt;$AA$14,"10.6 to 13.6","Below 10.6"))))</f>
        <v>10.6 to 13.6</v>
      </c>
      <c r="J1262" t="str">
        <f t="shared" si="714"/>
        <v>10.6 to 13.6</v>
      </c>
      <c r="K1262">
        <f t="shared" ref="K1262:O1262" si="728">_xlfn.PERCENTILE.INC($C543:$C1262,K$1)</f>
        <v>10.245092191829638</v>
      </c>
      <c r="L1262">
        <f t="shared" si="728"/>
        <v>12.008119938005091</v>
      </c>
      <c r="M1262">
        <f t="shared" si="728"/>
        <v>15.758557273717162</v>
      </c>
      <c r="N1262">
        <f t="shared" si="728"/>
        <v>18.846528042788417</v>
      </c>
      <c r="O1262">
        <f t="shared" si="728"/>
        <v>32.563788598776704</v>
      </c>
      <c r="P1262">
        <f t="shared" si="675"/>
        <v>4</v>
      </c>
      <c r="Q1262">
        <f t="shared" si="716"/>
        <v>4</v>
      </c>
      <c r="R1262">
        <f t="shared" si="717"/>
        <v>5</v>
      </c>
      <c r="S1262">
        <f t="shared" si="718"/>
        <v>4</v>
      </c>
      <c r="T1262">
        <f t="shared" si="652"/>
        <v>8.5360593477046928E-2</v>
      </c>
      <c r="U1262">
        <f t="shared" si="719"/>
        <v>8.9405043175909568E-2</v>
      </c>
      <c r="V1262">
        <f t="shared" si="720"/>
        <v>0.10002999721832811</v>
      </c>
      <c r="W1262">
        <f t="shared" si="721"/>
        <v>8.5539383523996454E-2</v>
      </c>
    </row>
    <row r="1263" spans="1:23" x14ac:dyDescent="0.4">
      <c r="A1263">
        <v>1986.02</v>
      </c>
      <c r="B1263">
        <v>219.4</v>
      </c>
      <c r="C1263">
        <v>12.388219099418121</v>
      </c>
      <c r="D1263">
        <f t="shared" si="711"/>
        <v>0.11809145129224655</v>
      </c>
      <c r="E1263">
        <f t="shared" si="657"/>
        <v>0.21282476506357104</v>
      </c>
      <c r="F1263">
        <f t="shared" si="653"/>
        <v>0.64553314121037575</v>
      </c>
      <c r="G1263" t="str">
        <f t="shared" si="712"/>
        <v>10.7 to 13.7</v>
      </c>
      <c r="H1263" t="str">
        <f t="shared" si="713"/>
        <v>10.7 to 13.7</v>
      </c>
      <c r="I1263" t="str">
        <f>IF(C1263&gt;$AA$17,"Above 21.9",IF(C1263&gt;$AA$16,"17.7 to 21.9",IF(C1263&gt;$AA$15,"13.7 to 17.7",IF(C1263&gt;$AA$14,"10.6 to 13.6","Below 10.6"))))</f>
        <v>10.6 to 13.6</v>
      </c>
      <c r="J1263" t="str">
        <f t="shared" si="714"/>
        <v>10.6 to 13.6</v>
      </c>
      <c r="K1263">
        <f t="shared" ref="K1263:O1263" si="729">_xlfn.PERCENTILE.INC($C544:$C1263,K$1)</f>
        <v>10.245092191829638</v>
      </c>
      <c r="L1263">
        <f t="shared" si="729"/>
        <v>12.027030384844918</v>
      </c>
      <c r="M1263">
        <f t="shared" si="729"/>
        <v>15.758557273717162</v>
      </c>
      <c r="N1263">
        <f t="shared" si="729"/>
        <v>18.846528042788417</v>
      </c>
      <c r="O1263">
        <f t="shared" si="729"/>
        <v>32.563788598776704</v>
      </c>
      <c r="P1263">
        <f t="shared" si="675"/>
        <v>3</v>
      </c>
      <c r="Q1263">
        <f t="shared" si="716"/>
        <v>4</v>
      </c>
      <c r="R1263">
        <f t="shared" si="717"/>
        <v>4</v>
      </c>
      <c r="S1263">
        <f t="shared" si="718"/>
        <v>4</v>
      </c>
      <c r="T1263">
        <f t="shared" ref="T1263:T1326" si="730">1/C1263</f>
        <v>8.0721852913222231E-2</v>
      </c>
      <c r="U1263">
        <f t="shared" si="719"/>
        <v>8.6310372312655259E-2</v>
      </c>
      <c r="V1263">
        <f t="shared" si="720"/>
        <v>9.5284056885849955E-2</v>
      </c>
      <c r="W1263">
        <f t="shared" si="721"/>
        <v>8.5360593477046928E-2</v>
      </c>
    </row>
    <row r="1264" spans="1:23" x14ac:dyDescent="0.4">
      <c r="A1264">
        <v>1986.03</v>
      </c>
      <c r="B1264">
        <v>232.3</v>
      </c>
      <c r="C1264">
        <v>13.189022981532711</v>
      </c>
      <c r="D1264">
        <f t="shared" si="711"/>
        <v>0.12977250247279923</v>
      </c>
      <c r="E1264">
        <f t="shared" si="657"/>
        <v>0.29487179487179488</v>
      </c>
      <c r="F1264">
        <f t="shared" ref="F1264:F1327" si="731">(B1264-B1263)/B1263*12</f>
        <v>0.7055606198723795</v>
      </c>
      <c r="G1264" t="str">
        <f t="shared" si="712"/>
        <v>10.7 to 13.7</v>
      </c>
      <c r="H1264" t="str">
        <f t="shared" si="713"/>
        <v>10.7 to 13.7</v>
      </c>
      <c r="I1264" t="str">
        <f>IF(C1264&gt;$AA$17,"Above 21.9",IF(C1264&gt;$AA$16,"17.7 to 21.9",IF(C1264&gt;$AA$15,"13.7 to 17.7",IF(C1264&gt;$AA$14,"10.6 to 13.6","Below 10.6"))))</f>
        <v>10.6 to 13.6</v>
      </c>
      <c r="J1264" t="str">
        <f t="shared" si="714"/>
        <v>10.6 to 13.6</v>
      </c>
      <c r="K1264">
        <f t="shared" ref="K1264:O1264" si="732">_xlfn.PERCENTILE.INC($C545:$C1264,K$1)</f>
        <v>10.245092191829638</v>
      </c>
      <c r="L1264">
        <f t="shared" si="732"/>
        <v>12.09359274020475</v>
      </c>
      <c r="M1264">
        <f t="shared" si="732"/>
        <v>15.758557273717162</v>
      </c>
      <c r="N1264">
        <f t="shared" si="732"/>
        <v>18.846528042788417</v>
      </c>
      <c r="O1264">
        <f t="shared" si="732"/>
        <v>32.563788598776704</v>
      </c>
      <c r="P1264">
        <f t="shared" si="675"/>
        <v>3</v>
      </c>
      <c r="Q1264">
        <f t="shared" si="716"/>
        <v>4</v>
      </c>
      <c r="R1264">
        <f t="shared" si="717"/>
        <v>4</v>
      </c>
      <c r="S1264">
        <f t="shared" si="718"/>
        <v>3</v>
      </c>
      <c r="T1264">
        <f t="shared" si="730"/>
        <v>7.5820627608292251E-2</v>
      </c>
      <c r="U1264">
        <f t="shared" si="719"/>
        <v>8.5971553843449552E-2</v>
      </c>
      <c r="V1264">
        <f t="shared" si="720"/>
        <v>9.6402107396461795E-2</v>
      </c>
      <c r="W1264">
        <f t="shared" si="721"/>
        <v>8.0721852913222231E-2</v>
      </c>
    </row>
    <row r="1265" spans="1:23" x14ac:dyDescent="0.4">
      <c r="A1265">
        <v>1986.04</v>
      </c>
      <c r="B1265">
        <v>238</v>
      </c>
      <c r="C1265">
        <v>13.552504172869474</v>
      </c>
      <c r="D1265">
        <f t="shared" si="711"/>
        <v>0.13356231599607457</v>
      </c>
      <c r="E1265">
        <f t="shared" si="657"/>
        <v>0.31782945736434115</v>
      </c>
      <c r="F1265">
        <f t="shared" si="731"/>
        <v>0.29444683598794602</v>
      </c>
      <c r="G1265" t="str">
        <f t="shared" si="712"/>
        <v>10.7 to 13.7</v>
      </c>
      <c r="H1265" t="str">
        <f t="shared" si="713"/>
        <v>10.7 to 13.7</v>
      </c>
      <c r="I1265" t="str">
        <f>IF(C1265&gt;$AA$17,"Above 21.9",IF(C1265&gt;$AA$16,"17.7 to 21.9",IF(C1265&gt;$AA$15,"13.7 to 17.7",IF(C1265&gt;$AA$14,"10.6 to 13.6","Below 10.6"))))</f>
        <v>10.6 to 13.6</v>
      </c>
      <c r="J1265" t="str">
        <f t="shared" si="714"/>
        <v>10.6 to 13.6</v>
      </c>
      <c r="K1265">
        <f t="shared" ref="K1265:O1265" si="733">_xlfn.PERCENTILE.INC($C546:$C1265,K$1)</f>
        <v>10.245092191829638</v>
      </c>
      <c r="L1265">
        <f t="shared" si="733"/>
        <v>12.137377845884361</v>
      </c>
      <c r="M1265">
        <f t="shared" si="733"/>
        <v>15.758557273717162</v>
      </c>
      <c r="N1265">
        <f t="shared" si="733"/>
        <v>18.846528042788417</v>
      </c>
      <c r="O1265">
        <f t="shared" si="733"/>
        <v>32.563788598776704</v>
      </c>
      <c r="P1265">
        <f t="shared" si="675"/>
        <v>3</v>
      </c>
      <c r="Q1265">
        <f t="shared" si="716"/>
        <v>4</v>
      </c>
      <c r="R1265">
        <f t="shared" si="717"/>
        <v>4</v>
      </c>
      <c r="S1265">
        <f t="shared" si="718"/>
        <v>3</v>
      </c>
      <c r="T1265">
        <f t="shared" si="730"/>
        <v>7.3787101427489898E-2</v>
      </c>
      <c r="U1265">
        <f t="shared" si="719"/>
        <v>8.5549316331761202E-2</v>
      </c>
      <c r="V1265">
        <f t="shared" si="720"/>
        <v>9.6180492591087643E-2</v>
      </c>
      <c r="W1265">
        <f t="shared" si="721"/>
        <v>7.5820627608292251E-2</v>
      </c>
    </row>
    <row r="1266" spans="1:23" x14ac:dyDescent="0.4">
      <c r="A1266">
        <v>1986.05</v>
      </c>
      <c r="B1266">
        <v>238.5</v>
      </c>
      <c r="C1266">
        <v>13.560046199232332</v>
      </c>
      <c r="D1266">
        <f t="shared" si="711"/>
        <v>0.13567193675889327</v>
      </c>
      <c r="E1266">
        <f t="shared" si="657"/>
        <v>0.28988642509464574</v>
      </c>
      <c r="F1266">
        <f t="shared" si="731"/>
        <v>2.5210084033613446E-2</v>
      </c>
      <c r="G1266" t="str">
        <f t="shared" si="712"/>
        <v>10.7 to 13.7</v>
      </c>
      <c r="H1266" t="str">
        <f t="shared" si="713"/>
        <v>10.7 to 13.7</v>
      </c>
      <c r="I1266" t="str">
        <f>IF(C1266&gt;$AA$17,"Above 21.9",IF(C1266&gt;$AA$16,"17.7 to 21.9",IF(C1266&gt;$AA$15,"13.7 to 17.7",IF(C1266&gt;$AA$14,"10.6 to 13.6","Below 10.6"))))</f>
        <v>10.6 to 13.6</v>
      </c>
      <c r="J1266" t="str">
        <f t="shared" si="714"/>
        <v>10.6 to 13.6</v>
      </c>
      <c r="K1266">
        <f t="shared" ref="K1266:O1266" si="734">_xlfn.PERCENTILE.INC($C547:$C1266,K$1)</f>
        <v>10.245092191829638</v>
      </c>
      <c r="L1266">
        <f t="shared" si="734"/>
        <v>12.141785423393745</v>
      </c>
      <c r="M1266">
        <f t="shared" si="734"/>
        <v>15.758557273717162</v>
      </c>
      <c r="N1266">
        <f t="shared" si="734"/>
        <v>18.846528042788417</v>
      </c>
      <c r="O1266">
        <f t="shared" si="734"/>
        <v>32.563788598776704</v>
      </c>
      <c r="P1266">
        <f t="shared" si="675"/>
        <v>3</v>
      </c>
      <c r="Q1266">
        <f t="shared" si="716"/>
        <v>4</v>
      </c>
      <c r="R1266">
        <f t="shared" si="717"/>
        <v>4</v>
      </c>
      <c r="S1266">
        <f t="shared" si="718"/>
        <v>3</v>
      </c>
      <c r="T1266">
        <f t="shared" si="730"/>
        <v>7.3746061429835877E-2</v>
      </c>
      <c r="U1266">
        <f t="shared" si="719"/>
        <v>8.6714824257136308E-2</v>
      </c>
      <c r="V1266">
        <f t="shared" si="720"/>
        <v>9.4267406090432881E-2</v>
      </c>
      <c r="W1266">
        <f t="shared" si="721"/>
        <v>7.3787101427489898E-2</v>
      </c>
    </row>
    <row r="1267" spans="1:23" x14ac:dyDescent="0.4">
      <c r="A1267">
        <v>1986.06</v>
      </c>
      <c r="B1267">
        <v>245.3</v>
      </c>
      <c r="C1267">
        <v>13.888688626457109</v>
      </c>
      <c r="D1267">
        <f t="shared" si="711"/>
        <v>0.14096267190569745</v>
      </c>
      <c r="E1267">
        <f t="shared" ref="E1267:E1330" si="735">(B1267-B1255)/B1255</f>
        <v>0.29857067231339335</v>
      </c>
      <c r="F1267">
        <f t="shared" si="731"/>
        <v>0.3421383647798748</v>
      </c>
      <c r="G1267" t="str">
        <f t="shared" si="712"/>
        <v>13.7 to 17.8</v>
      </c>
      <c r="H1267" t="str">
        <f t="shared" si="713"/>
        <v>10.7 to 13.7</v>
      </c>
      <c r="I1267" t="str">
        <f>IF(C1267&gt;$AA$17,"Above 21.9",IF(C1267&gt;$AA$16,"17.7 to 21.9",IF(C1267&gt;$AA$15,"13.7 to 17.7",IF(C1267&gt;$AA$14,"10.6 to 13.6","Below 10.6"))))</f>
        <v>13.7 to 17.7</v>
      </c>
      <c r="J1267" t="str">
        <f t="shared" si="714"/>
        <v>10.6 to 13.6</v>
      </c>
      <c r="K1267">
        <f t="shared" ref="K1267:O1267" si="736">_xlfn.PERCENTILE.INC($C548:$C1267,K$1)</f>
        <v>10.245092191829638</v>
      </c>
      <c r="L1267">
        <f t="shared" si="736"/>
        <v>12.145031857611178</v>
      </c>
      <c r="M1267">
        <f t="shared" si="736"/>
        <v>15.758557273717162</v>
      </c>
      <c r="N1267">
        <f t="shared" si="736"/>
        <v>18.846528042788417</v>
      </c>
      <c r="O1267">
        <f t="shared" si="736"/>
        <v>32.563788598776704</v>
      </c>
      <c r="P1267">
        <f t="shared" si="675"/>
        <v>3</v>
      </c>
      <c r="Q1267">
        <f t="shared" si="716"/>
        <v>4</v>
      </c>
      <c r="R1267">
        <f t="shared" si="717"/>
        <v>4</v>
      </c>
      <c r="S1267">
        <f t="shared" si="718"/>
        <v>3</v>
      </c>
      <c r="T1267">
        <f t="shared" si="730"/>
        <v>7.2001038175415685E-2</v>
      </c>
      <c r="U1267">
        <f t="shared" si="719"/>
        <v>8.6626275024291127E-2</v>
      </c>
      <c r="V1267">
        <f t="shared" si="720"/>
        <v>9.2506511464687177E-2</v>
      </c>
      <c r="W1267">
        <f t="shared" si="721"/>
        <v>7.3746061429835877E-2</v>
      </c>
    </row>
    <row r="1268" spans="1:23" x14ac:dyDescent="0.4">
      <c r="A1268">
        <v>1986.07</v>
      </c>
      <c r="B1268">
        <v>240.2</v>
      </c>
      <c r="C1268">
        <v>13.619995534083804</v>
      </c>
      <c r="D1268">
        <f t="shared" si="711"/>
        <v>0.13051823416506719</v>
      </c>
      <c r="E1268">
        <f t="shared" si="735"/>
        <v>0.24779220779220773</v>
      </c>
      <c r="F1268">
        <f t="shared" si="731"/>
        <v>-0.24949041989400844</v>
      </c>
      <c r="G1268" t="str">
        <f t="shared" si="712"/>
        <v>10.7 to 13.7</v>
      </c>
      <c r="H1268" t="str">
        <f t="shared" si="713"/>
        <v>10.7 to 13.7</v>
      </c>
      <c r="I1268" t="str">
        <f>IF(C1268&gt;$AA$17,"Above 21.9",IF(C1268&gt;$AA$16,"17.7 to 21.9",IF(C1268&gt;$AA$15,"13.7 to 17.7",IF(C1268&gt;$AA$14,"10.6 to 13.6","Below 10.6"))))</f>
        <v>10.6 to 13.6</v>
      </c>
      <c r="J1268" t="str">
        <f t="shared" si="714"/>
        <v>10.6 to 13.6</v>
      </c>
      <c r="K1268">
        <f t="shared" ref="K1268:O1268" si="737">_xlfn.PERCENTILE.INC($C549:$C1268,K$1)</f>
        <v>10.245092191829638</v>
      </c>
      <c r="L1268">
        <f t="shared" si="737"/>
        <v>12.157169899646791</v>
      </c>
      <c r="M1268">
        <f t="shared" si="737"/>
        <v>15.758557273717162</v>
      </c>
      <c r="N1268">
        <f t="shared" si="737"/>
        <v>18.846528042788417</v>
      </c>
      <c r="O1268">
        <f t="shared" si="737"/>
        <v>32.563788598776704</v>
      </c>
      <c r="P1268">
        <f t="shared" si="675"/>
        <v>3</v>
      </c>
      <c r="Q1268">
        <f t="shared" si="716"/>
        <v>4</v>
      </c>
      <c r="R1268">
        <f t="shared" si="717"/>
        <v>4</v>
      </c>
      <c r="S1268">
        <f t="shared" si="718"/>
        <v>3</v>
      </c>
      <c r="T1268">
        <f t="shared" si="730"/>
        <v>7.3421463134662357E-2</v>
      </c>
      <c r="U1268">
        <f t="shared" si="719"/>
        <v>8.5052163211354267E-2</v>
      </c>
      <c r="V1268">
        <f t="shared" si="720"/>
        <v>9.0929227957095293E-2</v>
      </c>
      <c r="W1268">
        <f t="shared" si="721"/>
        <v>7.2001038175415685E-2</v>
      </c>
    </row>
    <row r="1269" spans="1:23" x14ac:dyDescent="0.4">
      <c r="A1269">
        <v>1986.08</v>
      </c>
      <c r="B1269">
        <v>245</v>
      </c>
      <c r="C1269">
        <v>13.887667550866052</v>
      </c>
      <c r="D1269">
        <f t="shared" si="711"/>
        <v>0.13717328170377541</v>
      </c>
      <c r="E1269">
        <f t="shared" si="735"/>
        <v>0.30111524163568765</v>
      </c>
      <c r="F1269">
        <f t="shared" si="731"/>
        <v>0.23980016652789399</v>
      </c>
      <c r="G1269" t="str">
        <f t="shared" si="712"/>
        <v>13.7 to 17.8</v>
      </c>
      <c r="H1269" t="str">
        <f t="shared" si="713"/>
        <v>10.7 to 13.7</v>
      </c>
      <c r="I1269" t="str">
        <f>IF(C1269&gt;$AA$17,"Above 21.9",IF(C1269&gt;$AA$16,"17.7 to 21.9",IF(C1269&gt;$AA$15,"13.7 to 17.7",IF(C1269&gt;$AA$14,"10.6 to 13.6","Below 10.6"))))</f>
        <v>13.7 to 17.7</v>
      </c>
      <c r="J1269" t="str">
        <f t="shared" si="714"/>
        <v>10.6 to 13.6</v>
      </c>
      <c r="K1269">
        <f t="shared" ref="K1269:O1269" si="738">_xlfn.PERCENTILE.INC($C550:$C1269,K$1)</f>
        <v>10.245092191829638</v>
      </c>
      <c r="L1269">
        <f t="shared" si="738"/>
        <v>12.157169899646791</v>
      </c>
      <c r="M1269">
        <f t="shared" si="738"/>
        <v>15.758557273717162</v>
      </c>
      <c r="N1269">
        <f t="shared" si="738"/>
        <v>18.846528042788417</v>
      </c>
      <c r="O1269">
        <f t="shared" si="738"/>
        <v>32.563788598776704</v>
      </c>
      <c r="P1269">
        <f t="shared" si="675"/>
        <v>3</v>
      </c>
      <c r="Q1269">
        <f t="shared" si="716"/>
        <v>4</v>
      </c>
      <c r="R1269">
        <f t="shared" si="717"/>
        <v>4</v>
      </c>
      <c r="S1269">
        <f t="shared" si="718"/>
        <v>3</v>
      </c>
      <c r="T1269">
        <f t="shared" si="730"/>
        <v>7.200633197312091E-2</v>
      </c>
      <c r="U1269">
        <f t="shared" si="719"/>
        <v>8.6221866432986488E-2</v>
      </c>
      <c r="V1269">
        <f t="shared" si="720"/>
        <v>9.3120275803385902E-2</v>
      </c>
      <c r="W1269">
        <f t="shared" si="721"/>
        <v>7.3421463134662357E-2</v>
      </c>
    </row>
    <row r="1270" spans="1:23" x14ac:dyDescent="0.4">
      <c r="A1270">
        <v>1986.09</v>
      </c>
      <c r="B1270">
        <v>238.3</v>
      </c>
      <c r="C1270">
        <v>13.467314312977129</v>
      </c>
      <c r="D1270">
        <f t="shared" si="711"/>
        <v>0.12587677725118485</v>
      </c>
      <c r="E1270">
        <f t="shared" si="735"/>
        <v>0.29440521455730589</v>
      </c>
      <c r="F1270">
        <f t="shared" si="731"/>
        <v>-0.32816326530612189</v>
      </c>
      <c r="G1270" t="str">
        <f t="shared" si="712"/>
        <v>10.7 to 13.7</v>
      </c>
      <c r="H1270" t="str">
        <f t="shared" si="713"/>
        <v>10.7 to 13.7</v>
      </c>
      <c r="I1270" t="str">
        <f>IF(C1270&gt;$AA$17,"Above 21.9",IF(C1270&gt;$AA$16,"17.7 to 21.9",IF(C1270&gt;$AA$15,"13.7 to 17.7",IF(C1270&gt;$AA$14,"10.6 to 13.6","Below 10.6"))))</f>
        <v>10.6 to 13.6</v>
      </c>
      <c r="J1270" t="str">
        <f t="shared" si="714"/>
        <v>10.6 to 13.6</v>
      </c>
      <c r="K1270">
        <f t="shared" ref="K1270:O1270" si="739">_xlfn.PERCENTILE.INC($C551:$C1270,K$1)</f>
        <v>10.245092191829638</v>
      </c>
      <c r="L1270">
        <f t="shared" si="739"/>
        <v>12.157169899646791</v>
      </c>
      <c r="M1270">
        <f t="shared" si="739"/>
        <v>15.758557273717162</v>
      </c>
      <c r="N1270">
        <f t="shared" si="739"/>
        <v>18.846528042788417</v>
      </c>
      <c r="O1270">
        <f t="shared" si="739"/>
        <v>32.563788598776704</v>
      </c>
      <c r="P1270">
        <f t="shared" si="675"/>
        <v>3</v>
      </c>
      <c r="Q1270">
        <f t="shared" si="716"/>
        <v>4</v>
      </c>
      <c r="R1270">
        <f t="shared" si="717"/>
        <v>4</v>
      </c>
      <c r="S1270">
        <f t="shared" si="718"/>
        <v>3</v>
      </c>
      <c r="T1270">
        <f t="shared" si="730"/>
        <v>7.425385468551797E-2</v>
      </c>
      <c r="U1270">
        <f t="shared" si="719"/>
        <v>8.4702758478650261E-2</v>
      </c>
      <c r="V1270">
        <f t="shared" si="720"/>
        <v>9.5499722077461754E-2</v>
      </c>
      <c r="W1270">
        <f t="shared" si="721"/>
        <v>7.200633197312091E-2</v>
      </c>
    </row>
    <row r="1271" spans="1:23" x14ac:dyDescent="0.4">
      <c r="A1271">
        <v>1986.1</v>
      </c>
      <c r="B1271">
        <v>237.4</v>
      </c>
      <c r="C1271">
        <v>13.42591886085736</v>
      </c>
      <c r="D1271">
        <f t="shared" si="711"/>
        <v>0.13297350343473993</v>
      </c>
      <c r="E1271">
        <f t="shared" si="735"/>
        <v>0.27497314715359839</v>
      </c>
      <c r="F1271">
        <f t="shared" si="731"/>
        <v>-4.5321023919429576E-2</v>
      </c>
      <c r="G1271" t="str">
        <f t="shared" si="712"/>
        <v>10.7 to 13.7</v>
      </c>
      <c r="H1271" t="str">
        <f t="shared" si="713"/>
        <v>10.7 to 13.7</v>
      </c>
      <c r="I1271" t="str">
        <f>IF(C1271&gt;$AA$17,"Above 21.9",IF(C1271&gt;$AA$16,"17.7 to 21.9",IF(C1271&gt;$AA$15,"13.7 to 17.7",IF(C1271&gt;$AA$14,"10.6 to 13.6","Below 10.6"))))</f>
        <v>10.6 to 13.6</v>
      </c>
      <c r="J1271" t="str">
        <f t="shared" si="714"/>
        <v>10.6 to 13.6</v>
      </c>
      <c r="K1271">
        <f t="shared" ref="K1271:O1271" si="740">_xlfn.PERCENTILE.INC($C552:$C1271,K$1)</f>
        <v>10.245092191829638</v>
      </c>
      <c r="L1271">
        <f t="shared" si="740"/>
        <v>12.157169899646791</v>
      </c>
      <c r="M1271">
        <f t="shared" si="740"/>
        <v>15.758557273717162</v>
      </c>
      <c r="N1271">
        <f t="shared" si="740"/>
        <v>18.846528042788417</v>
      </c>
      <c r="O1271">
        <f t="shared" si="740"/>
        <v>32.563788598776704</v>
      </c>
      <c r="P1271">
        <f t="shared" si="675"/>
        <v>3</v>
      </c>
      <c r="Q1271">
        <f t="shared" si="716"/>
        <v>4</v>
      </c>
      <c r="R1271">
        <f t="shared" si="717"/>
        <v>4</v>
      </c>
      <c r="S1271">
        <f t="shared" si="718"/>
        <v>3</v>
      </c>
      <c r="T1271">
        <f t="shared" si="730"/>
        <v>7.4482797815459273E-2</v>
      </c>
      <c r="U1271">
        <f t="shared" si="719"/>
        <v>8.8139148800140787E-2</v>
      </c>
      <c r="V1271">
        <f t="shared" si="720"/>
        <v>9.4764121357617428E-2</v>
      </c>
      <c r="W1271">
        <f t="shared" si="721"/>
        <v>7.425385468551797E-2</v>
      </c>
    </row>
    <row r="1272" spans="1:23" x14ac:dyDescent="0.4">
      <c r="A1272">
        <v>1986.11</v>
      </c>
      <c r="B1272">
        <v>245.1</v>
      </c>
      <c r="C1272">
        <v>13.8729855961386</v>
      </c>
      <c r="D1272">
        <f t="shared" si="711"/>
        <v>0.14219367588932802</v>
      </c>
      <c r="E1272">
        <f t="shared" si="735"/>
        <v>0.24101265822784806</v>
      </c>
      <c r="F1272">
        <f t="shared" si="731"/>
        <v>0.38921651221566911</v>
      </c>
      <c r="G1272" t="str">
        <f t="shared" si="712"/>
        <v>13.7 to 17.8</v>
      </c>
      <c r="H1272" t="str">
        <f t="shared" si="713"/>
        <v>10.7 to 13.7</v>
      </c>
      <c r="I1272" t="str">
        <f>IF(C1272&gt;$AA$17,"Above 21.9",IF(C1272&gt;$AA$16,"17.7 to 21.9",IF(C1272&gt;$AA$15,"13.7 to 17.7",IF(C1272&gt;$AA$14,"10.6 to 13.6","Below 10.6"))))</f>
        <v>13.7 to 17.7</v>
      </c>
      <c r="J1272" t="str">
        <f t="shared" si="714"/>
        <v>10.6 to 13.6</v>
      </c>
      <c r="K1272">
        <f t="shared" ref="K1272:O1272" si="741">_xlfn.PERCENTILE.INC($C553:$C1272,K$1)</f>
        <v>10.245092191829638</v>
      </c>
      <c r="L1272">
        <f t="shared" si="741"/>
        <v>12.157169899646791</v>
      </c>
      <c r="M1272">
        <f t="shared" si="741"/>
        <v>15.758557273717162</v>
      </c>
      <c r="N1272">
        <f t="shared" si="741"/>
        <v>18.846528042788417</v>
      </c>
      <c r="O1272">
        <f t="shared" si="741"/>
        <v>32.563788598776704</v>
      </c>
      <c r="P1272">
        <f t="shared" si="675"/>
        <v>3</v>
      </c>
      <c r="Q1272">
        <f t="shared" si="716"/>
        <v>4</v>
      </c>
      <c r="R1272">
        <f t="shared" si="717"/>
        <v>4</v>
      </c>
      <c r="S1272">
        <f t="shared" si="718"/>
        <v>3</v>
      </c>
      <c r="T1272">
        <f t="shared" si="730"/>
        <v>7.2082537177746334E-2</v>
      </c>
      <c r="U1272">
        <f t="shared" si="719"/>
        <v>8.8897929922878649E-2</v>
      </c>
      <c r="V1272">
        <f t="shared" si="720"/>
        <v>8.9568726440663202E-2</v>
      </c>
      <c r="W1272">
        <f t="shared" si="721"/>
        <v>7.4482797815459273E-2</v>
      </c>
    </row>
    <row r="1273" spans="1:23" x14ac:dyDescent="0.4">
      <c r="A1273">
        <v>1986.12</v>
      </c>
      <c r="B1273">
        <v>248.6</v>
      </c>
      <c r="C1273">
        <v>14.085139814743307</v>
      </c>
      <c r="D1273">
        <f t="shared" si="711"/>
        <v>0.13744030563514803</v>
      </c>
      <c r="E1273">
        <f t="shared" si="735"/>
        <v>0.19922817173178958</v>
      </c>
      <c r="F1273">
        <f t="shared" si="731"/>
        <v>0.17135862913096694</v>
      </c>
      <c r="G1273" t="str">
        <f t="shared" si="712"/>
        <v>13.7 to 17.8</v>
      </c>
      <c r="H1273" t="str">
        <f t="shared" si="713"/>
        <v>10.7 to 13.7</v>
      </c>
      <c r="I1273" t="str">
        <f>IF(C1273&gt;$AA$17,"Above 21.9",IF(C1273&gt;$AA$16,"17.7 to 21.9",IF(C1273&gt;$AA$15,"13.7 to 17.7",IF(C1273&gt;$AA$14,"10.6 to 13.6","Below 10.6"))))</f>
        <v>13.7 to 17.7</v>
      </c>
      <c r="J1273" t="str">
        <f t="shared" si="714"/>
        <v>10.6 to 13.6</v>
      </c>
      <c r="K1273">
        <f t="shared" ref="K1273:O1273" si="742">_xlfn.PERCENTILE.INC($C554:$C1273,K$1)</f>
        <v>10.245092191829638</v>
      </c>
      <c r="L1273">
        <f t="shared" si="742"/>
        <v>12.157169899646791</v>
      </c>
      <c r="M1273">
        <f t="shared" si="742"/>
        <v>15.758557273717162</v>
      </c>
      <c r="N1273">
        <f t="shared" si="742"/>
        <v>18.846528042788417</v>
      </c>
      <c r="O1273">
        <f t="shared" si="742"/>
        <v>32.563788598776704</v>
      </c>
      <c r="P1273">
        <f t="shared" si="675"/>
        <v>3</v>
      </c>
      <c r="Q1273">
        <f t="shared" si="716"/>
        <v>4</v>
      </c>
      <c r="R1273">
        <f t="shared" si="717"/>
        <v>4</v>
      </c>
      <c r="S1273">
        <f t="shared" si="718"/>
        <v>3</v>
      </c>
      <c r="T1273">
        <f t="shared" si="730"/>
        <v>7.0996810337180485E-2</v>
      </c>
      <c r="U1273">
        <f t="shared" si="719"/>
        <v>8.6224812532201447E-2</v>
      </c>
      <c r="V1273">
        <f t="shared" si="720"/>
        <v>8.5539383523996454E-2</v>
      </c>
      <c r="W1273">
        <f t="shared" si="721"/>
        <v>7.2082537177746334E-2</v>
      </c>
    </row>
    <row r="1274" spans="1:23" x14ac:dyDescent="0.4">
      <c r="A1274">
        <v>1987.01</v>
      </c>
      <c r="B1274">
        <v>264.5</v>
      </c>
      <c r="C1274">
        <v>14.922208103718944</v>
      </c>
      <c r="D1274">
        <f t="shared" si="711"/>
        <v>0.15481695568400772</v>
      </c>
      <c r="E1274">
        <f t="shared" si="735"/>
        <v>0.27041306436119122</v>
      </c>
      <c r="F1274">
        <f t="shared" si="731"/>
        <v>0.76749798873692709</v>
      </c>
      <c r="G1274" t="str">
        <f t="shared" si="712"/>
        <v>13.7 to 17.8</v>
      </c>
      <c r="H1274" t="str">
        <f t="shared" si="713"/>
        <v>10.7 to 13.7</v>
      </c>
      <c r="I1274" t="str">
        <f>IF(C1274&gt;$AA$17,"Above 21.9",IF(C1274&gt;$AA$16,"17.7 to 21.9",IF(C1274&gt;$AA$15,"13.7 to 17.7",IF(C1274&gt;$AA$14,"10.6 to 13.6","Below 10.6"))))</f>
        <v>13.7 to 17.7</v>
      </c>
      <c r="J1274" t="str">
        <f t="shared" si="714"/>
        <v>10.6 to 13.6</v>
      </c>
      <c r="K1274">
        <f t="shared" ref="K1274:O1274" si="743">_xlfn.PERCENTILE.INC($C555:$C1274,K$1)</f>
        <v>10.245092191829638</v>
      </c>
      <c r="L1274">
        <f t="shared" si="743"/>
        <v>12.157169899646791</v>
      </c>
      <c r="M1274">
        <f t="shared" si="743"/>
        <v>15.758557273717162</v>
      </c>
      <c r="N1274">
        <f t="shared" si="743"/>
        <v>18.846528042788417</v>
      </c>
      <c r="O1274">
        <f t="shared" si="743"/>
        <v>32.563788598776704</v>
      </c>
      <c r="P1274">
        <f t="shared" si="675"/>
        <v>3</v>
      </c>
      <c r="Q1274">
        <f t="shared" si="716"/>
        <v>4</v>
      </c>
      <c r="R1274">
        <f t="shared" si="717"/>
        <v>4</v>
      </c>
      <c r="S1274">
        <f t="shared" si="718"/>
        <v>3</v>
      </c>
      <c r="T1274">
        <f t="shared" si="730"/>
        <v>6.7014210835913621E-2</v>
      </c>
      <c r="U1274">
        <f t="shared" si="719"/>
        <v>8.7428167457556411E-2</v>
      </c>
      <c r="V1274">
        <f t="shared" si="720"/>
        <v>8.5360593477046928E-2</v>
      </c>
      <c r="W1274">
        <f t="shared" si="721"/>
        <v>7.0996810337180485E-2</v>
      </c>
    </row>
    <row r="1275" spans="1:23" x14ac:dyDescent="0.4">
      <c r="A1275">
        <v>1987.02</v>
      </c>
      <c r="B1275">
        <v>280.89999999999998</v>
      </c>
      <c r="C1275">
        <v>15.822318142836451</v>
      </c>
      <c r="D1275">
        <f t="shared" si="711"/>
        <v>0.17811881188118811</v>
      </c>
      <c r="E1275">
        <f t="shared" si="735"/>
        <v>0.28030993618960787</v>
      </c>
      <c r="F1275">
        <f t="shared" si="731"/>
        <v>0.74404536862003678</v>
      </c>
      <c r="G1275" t="str">
        <f t="shared" si="712"/>
        <v>13.7 to 17.8</v>
      </c>
      <c r="H1275" t="str">
        <f t="shared" si="713"/>
        <v>10.7 to 13.7</v>
      </c>
      <c r="I1275" t="str">
        <f>IF(C1275&gt;$AA$17,"Above 21.9",IF(C1275&gt;$AA$16,"17.7 to 21.9",IF(C1275&gt;$AA$15,"13.7 to 17.7",IF(C1275&gt;$AA$14,"10.6 to 13.6","Below 10.6"))))</f>
        <v>13.7 to 17.7</v>
      </c>
      <c r="J1275" t="str">
        <f t="shared" si="714"/>
        <v>10.6 to 13.6</v>
      </c>
      <c r="K1275">
        <f t="shared" ref="K1275:O1275" si="744">_xlfn.PERCENTILE.INC($C556:$C1275,K$1)</f>
        <v>10.245092191829638</v>
      </c>
      <c r="L1275">
        <f t="shared" si="744"/>
        <v>12.157169899646791</v>
      </c>
      <c r="M1275">
        <f t="shared" si="744"/>
        <v>15.766274667532636</v>
      </c>
      <c r="N1275">
        <f t="shared" si="744"/>
        <v>18.846528042788417</v>
      </c>
      <c r="O1275">
        <f t="shared" si="744"/>
        <v>32.563788598776704</v>
      </c>
      <c r="P1275">
        <f t="shared" si="675"/>
        <v>2</v>
      </c>
      <c r="Q1275">
        <f t="shared" si="716"/>
        <v>4</v>
      </c>
      <c r="R1275">
        <f t="shared" si="717"/>
        <v>3</v>
      </c>
      <c r="S1275">
        <f t="shared" si="718"/>
        <v>3</v>
      </c>
      <c r="T1275">
        <f t="shared" si="730"/>
        <v>6.3201864036133648E-2</v>
      </c>
      <c r="U1275">
        <f t="shared" si="719"/>
        <v>9.0786596233937575E-2</v>
      </c>
      <c r="V1275">
        <f t="shared" si="720"/>
        <v>8.0721852913222231E-2</v>
      </c>
      <c r="W1275">
        <f t="shared" si="721"/>
        <v>6.7014210835913621E-2</v>
      </c>
    </row>
    <row r="1276" spans="1:23" x14ac:dyDescent="0.4">
      <c r="A1276">
        <v>1987.03</v>
      </c>
      <c r="B1276">
        <v>292.5</v>
      </c>
      <c r="C1276">
        <v>16.433343976069921</v>
      </c>
      <c r="D1276">
        <f t="shared" si="711"/>
        <v>0.1907554671968191</v>
      </c>
      <c r="E1276">
        <f t="shared" si="735"/>
        <v>0.25914765389582428</v>
      </c>
      <c r="F1276">
        <f t="shared" si="731"/>
        <v>0.4955500177999298</v>
      </c>
      <c r="G1276" t="str">
        <f t="shared" si="712"/>
        <v>13.7 to 17.8</v>
      </c>
      <c r="H1276" t="str">
        <f t="shared" si="713"/>
        <v>10.7 to 13.7</v>
      </c>
      <c r="I1276" t="str">
        <f>IF(C1276&gt;$AA$17,"Above 21.9",IF(C1276&gt;$AA$16,"17.7 to 21.9",IF(C1276&gt;$AA$15,"13.7 to 17.7",IF(C1276&gt;$AA$14,"10.6 to 13.6","Below 10.6"))))</f>
        <v>13.7 to 17.7</v>
      </c>
      <c r="J1276" t="str">
        <f t="shared" si="714"/>
        <v>10.6 to 13.6</v>
      </c>
      <c r="K1276">
        <f t="shared" ref="K1276:O1276" si="745">_xlfn.PERCENTILE.INC($C557:$C1276,K$1)</f>
        <v>10.245092191829638</v>
      </c>
      <c r="L1276">
        <f t="shared" si="745"/>
        <v>12.157169899646791</v>
      </c>
      <c r="M1276">
        <f t="shared" si="745"/>
        <v>15.779536929008076</v>
      </c>
      <c r="N1276">
        <f t="shared" si="745"/>
        <v>18.846528042788417</v>
      </c>
      <c r="O1276">
        <f t="shared" si="745"/>
        <v>32.563788598776704</v>
      </c>
      <c r="P1276">
        <f t="shared" si="675"/>
        <v>2</v>
      </c>
      <c r="Q1276">
        <f t="shared" si="716"/>
        <v>4</v>
      </c>
      <c r="R1276">
        <f t="shared" si="717"/>
        <v>3</v>
      </c>
      <c r="S1276">
        <f t="shared" si="718"/>
        <v>2</v>
      </c>
      <c r="T1276">
        <f t="shared" si="730"/>
        <v>6.0851887568117026E-2</v>
      </c>
      <c r="U1276">
        <f t="shared" si="719"/>
        <v>9.1778934002328852E-2</v>
      </c>
      <c r="V1276">
        <f t="shared" si="720"/>
        <v>7.5820627608292251E-2</v>
      </c>
      <c r="W1276">
        <f t="shared" si="721"/>
        <v>6.3201864036133648E-2</v>
      </c>
    </row>
    <row r="1277" spans="1:23" x14ac:dyDescent="0.4">
      <c r="A1277">
        <v>1987.04</v>
      </c>
      <c r="B1277">
        <v>289.3</v>
      </c>
      <c r="C1277">
        <v>16.196534453220877</v>
      </c>
      <c r="D1277">
        <f t="shared" si="711"/>
        <v>0.19207470974255428</v>
      </c>
      <c r="E1277">
        <f t="shared" si="735"/>
        <v>0.215546218487395</v>
      </c>
      <c r="F1277">
        <f t="shared" si="731"/>
        <v>-0.13128205128205084</v>
      </c>
      <c r="G1277" t="str">
        <f t="shared" si="712"/>
        <v>13.7 to 17.8</v>
      </c>
      <c r="H1277" t="str">
        <f t="shared" si="713"/>
        <v>Below 10.7</v>
      </c>
      <c r="I1277" t="str">
        <f>IF(C1277&gt;$AA$17,"Above 21.9",IF(C1277&gt;$AA$16,"17.7 to 21.9",IF(C1277&gt;$AA$15,"13.7 to 17.7",IF(C1277&gt;$AA$14,"10.6 to 13.6","Below 10.6"))))</f>
        <v>13.7 to 17.7</v>
      </c>
      <c r="J1277" t="str">
        <f t="shared" si="714"/>
        <v>10.6 to 13.6</v>
      </c>
      <c r="K1277">
        <f t="shared" ref="K1277:O1277" si="746">_xlfn.PERCENTILE.INC($C558:$C1277,K$1)</f>
        <v>10.245092191829638</v>
      </c>
      <c r="L1277">
        <f t="shared" si="746"/>
        <v>12.157169899646791</v>
      </c>
      <c r="M1277">
        <f t="shared" si="746"/>
        <v>15.796766420469046</v>
      </c>
      <c r="N1277">
        <f t="shared" si="746"/>
        <v>18.846528042788417</v>
      </c>
      <c r="O1277">
        <f t="shared" si="746"/>
        <v>32.563788598776704</v>
      </c>
      <c r="P1277">
        <f t="shared" si="675"/>
        <v>2</v>
      </c>
      <c r="Q1277">
        <f t="shared" si="716"/>
        <v>4</v>
      </c>
      <c r="R1277">
        <f t="shared" si="717"/>
        <v>3</v>
      </c>
      <c r="S1277">
        <f t="shared" si="718"/>
        <v>2</v>
      </c>
      <c r="T1277">
        <f t="shared" si="730"/>
        <v>6.1741602988479916E-2</v>
      </c>
      <c r="U1277">
        <f t="shared" si="719"/>
        <v>9.4019977697758855E-2</v>
      </c>
      <c r="V1277">
        <f t="shared" si="720"/>
        <v>7.3787101427489898E-2</v>
      </c>
      <c r="W1277">
        <f t="shared" si="721"/>
        <v>6.0851887568117026E-2</v>
      </c>
    </row>
    <row r="1278" spans="1:23" x14ac:dyDescent="0.4">
      <c r="A1278">
        <v>1987.05</v>
      </c>
      <c r="B1278">
        <v>289.10000000000002</v>
      </c>
      <c r="C1278">
        <v>16.160311952655743</v>
      </c>
      <c r="D1278">
        <f t="shared" si="711"/>
        <v>0.19272985014175781</v>
      </c>
      <c r="E1278">
        <f t="shared" si="735"/>
        <v>0.21215932914046132</v>
      </c>
      <c r="F1278">
        <f t="shared" si="731"/>
        <v>-8.2958866228823487E-3</v>
      </c>
      <c r="G1278" t="str">
        <f t="shared" si="712"/>
        <v>13.7 to 17.8</v>
      </c>
      <c r="H1278" t="str">
        <f t="shared" si="713"/>
        <v>Below 10.7</v>
      </c>
      <c r="I1278" t="str">
        <f>IF(C1278&gt;$AA$17,"Above 21.9",IF(C1278&gt;$AA$16,"17.7 to 21.9",IF(C1278&gt;$AA$15,"13.7 to 17.7",IF(C1278&gt;$AA$14,"10.6 to 13.6","Below 10.6"))))</f>
        <v>13.7 to 17.7</v>
      </c>
      <c r="J1278" t="str">
        <f t="shared" si="714"/>
        <v>Below 10.6</v>
      </c>
      <c r="K1278">
        <f t="shared" ref="K1278:O1278" si="747">_xlfn.PERCENTILE.INC($C559:$C1278,K$1)</f>
        <v>10.245092191829638</v>
      </c>
      <c r="L1278">
        <f t="shared" si="747"/>
        <v>12.157169899646791</v>
      </c>
      <c r="M1278">
        <f t="shared" si="747"/>
        <v>15.81331486640029</v>
      </c>
      <c r="N1278">
        <f t="shared" si="747"/>
        <v>18.846528042788417</v>
      </c>
      <c r="O1278">
        <f t="shared" si="747"/>
        <v>32.563788598776704</v>
      </c>
      <c r="P1278">
        <f t="shared" si="675"/>
        <v>2</v>
      </c>
      <c r="Q1278">
        <f t="shared" si="716"/>
        <v>4</v>
      </c>
      <c r="R1278">
        <f t="shared" si="717"/>
        <v>3</v>
      </c>
      <c r="S1278">
        <f t="shared" si="718"/>
        <v>2</v>
      </c>
      <c r="T1278">
        <f t="shared" si="730"/>
        <v>6.1879993587355388E-2</v>
      </c>
      <c r="U1278">
        <f t="shared" si="719"/>
        <v>9.4800328146671359E-2</v>
      </c>
      <c r="V1278">
        <f t="shared" si="720"/>
        <v>7.3746061429835877E-2</v>
      </c>
      <c r="W1278">
        <f t="shared" si="721"/>
        <v>6.1741602988479916E-2</v>
      </c>
    </row>
    <row r="1279" spans="1:23" x14ac:dyDescent="0.4">
      <c r="A1279">
        <v>1987.06</v>
      </c>
      <c r="B1279">
        <v>301.39999999999998</v>
      </c>
      <c r="C1279">
        <v>16.825207307878717</v>
      </c>
      <c r="D1279">
        <f t="shared" si="711"/>
        <v>0.20355524221976024</v>
      </c>
      <c r="E1279">
        <f t="shared" si="735"/>
        <v>0.22869955156950658</v>
      </c>
      <c r="F1279">
        <f t="shared" si="731"/>
        <v>0.51054998270494445</v>
      </c>
      <c r="G1279" t="str">
        <f t="shared" si="712"/>
        <v>13.7 to 17.8</v>
      </c>
      <c r="H1279" t="str">
        <f t="shared" si="713"/>
        <v>Below 10.7</v>
      </c>
      <c r="I1279" t="str">
        <f>IF(C1279&gt;$AA$17,"Above 21.9",IF(C1279&gt;$AA$16,"17.7 to 21.9",IF(C1279&gt;$AA$15,"13.7 to 17.7",IF(C1279&gt;$AA$14,"10.6 to 13.6","Below 10.6"))))</f>
        <v>13.7 to 17.7</v>
      </c>
      <c r="J1279" t="str">
        <f t="shared" si="714"/>
        <v>Below 10.6</v>
      </c>
      <c r="K1279">
        <f t="shared" ref="K1279:O1279" si="748">_xlfn.PERCENTILE.INC($C560:$C1279,K$1)</f>
        <v>10.245092191829638</v>
      </c>
      <c r="L1279">
        <f t="shared" si="748"/>
        <v>12.157169899646791</v>
      </c>
      <c r="M1279">
        <f t="shared" si="748"/>
        <v>15.821408813821234</v>
      </c>
      <c r="N1279">
        <f t="shared" si="748"/>
        <v>18.846528042788417</v>
      </c>
      <c r="O1279">
        <f t="shared" si="748"/>
        <v>32.563788598776704</v>
      </c>
      <c r="P1279">
        <f t="shared" si="675"/>
        <v>2</v>
      </c>
      <c r="Q1279">
        <f t="shared" si="716"/>
        <v>4</v>
      </c>
      <c r="R1279">
        <f t="shared" si="717"/>
        <v>3</v>
      </c>
      <c r="S1279">
        <f t="shared" si="718"/>
        <v>2</v>
      </c>
      <c r="T1279">
        <f t="shared" si="730"/>
        <v>5.9434631722589913E-2</v>
      </c>
      <c r="U1279">
        <f t="shared" si="719"/>
        <v>9.4966545554407963E-2</v>
      </c>
      <c r="V1279">
        <f t="shared" si="720"/>
        <v>7.2001038175415685E-2</v>
      </c>
      <c r="W1279">
        <f t="shared" si="721"/>
        <v>6.1879993587355388E-2</v>
      </c>
    </row>
    <row r="1280" spans="1:23" x14ac:dyDescent="0.4">
      <c r="A1280">
        <v>1987.07</v>
      </c>
      <c r="B1280">
        <v>310.10000000000002</v>
      </c>
      <c r="C1280">
        <v>17.306004390512225</v>
      </c>
      <c r="D1280">
        <f t="shared" si="711"/>
        <v>0.20948103792415171</v>
      </c>
      <c r="E1280">
        <f t="shared" si="735"/>
        <v>0.29100749375520413</v>
      </c>
      <c r="F1280">
        <f t="shared" si="731"/>
        <v>0.34638354346383726</v>
      </c>
      <c r="G1280" t="str">
        <f t="shared" si="712"/>
        <v>13.7 to 17.8</v>
      </c>
      <c r="H1280" t="str">
        <f t="shared" si="713"/>
        <v>Below 10.7</v>
      </c>
      <c r="I1280" t="str">
        <f>IF(C1280&gt;$AA$17,"Above 21.9",IF(C1280&gt;$AA$16,"17.7 to 21.9",IF(C1280&gt;$AA$15,"13.7 to 17.7",IF(C1280&gt;$AA$14,"10.6 to 13.6","Below 10.6"))))</f>
        <v>13.7 to 17.7</v>
      </c>
      <c r="J1280" t="str">
        <f t="shared" si="714"/>
        <v>Below 10.6</v>
      </c>
      <c r="K1280">
        <f t="shared" ref="K1280:O1280" si="749">_xlfn.PERCENTILE.INC($C561:$C1280,K$1)</f>
        <v>10.245092191829638</v>
      </c>
      <c r="L1280">
        <f t="shared" si="749"/>
        <v>12.157169899646791</v>
      </c>
      <c r="M1280">
        <f t="shared" si="749"/>
        <v>15.830884142593769</v>
      </c>
      <c r="N1280">
        <f t="shared" si="749"/>
        <v>18.846528042788417</v>
      </c>
      <c r="O1280">
        <f t="shared" si="749"/>
        <v>32.563788598776704</v>
      </c>
      <c r="P1280">
        <f t="shared" si="675"/>
        <v>2</v>
      </c>
      <c r="Q1280">
        <f t="shared" si="716"/>
        <v>4</v>
      </c>
      <c r="R1280">
        <f t="shared" si="717"/>
        <v>3</v>
      </c>
      <c r="S1280">
        <f t="shared" si="718"/>
        <v>2</v>
      </c>
      <c r="T1280">
        <f t="shared" si="730"/>
        <v>5.7783413053346735E-2</v>
      </c>
      <c r="U1280">
        <f t="shared" si="719"/>
        <v>9.462803776149907E-2</v>
      </c>
      <c r="V1280">
        <f t="shared" si="720"/>
        <v>7.3421463134662357E-2</v>
      </c>
      <c r="W1280">
        <f t="shared" si="721"/>
        <v>5.9434631722589913E-2</v>
      </c>
    </row>
    <row r="1281" spans="1:23" x14ac:dyDescent="0.4">
      <c r="A1281">
        <v>1987.08</v>
      </c>
      <c r="B1281">
        <v>329.4</v>
      </c>
      <c r="C1281">
        <v>18.326907245856347</v>
      </c>
      <c r="D1281">
        <f t="shared" si="711"/>
        <v>0.23698209718670077</v>
      </c>
      <c r="E1281">
        <f t="shared" si="735"/>
        <v>0.34448979591836726</v>
      </c>
      <c r="F1281">
        <f t="shared" si="731"/>
        <v>0.74685585295065926</v>
      </c>
      <c r="G1281" t="str">
        <f t="shared" si="712"/>
        <v>17.8 to 22.0</v>
      </c>
      <c r="H1281" t="str">
        <f t="shared" si="713"/>
        <v>Below 10.7</v>
      </c>
      <c r="I1281" t="str">
        <f>IF(C1281&gt;$AA$17,"Above 21.9",IF(C1281&gt;$AA$16,"17.7 to 21.9",IF(C1281&gt;$AA$15,"13.7 to 17.7",IF(C1281&gt;$AA$14,"10.6 to 13.6","Below 10.6"))))</f>
        <v>17.7 to 21.9</v>
      </c>
      <c r="J1281" t="str">
        <f t="shared" si="714"/>
        <v>Below 10.6</v>
      </c>
      <c r="K1281">
        <f t="shared" ref="K1281:O1281" si="750">_xlfn.PERCENTILE.INC($C562:$C1281,K$1)</f>
        <v>10.245092191829638</v>
      </c>
      <c r="L1281">
        <f t="shared" si="750"/>
        <v>12.157169899646791</v>
      </c>
      <c r="M1281">
        <f t="shared" si="750"/>
        <v>15.830884142593769</v>
      </c>
      <c r="N1281">
        <f t="shared" si="750"/>
        <v>18.846528042788417</v>
      </c>
      <c r="O1281">
        <f t="shared" si="750"/>
        <v>32.563788598776704</v>
      </c>
      <c r="P1281">
        <f t="shared" si="675"/>
        <v>2</v>
      </c>
      <c r="Q1281">
        <f t="shared" si="716"/>
        <v>4</v>
      </c>
      <c r="R1281">
        <f t="shared" si="717"/>
        <v>3</v>
      </c>
      <c r="S1281">
        <f t="shared" si="718"/>
        <v>2</v>
      </c>
      <c r="T1281">
        <f t="shared" si="730"/>
        <v>5.4564580187205163E-2</v>
      </c>
      <c r="U1281">
        <f t="shared" si="719"/>
        <v>9.738629152213206E-2</v>
      </c>
      <c r="V1281">
        <f t="shared" si="720"/>
        <v>7.200633197312091E-2</v>
      </c>
      <c r="W1281">
        <f t="shared" si="721"/>
        <v>5.7783413053346735E-2</v>
      </c>
    </row>
    <row r="1282" spans="1:23" x14ac:dyDescent="0.4">
      <c r="A1282">
        <v>1987.09</v>
      </c>
      <c r="B1282">
        <v>318.7</v>
      </c>
      <c r="C1282">
        <v>17.675620449938219</v>
      </c>
      <c r="D1282">
        <f t="shared" si="711"/>
        <v>0.23118570092486745</v>
      </c>
      <c r="E1282">
        <f t="shared" si="735"/>
        <v>0.33738984473352907</v>
      </c>
      <c r="F1282">
        <f t="shared" si="731"/>
        <v>-0.38979963570127468</v>
      </c>
      <c r="G1282" t="str">
        <f t="shared" si="712"/>
        <v>13.7 to 17.8</v>
      </c>
      <c r="H1282" t="str">
        <f t="shared" si="713"/>
        <v>Below 10.7</v>
      </c>
      <c r="I1282" t="str">
        <f>IF(C1282&gt;$AA$17,"Above 21.9",IF(C1282&gt;$AA$16,"17.7 to 21.9",IF(C1282&gt;$AA$15,"13.7 to 17.7",IF(C1282&gt;$AA$14,"10.6 to 13.6","Below 10.6"))))</f>
        <v>17.7 to 21.9</v>
      </c>
      <c r="J1282" t="str">
        <f t="shared" si="714"/>
        <v>Below 10.6</v>
      </c>
      <c r="K1282">
        <f t="shared" ref="K1282:O1282" si="751">_xlfn.PERCENTILE.INC($C563:$C1282,K$1)</f>
        <v>10.245092191829638</v>
      </c>
      <c r="L1282">
        <f t="shared" si="751"/>
        <v>12.157169899646791</v>
      </c>
      <c r="M1282">
        <f t="shared" si="751"/>
        <v>15.830884142593769</v>
      </c>
      <c r="N1282">
        <f t="shared" si="751"/>
        <v>18.846528042788417</v>
      </c>
      <c r="O1282">
        <f t="shared" si="751"/>
        <v>32.563788598776704</v>
      </c>
      <c r="P1282">
        <f t="shared" si="675"/>
        <v>2</v>
      </c>
      <c r="Q1282">
        <f t="shared" si="716"/>
        <v>5</v>
      </c>
      <c r="R1282">
        <f t="shared" si="717"/>
        <v>3</v>
      </c>
      <c r="S1282">
        <f t="shared" si="718"/>
        <v>2</v>
      </c>
      <c r="T1282">
        <f t="shared" si="730"/>
        <v>5.6575100310184319E-2</v>
      </c>
      <c r="U1282">
        <f t="shared" si="719"/>
        <v>9.9327130010356868E-2</v>
      </c>
      <c r="V1282">
        <f t="shared" si="720"/>
        <v>7.425385468551797E-2</v>
      </c>
      <c r="W1282">
        <f t="shared" si="721"/>
        <v>5.4564580187205163E-2</v>
      </c>
    </row>
    <row r="1283" spans="1:23" x14ac:dyDescent="0.4">
      <c r="A1283">
        <v>1987.1</v>
      </c>
      <c r="B1283">
        <v>280.2</v>
      </c>
      <c r="C1283">
        <v>15.530055563627315</v>
      </c>
      <c r="D1283">
        <f t="shared" si="711"/>
        <v>0.19891188393428633</v>
      </c>
      <c r="E1283">
        <f t="shared" si="735"/>
        <v>0.18028643639427119</v>
      </c>
      <c r="F1283">
        <f t="shared" si="731"/>
        <v>-1.4496391590837778</v>
      </c>
      <c r="G1283" t="str">
        <f t="shared" si="712"/>
        <v>13.7 to 17.8</v>
      </c>
      <c r="H1283" t="str">
        <f t="shared" si="713"/>
        <v>Below 10.7</v>
      </c>
      <c r="I1283" t="str">
        <f>IF(C1283&gt;$AA$17,"Above 21.9",IF(C1283&gt;$AA$16,"17.7 to 21.9",IF(C1283&gt;$AA$15,"13.7 to 17.7",IF(C1283&gt;$AA$14,"10.6 to 13.6","Below 10.6"))))</f>
        <v>13.7 to 17.7</v>
      </c>
      <c r="J1283" t="str">
        <f t="shared" si="714"/>
        <v>Below 10.6</v>
      </c>
      <c r="K1283">
        <f t="shared" ref="K1283:O1283" si="752">_xlfn.PERCENTILE.INC($C564:$C1283,K$1)</f>
        <v>10.245092191829638</v>
      </c>
      <c r="L1283">
        <f t="shared" si="752"/>
        <v>12.157169899646791</v>
      </c>
      <c r="M1283">
        <f t="shared" si="752"/>
        <v>15.813921085743768</v>
      </c>
      <c r="N1283">
        <f t="shared" si="752"/>
        <v>18.846528042788417</v>
      </c>
      <c r="O1283">
        <f t="shared" si="752"/>
        <v>32.563788598776704</v>
      </c>
      <c r="P1283">
        <f t="shared" ref="P1283:P1346" si="753">IF(C1283&gt;$N1283,1,IF(C1283&gt;$M1283,2,IF(C1283&gt;$L1283,3,IF(C1283&gt;$K1283,4,5))))</f>
        <v>3</v>
      </c>
      <c r="Q1283">
        <f t="shared" si="716"/>
        <v>5</v>
      </c>
      <c r="R1283">
        <f t="shared" si="717"/>
        <v>3</v>
      </c>
      <c r="S1283">
        <f t="shared" si="718"/>
        <v>2</v>
      </c>
      <c r="T1283">
        <f t="shared" si="730"/>
        <v>6.4391269941241128E-2</v>
      </c>
      <c r="U1283">
        <f t="shared" si="719"/>
        <v>0.10238908234690117</v>
      </c>
      <c r="V1283">
        <f t="shared" si="720"/>
        <v>7.4482797815459273E-2</v>
      </c>
      <c r="W1283">
        <f t="shared" si="721"/>
        <v>5.6575100310184319E-2</v>
      </c>
    </row>
    <row r="1284" spans="1:23" x14ac:dyDescent="0.4">
      <c r="A1284">
        <v>1987.11</v>
      </c>
      <c r="B1284">
        <v>245</v>
      </c>
      <c r="C1284">
        <v>13.590885143189087</v>
      </c>
      <c r="D1284">
        <f t="shared" si="711"/>
        <v>0.15986423419601187</v>
      </c>
      <c r="E1284">
        <f t="shared" si="735"/>
        <v>-4.0799673602608859E-4</v>
      </c>
      <c r="F1284">
        <f t="shared" si="731"/>
        <v>-1.5074946466809418</v>
      </c>
      <c r="G1284" t="str">
        <f t="shared" si="712"/>
        <v>10.7 to 13.7</v>
      </c>
      <c r="H1284" t="str">
        <f t="shared" si="713"/>
        <v>Below 10.7</v>
      </c>
      <c r="I1284" t="str">
        <f>IF(C1284&gt;$AA$17,"Above 21.9",IF(C1284&gt;$AA$16,"17.7 to 21.9",IF(C1284&gt;$AA$15,"13.7 to 17.7",IF(C1284&gt;$AA$14,"10.6 to 13.6","Below 10.6"))))</f>
        <v>10.6 to 13.6</v>
      </c>
      <c r="J1284" t="str">
        <f t="shared" si="714"/>
        <v>Below 10.6</v>
      </c>
      <c r="K1284">
        <f t="shared" ref="K1284:O1284" si="754">_xlfn.PERCENTILE.INC($C565:$C1284,K$1)</f>
        <v>10.245092191829638</v>
      </c>
      <c r="L1284">
        <f t="shared" si="754"/>
        <v>12.157169899646791</v>
      </c>
      <c r="M1284">
        <f t="shared" si="754"/>
        <v>15.796766420469046</v>
      </c>
      <c r="N1284">
        <f t="shared" si="754"/>
        <v>18.846528042788417</v>
      </c>
      <c r="O1284">
        <f t="shared" si="754"/>
        <v>32.563788598776704</v>
      </c>
      <c r="P1284">
        <f t="shared" si="753"/>
        <v>3</v>
      </c>
      <c r="Q1284">
        <f t="shared" si="716"/>
        <v>5</v>
      </c>
      <c r="R1284">
        <f t="shared" si="717"/>
        <v>3</v>
      </c>
      <c r="S1284">
        <f t="shared" si="718"/>
        <v>3</v>
      </c>
      <c r="T1284">
        <f t="shared" si="730"/>
        <v>7.3578724966352788E-2</v>
      </c>
      <c r="U1284">
        <f t="shared" si="719"/>
        <v>0.10239292277250132</v>
      </c>
      <c r="V1284">
        <f t="shared" si="720"/>
        <v>7.2082537177746334E-2</v>
      </c>
      <c r="W1284">
        <f t="shared" si="721"/>
        <v>6.4391269941241128E-2</v>
      </c>
    </row>
    <row r="1285" spans="1:23" x14ac:dyDescent="0.4">
      <c r="A1285">
        <v>1987.12</v>
      </c>
      <c r="B1285">
        <v>241</v>
      </c>
      <c r="C1285">
        <v>13.389028514426965</v>
      </c>
      <c r="D1285">
        <f t="shared" si="711"/>
        <v>0.15687486676614798</v>
      </c>
      <c r="E1285">
        <f t="shared" si="735"/>
        <v>-3.0571198712791611E-2</v>
      </c>
      <c r="F1285">
        <f t="shared" si="731"/>
        <v>-0.19591836734693879</v>
      </c>
      <c r="G1285" t="str">
        <f t="shared" si="712"/>
        <v>10.7 to 13.7</v>
      </c>
      <c r="H1285" t="str">
        <f t="shared" si="713"/>
        <v>Below 10.7</v>
      </c>
      <c r="I1285" t="str">
        <f>IF(C1285&gt;$AA$17,"Above 21.9",IF(C1285&gt;$AA$16,"17.7 to 21.9",IF(C1285&gt;$AA$15,"13.7 to 17.7",IF(C1285&gt;$AA$14,"10.6 to 13.6","Below 10.6"))))</f>
        <v>10.6 to 13.6</v>
      </c>
      <c r="J1285" t="str">
        <f t="shared" si="714"/>
        <v>Below 10.6</v>
      </c>
      <c r="K1285">
        <f t="shared" ref="K1285:O1285" si="755">_xlfn.PERCENTILE.INC($C566:$C1285,K$1)</f>
        <v>10.245092191829638</v>
      </c>
      <c r="L1285">
        <f t="shared" si="755"/>
        <v>12.157169899646791</v>
      </c>
      <c r="M1285">
        <f t="shared" si="755"/>
        <v>15.779536929008076</v>
      </c>
      <c r="N1285">
        <f t="shared" si="755"/>
        <v>18.846528042788417</v>
      </c>
      <c r="O1285">
        <f t="shared" si="755"/>
        <v>32.563788598776704</v>
      </c>
      <c r="P1285">
        <f t="shared" si="753"/>
        <v>3</v>
      </c>
      <c r="Q1285">
        <f t="shared" si="716"/>
        <v>5</v>
      </c>
      <c r="R1285">
        <f t="shared" si="717"/>
        <v>3</v>
      </c>
      <c r="S1285">
        <f t="shared" si="718"/>
        <v>3</v>
      </c>
      <c r="T1285">
        <f t="shared" si="730"/>
        <v>7.4688017799236034E-2</v>
      </c>
      <c r="U1285">
        <f t="shared" si="719"/>
        <v>0.10332428761617947</v>
      </c>
      <c r="V1285">
        <f t="shared" si="720"/>
        <v>7.0996810337180485E-2</v>
      </c>
      <c r="W1285">
        <f t="shared" si="721"/>
        <v>7.3578724966352788E-2</v>
      </c>
    </row>
    <row r="1286" spans="1:23" x14ac:dyDescent="0.4">
      <c r="A1286">
        <v>1988.01</v>
      </c>
      <c r="B1286">
        <v>250.5</v>
      </c>
      <c r="C1286">
        <v>13.898336683569138</v>
      </c>
      <c r="D1286">
        <f t="shared" si="711"/>
        <v>0.17756232686980608</v>
      </c>
      <c r="E1286">
        <f t="shared" si="735"/>
        <v>-5.2930056710775046E-2</v>
      </c>
      <c r="F1286">
        <f t="shared" si="731"/>
        <v>0.47302904564315351</v>
      </c>
      <c r="G1286" t="str">
        <f t="shared" si="712"/>
        <v>13.7 to 17.8</v>
      </c>
      <c r="H1286" t="str">
        <f t="shared" si="713"/>
        <v>Below 10.7</v>
      </c>
      <c r="I1286" t="str">
        <f>IF(C1286&gt;$AA$17,"Above 21.9",IF(C1286&gt;$AA$16,"17.7 to 21.9",IF(C1286&gt;$AA$15,"13.7 to 17.7",IF(C1286&gt;$AA$14,"10.6 to 13.6","Below 10.6"))))</f>
        <v>13.7 to 17.7</v>
      </c>
      <c r="J1286" t="str">
        <f t="shared" si="714"/>
        <v>Below 10.6</v>
      </c>
      <c r="K1286">
        <f t="shared" ref="K1286:O1286" si="756">_xlfn.PERCENTILE.INC($C567:$C1286,K$1)</f>
        <v>10.245092191829638</v>
      </c>
      <c r="L1286">
        <f t="shared" si="756"/>
        <v>12.157169899646791</v>
      </c>
      <c r="M1286">
        <f t="shared" si="756"/>
        <v>15.766274667532636</v>
      </c>
      <c r="N1286">
        <f t="shared" si="756"/>
        <v>18.846528042788417</v>
      </c>
      <c r="O1286">
        <f t="shared" si="756"/>
        <v>32.563788598776704</v>
      </c>
      <c r="P1286">
        <f t="shared" si="753"/>
        <v>3</v>
      </c>
      <c r="Q1286">
        <f t="shared" si="716"/>
        <v>5</v>
      </c>
      <c r="R1286">
        <f t="shared" si="717"/>
        <v>3</v>
      </c>
      <c r="S1286">
        <f t="shared" si="718"/>
        <v>3</v>
      </c>
      <c r="T1286">
        <f t="shared" si="730"/>
        <v>7.1951055926153945E-2</v>
      </c>
      <c r="U1286">
        <f t="shared" si="719"/>
        <v>0.10820798394937761</v>
      </c>
      <c r="V1286">
        <f t="shared" si="720"/>
        <v>6.7014210835913621E-2</v>
      </c>
      <c r="W1286">
        <f t="shared" si="721"/>
        <v>7.4688017799236034E-2</v>
      </c>
    </row>
    <row r="1287" spans="1:23" x14ac:dyDescent="0.4">
      <c r="A1287">
        <v>1988.02</v>
      </c>
      <c r="B1287">
        <v>258.10000000000002</v>
      </c>
      <c r="C1287">
        <v>14.298270962469521</v>
      </c>
      <c r="D1287">
        <f t="shared" si="711"/>
        <v>0.19006518318723309</v>
      </c>
      <c r="E1287">
        <f t="shared" si="735"/>
        <v>-8.1167675329298528E-2</v>
      </c>
      <c r="F1287">
        <f t="shared" si="731"/>
        <v>0.36407185628742622</v>
      </c>
      <c r="G1287" t="str">
        <f t="shared" si="712"/>
        <v>13.7 to 17.8</v>
      </c>
      <c r="H1287" t="str">
        <f t="shared" si="713"/>
        <v>Below 10.7</v>
      </c>
      <c r="I1287" t="str">
        <f>IF(C1287&gt;$AA$17,"Above 21.9",IF(C1287&gt;$AA$16,"17.7 to 21.9",IF(C1287&gt;$AA$15,"13.7 to 17.7",IF(C1287&gt;$AA$14,"10.6 to 13.6","Below 10.6"))))</f>
        <v>13.7 to 17.7</v>
      </c>
      <c r="J1287" t="str">
        <f t="shared" si="714"/>
        <v>Below 10.6</v>
      </c>
      <c r="K1287">
        <f t="shared" ref="K1287:O1287" si="757">_xlfn.PERCENTILE.INC($C568:$C1287,K$1)</f>
        <v>10.245092191829638</v>
      </c>
      <c r="L1287">
        <f t="shared" si="757"/>
        <v>12.157169899646791</v>
      </c>
      <c r="M1287">
        <f t="shared" si="757"/>
        <v>15.758557273717162</v>
      </c>
      <c r="N1287">
        <f t="shared" si="757"/>
        <v>18.837239561471385</v>
      </c>
      <c r="O1287">
        <f t="shared" si="757"/>
        <v>32.563788598776704</v>
      </c>
      <c r="P1287">
        <f t="shared" si="753"/>
        <v>3</v>
      </c>
      <c r="Q1287">
        <f t="shared" si="716"/>
        <v>5</v>
      </c>
      <c r="R1287">
        <f t="shared" si="717"/>
        <v>2</v>
      </c>
      <c r="S1287">
        <f t="shared" si="718"/>
        <v>3</v>
      </c>
      <c r="T1287">
        <f t="shared" si="730"/>
        <v>6.993852631726076E-2</v>
      </c>
      <c r="U1287">
        <f t="shared" si="719"/>
        <v>0.110555097945265</v>
      </c>
      <c r="V1287">
        <f t="shared" si="720"/>
        <v>6.3201864036133648E-2</v>
      </c>
      <c r="W1287">
        <f t="shared" si="721"/>
        <v>7.1951055926153945E-2</v>
      </c>
    </row>
    <row r="1288" spans="1:23" x14ac:dyDescent="0.4">
      <c r="A1288">
        <v>1988.03</v>
      </c>
      <c r="B1288">
        <v>265.7</v>
      </c>
      <c r="C1288">
        <v>14.66894681110346</v>
      </c>
      <c r="D1288">
        <f t="shared" si="711"/>
        <v>0.19914433686106733</v>
      </c>
      <c r="E1288">
        <f t="shared" si="735"/>
        <v>-9.1623931623931662E-2</v>
      </c>
      <c r="F1288">
        <f t="shared" si="731"/>
        <v>0.35335141418054855</v>
      </c>
      <c r="G1288" t="str">
        <f t="shared" si="712"/>
        <v>13.7 to 17.8</v>
      </c>
      <c r="H1288" t="str">
        <f t="shared" si="713"/>
        <v>Below 10.7</v>
      </c>
      <c r="I1288" t="str">
        <f>IF(C1288&gt;$AA$17,"Above 21.9",IF(C1288&gt;$AA$16,"17.7 to 21.9",IF(C1288&gt;$AA$15,"13.7 to 17.7",IF(C1288&gt;$AA$14,"10.6 to 13.6","Below 10.6"))))</f>
        <v>13.7 to 17.7</v>
      </c>
      <c r="J1288" t="str">
        <f t="shared" si="714"/>
        <v>Below 10.6</v>
      </c>
      <c r="K1288">
        <f t="shared" ref="K1288:O1288" si="758">_xlfn.PERCENTILE.INC($C569:$C1288,K$1)</f>
        <v>10.245092191829638</v>
      </c>
      <c r="L1288">
        <f t="shared" si="758"/>
        <v>12.157169899646791</v>
      </c>
      <c r="M1288">
        <f t="shared" si="758"/>
        <v>15.740128021526132</v>
      </c>
      <c r="N1288">
        <f t="shared" si="758"/>
        <v>18.827439354707323</v>
      </c>
      <c r="O1288">
        <f t="shared" si="758"/>
        <v>32.563788598776704</v>
      </c>
      <c r="P1288">
        <f t="shared" si="753"/>
        <v>3</v>
      </c>
      <c r="Q1288">
        <f t="shared" si="716"/>
        <v>5</v>
      </c>
      <c r="R1288">
        <f t="shared" si="717"/>
        <v>2</v>
      </c>
      <c r="S1288">
        <f t="shared" si="718"/>
        <v>3</v>
      </c>
      <c r="T1288">
        <f t="shared" si="730"/>
        <v>6.8171219984454759E-2</v>
      </c>
      <c r="U1288">
        <f t="shared" si="719"/>
        <v>0.11172659957032509</v>
      </c>
      <c r="V1288">
        <f t="shared" si="720"/>
        <v>6.0851887568117026E-2</v>
      </c>
      <c r="W1288">
        <f t="shared" si="721"/>
        <v>6.993852631726076E-2</v>
      </c>
    </row>
    <row r="1289" spans="1:23" x14ac:dyDescent="0.4">
      <c r="A1289">
        <v>1988.04</v>
      </c>
      <c r="B1289">
        <v>262.60000000000002</v>
      </c>
      <c r="C1289">
        <v>14.433316420838946</v>
      </c>
      <c r="D1289">
        <f t="shared" si="711"/>
        <v>0.18324884047028372</v>
      </c>
      <c r="E1289">
        <f t="shared" si="735"/>
        <v>-9.2291738679571342E-2</v>
      </c>
      <c r="F1289">
        <f t="shared" si="731"/>
        <v>-0.14000752728641169</v>
      </c>
      <c r="G1289" t="str">
        <f t="shared" si="712"/>
        <v>13.7 to 17.8</v>
      </c>
      <c r="H1289" t="str">
        <f t="shared" si="713"/>
        <v>Below 10.7</v>
      </c>
      <c r="I1289" t="str">
        <f>IF(C1289&gt;$AA$17,"Above 21.9",IF(C1289&gt;$AA$16,"17.7 to 21.9",IF(C1289&gt;$AA$15,"13.7 to 17.7",IF(C1289&gt;$AA$14,"10.6 to 13.6","Below 10.6"))))</f>
        <v>13.7 to 17.7</v>
      </c>
      <c r="J1289" t="str">
        <f t="shared" si="714"/>
        <v>Below 10.6</v>
      </c>
      <c r="K1289">
        <f t="shared" ref="K1289:O1289" si="759">_xlfn.PERCENTILE.INC($C570:$C1289,K$1)</f>
        <v>10.245092191829638</v>
      </c>
      <c r="L1289">
        <f t="shared" si="759"/>
        <v>12.157169899646791</v>
      </c>
      <c r="M1289">
        <f t="shared" si="759"/>
        <v>15.690507654658541</v>
      </c>
      <c r="N1289">
        <f t="shared" si="759"/>
        <v>18.74028160638434</v>
      </c>
      <c r="O1289">
        <f t="shared" si="759"/>
        <v>32.563788598776704</v>
      </c>
      <c r="P1289">
        <f t="shared" si="753"/>
        <v>3</v>
      </c>
      <c r="Q1289">
        <f t="shared" si="716"/>
        <v>5</v>
      </c>
      <c r="R1289">
        <f t="shared" si="717"/>
        <v>2</v>
      </c>
      <c r="S1289">
        <f t="shared" si="718"/>
        <v>3</v>
      </c>
      <c r="T1289">
        <f t="shared" si="730"/>
        <v>6.9284145849958054E-2</v>
      </c>
      <c r="U1289">
        <f t="shared" si="719"/>
        <v>0.10796117911909345</v>
      </c>
      <c r="V1289">
        <f t="shared" si="720"/>
        <v>6.1741602988479916E-2</v>
      </c>
      <c r="W1289">
        <f t="shared" si="721"/>
        <v>6.8171219984454759E-2</v>
      </c>
    </row>
    <row r="1290" spans="1:23" x14ac:dyDescent="0.4">
      <c r="A1290">
        <v>1988.05</v>
      </c>
      <c r="B1290">
        <v>256.10000000000002</v>
      </c>
      <c r="C1290">
        <v>14.031891348027775</v>
      </c>
      <c r="D1290">
        <f t="shared" si="711"/>
        <v>0.16290935222256445</v>
      </c>
      <c r="E1290">
        <f t="shared" si="735"/>
        <v>-0.11414735385679695</v>
      </c>
      <c r="F1290">
        <f t="shared" si="731"/>
        <v>-0.29702970297029702</v>
      </c>
      <c r="G1290" t="str">
        <f t="shared" si="712"/>
        <v>13.7 to 17.8</v>
      </c>
      <c r="H1290" t="str">
        <f t="shared" si="713"/>
        <v>Below 10.7</v>
      </c>
      <c r="I1290" t="str">
        <f>IF(C1290&gt;$AA$17,"Above 21.9",IF(C1290&gt;$AA$16,"17.7 to 21.9",IF(C1290&gt;$AA$15,"13.7 to 17.7",IF(C1290&gt;$AA$14,"10.6 to 13.6","Below 10.6"))))</f>
        <v>13.7 to 17.7</v>
      </c>
      <c r="J1290" t="str">
        <f t="shared" si="714"/>
        <v>Below 10.6</v>
      </c>
      <c r="K1290">
        <f t="shared" ref="K1290:O1290" si="760">_xlfn.PERCENTILE.INC($C571:$C1290,K$1)</f>
        <v>10.245092191829638</v>
      </c>
      <c r="L1290">
        <f t="shared" si="760"/>
        <v>12.157169899646791</v>
      </c>
      <c r="M1290">
        <f t="shared" si="760"/>
        <v>15.649106364177893</v>
      </c>
      <c r="N1290">
        <f t="shared" si="760"/>
        <v>18.713824306872251</v>
      </c>
      <c r="O1290">
        <f t="shared" si="760"/>
        <v>32.563788598776704</v>
      </c>
      <c r="P1290">
        <f t="shared" si="753"/>
        <v>3</v>
      </c>
      <c r="Q1290">
        <f t="shared" si="716"/>
        <v>5</v>
      </c>
      <c r="R1290">
        <f t="shared" si="717"/>
        <v>2</v>
      </c>
      <c r="S1290">
        <f t="shared" si="718"/>
        <v>3</v>
      </c>
      <c r="T1290">
        <f t="shared" si="730"/>
        <v>7.1266230274834114E-2</v>
      </c>
      <c r="U1290">
        <f t="shared" si="719"/>
        <v>0.10378923356620097</v>
      </c>
      <c r="V1290">
        <f t="shared" si="720"/>
        <v>6.1879993587355388E-2</v>
      </c>
      <c r="W1290">
        <f t="shared" si="721"/>
        <v>6.9284145849958054E-2</v>
      </c>
    </row>
    <row r="1291" spans="1:23" x14ac:dyDescent="0.4">
      <c r="A1291">
        <v>1988.06</v>
      </c>
      <c r="B1291">
        <v>270.7</v>
      </c>
      <c r="C1291">
        <v>14.766468647879622</v>
      </c>
      <c r="D1291">
        <f t="shared" si="711"/>
        <v>0.17718615605160762</v>
      </c>
      <c r="E1291">
        <f t="shared" si="735"/>
        <v>-0.10185799601857994</v>
      </c>
      <c r="F1291">
        <f t="shared" si="731"/>
        <v>0.68410777040218496</v>
      </c>
      <c r="G1291" t="str">
        <f t="shared" si="712"/>
        <v>13.7 to 17.8</v>
      </c>
      <c r="H1291" t="str">
        <f t="shared" si="713"/>
        <v>Below 10.7</v>
      </c>
      <c r="I1291" t="str">
        <f>IF(C1291&gt;$AA$17,"Above 21.9",IF(C1291&gt;$AA$16,"17.7 to 21.9",IF(C1291&gt;$AA$15,"13.7 to 17.7",IF(C1291&gt;$AA$14,"10.6 to 13.6","Below 10.6"))))</f>
        <v>13.7 to 17.7</v>
      </c>
      <c r="J1291" t="str">
        <f t="shared" si="714"/>
        <v>Below 10.6</v>
      </c>
      <c r="K1291">
        <f t="shared" ref="K1291:O1291" si="761">_xlfn.PERCENTILE.INC($C572:$C1291,K$1)</f>
        <v>10.245092191829638</v>
      </c>
      <c r="L1291">
        <f t="shared" si="761"/>
        <v>12.157169899646791</v>
      </c>
      <c r="M1291">
        <f t="shared" si="761"/>
        <v>15.629382968387658</v>
      </c>
      <c r="N1291">
        <f t="shared" si="761"/>
        <v>18.711834061752459</v>
      </c>
      <c r="O1291">
        <f t="shared" si="761"/>
        <v>32.563788598776704</v>
      </c>
      <c r="P1291">
        <f t="shared" si="753"/>
        <v>3</v>
      </c>
      <c r="Q1291">
        <f t="shared" si="716"/>
        <v>5</v>
      </c>
      <c r="R1291">
        <f t="shared" si="717"/>
        <v>2</v>
      </c>
      <c r="S1291">
        <f t="shared" si="718"/>
        <v>3</v>
      </c>
      <c r="T1291">
        <f t="shared" si="730"/>
        <v>6.7720998421893788E-2</v>
      </c>
      <c r="U1291">
        <f t="shared" si="719"/>
        <v>0.10471556185136958</v>
      </c>
      <c r="V1291">
        <f t="shared" si="720"/>
        <v>5.9434631722589913E-2</v>
      </c>
      <c r="W1291">
        <f t="shared" si="721"/>
        <v>7.1266230274834114E-2</v>
      </c>
    </row>
    <row r="1292" spans="1:23" x14ac:dyDescent="0.4">
      <c r="A1292">
        <v>1988.07</v>
      </c>
      <c r="B1292">
        <v>269.10000000000002</v>
      </c>
      <c r="C1292">
        <v>14.608315717522101</v>
      </c>
      <c r="D1292">
        <f t="shared" si="711"/>
        <v>0.17688033748328019</v>
      </c>
      <c r="E1292">
        <f t="shared" si="735"/>
        <v>-0.13221541438245726</v>
      </c>
      <c r="F1292">
        <f t="shared" si="731"/>
        <v>-7.0927225711117814E-2</v>
      </c>
      <c r="G1292" t="str">
        <f t="shared" si="712"/>
        <v>13.7 to 17.8</v>
      </c>
      <c r="H1292" t="str">
        <f t="shared" si="713"/>
        <v>Below 10.7</v>
      </c>
      <c r="I1292" t="str">
        <f>IF(C1292&gt;$AA$17,"Above 21.9",IF(C1292&gt;$AA$16,"17.7 to 21.9",IF(C1292&gt;$AA$15,"13.7 to 17.7",IF(C1292&gt;$AA$14,"10.6 to 13.6","Below 10.6"))))</f>
        <v>13.7 to 17.7</v>
      </c>
      <c r="J1292" t="str">
        <f t="shared" si="714"/>
        <v>Below 10.6</v>
      </c>
      <c r="K1292">
        <f t="shared" ref="K1292:O1292" si="762">_xlfn.PERCENTILE.INC($C573:$C1292,K$1)</f>
        <v>10.245092191829638</v>
      </c>
      <c r="L1292">
        <f t="shared" si="762"/>
        <v>12.157169899646791</v>
      </c>
      <c r="M1292">
        <f t="shared" si="762"/>
        <v>15.609045917656234</v>
      </c>
      <c r="N1292">
        <f t="shared" si="762"/>
        <v>18.696509143748344</v>
      </c>
      <c r="O1292">
        <f t="shared" si="762"/>
        <v>32.563788598776704</v>
      </c>
      <c r="P1292">
        <f t="shared" si="753"/>
        <v>3</v>
      </c>
      <c r="Q1292">
        <f t="shared" si="716"/>
        <v>5</v>
      </c>
      <c r="R1292">
        <f t="shared" si="717"/>
        <v>2</v>
      </c>
      <c r="S1292">
        <f t="shared" si="718"/>
        <v>3</v>
      </c>
      <c r="T1292">
        <f t="shared" si="730"/>
        <v>6.8454161269292615E-2</v>
      </c>
      <c r="U1292">
        <f t="shared" si="719"/>
        <v>0.10609489667948491</v>
      </c>
      <c r="V1292">
        <f t="shared" si="720"/>
        <v>5.7783413053346735E-2</v>
      </c>
      <c r="W1292">
        <f t="shared" si="721"/>
        <v>6.7720998421893788E-2</v>
      </c>
    </row>
    <row r="1293" spans="1:23" x14ac:dyDescent="0.4">
      <c r="A1293">
        <v>1988.08</v>
      </c>
      <c r="B1293">
        <v>263.7</v>
      </c>
      <c r="C1293">
        <v>14.244946310675651</v>
      </c>
      <c r="D1293">
        <f t="shared" si="711"/>
        <v>0.15380173243503364</v>
      </c>
      <c r="E1293">
        <f t="shared" si="735"/>
        <v>-0.19945355191256828</v>
      </c>
      <c r="F1293">
        <f t="shared" si="731"/>
        <v>-0.24080267558528579</v>
      </c>
      <c r="G1293" t="str">
        <f t="shared" si="712"/>
        <v>13.7 to 17.8</v>
      </c>
      <c r="H1293" t="str">
        <f t="shared" si="713"/>
        <v>Below 10.7</v>
      </c>
      <c r="I1293" t="str">
        <f>IF(C1293&gt;$AA$17,"Above 21.9",IF(C1293&gt;$AA$16,"17.7 to 21.9",IF(C1293&gt;$AA$15,"13.7 to 17.7",IF(C1293&gt;$AA$14,"10.6 to 13.6","Below 10.6"))))</f>
        <v>13.7 to 17.7</v>
      </c>
      <c r="J1293" t="str">
        <f t="shared" si="714"/>
        <v>Below 10.6</v>
      </c>
      <c r="K1293">
        <f t="shared" ref="K1293:O1293" si="763">_xlfn.PERCENTILE.INC($C574:$C1293,K$1)</f>
        <v>10.245092191829638</v>
      </c>
      <c r="L1293">
        <f t="shared" si="763"/>
        <v>12.157169899646791</v>
      </c>
      <c r="M1293">
        <f t="shared" si="763"/>
        <v>15.566593899067268</v>
      </c>
      <c r="N1293">
        <f t="shared" si="763"/>
        <v>18.683910853673051</v>
      </c>
      <c r="O1293">
        <f t="shared" si="763"/>
        <v>32.563788598776704</v>
      </c>
      <c r="P1293">
        <f t="shared" si="753"/>
        <v>3</v>
      </c>
      <c r="Q1293">
        <f t="shared" si="716"/>
        <v>5</v>
      </c>
      <c r="R1293">
        <f t="shared" si="717"/>
        <v>2</v>
      </c>
      <c r="S1293">
        <f t="shared" si="718"/>
        <v>3</v>
      </c>
      <c r="T1293">
        <f t="shared" si="730"/>
        <v>7.0200334784734544E-2</v>
      </c>
      <c r="U1293">
        <f t="shared" si="719"/>
        <v>9.9760864687728268E-2</v>
      </c>
      <c r="V1293">
        <f t="shared" si="720"/>
        <v>5.4564580187205163E-2</v>
      </c>
      <c r="W1293">
        <f t="shared" si="721"/>
        <v>6.8454161269292615E-2</v>
      </c>
    </row>
    <row r="1294" spans="1:23" x14ac:dyDescent="0.4">
      <c r="A1294">
        <v>1988.09</v>
      </c>
      <c r="B1294">
        <v>268</v>
      </c>
      <c r="C1294">
        <v>14.369428776140159</v>
      </c>
      <c r="D1294">
        <f t="shared" si="711"/>
        <v>0.15794032723772858</v>
      </c>
      <c r="E1294">
        <f t="shared" si="735"/>
        <v>-0.15908377784750546</v>
      </c>
      <c r="F1294">
        <f t="shared" si="731"/>
        <v>0.19567690557451703</v>
      </c>
      <c r="G1294" t="str">
        <f t="shared" si="712"/>
        <v>13.7 to 17.8</v>
      </c>
      <c r="H1294" t="str">
        <f t="shared" si="713"/>
        <v>Below 10.7</v>
      </c>
      <c r="I1294" t="str">
        <f>IF(C1294&gt;$AA$17,"Above 21.9",IF(C1294&gt;$AA$16,"17.7 to 21.9",IF(C1294&gt;$AA$15,"13.7 to 17.7",IF(C1294&gt;$AA$14,"10.6 to 13.6","Below 10.6"))))</f>
        <v>13.7 to 17.7</v>
      </c>
      <c r="J1294" t="str">
        <f t="shared" si="714"/>
        <v>Below 10.6</v>
      </c>
      <c r="K1294">
        <f t="shared" ref="K1294:O1294" si="764">_xlfn.PERCENTILE.INC($C575:$C1294,K$1)</f>
        <v>10.245092191829638</v>
      </c>
      <c r="L1294">
        <f t="shared" si="764"/>
        <v>12.157169899646791</v>
      </c>
      <c r="M1294">
        <f t="shared" si="764"/>
        <v>15.535860094642759</v>
      </c>
      <c r="N1294">
        <f t="shared" si="764"/>
        <v>18.673091329587699</v>
      </c>
      <c r="O1294">
        <f t="shared" si="764"/>
        <v>32.563788598776704</v>
      </c>
      <c r="P1294">
        <f t="shared" si="753"/>
        <v>3</v>
      </c>
      <c r="Q1294">
        <f t="shared" si="716"/>
        <v>5</v>
      </c>
      <c r="R1294">
        <f t="shared" si="717"/>
        <v>2</v>
      </c>
      <c r="S1294">
        <f t="shared" si="718"/>
        <v>3</v>
      </c>
      <c r="T1294">
        <f t="shared" si="730"/>
        <v>6.9592188776526634E-2</v>
      </c>
      <c r="U1294">
        <f t="shared" si="719"/>
        <v>0.10058452207544483</v>
      </c>
      <c r="V1294">
        <f t="shared" si="720"/>
        <v>5.6575100310184319E-2</v>
      </c>
      <c r="W1294">
        <f t="shared" si="721"/>
        <v>7.0200334784734544E-2</v>
      </c>
    </row>
    <row r="1295" spans="1:23" x14ac:dyDescent="0.4">
      <c r="A1295">
        <v>1988.1</v>
      </c>
      <c r="B1295">
        <v>277.39999999999998</v>
      </c>
      <c r="C1295">
        <v>14.811450153277725</v>
      </c>
      <c r="D1295">
        <f t="shared" si="711"/>
        <v>0.17574552683896622</v>
      </c>
      <c r="E1295">
        <f t="shared" si="735"/>
        <v>-9.9928622412562857E-3</v>
      </c>
      <c r="F1295">
        <f t="shared" si="731"/>
        <v>0.42089552238805872</v>
      </c>
      <c r="G1295" t="str">
        <f t="shared" si="712"/>
        <v>13.7 to 17.8</v>
      </c>
      <c r="H1295" t="str">
        <f t="shared" si="713"/>
        <v>Below 10.7</v>
      </c>
      <c r="I1295" t="str">
        <f>IF(C1295&gt;$AA$17,"Above 21.9",IF(C1295&gt;$AA$16,"17.7 to 21.9",IF(C1295&gt;$AA$15,"13.7 to 17.7",IF(C1295&gt;$AA$14,"10.6 to 13.6","Below 10.6"))))</f>
        <v>13.7 to 17.7</v>
      </c>
      <c r="J1295" t="str">
        <f t="shared" si="714"/>
        <v>Below 10.6</v>
      </c>
      <c r="K1295">
        <f t="shared" ref="K1295:O1295" si="765">_xlfn.PERCENTILE.INC($C576:$C1295,K$1)</f>
        <v>10.245092191829638</v>
      </c>
      <c r="L1295">
        <f t="shared" si="765"/>
        <v>12.157169899646791</v>
      </c>
      <c r="M1295">
        <f t="shared" si="765"/>
        <v>15.522072282760719</v>
      </c>
      <c r="N1295">
        <f t="shared" si="765"/>
        <v>18.662569985178106</v>
      </c>
      <c r="O1295">
        <f t="shared" si="765"/>
        <v>32.563788598776704</v>
      </c>
      <c r="P1295">
        <f t="shared" si="753"/>
        <v>3</v>
      </c>
      <c r="Q1295">
        <f t="shared" si="716"/>
        <v>5</v>
      </c>
      <c r="R1295">
        <f t="shared" si="717"/>
        <v>3</v>
      </c>
      <c r="S1295">
        <f t="shared" si="718"/>
        <v>3</v>
      </c>
      <c r="T1295">
        <f t="shared" si="730"/>
        <v>6.7515333721641244E-2</v>
      </c>
      <c r="U1295">
        <f t="shared" si="719"/>
        <v>0.10489207888836326</v>
      </c>
      <c r="V1295">
        <f t="shared" si="720"/>
        <v>6.4391269941241128E-2</v>
      </c>
      <c r="W1295">
        <f t="shared" si="721"/>
        <v>6.9592188776526634E-2</v>
      </c>
    </row>
    <row r="1296" spans="1:23" x14ac:dyDescent="0.4">
      <c r="A1296">
        <v>1988.11</v>
      </c>
      <c r="B1296">
        <v>271</v>
      </c>
      <c r="C1296">
        <v>14.445530680872885</v>
      </c>
      <c r="D1296">
        <f t="shared" si="711"/>
        <v>0.18613662760004226</v>
      </c>
      <c r="E1296">
        <f t="shared" si="735"/>
        <v>0.10612244897959183</v>
      </c>
      <c r="F1296">
        <f t="shared" si="731"/>
        <v>-0.27685652487382745</v>
      </c>
      <c r="G1296" t="str">
        <f t="shared" si="712"/>
        <v>13.7 to 17.8</v>
      </c>
      <c r="H1296" t="str">
        <f t="shared" si="713"/>
        <v>Below 10.7</v>
      </c>
      <c r="I1296" t="str">
        <f>IF(C1296&gt;$AA$17,"Above 21.9",IF(C1296&gt;$AA$16,"17.7 to 21.9",IF(C1296&gt;$AA$15,"13.7 to 17.7",IF(C1296&gt;$AA$14,"10.6 to 13.6","Below 10.6"))))</f>
        <v>13.7 to 17.7</v>
      </c>
      <c r="J1296" t="str">
        <f t="shared" si="714"/>
        <v>Below 10.6</v>
      </c>
      <c r="K1296">
        <f t="shared" ref="K1296:O1296" si="766">_xlfn.PERCENTILE.INC($C577:$C1296,K$1)</f>
        <v>10.245092191829638</v>
      </c>
      <c r="L1296">
        <f t="shared" si="766"/>
        <v>12.157169899646791</v>
      </c>
      <c r="M1296">
        <f t="shared" si="766"/>
        <v>15.491885199289866</v>
      </c>
      <c r="N1296">
        <f t="shared" si="766"/>
        <v>18.648671194444155</v>
      </c>
      <c r="O1296">
        <f t="shared" si="766"/>
        <v>32.563788598776704</v>
      </c>
      <c r="P1296">
        <f t="shared" si="753"/>
        <v>3</v>
      </c>
      <c r="Q1296">
        <f t="shared" si="716"/>
        <v>5</v>
      </c>
      <c r="R1296">
        <f t="shared" si="717"/>
        <v>3</v>
      </c>
      <c r="S1296">
        <f t="shared" si="718"/>
        <v>3</v>
      </c>
      <c r="T1296">
        <f t="shared" si="730"/>
        <v>6.9225563400317672E-2</v>
      </c>
      <c r="U1296">
        <f t="shared" si="719"/>
        <v>0.11200191332231992</v>
      </c>
      <c r="V1296">
        <f t="shared" si="720"/>
        <v>7.3578724966352788E-2</v>
      </c>
      <c r="W1296">
        <f t="shared" si="721"/>
        <v>6.7515333721641244E-2</v>
      </c>
    </row>
    <row r="1297" spans="1:23" x14ac:dyDescent="0.4">
      <c r="A1297">
        <v>1988.12</v>
      </c>
      <c r="B1297">
        <v>276.5</v>
      </c>
      <c r="C1297">
        <v>14.702086748571997</v>
      </c>
      <c r="D1297">
        <f t="shared" si="711"/>
        <v>0.18769118718135469</v>
      </c>
      <c r="E1297">
        <f t="shared" si="735"/>
        <v>0.14730290456431536</v>
      </c>
      <c r="F1297">
        <f t="shared" si="731"/>
        <v>0.24354243542435422</v>
      </c>
      <c r="G1297" t="str">
        <f t="shared" si="712"/>
        <v>13.7 to 17.8</v>
      </c>
      <c r="H1297" t="str">
        <f t="shared" si="713"/>
        <v>Below 10.7</v>
      </c>
      <c r="I1297" t="str">
        <f>IF(C1297&gt;$AA$17,"Above 21.9",IF(C1297&gt;$AA$16,"17.7 to 21.9",IF(C1297&gt;$AA$15,"13.7 to 17.7",IF(C1297&gt;$AA$14,"10.6 to 13.6","Below 10.6"))))</f>
        <v>13.7 to 17.7</v>
      </c>
      <c r="J1297" t="str">
        <f t="shared" si="714"/>
        <v>Below 10.6</v>
      </c>
      <c r="K1297">
        <f t="shared" ref="K1297:O1297" si="767">_xlfn.PERCENTILE.INC($C578:$C1297,K$1)</f>
        <v>10.245092191829638</v>
      </c>
      <c r="L1297">
        <f t="shared" si="767"/>
        <v>12.157169899646791</v>
      </c>
      <c r="M1297">
        <f t="shared" si="767"/>
        <v>15.431047440188292</v>
      </c>
      <c r="N1297">
        <f t="shared" si="767"/>
        <v>18.628927070734832</v>
      </c>
      <c r="O1297">
        <f t="shared" si="767"/>
        <v>32.563788598776704</v>
      </c>
      <c r="P1297">
        <f t="shared" si="753"/>
        <v>3</v>
      </c>
      <c r="Q1297">
        <f t="shared" si="716"/>
        <v>5</v>
      </c>
      <c r="R1297">
        <f t="shared" si="717"/>
        <v>3</v>
      </c>
      <c r="S1297">
        <f t="shared" si="718"/>
        <v>3</v>
      </c>
      <c r="T1297">
        <f t="shared" si="730"/>
        <v>6.8017555405672545E-2</v>
      </c>
      <c r="U1297">
        <f t="shared" si="719"/>
        <v>0.11096387660613125</v>
      </c>
      <c r="V1297">
        <f t="shared" si="720"/>
        <v>7.4688017799236034E-2</v>
      </c>
      <c r="W1297">
        <f t="shared" si="721"/>
        <v>6.9225563400317672E-2</v>
      </c>
    </row>
    <row r="1298" spans="1:23" x14ac:dyDescent="0.4">
      <c r="A1298">
        <v>1989.01</v>
      </c>
      <c r="B1298">
        <v>285.39999999999998</v>
      </c>
      <c r="C1298">
        <v>15.088072442713285</v>
      </c>
      <c r="D1298">
        <f t="shared" si="711"/>
        <v>0.18623006719486512</v>
      </c>
      <c r="E1298">
        <f t="shared" si="735"/>
        <v>0.13932135728542905</v>
      </c>
      <c r="F1298">
        <f t="shared" si="731"/>
        <v>0.38625678119348905</v>
      </c>
      <c r="G1298" t="str">
        <f t="shared" si="712"/>
        <v>13.7 to 17.8</v>
      </c>
      <c r="H1298" t="str">
        <f t="shared" si="713"/>
        <v>Below 10.7</v>
      </c>
      <c r="I1298" t="str">
        <f>IF(C1298&gt;$AA$17,"Above 21.9",IF(C1298&gt;$AA$16,"17.7 to 21.9",IF(C1298&gt;$AA$15,"13.7 to 17.7",IF(C1298&gt;$AA$14,"10.6 to 13.6","Below 10.6"))))</f>
        <v>13.7 to 17.7</v>
      </c>
      <c r="J1298" t="str">
        <f t="shared" si="714"/>
        <v>Below 10.6</v>
      </c>
      <c r="K1298">
        <f t="shared" ref="K1298:O1298" si="768">_xlfn.PERCENTILE.INC($C579:$C1298,K$1)</f>
        <v>10.245092191829638</v>
      </c>
      <c r="L1298">
        <f t="shared" si="768"/>
        <v>12.157169899646791</v>
      </c>
      <c r="M1298">
        <f t="shared" si="768"/>
        <v>15.327716656467715</v>
      </c>
      <c r="N1298">
        <f t="shared" si="768"/>
        <v>18.593614690331911</v>
      </c>
      <c r="O1298">
        <f t="shared" si="768"/>
        <v>32.563788598776704</v>
      </c>
      <c r="P1298">
        <f t="shared" si="753"/>
        <v>3</v>
      </c>
      <c r="Q1298">
        <f t="shared" si="716"/>
        <v>5</v>
      </c>
      <c r="R1298">
        <f t="shared" si="717"/>
        <v>3</v>
      </c>
      <c r="S1298">
        <f t="shared" si="718"/>
        <v>3</v>
      </c>
      <c r="T1298">
        <f t="shared" si="730"/>
        <v>6.6277518470090946E-2</v>
      </c>
      <c r="U1298">
        <f t="shared" si="719"/>
        <v>0.10801892629127861</v>
      </c>
      <c r="V1298">
        <f t="shared" si="720"/>
        <v>7.1951055926153945E-2</v>
      </c>
      <c r="W1298">
        <f t="shared" si="721"/>
        <v>6.8017555405672545E-2</v>
      </c>
    </row>
    <row r="1299" spans="1:23" x14ac:dyDescent="0.4">
      <c r="A1299">
        <v>1989.02</v>
      </c>
      <c r="B1299">
        <v>294</v>
      </c>
      <c r="C1299">
        <v>15.467060462734748</v>
      </c>
      <c r="D1299">
        <f t="shared" si="711"/>
        <v>0.19929756693474496</v>
      </c>
      <c r="E1299">
        <f t="shared" si="735"/>
        <v>0.13909337466098401</v>
      </c>
      <c r="F1299">
        <f t="shared" si="731"/>
        <v>0.3615977575332876</v>
      </c>
      <c r="G1299" t="str">
        <f t="shared" si="712"/>
        <v>13.7 to 17.8</v>
      </c>
      <c r="H1299" t="str">
        <f t="shared" si="713"/>
        <v>Below 10.7</v>
      </c>
      <c r="I1299" t="str">
        <f>IF(C1299&gt;$AA$17,"Above 21.9",IF(C1299&gt;$AA$16,"17.7 to 21.9",IF(C1299&gt;$AA$15,"13.7 to 17.7",IF(C1299&gt;$AA$14,"10.6 to 13.6","Below 10.6"))))</f>
        <v>13.7 to 17.7</v>
      </c>
      <c r="J1299" t="str">
        <f t="shared" si="714"/>
        <v>Below 10.6</v>
      </c>
      <c r="K1299">
        <f t="shared" ref="K1299:O1299" si="769">_xlfn.PERCENTILE.INC($C580:$C1299,K$1)</f>
        <v>10.245092191829638</v>
      </c>
      <c r="L1299">
        <f t="shared" si="769"/>
        <v>12.157169899646791</v>
      </c>
      <c r="M1299">
        <f t="shared" si="769"/>
        <v>15.327716656467715</v>
      </c>
      <c r="N1299">
        <f t="shared" si="769"/>
        <v>18.580816049921001</v>
      </c>
      <c r="O1299">
        <f t="shared" si="769"/>
        <v>32.563788598776704</v>
      </c>
      <c r="P1299">
        <f t="shared" si="753"/>
        <v>2</v>
      </c>
      <c r="Q1299">
        <f t="shared" si="716"/>
        <v>5</v>
      </c>
      <c r="R1299">
        <f t="shared" si="717"/>
        <v>3</v>
      </c>
      <c r="S1299">
        <f t="shared" si="718"/>
        <v>3</v>
      </c>
      <c r="T1299">
        <f t="shared" si="730"/>
        <v>6.4653526273420206E-2</v>
      </c>
      <c r="U1299">
        <f t="shared" si="719"/>
        <v>0.11106495287400953</v>
      </c>
      <c r="V1299">
        <f t="shared" si="720"/>
        <v>6.993852631726076E-2</v>
      </c>
      <c r="W1299">
        <f t="shared" si="721"/>
        <v>6.6277518470090946E-2</v>
      </c>
    </row>
    <row r="1300" spans="1:23" x14ac:dyDescent="0.4">
      <c r="A1300">
        <v>1989.03</v>
      </c>
      <c r="B1300">
        <v>292.7</v>
      </c>
      <c r="C1300">
        <v>15.298969108882359</v>
      </c>
      <c r="D1300">
        <f t="shared" si="711"/>
        <v>0.19240759240759242</v>
      </c>
      <c r="E1300">
        <f t="shared" si="735"/>
        <v>0.10161836657884833</v>
      </c>
      <c r="F1300">
        <f t="shared" si="731"/>
        <v>-5.3061224489796381E-2</v>
      </c>
      <c r="G1300" t="str">
        <f t="shared" si="712"/>
        <v>13.7 to 17.8</v>
      </c>
      <c r="H1300" t="str">
        <f t="shared" si="713"/>
        <v>Below 10.7</v>
      </c>
      <c r="I1300" t="str">
        <f>IF(C1300&gt;$AA$17,"Above 21.9",IF(C1300&gt;$AA$16,"17.7 to 21.9",IF(C1300&gt;$AA$15,"13.7 to 17.7",IF(C1300&gt;$AA$14,"10.6 to 13.6","Below 10.6"))))</f>
        <v>13.7 to 17.7</v>
      </c>
      <c r="J1300" t="str">
        <f t="shared" si="714"/>
        <v>Below 10.6</v>
      </c>
      <c r="K1300">
        <f t="shared" ref="K1300:O1300" si="770">_xlfn.PERCENTILE.INC($C581:$C1300,K$1)</f>
        <v>10.245092191829638</v>
      </c>
      <c r="L1300">
        <f t="shared" si="770"/>
        <v>12.157169899646791</v>
      </c>
      <c r="M1300">
        <f t="shared" si="770"/>
        <v>15.286688300376616</v>
      </c>
      <c r="N1300">
        <f t="shared" si="770"/>
        <v>18.551517479961813</v>
      </c>
      <c r="O1300">
        <f t="shared" si="770"/>
        <v>32.563788598776704</v>
      </c>
      <c r="P1300">
        <f t="shared" si="753"/>
        <v>2</v>
      </c>
      <c r="Q1300">
        <f t="shared" si="716"/>
        <v>5</v>
      </c>
      <c r="R1300">
        <f t="shared" si="717"/>
        <v>3</v>
      </c>
      <c r="S1300">
        <f t="shared" si="718"/>
        <v>2</v>
      </c>
      <c r="T1300">
        <f t="shared" si="730"/>
        <v>6.5363881244744432E-2</v>
      </c>
      <c r="U1300">
        <f t="shared" si="719"/>
        <v>0.11024404136247061</v>
      </c>
      <c r="V1300">
        <f t="shared" si="720"/>
        <v>6.8171219984454759E-2</v>
      </c>
      <c r="W1300">
        <f t="shared" si="721"/>
        <v>6.4653526273420206E-2</v>
      </c>
    </row>
    <row r="1301" spans="1:23" x14ac:dyDescent="0.4">
      <c r="A1301">
        <v>1989.04</v>
      </c>
      <c r="B1301">
        <v>302.3</v>
      </c>
      <c r="C1301">
        <v>15.686742656144581</v>
      </c>
      <c r="D1301">
        <f t="shared" si="711"/>
        <v>0.19608227228207642</v>
      </c>
      <c r="E1301">
        <f t="shared" si="735"/>
        <v>0.15118050266565111</v>
      </c>
      <c r="F1301">
        <f t="shared" si="731"/>
        <v>0.3935770413392562</v>
      </c>
      <c r="G1301" t="str">
        <f t="shared" si="712"/>
        <v>13.7 to 17.8</v>
      </c>
      <c r="H1301" t="str">
        <f t="shared" si="713"/>
        <v>Below 10.7</v>
      </c>
      <c r="I1301" t="str">
        <f>IF(C1301&gt;$AA$17,"Above 21.9",IF(C1301&gt;$AA$16,"17.7 to 21.9",IF(C1301&gt;$AA$15,"13.7 to 17.7",IF(C1301&gt;$AA$14,"10.6 to 13.6","Below 10.6"))))</f>
        <v>13.7 to 17.7</v>
      </c>
      <c r="J1301" t="str">
        <f t="shared" si="714"/>
        <v>Below 10.6</v>
      </c>
      <c r="K1301">
        <f t="shared" ref="K1301:O1301" si="771">_xlfn.PERCENTILE.INC($C582:$C1301,K$1)</f>
        <v>10.245092191829638</v>
      </c>
      <c r="L1301">
        <f t="shared" si="771"/>
        <v>12.157169899646791</v>
      </c>
      <c r="M1301">
        <f t="shared" si="771"/>
        <v>15.286688300376616</v>
      </c>
      <c r="N1301">
        <f t="shared" si="771"/>
        <v>18.485234907532643</v>
      </c>
      <c r="O1301">
        <f t="shared" si="771"/>
        <v>32.563788598776704</v>
      </c>
      <c r="P1301">
        <f t="shared" si="753"/>
        <v>2</v>
      </c>
      <c r="Q1301">
        <f t="shared" si="716"/>
        <v>5</v>
      </c>
      <c r="R1301">
        <f t="shared" si="717"/>
        <v>3</v>
      </c>
      <c r="S1301">
        <f t="shared" si="718"/>
        <v>2</v>
      </c>
      <c r="T1301">
        <f t="shared" si="730"/>
        <v>6.3748097480791827E-2</v>
      </c>
      <c r="U1301">
        <f t="shared" si="719"/>
        <v>0.10949228511875607</v>
      </c>
      <c r="V1301">
        <f t="shared" si="720"/>
        <v>6.9284145849958054E-2</v>
      </c>
      <c r="W1301">
        <f t="shared" si="721"/>
        <v>6.5363881244744432E-2</v>
      </c>
    </row>
    <row r="1302" spans="1:23" x14ac:dyDescent="0.4">
      <c r="A1302">
        <v>1989.05</v>
      </c>
      <c r="B1302">
        <v>313.89999999999998</v>
      </c>
      <c r="C1302">
        <v>16.186353538544552</v>
      </c>
      <c r="D1302">
        <f t="shared" si="711"/>
        <v>0.21474982452622077</v>
      </c>
      <c r="E1302">
        <f t="shared" si="735"/>
        <v>0.22569308863725088</v>
      </c>
      <c r="F1302">
        <f t="shared" si="731"/>
        <v>0.46046973205424935</v>
      </c>
      <c r="G1302" t="str">
        <f t="shared" si="712"/>
        <v>13.7 to 17.8</v>
      </c>
      <c r="H1302" t="str">
        <f t="shared" si="713"/>
        <v>Below 10.7</v>
      </c>
      <c r="I1302" t="str">
        <f>IF(C1302&gt;$AA$17,"Above 21.9",IF(C1302&gt;$AA$16,"17.7 to 21.9",IF(C1302&gt;$AA$15,"13.7 to 17.7",IF(C1302&gt;$AA$14,"10.6 to 13.6","Below 10.6"))))</f>
        <v>13.7 to 17.7</v>
      </c>
      <c r="J1302" t="str">
        <f t="shared" si="714"/>
        <v>Below 10.6</v>
      </c>
      <c r="K1302">
        <f t="shared" ref="K1302:O1302" si="772">_xlfn.PERCENTILE.INC($C583:$C1302,K$1)</f>
        <v>10.245092191829638</v>
      </c>
      <c r="L1302">
        <f t="shared" si="772"/>
        <v>12.157169899646791</v>
      </c>
      <c r="M1302">
        <f t="shared" si="772"/>
        <v>15.286688300376616</v>
      </c>
      <c r="N1302">
        <f t="shared" si="772"/>
        <v>18.457308922601747</v>
      </c>
      <c r="O1302">
        <f t="shared" si="772"/>
        <v>32.563788598776704</v>
      </c>
      <c r="P1302">
        <f t="shared" si="753"/>
        <v>2</v>
      </c>
      <c r="Q1302">
        <f t="shared" si="716"/>
        <v>5</v>
      </c>
      <c r="R1302">
        <f t="shared" si="717"/>
        <v>3</v>
      </c>
      <c r="S1302">
        <f t="shared" si="718"/>
        <v>2</v>
      </c>
      <c r="T1302">
        <f t="shared" si="730"/>
        <v>6.1780437305950398E-2</v>
      </c>
      <c r="U1302">
        <f t="shared" si="719"/>
        <v>0.11370893979093799</v>
      </c>
      <c r="V1302">
        <f t="shared" si="720"/>
        <v>7.1266230274834114E-2</v>
      </c>
      <c r="W1302">
        <f t="shared" si="721"/>
        <v>6.3748097480791827E-2</v>
      </c>
    </row>
    <row r="1303" spans="1:23" x14ac:dyDescent="0.4">
      <c r="A1303">
        <v>1989.06</v>
      </c>
      <c r="B1303">
        <v>323.7</v>
      </c>
      <c r="C1303">
        <v>16.641904235808585</v>
      </c>
      <c r="D1303">
        <f t="shared" si="711"/>
        <v>0.21828908554572274</v>
      </c>
      <c r="E1303">
        <f t="shared" si="735"/>
        <v>0.19578869597340229</v>
      </c>
      <c r="F1303">
        <f t="shared" si="731"/>
        <v>0.37464160560688164</v>
      </c>
      <c r="G1303" t="str">
        <f t="shared" si="712"/>
        <v>13.7 to 17.8</v>
      </c>
      <c r="H1303" t="str">
        <f t="shared" si="713"/>
        <v>Below 10.7</v>
      </c>
      <c r="I1303" t="str">
        <f>IF(C1303&gt;$AA$17,"Above 21.9",IF(C1303&gt;$AA$16,"17.7 to 21.9",IF(C1303&gt;$AA$15,"13.7 to 17.7",IF(C1303&gt;$AA$14,"10.6 to 13.6","Below 10.6"))))</f>
        <v>13.7 to 17.7</v>
      </c>
      <c r="J1303" t="str">
        <f t="shared" si="714"/>
        <v>Below 10.6</v>
      </c>
      <c r="K1303">
        <f t="shared" ref="K1303:O1303" si="773">_xlfn.PERCENTILE.INC($C584:$C1303,K$1)</f>
        <v>10.245092191829638</v>
      </c>
      <c r="L1303">
        <f t="shared" si="773"/>
        <v>12.157169899646791</v>
      </c>
      <c r="M1303">
        <f t="shared" si="773"/>
        <v>15.286688300376616</v>
      </c>
      <c r="N1303">
        <f t="shared" si="773"/>
        <v>18.449736006778863</v>
      </c>
      <c r="O1303">
        <f t="shared" si="773"/>
        <v>32.563788598776704</v>
      </c>
      <c r="P1303">
        <f t="shared" si="753"/>
        <v>2</v>
      </c>
      <c r="Q1303">
        <f t="shared" si="716"/>
        <v>5</v>
      </c>
      <c r="R1303">
        <f t="shared" si="717"/>
        <v>3</v>
      </c>
      <c r="S1303">
        <f t="shared" si="718"/>
        <v>2</v>
      </c>
      <c r="T1303">
        <f t="shared" si="730"/>
        <v>6.008927739460776E-2</v>
      </c>
      <c r="U1303">
        <f t="shared" si="719"/>
        <v>0.11294409635310627</v>
      </c>
      <c r="V1303">
        <f t="shared" si="720"/>
        <v>6.7720998421893788E-2</v>
      </c>
      <c r="W1303">
        <f t="shared" si="721"/>
        <v>6.1780437305950398E-2</v>
      </c>
    </row>
    <row r="1304" spans="1:23" x14ac:dyDescent="0.4">
      <c r="A1304">
        <v>1989.07</v>
      </c>
      <c r="B1304">
        <v>331.9</v>
      </c>
      <c r="C1304">
        <v>17.013407650499129</v>
      </c>
      <c r="D1304">
        <f t="shared" si="711"/>
        <v>0.22317429406036998</v>
      </c>
      <c r="E1304">
        <f t="shared" si="735"/>
        <v>0.23337049424005926</v>
      </c>
      <c r="F1304">
        <f t="shared" si="731"/>
        <v>0.30398517145505055</v>
      </c>
      <c r="G1304" t="str">
        <f t="shared" si="712"/>
        <v>13.7 to 17.8</v>
      </c>
      <c r="H1304" t="str">
        <f t="shared" si="713"/>
        <v>Below 10.7</v>
      </c>
      <c r="I1304" t="str">
        <f>IF(C1304&gt;$AA$17,"Above 21.9",IF(C1304&gt;$AA$16,"17.7 to 21.9",IF(C1304&gt;$AA$15,"13.7 to 17.7",IF(C1304&gt;$AA$14,"10.6 to 13.6","Below 10.6"))))</f>
        <v>13.7 to 17.7</v>
      </c>
      <c r="J1304" t="str">
        <f t="shared" si="714"/>
        <v>Below 10.6</v>
      </c>
      <c r="K1304">
        <f t="shared" ref="K1304:O1304" si="774">_xlfn.PERCENTILE.INC($C585:$C1304,K$1)</f>
        <v>10.245092191829638</v>
      </c>
      <c r="L1304">
        <f t="shared" si="774"/>
        <v>12.157169899646791</v>
      </c>
      <c r="M1304">
        <f t="shared" si="774"/>
        <v>15.286688300376616</v>
      </c>
      <c r="N1304">
        <f t="shared" si="774"/>
        <v>18.448605524016259</v>
      </c>
      <c r="O1304">
        <f t="shared" si="774"/>
        <v>32.563788598776704</v>
      </c>
      <c r="P1304">
        <f t="shared" si="753"/>
        <v>2</v>
      </c>
      <c r="Q1304">
        <f t="shared" si="716"/>
        <v>5</v>
      </c>
      <c r="R1304">
        <f t="shared" si="717"/>
        <v>3</v>
      </c>
      <c r="S1304">
        <f t="shared" si="718"/>
        <v>2</v>
      </c>
      <c r="T1304">
        <f t="shared" si="730"/>
        <v>5.8777172718286252E-2</v>
      </c>
      <c r="U1304">
        <f t="shared" si="719"/>
        <v>0.11328238135436031</v>
      </c>
      <c r="V1304">
        <f t="shared" si="720"/>
        <v>6.8454161269292615E-2</v>
      </c>
      <c r="W1304">
        <f t="shared" si="721"/>
        <v>6.008927739460776E-2</v>
      </c>
    </row>
    <row r="1305" spans="1:23" x14ac:dyDescent="0.4">
      <c r="A1305">
        <v>1989.08</v>
      </c>
      <c r="B1305">
        <v>346.6</v>
      </c>
      <c r="C1305">
        <v>17.734251436577324</v>
      </c>
      <c r="D1305">
        <f t="shared" si="711"/>
        <v>0.22271880819366854</v>
      </c>
      <c r="E1305">
        <f t="shared" si="735"/>
        <v>0.31437239287068652</v>
      </c>
      <c r="F1305">
        <f t="shared" si="731"/>
        <v>0.53148538716481042</v>
      </c>
      <c r="G1305" t="str">
        <f t="shared" si="712"/>
        <v>13.7 to 17.8</v>
      </c>
      <c r="H1305" t="str">
        <f t="shared" si="713"/>
        <v>Below 10.7</v>
      </c>
      <c r="I1305" t="str">
        <f>IF(C1305&gt;$AA$17,"Above 21.9",IF(C1305&gt;$AA$16,"17.7 to 21.9",IF(C1305&gt;$AA$15,"13.7 to 17.7",IF(C1305&gt;$AA$14,"10.6 to 13.6","Below 10.6"))))</f>
        <v>17.7 to 21.9</v>
      </c>
      <c r="J1305" t="str">
        <f t="shared" si="714"/>
        <v>Below 10.6</v>
      </c>
      <c r="K1305">
        <f t="shared" ref="K1305:O1305" si="775">_xlfn.PERCENTILE.INC($C586:$C1305,K$1)</f>
        <v>10.245092191829638</v>
      </c>
      <c r="L1305">
        <f t="shared" si="775"/>
        <v>12.157169899646791</v>
      </c>
      <c r="M1305">
        <f t="shared" si="775"/>
        <v>15.286688300376616</v>
      </c>
      <c r="N1305">
        <f t="shared" si="775"/>
        <v>18.439926347166132</v>
      </c>
      <c r="O1305">
        <f t="shared" si="775"/>
        <v>32.563788598776704</v>
      </c>
      <c r="P1305">
        <f t="shared" si="753"/>
        <v>2</v>
      </c>
      <c r="Q1305">
        <f t="shared" si="716"/>
        <v>5</v>
      </c>
      <c r="R1305">
        <f t="shared" si="717"/>
        <v>3</v>
      </c>
      <c r="S1305">
        <f t="shared" si="718"/>
        <v>2</v>
      </c>
      <c r="T1305">
        <f t="shared" si="730"/>
        <v>5.6388058079377162E-2</v>
      </c>
      <c r="U1305">
        <f t="shared" si="719"/>
        <v>0.10956303656772946</v>
      </c>
      <c r="V1305">
        <f t="shared" si="720"/>
        <v>7.0200334784734544E-2</v>
      </c>
      <c r="W1305">
        <f t="shared" si="721"/>
        <v>5.8777172718286252E-2</v>
      </c>
    </row>
    <row r="1306" spans="1:23" x14ac:dyDescent="0.4">
      <c r="A1306">
        <v>1989.09</v>
      </c>
      <c r="B1306">
        <v>347.3</v>
      </c>
      <c r="C1306">
        <v>17.714220678979085</v>
      </c>
      <c r="D1306">
        <f t="shared" si="711"/>
        <v>0.21979742173112343</v>
      </c>
      <c r="E1306">
        <f t="shared" si="735"/>
        <v>0.29589552238805972</v>
      </c>
      <c r="F1306">
        <f t="shared" si="731"/>
        <v>2.4235429890363133E-2</v>
      </c>
      <c r="G1306" t="str">
        <f t="shared" si="712"/>
        <v>13.7 to 17.8</v>
      </c>
      <c r="H1306" t="str">
        <f t="shared" si="713"/>
        <v>Below 10.7</v>
      </c>
      <c r="I1306" t="str">
        <f>IF(C1306&gt;$AA$17,"Above 21.9",IF(C1306&gt;$AA$16,"17.7 to 21.9",IF(C1306&gt;$AA$15,"13.7 to 17.7",IF(C1306&gt;$AA$14,"10.6 to 13.6","Below 10.6"))))</f>
        <v>17.7 to 21.9</v>
      </c>
      <c r="J1306" t="str">
        <f t="shared" si="714"/>
        <v>Below 10.6</v>
      </c>
      <c r="K1306">
        <f t="shared" ref="K1306:O1306" si="776">_xlfn.PERCENTILE.INC($C587:$C1306,K$1)</f>
        <v>10.245092191829638</v>
      </c>
      <c r="L1306">
        <f t="shared" si="776"/>
        <v>12.157169899646791</v>
      </c>
      <c r="M1306">
        <f t="shared" si="776"/>
        <v>15.286688300376616</v>
      </c>
      <c r="N1306">
        <f t="shared" si="776"/>
        <v>18.432154455964948</v>
      </c>
      <c r="O1306">
        <f t="shared" si="776"/>
        <v>28.961067164354791</v>
      </c>
      <c r="P1306">
        <f t="shared" si="753"/>
        <v>2</v>
      </c>
      <c r="Q1306">
        <f t="shared" si="716"/>
        <v>5</v>
      </c>
      <c r="R1306">
        <f t="shared" si="717"/>
        <v>3</v>
      </c>
      <c r="S1306">
        <f t="shared" si="718"/>
        <v>2</v>
      </c>
      <c r="T1306">
        <f t="shared" si="730"/>
        <v>5.645182015750029E-2</v>
      </c>
      <c r="U1306">
        <f t="shared" si="719"/>
        <v>0.10973625013193622</v>
      </c>
      <c r="V1306">
        <f t="shared" si="720"/>
        <v>6.9592188776526634E-2</v>
      </c>
      <c r="W1306">
        <f t="shared" si="721"/>
        <v>5.6388058079377162E-2</v>
      </c>
    </row>
    <row r="1307" spans="1:23" x14ac:dyDescent="0.4">
      <c r="A1307">
        <v>1989.1</v>
      </c>
      <c r="B1307">
        <v>347.4</v>
      </c>
      <c r="C1307">
        <v>17.640853852797949</v>
      </c>
      <c r="D1307">
        <f t="shared" si="711"/>
        <v>0.23244019138755978</v>
      </c>
      <c r="E1307">
        <f t="shared" si="735"/>
        <v>0.25234318673395822</v>
      </c>
      <c r="F1307">
        <f t="shared" si="731"/>
        <v>3.4552260293682427E-3</v>
      </c>
      <c r="G1307" t="str">
        <f t="shared" si="712"/>
        <v>13.7 to 17.8</v>
      </c>
      <c r="H1307" t="str">
        <f t="shared" si="713"/>
        <v>Below 10.7</v>
      </c>
      <c r="I1307" t="str">
        <f>IF(C1307&gt;$AA$17,"Above 21.9",IF(C1307&gt;$AA$16,"17.7 to 21.9",IF(C1307&gt;$AA$15,"13.7 to 17.7",IF(C1307&gt;$AA$14,"10.6 to 13.6","Below 10.6"))))</f>
        <v>13.7 to 17.7</v>
      </c>
      <c r="J1307" t="str">
        <f t="shared" si="714"/>
        <v>Below 10.6</v>
      </c>
      <c r="K1307">
        <f t="shared" ref="K1307:O1307" si="777">_xlfn.PERCENTILE.INC($C588:$C1307,K$1)</f>
        <v>10.245092191829638</v>
      </c>
      <c r="L1307">
        <f t="shared" si="777"/>
        <v>12.157169899646791</v>
      </c>
      <c r="M1307">
        <f t="shared" si="777"/>
        <v>15.286688300376616</v>
      </c>
      <c r="N1307">
        <f t="shared" si="777"/>
        <v>18.429763081922882</v>
      </c>
      <c r="O1307">
        <f t="shared" si="777"/>
        <v>25.843436862018319</v>
      </c>
      <c r="P1307">
        <f t="shared" si="753"/>
        <v>2</v>
      </c>
      <c r="Q1307">
        <f t="shared" si="716"/>
        <v>5</v>
      </c>
      <c r="R1307">
        <f t="shared" si="717"/>
        <v>3</v>
      </c>
      <c r="S1307">
        <f t="shared" si="718"/>
        <v>2</v>
      </c>
      <c r="T1307">
        <f t="shared" si="730"/>
        <v>5.6686598525467279E-2</v>
      </c>
      <c r="U1307">
        <f t="shared" si="719"/>
        <v>0.11518291273528486</v>
      </c>
      <c r="V1307">
        <f t="shared" si="720"/>
        <v>6.7515333721641244E-2</v>
      </c>
      <c r="W1307">
        <f t="shared" si="721"/>
        <v>5.645182015750029E-2</v>
      </c>
    </row>
    <row r="1308" spans="1:23" x14ac:dyDescent="0.4">
      <c r="A1308">
        <v>1989.11</v>
      </c>
      <c r="B1308">
        <v>340.2</v>
      </c>
      <c r="C1308">
        <v>17.242369266947428</v>
      </c>
      <c r="D1308">
        <f t="shared" si="711"/>
        <v>0.22806171648987461</v>
      </c>
      <c r="E1308">
        <f t="shared" si="735"/>
        <v>0.25535055350553504</v>
      </c>
      <c r="F1308">
        <f t="shared" si="731"/>
        <v>-0.24870466321243487</v>
      </c>
      <c r="G1308" t="str">
        <f t="shared" si="712"/>
        <v>13.7 to 17.8</v>
      </c>
      <c r="H1308" t="str">
        <f t="shared" si="713"/>
        <v>Below 10.7</v>
      </c>
      <c r="I1308" t="str">
        <f>IF(C1308&gt;$AA$17,"Above 21.9",IF(C1308&gt;$AA$16,"17.7 to 21.9",IF(C1308&gt;$AA$15,"13.7 to 17.7",IF(C1308&gt;$AA$14,"10.6 to 13.6","Below 10.6"))))</f>
        <v>13.7 to 17.7</v>
      </c>
      <c r="J1308" t="str">
        <f t="shared" si="714"/>
        <v>Below 10.6</v>
      </c>
      <c r="K1308">
        <f t="shared" ref="K1308:O1308" si="778">_xlfn.PERCENTILE.INC($C589:$C1308,K$1)</f>
        <v>10.245092191829638</v>
      </c>
      <c r="L1308">
        <f t="shared" si="778"/>
        <v>12.157169899646791</v>
      </c>
      <c r="M1308">
        <f t="shared" si="778"/>
        <v>15.286688300376616</v>
      </c>
      <c r="N1308">
        <f t="shared" si="778"/>
        <v>18.404340193783131</v>
      </c>
      <c r="O1308">
        <f t="shared" si="778"/>
        <v>25.843436862018319</v>
      </c>
      <c r="P1308">
        <f t="shared" si="753"/>
        <v>2</v>
      </c>
      <c r="Q1308">
        <f t="shared" si="716"/>
        <v>5</v>
      </c>
      <c r="R1308">
        <f t="shared" si="717"/>
        <v>3</v>
      </c>
      <c r="S1308">
        <f t="shared" si="718"/>
        <v>2</v>
      </c>
      <c r="T1308">
        <f t="shared" si="730"/>
        <v>5.7996669977190378E-2</v>
      </c>
      <c r="U1308">
        <f t="shared" si="719"/>
        <v>0.11738764176125081</v>
      </c>
      <c r="V1308">
        <f t="shared" si="720"/>
        <v>6.9225563400317672E-2</v>
      </c>
      <c r="W1308">
        <f t="shared" si="721"/>
        <v>5.6686598525467279E-2</v>
      </c>
    </row>
    <row r="1309" spans="1:23" x14ac:dyDescent="0.4">
      <c r="A1309">
        <v>1989.12</v>
      </c>
      <c r="B1309">
        <v>348.6</v>
      </c>
      <c r="C1309">
        <v>17.650212904947324</v>
      </c>
      <c r="D1309">
        <f t="shared" si="711"/>
        <v>0.2233766233766234</v>
      </c>
      <c r="E1309">
        <f t="shared" si="735"/>
        <v>0.26075949367088613</v>
      </c>
      <c r="F1309">
        <f t="shared" si="731"/>
        <v>0.2962962962962975</v>
      </c>
      <c r="G1309" t="str">
        <f t="shared" si="712"/>
        <v>13.7 to 17.8</v>
      </c>
      <c r="H1309" t="str">
        <f t="shared" si="713"/>
        <v>Below 10.7</v>
      </c>
      <c r="I1309" t="str">
        <f>IF(C1309&gt;$AA$17,"Above 21.9",IF(C1309&gt;$AA$16,"17.7 to 21.9",IF(C1309&gt;$AA$15,"13.7 to 17.7",IF(C1309&gt;$AA$14,"10.6 to 13.6","Below 10.6"))))</f>
        <v>13.7 to 17.7</v>
      </c>
      <c r="J1309" t="str">
        <f t="shared" si="714"/>
        <v>Below 10.6</v>
      </c>
      <c r="K1309">
        <f t="shared" ref="K1309:O1309" si="779">_xlfn.PERCENTILE.INC($C590:$C1309,K$1)</f>
        <v>10.245092191829638</v>
      </c>
      <c r="L1309">
        <f t="shared" si="779"/>
        <v>12.157169899646791</v>
      </c>
      <c r="M1309">
        <f t="shared" si="779"/>
        <v>15.286688300376616</v>
      </c>
      <c r="N1309">
        <f t="shared" si="779"/>
        <v>18.394010121600473</v>
      </c>
      <c r="O1309">
        <f t="shared" si="779"/>
        <v>25.843436862018319</v>
      </c>
      <c r="P1309">
        <f t="shared" si="753"/>
        <v>2</v>
      </c>
      <c r="Q1309">
        <f t="shared" si="716"/>
        <v>5</v>
      </c>
      <c r="R1309">
        <f t="shared" si="717"/>
        <v>3</v>
      </c>
      <c r="S1309">
        <f t="shared" si="718"/>
        <v>2</v>
      </c>
      <c r="T1309">
        <f t="shared" si="730"/>
        <v>5.6656540370666107E-2</v>
      </c>
      <c r="U1309">
        <f t="shared" si="719"/>
        <v>0.11434838498069574</v>
      </c>
      <c r="V1309">
        <f t="shared" si="720"/>
        <v>6.8017555405672545E-2</v>
      </c>
      <c r="W1309">
        <f t="shared" si="721"/>
        <v>5.7996669977190378E-2</v>
      </c>
    </row>
    <row r="1310" spans="1:23" x14ac:dyDescent="0.4">
      <c r="A1310">
        <v>1990.01</v>
      </c>
      <c r="B1310">
        <v>339.97</v>
      </c>
      <c r="C1310">
        <v>17.048843606878275</v>
      </c>
      <c r="D1310">
        <f t="shared" si="711"/>
        <v>0.20655545536519387</v>
      </c>
      <c r="E1310">
        <f t="shared" si="735"/>
        <v>0.19120532585844449</v>
      </c>
      <c r="F1310">
        <f t="shared" si="731"/>
        <v>-0.29707401032702219</v>
      </c>
      <c r="G1310" t="str">
        <f t="shared" si="712"/>
        <v>13.7 to 17.8</v>
      </c>
      <c r="H1310" t="str">
        <f t="shared" si="713"/>
        <v>Below 10.7</v>
      </c>
      <c r="I1310" t="str">
        <f>IF(C1310&gt;$AA$17,"Above 21.9",IF(C1310&gt;$AA$16,"17.7 to 21.9",IF(C1310&gt;$AA$15,"13.7 to 17.7",IF(C1310&gt;$AA$14,"10.6 to 13.6","Below 10.6"))))</f>
        <v>13.7 to 17.7</v>
      </c>
      <c r="J1310" t="str">
        <f t="shared" si="714"/>
        <v>Below 10.6</v>
      </c>
      <c r="K1310">
        <f t="shared" ref="K1310:O1310" si="780">_xlfn.PERCENTILE.INC($C591:$C1310,K$1)</f>
        <v>10.245092191829638</v>
      </c>
      <c r="L1310">
        <f t="shared" si="780"/>
        <v>12.157169899646791</v>
      </c>
      <c r="M1310">
        <f t="shared" si="780"/>
        <v>15.286688300376616</v>
      </c>
      <c r="N1310">
        <f t="shared" si="780"/>
        <v>18.349715985140726</v>
      </c>
      <c r="O1310">
        <f t="shared" si="780"/>
        <v>25.843436862018319</v>
      </c>
      <c r="P1310">
        <f t="shared" si="753"/>
        <v>2</v>
      </c>
      <c r="Q1310">
        <f t="shared" si="716"/>
        <v>5</v>
      </c>
      <c r="R1310">
        <f t="shared" si="717"/>
        <v>3</v>
      </c>
      <c r="S1310">
        <f t="shared" si="718"/>
        <v>2</v>
      </c>
      <c r="T1310">
        <f t="shared" si="730"/>
        <v>5.8655004589082786E-2</v>
      </c>
      <c r="U1310">
        <f t="shared" si="719"/>
        <v>0.11298242418040715</v>
      </c>
      <c r="V1310">
        <f t="shared" si="720"/>
        <v>6.6277518470090946E-2</v>
      </c>
      <c r="W1310">
        <f t="shared" si="721"/>
        <v>5.6656540370666107E-2</v>
      </c>
    </row>
    <row r="1311" spans="1:23" x14ac:dyDescent="0.4">
      <c r="A1311">
        <v>1990.02</v>
      </c>
      <c r="B1311">
        <v>330.45</v>
      </c>
      <c r="C1311">
        <v>16.508093516490288</v>
      </c>
      <c r="D1311">
        <f t="shared" si="711"/>
        <v>0.18660017346053773</v>
      </c>
      <c r="E1311">
        <f t="shared" si="735"/>
        <v>0.12397959183673465</v>
      </c>
      <c r="F1311">
        <f t="shared" si="731"/>
        <v>-0.33602964967497267</v>
      </c>
      <c r="G1311" t="str">
        <f t="shared" si="712"/>
        <v>13.7 to 17.8</v>
      </c>
      <c r="H1311" t="str">
        <f t="shared" si="713"/>
        <v>Below 10.7</v>
      </c>
      <c r="I1311" t="str">
        <f>IF(C1311&gt;$AA$17,"Above 21.9",IF(C1311&gt;$AA$16,"17.7 to 21.9",IF(C1311&gt;$AA$15,"13.7 to 17.7",IF(C1311&gt;$AA$14,"10.6 to 13.6","Below 10.6"))))</f>
        <v>13.7 to 17.7</v>
      </c>
      <c r="J1311" t="str">
        <f t="shared" si="714"/>
        <v>Below 10.6</v>
      </c>
      <c r="K1311">
        <f t="shared" ref="K1311:O1311" si="781">_xlfn.PERCENTILE.INC($C592:$C1311,K$1)</f>
        <v>10.245092191829638</v>
      </c>
      <c r="L1311">
        <f t="shared" si="781"/>
        <v>12.157169899646791</v>
      </c>
      <c r="M1311">
        <f t="shared" si="781"/>
        <v>15.286688300376616</v>
      </c>
      <c r="N1311">
        <f t="shared" si="781"/>
        <v>18.338406938494071</v>
      </c>
      <c r="O1311">
        <f t="shared" si="781"/>
        <v>25.843436862018319</v>
      </c>
      <c r="P1311">
        <f t="shared" si="753"/>
        <v>2</v>
      </c>
      <c r="Q1311">
        <f t="shared" si="716"/>
        <v>5</v>
      </c>
      <c r="R1311">
        <f t="shared" si="717"/>
        <v>2</v>
      </c>
      <c r="S1311">
        <f t="shared" si="718"/>
        <v>2</v>
      </c>
      <c r="T1311">
        <f t="shared" si="730"/>
        <v>6.0576346929527541E-2</v>
      </c>
      <c r="U1311">
        <f t="shared" si="719"/>
        <v>0.11044261311400221</v>
      </c>
      <c r="V1311">
        <f t="shared" si="720"/>
        <v>6.4653526273420206E-2</v>
      </c>
      <c r="W1311">
        <f t="shared" si="721"/>
        <v>5.8655004589082786E-2</v>
      </c>
    </row>
    <row r="1312" spans="1:23" x14ac:dyDescent="0.4">
      <c r="A1312">
        <v>1990.03</v>
      </c>
      <c r="B1312">
        <v>338.46</v>
      </c>
      <c r="C1312">
        <v>16.83374823348095</v>
      </c>
      <c r="D1312">
        <f t="shared" si="711"/>
        <v>0.22326647564469915</v>
      </c>
      <c r="E1312">
        <f t="shared" si="735"/>
        <v>0.15633754697642635</v>
      </c>
      <c r="F1312">
        <f t="shared" si="731"/>
        <v>0.29087607807535149</v>
      </c>
      <c r="G1312" t="str">
        <f t="shared" si="712"/>
        <v>13.7 to 17.8</v>
      </c>
      <c r="H1312" t="str">
        <f t="shared" si="713"/>
        <v>Below 10.7</v>
      </c>
      <c r="I1312" t="str">
        <f>IF(C1312&gt;$AA$17,"Above 21.9",IF(C1312&gt;$AA$16,"17.7 to 21.9",IF(C1312&gt;$AA$15,"13.7 to 17.7",IF(C1312&gt;$AA$14,"10.6 to 13.6","Below 10.6"))))</f>
        <v>13.7 to 17.7</v>
      </c>
      <c r="J1312" t="str">
        <f t="shared" si="714"/>
        <v>Below 10.6</v>
      </c>
      <c r="K1312">
        <f t="shared" ref="K1312:O1312" si="782">_xlfn.PERCENTILE.INC($C593:$C1312,K$1)</f>
        <v>10.245092191829638</v>
      </c>
      <c r="L1312">
        <f t="shared" si="782"/>
        <v>12.157169899646791</v>
      </c>
      <c r="M1312">
        <f t="shared" si="782"/>
        <v>15.286688300376616</v>
      </c>
      <c r="N1312">
        <f t="shared" si="782"/>
        <v>18.329182795560193</v>
      </c>
      <c r="O1312">
        <f t="shared" si="782"/>
        <v>25.843436862018319</v>
      </c>
      <c r="P1312">
        <f t="shared" si="753"/>
        <v>2</v>
      </c>
      <c r="Q1312">
        <f t="shared" si="716"/>
        <v>5</v>
      </c>
      <c r="R1312">
        <f t="shared" si="717"/>
        <v>2</v>
      </c>
      <c r="S1312">
        <f t="shared" si="718"/>
        <v>2</v>
      </c>
      <c r="T1312">
        <f t="shared" si="730"/>
        <v>5.9404476420235497E-2</v>
      </c>
      <c r="U1312">
        <f t="shared" si="719"/>
        <v>0.12374475025615464</v>
      </c>
      <c r="V1312">
        <f t="shared" si="720"/>
        <v>6.5363881244744432E-2</v>
      </c>
      <c r="W1312">
        <f t="shared" si="721"/>
        <v>6.0576346929527541E-2</v>
      </c>
    </row>
    <row r="1313" spans="1:23" x14ac:dyDescent="0.4">
      <c r="A1313">
        <v>1990.04</v>
      </c>
      <c r="B1313">
        <v>338.18</v>
      </c>
      <c r="C1313">
        <v>16.81391389873577</v>
      </c>
      <c r="D1313">
        <f t="shared" si="711"/>
        <v>0.22833009708737864</v>
      </c>
      <c r="E1313">
        <f t="shared" si="735"/>
        <v>0.11869004300363875</v>
      </c>
      <c r="F1313">
        <f t="shared" si="731"/>
        <v>-9.9273178514438128E-3</v>
      </c>
      <c r="G1313" t="str">
        <f t="shared" si="712"/>
        <v>13.7 to 17.8</v>
      </c>
      <c r="H1313" t="str">
        <f t="shared" si="713"/>
        <v>Below 10.7</v>
      </c>
      <c r="I1313" t="str">
        <f>IF(C1313&gt;$AA$17,"Above 21.9",IF(C1313&gt;$AA$16,"17.7 to 21.9",IF(C1313&gt;$AA$15,"13.7 to 17.7",IF(C1313&gt;$AA$14,"10.6 to 13.6","Below 10.6"))))</f>
        <v>13.7 to 17.7</v>
      </c>
      <c r="J1313" t="str">
        <f t="shared" si="714"/>
        <v>Below 10.6</v>
      </c>
      <c r="K1313">
        <f t="shared" ref="K1313:O1313" si="783">_xlfn.PERCENTILE.INC($C594:$C1313,K$1)</f>
        <v>10.245092191829638</v>
      </c>
      <c r="L1313">
        <f t="shared" si="783"/>
        <v>12.157169899646791</v>
      </c>
      <c r="M1313">
        <f t="shared" si="783"/>
        <v>15.286688300376616</v>
      </c>
      <c r="N1313">
        <f t="shared" si="783"/>
        <v>18.299449757506395</v>
      </c>
      <c r="O1313">
        <f t="shared" si="783"/>
        <v>24.309760633908176</v>
      </c>
      <c r="P1313">
        <f t="shared" si="753"/>
        <v>2</v>
      </c>
      <c r="Q1313">
        <f t="shared" si="716"/>
        <v>5</v>
      </c>
      <c r="R1313">
        <f t="shared" si="717"/>
        <v>2</v>
      </c>
      <c r="S1313">
        <f t="shared" si="718"/>
        <v>2</v>
      </c>
      <c r="T1313">
        <f t="shared" si="730"/>
        <v>5.9474552208524725E-2</v>
      </c>
      <c r="U1313">
        <f t="shared" si="719"/>
        <v>0.12748557827660639</v>
      </c>
      <c r="V1313">
        <f t="shared" si="720"/>
        <v>6.3748097480791827E-2</v>
      </c>
      <c r="W1313">
        <f t="shared" si="721"/>
        <v>5.9404476420235497E-2</v>
      </c>
    </row>
    <row r="1314" spans="1:23" x14ac:dyDescent="0.4">
      <c r="A1314">
        <v>1990.05</v>
      </c>
      <c r="B1314">
        <v>350.25</v>
      </c>
      <c r="C1314">
        <v>17.39241358864501</v>
      </c>
      <c r="D1314">
        <f t="shared" si="711"/>
        <v>0.22520891364902509</v>
      </c>
      <c r="E1314">
        <f t="shared" si="735"/>
        <v>0.11580121057661684</v>
      </c>
      <c r="F1314">
        <f t="shared" si="731"/>
        <v>0.42829262522916761</v>
      </c>
      <c r="G1314" t="str">
        <f t="shared" si="712"/>
        <v>13.7 to 17.8</v>
      </c>
      <c r="H1314" t="str">
        <f t="shared" si="713"/>
        <v>Below 10.7</v>
      </c>
      <c r="I1314" t="str">
        <f>IF(C1314&gt;$AA$17,"Above 21.9",IF(C1314&gt;$AA$16,"17.7 to 21.9",IF(C1314&gt;$AA$15,"13.7 to 17.7",IF(C1314&gt;$AA$14,"10.6 to 13.6","Below 10.6"))))</f>
        <v>13.7 to 17.7</v>
      </c>
      <c r="J1314" t="str">
        <f t="shared" si="714"/>
        <v>Below 10.6</v>
      </c>
      <c r="K1314">
        <f t="shared" ref="K1314:O1314" si="784">_xlfn.PERCENTILE.INC($C595:$C1314,K$1)</f>
        <v>10.245092191829638</v>
      </c>
      <c r="L1314">
        <f t="shared" si="784"/>
        <v>12.157169899646791</v>
      </c>
      <c r="M1314">
        <f t="shared" si="784"/>
        <v>15.286688300376616</v>
      </c>
      <c r="N1314">
        <f t="shared" si="784"/>
        <v>18.271410529186014</v>
      </c>
      <c r="O1314">
        <f t="shared" si="784"/>
        <v>24.058483388421756</v>
      </c>
      <c r="P1314">
        <f t="shared" si="753"/>
        <v>2</v>
      </c>
      <c r="Q1314">
        <f t="shared" si="716"/>
        <v>5</v>
      </c>
      <c r="R1314">
        <f t="shared" si="717"/>
        <v>2</v>
      </c>
      <c r="S1314">
        <f t="shared" si="718"/>
        <v>2</v>
      </c>
      <c r="T1314">
        <f t="shared" si="730"/>
        <v>5.7496332806440981E-2</v>
      </c>
      <c r="U1314">
        <f t="shared" si="719"/>
        <v>0.12339241573383548</v>
      </c>
      <c r="V1314">
        <f t="shared" si="720"/>
        <v>6.1780437305950398E-2</v>
      </c>
      <c r="W1314">
        <f t="shared" si="721"/>
        <v>5.9474552208524725E-2</v>
      </c>
    </row>
    <row r="1315" spans="1:23" x14ac:dyDescent="0.4">
      <c r="A1315">
        <v>1990.06</v>
      </c>
      <c r="B1315">
        <v>360.39</v>
      </c>
      <c r="C1315">
        <v>17.817082821653013</v>
      </c>
      <c r="D1315">
        <f t="shared" si="711"/>
        <v>0.21447643979057593</v>
      </c>
      <c r="E1315">
        <f t="shared" si="735"/>
        <v>0.11334569045412418</v>
      </c>
      <c r="F1315">
        <f t="shared" si="731"/>
        <v>0.34740899357601668</v>
      </c>
      <c r="G1315" t="str">
        <f t="shared" si="712"/>
        <v>17.8 to 22.0</v>
      </c>
      <c r="H1315" t="str">
        <f t="shared" si="713"/>
        <v>Below 10.7</v>
      </c>
      <c r="I1315" t="str">
        <f>IF(C1315&gt;$AA$17,"Above 21.9",IF(C1315&gt;$AA$16,"17.7 to 21.9",IF(C1315&gt;$AA$15,"13.7 to 17.7",IF(C1315&gt;$AA$14,"10.6 to 13.6","Below 10.6"))))</f>
        <v>17.7 to 21.9</v>
      </c>
      <c r="J1315" t="str">
        <f t="shared" si="714"/>
        <v>Below 10.6</v>
      </c>
      <c r="K1315">
        <f t="shared" ref="K1315:O1315" si="785">_xlfn.PERCENTILE.INC($C596:$C1315,K$1)</f>
        <v>10.245092191829638</v>
      </c>
      <c r="L1315">
        <f t="shared" si="785"/>
        <v>12.157169899646791</v>
      </c>
      <c r="M1315">
        <f t="shared" si="785"/>
        <v>15.286688300376616</v>
      </c>
      <c r="N1315">
        <f t="shared" si="785"/>
        <v>18.231084533463768</v>
      </c>
      <c r="O1315">
        <f t="shared" si="785"/>
        <v>24.058483388421756</v>
      </c>
      <c r="P1315">
        <f t="shared" si="753"/>
        <v>2</v>
      </c>
      <c r="Q1315">
        <f t="shared" si="716"/>
        <v>5</v>
      </c>
      <c r="R1315">
        <f t="shared" si="717"/>
        <v>2</v>
      </c>
      <c r="S1315">
        <f t="shared" si="718"/>
        <v>2</v>
      </c>
      <c r="T1315">
        <f t="shared" si="730"/>
        <v>5.6125910734652076E-2</v>
      </c>
      <c r="U1315">
        <f t="shared" si="719"/>
        <v>0.11748012699463158</v>
      </c>
      <c r="V1315">
        <f t="shared" si="720"/>
        <v>6.008927739460776E-2</v>
      </c>
      <c r="W1315">
        <f t="shared" si="721"/>
        <v>5.7496332806440981E-2</v>
      </c>
    </row>
    <row r="1316" spans="1:23" x14ac:dyDescent="0.4">
      <c r="A1316">
        <v>1990.07</v>
      </c>
      <c r="B1316">
        <v>360.03</v>
      </c>
      <c r="C1316">
        <v>17.747171587070248</v>
      </c>
      <c r="D1316">
        <f t="shared" si="711"/>
        <v>0.20052587646076794</v>
      </c>
      <c r="E1316">
        <f t="shared" si="735"/>
        <v>8.4754444109671576E-2</v>
      </c>
      <c r="F1316">
        <f t="shared" si="731"/>
        <v>-1.1987014068093355E-2</v>
      </c>
      <c r="G1316" t="str">
        <f t="shared" si="712"/>
        <v>13.7 to 17.8</v>
      </c>
      <c r="H1316" t="str">
        <f t="shared" si="713"/>
        <v>Below 10.7</v>
      </c>
      <c r="I1316" t="str">
        <f>IF(C1316&gt;$AA$17,"Above 21.9",IF(C1316&gt;$AA$16,"17.7 to 21.9",IF(C1316&gt;$AA$15,"13.7 to 17.7",IF(C1316&gt;$AA$14,"10.6 to 13.6","Below 10.6"))))</f>
        <v>17.7 to 21.9</v>
      </c>
      <c r="J1316" t="str">
        <f t="shared" si="714"/>
        <v>Below 10.6</v>
      </c>
      <c r="K1316">
        <f t="shared" ref="K1316:O1316" si="786">_xlfn.PERCENTILE.INC($C597:$C1316,K$1)</f>
        <v>10.245092191829638</v>
      </c>
      <c r="L1316">
        <f t="shared" si="786"/>
        <v>12.157169899646791</v>
      </c>
      <c r="M1316">
        <f t="shared" si="786"/>
        <v>15.286688300376616</v>
      </c>
      <c r="N1316">
        <f t="shared" si="786"/>
        <v>18.216361416336454</v>
      </c>
      <c r="O1316">
        <f t="shared" si="786"/>
        <v>24.058483388421756</v>
      </c>
      <c r="P1316">
        <f t="shared" si="753"/>
        <v>2</v>
      </c>
      <c r="Q1316">
        <f t="shared" si="716"/>
        <v>5</v>
      </c>
      <c r="R1316">
        <f t="shared" si="717"/>
        <v>2</v>
      </c>
      <c r="S1316">
        <f t="shared" si="718"/>
        <v>2</v>
      </c>
      <c r="T1316">
        <f t="shared" si="730"/>
        <v>5.6347006907205024E-2</v>
      </c>
      <c r="U1316">
        <f t="shared" si="719"/>
        <v>0.11260163741095325</v>
      </c>
      <c r="V1316">
        <f t="shared" si="720"/>
        <v>5.8777172718286252E-2</v>
      </c>
      <c r="W1316">
        <f t="shared" si="721"/>
        <v>5.6125910734652076E-2</v>
      </c>
    </row>
    <row r="1317" spans="1:23" x14ac:dyDescent="0.4">
      <c r="A1317">
        <v>1990.08</v>
      </c>
      <c r="B1317">
        <v>330.75</v>
      </c>
      <c r="C1317">
        <v>16.16833475650898</v>
      </c>
      <c r="D1317">
        <f t="shared" si="711"/>
        <v>0.16781376518218621</v>
      </c>
      <c r="E1317">
        <f t="shared" si="735"/>
        <v>-4.5729948066936012E-2</v>
      </c>
      <c r="F1317">
        <f t="shared" si="731"/>
        <v>-0.97591867344387873</v>
      </c>
      <c r="G1317" t="str">
        <f t="shared" si="712"/>
        <v>13.7 to 17.8</v>
      </c>
      <c r="H1317" t="str">
        <f t="shared" si="713"/>
        <v>Below 10.7</v>
      </c>
      <c r="I1317" t="str">
        <f>IF(C1317&gt;$AA$17,"Above 21.9",IF(C1317&gt;$AA$16,"17.7 to 21.9",IF(C1317&gt;$AA$15,"13.7 to 17.7",IF(C1317&gt;$AA$14,"10.6 to 13.6","Below 10.6"))))</f>
        <v>13.7 to 17.7</v>
      </c>
      <c r="J1317" t="str">
        <f t="shared" si="714"/>
        <v>Below 10.6</v>
      </c>
      <c r="K1317">
        <f t="shared" ref="K1317:O1317" si="787">_xlfn.PERCENTILE.INC($C598:$C1317,K$1)</f>
        <v>10.245092191829638</v>
      </c>
      <c r="L1317">
        <f t="shared" si="787"/>
        <v>12.157169899646791</v>
      </c>
      <c r="M1317">
        <f t="shared" si="787"/>
        <v>15.286688300376616</v>
      </c>
      <c r="N1317">
        <f t="shared" si="787"/>
        <v>18.203671507320241</v>
      </c>
      <c r="O1317">
        <f t="shared" si="787"/>
        <v>24.058483388421756</v>
      </c>
      <c r="P1317">
        <f t="shared" si="753"/>
        <v>2</v>
      </c>
      <c r="Q1317">
        <f t="shared" si="716"/>
        <v>5</v>
      </c>
      <c r="R1317">
        <f t="shared" si="717"/>
        <v>2</v>
      </c>
      <c r="S1317">
        <f t="shared" si="718"/>
        <v>2</v>
      </c>
      <c r="T1317">
        <f t="shared" si="730"/>
        <v>6.184928844310477E-2</v>
      </c>
      <c r="U1317">
        <f t="shared" si="719"/>
        <v>0.11024135603332363</v>
      </c>
      <c r="V1317">
        <f t="shared" si="720"/>
        <v>5.6388058079377162E-2</v>
      </c>
      <c r="W1317">
        <f t="shared" si="721"/>
        <v>5.6347006907205024E-2</v>
      </c>
    </row>
    <row r="1318" spans="1:23" x14ac:dyDescent="0.4">
      <c r="A1318">
        <v>1990.09</v>
      </c>
      <c r="B1318">
        <v>315.41000000000003</v>
      </c>
      <c r="C1318">
        <v>15.30128544352263</v>
      </c>
      <c r="D1318">
        <f t="shared" si="711"/>
        <v>0.14933596837944668</v>
      </c>
      <c r="E1318">
        <f t="shared" si="735"/>
        <v>-9.1822631730492321E-2</v>
      </c>
      <c r="F1318">
        <f t="shared" si="731"/>
        <v>-0.55655328798185855</v>
      </c>
      <c r="G1318" t="str">
        <f t="shared" si="712"/>
        <v>13.7 to 17.8</v>
      </c>
      <c r="H1318" t="str">
        <f t="shared" si="713"/>
        <v>Below 10.7</v>
      </c>
      <c r="I1318" t="str">
        <f>IF(C1318&gt;$AA$17,"Above 21.9",IF(C1318&gt;$AA$16,"17.7 to 21.9",IF(C1318&gt;$AA$15,"13.7 to 17.7",IF(C1318&gt;$AA$14,"10.6 to 13.6","Below 10.6"))))</f>
        <v>13.7 to 17.7</v>
      </c>
      <c r="J1318" t="str">
        <f t="shared" si="714"/>
        <v>Below 10.6</v>
      </c>
      <c r="K1318">
        <f t="shared" ref="K1318:O1318" si="788">_xlfn.PERCENTILE.INC($C599:$C1318,K$1)</f>
        <v>10.245092191829638</v>
      </c>
      <c r="L1318">
        <f t="shared" si="788"/>
        <v>12.157169899646791</v>
      </c>
      <c r="M1318">
        <f t="shared" si="788"/>
        <v>15.286688300376616</v>
      </c>
      <c r="N1318">
        <f t="shared" si="788"/>
        <v>18.169368318678004</v>
      </c>
      <c r="O1318">
        <f t="shared" si="788"/>
        <v>24.058483388421756</v>
      </c>
      <c r="P1318">
        <f t="shared" si="753"/>
        <v>2</v>
      </c>
      <c r="Q1318">
        <f t="shared" si="716"/>
        <v>5</v>
      </c>
      <c r="R1318">
        <f t="shared" si="717"/>
        <v>2</v>
      </c>
      <c r="S1318">
        <f t="shared" si="718"/>
        <v>2</v>
      </c>
      <c r="T1318">
        <f t="shared" si="730"/>
        <v>6.5353986349122192E-2</v>
      </c>
      <c r="U1318">
        <f t="shared" si="719"/>
        <v>0.10874245715263491</v>
      </c>
      <c r="V1318">
        <f t="shared" si="720"/>
        <v>5.645182015750029E-2</v>
      </c>
      <c r="W1318">
        <f t="shared" si="721"/>
        <v>6.184928844310477E-2</v>
      </c>
    </row>
    <row r="1319" spans="1:23" x14ac:dyDescent="0.4">
      <c r="A1319">
        <v>1990.1</v>
      </c>
      <c r="B1319">
        <v>307.12</v>
      </c>
      <c r="C1319">
        <v>14.818147965500806</v>
      </c>
      <c r="D1319">
        <f t="shared" ref="D1319:D1382" si="789">(B1319-B1199)/B1199/10</f>
        <v>0.13588325652841785</v>
      </c>
      <c r="E1319">
        <f t="shared" si="735"/>
        <v>-0.1159470351180195</v>
      </c>
      <c r="F1319">
        <f t="shared" si="731"/>
        <v>-0.31539900447037267</v>
      </c>
      <c r="G1319" t="str">
        <f t="shared" ref="G1319:G1382" si="790">IF(C1319&gt;22,"Above 22.0",IF(C1319&gt;17.8,"17.8 to 22.0",IF(C1319&gt;13.7,"13.7 to 17.8",IF(C1319&gt;10.7,"10.7 to 13.7","Below 10.7"))))</f>
        <v>13.7 to 17.8</v>
      </c>
      <c r="H1319" t="str">
        <f t="shared" ref="H1319:H1382" si="791">G1199</f>
        <v>Below 10.7</v>
      </c>
      <c r="I1319" t="str">
        <f>IF(C1319&gt;$AA$17,"Above 21.9",IF(C1319&gt;$AA$16,"17.7 to 21.9",IF(C1319&gt;$AA$15,"13.7 to 17.7",IF(C1319&gt;$AA$14,"10.6 to 13.6","Below 10.6"))))</f>
        <v>13.7 to 17.7</v>
      </c>
      <c r="J1319" t="str">
        <f t="shared" ref="J1319:J1382" si="792">I1199</f>
        <v>Below 10.6</v>
      </c>
      <c r="K1319">
        <f t="shared" ref="K1319:O1319" si="793">_xlfn.PERCENTILE.INC($C600:$C1319,K$1)</f>
        <v>10.245092191829638</v>
      </c>
      <c r="L1319">
        <f t="shared" si="793"/>
        <v>12.157169899646791</v>
      </c>
      <c r="M1319">
        <f t="shared" si="793"/>
        <v>15.273971997024599</v>
      </c>
      <c r="N1319">
        <f t="shared" si="793"/>
        <v>18.158829564962183</v>
      </c>
      <c r="O1319">
        <f t="shared" si="793"/>
        <v>24.058483388421756</v>
      </c>
      <c r="P1319">
        <f t="shared" si="753"/>
        <v>3</v>
      </c>
      <c r="Q1319">
        <f t="shared" ref="Q1319:Q1382" si="794">P1199</f>
        <v>5</v>
      </c>
      <c r="R1319">
        <f t="shared" ref="R1319:R1382" si="795">P1307</f>
        <v>2</v>
      </c>
      <c r="S1319">
        <f t="shared" ref="S1319:S1382" si="796">P1318</f>
        <v>2</v>
      </c>
      <c r="T1319">
        <f t="shared" si="730"/>
        <v>6.748481674823141E-2</v>
      </c>
      <c r="U1319">
        <f t="shared" ref="U1319:U1382" si="797">T1199</f>
        <v>0.10686225540735624</v>
      </c>
      <c r="V1319">
        <f t="shared" ref="V1319:V1382" si="798">T1307</f>
        <v>5.6686598525467279E-2</v>
      </c>
      <c r="W1319">
        <f t="shared" ref="W1319:W1382" si="799">T1318</f>
        <v>6.5353986349122192E-2</v>
      </c>
    </row>
    <row r="1320" spans="1:23" x14ac:dyDescent="0.4">
      <c r="A1320">
        <v>1990.11</v>
      </c>
      <c r="B1320">
        <v>315.29000000000002</v>
      </c>
      <c r="C1320">
        <v>15.187607599503192</v>
      </c>
      <c r="D1320">
        <f t="shared" si="789"/>
        <v>0.13234340456890203</v>
      </c>
      <c r="E1320">
        <f t="shared" si="735"/>
        <v>-7.3221634332745353E-2</v>
      </c>
      <c r="F1320">
        <f t="shared" si="731"/>
        <v>0.31922375618650756</v>
      </c>
      <c r="G1320" t="str">
        <f t="shared" si="790"/>
        <v>13.7 to 17.8</v>
      </c>
      <c r="H1320" t="str">
        <f t="shared" si="791"/>
        <v>Below 10.7</v>
      </c>
      <c r="I1320" t="str">
        <f>IF(C1320&gt;$AA$17,"Above 21.9",IF(C1320&gt;$AA$16,"17.7 to 21.9",IF(C1320&gt;$AA$15,"13.7 to 17.7",IF(C1320&gt;$AA$14,"10.6 to 13.6","Below 10.6"))))</f>
        <v>13.7 to 17.7</v>
      </c>
      <c r="J1320" t="str">
        <f t="shared" si="792"/>
        <v>Below 10.6</v>
      </c>
      <c r="K1320">
        <f t="shared" ref="K1320:O1320" si="800">_xlfn.PERCENTILE.INC($C601:$C1320,K$1)</f>
        <v>10.245092191829638</v>
      </c>
      <c r="L1320">
        <f t="shared" si="800"/>
        <v>12.157169899646791</v>
      </c>
      <c r="M1320">
        <f t="shared" si="800"/>
        <v>15.220945599130014</v>
      </c>
      <c r="N1320">
        <f t="shared" si="800"/>
        <v>18.158829564962183</v>
      </c>
      <c r="O1320">
        <f t="shared" si="800"/>
        <v>24.058483388421756</v>
      </c>
      <c r="P1320">
        <f t="shared" si="753"/>
        <v>3</v>
      </c>
      <c r="Q1320">
        <f t="shared" si="794"/>
        <v>5</v>
      </c>
      <c r="R1320">
        <f t="shared" si="795"/>
        <v>2</v>
      </c>
      <c r="S1320">
        <f t="shared" si="796"/>
        <v>3</v>
      </c>
      <c r="T1320">
        <f t="shared" si="730"/>
        <v>6.5843154917480981E-2</v>
      </c>
      <c r="U1320">
        <f t="shared" si="797"/>
        <v>0.10358353814043912</v>
      </c>
      <c r="V1320">
        <f t="shared" si="798"/>
        <v>5.7996669977190378E-2</v>
      </c>
      <c r="W1320">
        <f t="shared" si="799"/>
        <v>6.748481674823141E-2</v>
      </c>
    </row>
    <row r="1321" spans="1:23" x14ac:dyDescent="0.4">
      <c r="A1321">
        <v>1990.12</v>
      </c>
      <c r="B1321">
        <v>328.75</v>
      </c>
      <c r="C1321">
        <v>15.846314974728774</v>
      </c>
      <c r="D1321">
        <f t="shared" si="789"/>
        <v>0.14625468164794006</v>
      </c>
      <c r="E1321">
        <f t="shared" si="735"/>
        <v>-5.6942053930005801E-2</v>
      </c>
      <c r="F1321">
        <f t="shared" si="731"/>
        <v>0.51229027244758707</v>
      </c>
      <c r="G1321" t="str">
        <f t="shared" si="790"/>
        <v>13.7 to 17.8</v>
      </c>
      <c r="H1321" t="str">
        <f t="shared" si="791"/>
        <v>Below 10.7</v>
      </c>
      <c r="I1321" t="str">
        <f>IF(C1321&gt;$AA$17,"Above 21.9",IF(C1321&gt;$AA$16,"17.7 to 21.9",IF(C1321&gt;$AA$15,"13.7 to 17.7",IF(C1321&gt;$AA$14,"10.6 to 13.6","Below 10.6"))))</f>
        <v>13.7 to 17.7</v>
      </c>
      <c r="J1321" t="str">
        <f t="shared" si="792"/>
        <v>Below 10.6</v>
      </c>
      <c r="K1321">
        <f t="shared" ref="K1321:O1321" si="801">_xlfn.PERCENTILE.INC($C602:$C1321,K$1)</f>
        <v>10.245092191829638</v>
      </c>
      <c r="L1321">
        <f t="shared" si="801"/>
        <v>12.157169899646791</v>
      </c>
      <c r="M1321">
        <f t="shared" si="801"/>
        <v>15.220945599130014</v>
      </c>
      <c r="N1321">
        <f t="shared" si="801"/>
        <v>18.158829564962183</v>
      </c>
      <c r="O1321">
        <f t="shared" si="801"/>
        <v>24.058483388421756</v>
      </c>
      <c r="P1321">
        <f t="shared" si="753"/>
        <v>2</v>
      </c>
      <c r="Q1321">
        <f t="shared" si="794"/>
        <v>5</v>
      </c>
      <c r="R1321">
        <f t="shared" si="795"/>
        <v>2</v>
      </c>
      <c r="S1321">
        <f t="shared" si="796"/>
        <v>3</v>
      </c>
      <c r="T1321">
        <f t="shared" si="730"/>
        <v>6.3106154433681894E-2</v>
      </c>
      <c r="U1321">
        <f t="shared" si="797"/>
        <v>0.106497383141598</v>
      </c>
      <c r="V1321">
        <f t="shared" si="798"/>
        <v>5.6656540370666107E-2</v>
      </c>
      <c r="W1321">
        <f t="shared" si="799"/>
        <v>6.5843154917480981E-2</v>
      </c>
    </row>
    <row r="1322" spans="1:23" x14ac:dyDescent="0.4">
      <c r="A1322">
        <v>1991.01</v>
      </c>
      <c r="B1322">
        <v>325.49</v>
      </c>
      <c r="C1322">
        <v>15.606190118802369</v>
      </c>
      <c r="D1322">
        <f t="shared" si="789"/>
        <v>0.14472932330827068</v>
      </c>
      <c r="E1322">
        <f t="shared" si="735"/>
        <v>-4.2591993411183388E-2</v>
      </c>
      <c r="F1322">
        <f t="shared" si="731"/>
        <v>-0.11899619771863085</v>
      </c>
      <c r="G1322" t="str">
        <f t="shared" si="790"/>
        <v>13.7 to 17.8</v>
      </c>
      <c r="H1322" t="str">
        <f t="shared" si="791"/>
        <v>Below 10.7</v>
      </c>
      <c r="I1322" t="str">
        <f>IF(C1322&gt;$AA$17,"Above 21.9",IF(C1322&gt;$AA$16,"17.7 to 21.9",IF(C1322&gt;$AA$15,"13.7 to 17.7",IF(C1322&gt;$AA$14,"10.6 to 13.6","Below 10.6"))))</f>
        <v>13.7 to 17.7</v>
      </c>
      <c r="J1322" t="str">
        <f t="shared" si="792"/>
        <v>Below 10.6</v>
      </c>
      <c r="K1322">
        <f t="shared" ref="K1322:O1322" si="802">_xlfn.PERCENTILE.INC($C603:$C1322,K$1)</f>
        <v>10.245092191829638</v>
      </c>
      <c r="L1322">
        <f t="shared" si="802"/>
        <v>12.157169899646791</v>
      </c>
      <c r="M1322">
        <f t="shared" si="802"/>
        <v>15.220945599130014</v>
      </c>
      <c r="N1322">
        <f t="shared" si="802"/>
        <v>18.158829564962183</v>
      </c>
      <c r="O1322">
        <f t="shared" si="802"/>
        <v>24.058483388421756</v>
      </c>
      <c r="P1322">
        <f t="shared" si="753"/>
        <v>2</v>
      </c>
      <c r="Q1322">
        <f t="shared" si="794"/>
        <v>5</v>
      </c>
      <c r="R1322">
        <f t="shared" si="795"/>
        <v>2</v>
      </c>
      <c r="S1322">
        <f t="shared" si="796"/>
        <v>2</v>
      </c>
      <c r="T1322">
        <f t="shared" si="730"/>
        <v>6.4077138134771158E-2</v>
      </c>
      <c r="U1322">
        <f t="shared" si="797"/>
        <v>0.10799830557842396</v>
      </c>
      <c r="V1322">
        <f t="shared" si="798"/>
        <v>5.8655004589082786E-2</v>
      </c>
      <c r="W1322">
        <f t="shared" si="799"/>
        <v>6.3106154433681894E-2</v>
      </c>
    </row>
    <row r="1323" spans="1:23" x14ac:dyDescent="0.4">
      <c r="A1323">
        <v>1991.02</v>
      </c>
      <c r="B1323">
        <v>362.26</v>
      </c>
      <c r="C1323">
        <v>17.35466474520512</v>
      </c>
      <c r="D1323">
        <f t="shared" si="789"/>
        <v>0.18213395638629282</v>
      </c>
      <c r="E1323">
        <f t="shared" si="735"/>
        <v>9.6262672113784239E-2</v>
      </c>
      <c r="F1323">
        <f t="shared" si="731"/>
        <v>1.355617684107038</v>
      </c>
      <c r="G1323" t="str">
        <f t="shared" si="790"/>
        <v>13.7 to 17.8</v>
      </c>
      <c r="H1323" t="str">
        <f t="shared" si="791"/>
        <v>Below 10.7</v>
      </c>
      <c r="I1323" t="str">
        <f>IF(C1323&gt;$AA$17,"Above 21.9",IF(C1323&gt;$AA$16,"17.7 to 21.9",IF(C1323&gt;$AA$15,"13.7 to 17.7",IF(C1323&gt;$AA$14,"10.6 to 13.6","Below 10.6"))))</f>
        <v>13.7 to 17.7</v>
      </c>
      <c r="J1323" t="str">
        <f t="shared" si="792"/>
        <v>Below 10.6</v>
      </c>
      <c r="K1323">
        <f t="shared" ref="K1323:O1323" si="803">_xlfn.PERCENTILE.INC($C604:$C1323,K$1)</f>
        <v>10.245092191829638</v>
      </c>
      <c r="L1323">
        <f t="shared" si="803"/>
        <v>12.157169899646791</v>
      </c>
      <c r="M1323">
        <f t="shared" si="803"/>
        <v>15.220945599130014</v>
      </c>
      <c r="N1323">
        <f t="shared" si="803"/>
        <v>18.130265214798644</v>
      </c>
      <c r="O1323">
        <f t="shared" si="803"/>
        <v>24.058483388421756</v>
      </c>
      <c r="P1323">
        <f t="shared" si="753"/>
        <v>2</v>
      </c>
      <c r="Q1323">
        <f t="shared" si="794"/>
        <v>5</v>
      </c>
      <c r="R1323">
        <f t="shared" si="795"/>
        <v>2</v>
      </c>
      <c r="S1323">
        <f t="shared" si="796"/>
        <v>2</v>
      </c>
      <c r="T1323">
        <f t="shared" si="730"/>
        <v>5.7621395439303294E-2</v>
      </c>
      <c r="U1323">
        <f t="shared" si="797"/>
        <v>0.11325157399060264</v>
      </c>
      <c r="V1323">
        <f t="shared" si="798"/>
        <v>6.0576346929527541E-2</v>
      </c>
      <c r="W1323">
        <f t="shared" si="799"/>
        <v>6.4077138134771158E-2</v>
      </c>
    </row>
    <row r="1324" spans="1:23" x14ac:dyDescent="0.4">
      <c r="A1324">
        <v>1991.03</v>
      </c>
      <c r="B1324">
        <v>372.28</v>
      </c>
      <c r="C1324">
        <v>17.818620083397388</v>
      </c>
      <c r="D1324">
        <f t="shared" si="789"/>
        <v>0.17948948948948948</v>
      </c>
      <c r="E1324">
        <f t="shared" si="735"/>
        <v>9.9923181469006667E-2</v>
      </c>
      <c r="F1324">
        <f t="shared" si="731"/>
        <v>0.33191630320764032</v>
      </c>
      <c r="G1324" t="str">
        <f t="shared" si="790"/>
        <v>17.8 to 22.0</v>
      </c>
      <c r="H1324" t="str">
        <f t="shared" si="791"/>
        <v>Below 10.7</v>
      </c>
      <c r="I1324" t="str">
        <f>IF(C1324&gt;$AA$17,"Above 21.9",IF(C1324&gt;$AA$16,"17.7 to 21.9",IF(C1324&gt;$AA$15,"13.7 to 17.7",IF(C1324&gt;$AA$14,"10.6 to 13.6","Below 10.6"))))</f>
        <v>17.7 to 21.9</v>
      </c>
      <c r="J1324" t="str">
        <f t="shared" si="792"/>
        <v>Below 10.6</v>
      </c>
      <c r="K1324">
        <f t="shared" ref="K1324:O1324" si="804">_xlfn.PERCENTILE.INC($C605:$C1324,K$1)</f>
        <v>10.245092191829638</v>
      </c>
      <c r="L1324">
        <f t="shared" si="804"/>
        <v>12.157169899646791</v>
      </c>
      <c r="M1324">
        <f t="shared" si="804"/>
        <v>15.220945599130014</v>
      </c>
      <c r="N1324">
        <f t="shared" si="804"/>
        <v>18.10828727896596</v>
      </c>
      <c r="O1324">
        <f t="shared" si="804"/>
        <v>24.058483388421756</v>
      </c>
      <c r="P1324">
        <f t="shared" si="753"/>
        <v>2</v>
      </c>
      <c r="Q1324">
        <f t="shared" si="794"/>
        <v>5</v>
      </c>
      <c r="R1324">
        <f t="shared" si="795"/>
        <v>2</v>
      </c>
      <c r="S1324">
        <f t="shared" si="796"/>
        <v>2</v>
      </c>
      <c r="T1324">
        <f t="shared" si="730"/>
        <v>5.6121068596762795E-2</v>
      </c>
      <c r="U1324">
        <f t="shared" si="797"/>
        <v>0.11011885599171516</v>
      </c>
      <c r="V1324">
        <f t="shared" si="798"/>
        <v>5.9404476420235497E-2</v>
      </c>
      <c r="W1324">
        <f t="shared" si="799"/>
        <v>5.7621395439303294E-2</v>
      </c>
    </row>
    <row r="1325" spans="1:23" x14ac:dyDescent="0.4">
      <c r="A1325">
        <v>1991.04</v>
      </c>
      <c r="B1325">
        <v>379.68</v>
      </c>
      <c r="C1325">
        <v>18.155345895198032</v>
      </c>
      <c r="D1325">
        <f t="shared" si="789"/>
        <v>0.1825</v>
      </c>
      <c r="E1325">
        <f t="shared" si="735"/>
        <v>0.12271571352534154</v>
      </c>
      <c r="F1325">
        <f t="shared" si="731"/>
        <v>0.23853013860535194</v>
      </c>
      <c r="G1325" t="str">
        <f t="shared" si="790"/>
        <v>17.8 to 22.0</v>
      </c>
      <c r="H1325" t="str">
        <f t="shared" si="791"/>
        <v>Below 10.7</v>
      </c>
      <c r="I1325" t="str">
        <f>IF(C1325&gt;$AA$17,"Above 21.9",IF(C1325&gt;$AA$16,"17.7 to 21.9",IF(C1325&gt;$AA$15,"13.7 to 17.7",IF(C1325&gt;$AA$14,"10.6 to 13.6","Below 10.6"))))</f>
        <v>17.7 to 21.9</v>
      </c>
      <c r="J1325" t="str">
        <f t="shared" si="792"/>
        <v>Below 10.6</v>
      </c>
      <c r="K1325">
        <f t="shared" ref="K1325:O1325" si="805">_xlfn.PERCENTILE.INC($C606:$C1325,K$1)</f>
        <v>10.245092191829638</v>
      </c>
      <c r="L1325">
        <f t="shared" si="805"/>
        <v>12.157169899646791</v>
      </c>
      <c r="M1325">
        <f t="shared" si="805"/>
        <v>15.220945599130014</v>
      </c>
      <c r="N1325">
        <f t="shared" si="805"/>
        <v>18.129701624446508</v>
      </c>
      <c r="O1325">
        <f t="shared" si="805"/>
        <v>24.058483388421756</v>
      </c>
      <c r="P1325">
        <f t="shared" si="753"/>
        <v>1</v>
      </c>
      <c r="Q1325">
        <f t="shared" si="794"/>
        <v>5</v>
      </c>
      <c r="R1325">
        <f t="shared" si="795"/>
        <v>2</v>
      </c>
      <c r="S1325">
        <f t="shared" si="796"/>
        <v>2</v>
      </c>
      <c r="T1325">
        <f t="shared" si="730"/>
        <v>5.5080195429627887E-2</v>
      </c>
      <c r="U1325">
        <f t="shared" si="797"/>
        <v>0.11006474719594049</v>
      </c>
      <c r="V1325">
        <f t="shared" si="798"/>
        <v>5.9474552208524725E-2</v>
      </c>
      <c r="W1325">
        <f t="shared" si="799"/>
        <v>5.6121068596762795E-2</v>
      </c>
    </row>
    <row r="1326" spans="1:23" x14ac:dyDescent="0.4">
      <c r="A1326">
        <v>1991.05</v>
      </c>
      <c r="B1326">
        <v>377.99</v>
      </c>
      <c r="C1326">
        <v>18.035430911004063</v>
      </c>
      <c r="D1326">
        <f t="shared" si="789"/>
        <v>0.18700835231586943</v>
      </c>
      <c r="E1326">
        <f t="shared" si="735"/>
        <v>7.9200571020699523E-2</v>
      </c>
      <c r="F1326">
        <f t="shared" si="731"/>
        <v>-5.341340075853343E-2</v>
      </c>
      <c r="G1326" t="str">
        <f t="shared" si="790"/>
        <v>17.8 to 22.0</v>
      </c>
      <c r="H1326" t="str">
        <f t="shared" si="791"/>
        <v>Below 10.7</v>
      </c>
      <c r="I1326" t="str">
        <f>IF(C1326&gt;$AA$17,"Above 21.9",IF(C1326&gt;$AA$16,"17.7 to 21.9",IF(C1326&gt;$AA$15,"13.7 to 17.7",IF(C1326&gt;$AA$14,"10.6 to 13.6","Below 10.6"))))</f>
        <v>17.7 to 21.9</v>
      </c>
      <c r="J1326" t="str">
        <f t="shared" si="792"/>
        <v>Below 10.6</v>
      </c>
      <c r="K1326">
        <f t="shared" ref="K1326:O1326" si="806">_xlfn.PERCENTILE.INC($C607:$C1326,K$1)</f>
        <v>10.245092191829638</v>
      </c>
      <c r="L1326">
        <f t="shared" si="806"/>
        <v>12.157169899646791</v>
      </c>
      <c r="M1326">
        <f t="shared" si="806"/>
        <v>15.220945599130014</v>
      </c>
      <c r="N1326">
        <f t="shared" si="806"/>
        <v>18.129701624446508</v>
      </c>
      <c r="O1326">
        <f t="shared" si="806"/>
        <v>24.058483388421756</v>
      </c>
      <c r="P1326">
        <f t="shared" si="753"/>
        <v>2</v>
      </c>
      <c r="Q1326">
        <f t="shared" si="794"/>
        <v>5</v>
      </c>
      <c r="R1326">
        <f t="shared" si="795"/>
        <v>2</v>
      </c>
      <c r="S1326">
        <f t="shared" si="796"/>
        <v>1</v>
      </c>
      <c r="T1326">
        <f t="shared" si="730"/>
        <v>5.544641572106071E-2</v>
      </c>
      <c r="U1326">
        <f t="shared" si="797"/>
        <v>0.11339818278203832</v>
      </c>
      <c r="V1326">
        <f t="shared" si="798"/>
        <v>5.7496332806440981E-2</v>
      </c>
      <c r="W1326">
        <f t="shared" si="799"/>
        <v>5.5080195429627887E-2</v>
      </c>
    </row>
    <row r="1327" spans="1:23" x14ac:dyDescent="0.4">
      <c r="A1327">
        <v>1991.06</v>
      </c>
      <c r="B1327">
        <v>378.29</v>
      </c>
      <c r="C1327">
        <v>18.015227044688345</v>
      </c>
      <c r="D1327">
        <f t="shared" si="789"/>
        <v>0.18593348450491307</v>
      </c>
      <c r="E1327">
        <f t="shared" si="735"/>
        <v>4.9668414772885028E-2</v>
      </c>
      <c r="F1327">
        <f t="shared" si="731"/>
        <v>9.52406148310838E-3</v>
      </c>
      <c r="G1327" t="str">
        <f t="shared" si="790"/>
        <v>17.8 to 22.0</v>
      </c>
      <c r="H1327" t="str">
        <f t="shared" si="791"/>
        <v>Below 10.7</v>
      </c>
      <c r="I1327" t="str">
        <f>IF(C1327&gt;$AA$17,"Above 21.9",IF(C1327&gt;$AA$16,"17.7 to 21.9",IF(C1327&gt;$AA$15,"13.7 to 17.7",IF(C1327&gt;$AA$14,"10.6 to 13.6","Below 10.6"))))</f>
        <v>17.7 to 21.9</v>
      </c>
      <c r="J1327" t="str">
        <f t="shared" si="792"/>
        <v>Below 10.6</v>
      </c>
      <c r="K1327">
        <f t="shared" ref="K1327:O1327" si="807">_xlfn.PERCENTILE.INC($C608:$C1327,K$1)</f>
        <v>10.245092191829638</v>
      </c>
      <c r="L1327">
        <f t="shared" si="807"/>
        <v>12.157169899646791</v>
      </c>
      <c r="M1327">
        <f t="shared" si="807"/>
        <v>15.273971997024599</v>
      </c>
      <c r="N1327">
        <f t="shared" si="807"/>
        <v>18.129701624446508</v>
      </c>
      <c r="O1327">
        <f t="shared" si="807"/>
        <v>24.058483388421756</v>
      </c>
      <c r="P1327">
        <f t="shared" si="753"/>
        <v>2</v>
      </c>
      <c r="Q1327">
        <f t="shared" si="794"/>
        <v>5</v>
      </c>
      <c r="R1327">
        <f t="shared" si="795"/>
        <v>2</v>
      </c>
      <c r="S1327">
        <f t="shared" si="796"/>
        <v>2</v>
      </c>
      <c r="T1327">
        <f t="shared" ref="T1327:T1390" si="808">1/C1327</f>
        <v>5.5508598227455727E-2</v>
      </c>
      <c r="U1327">
        <f t="shared" si="797"/>
        <v>0.11408569605804851</v>
      </c>
      <c r="V1327">
        <f t="shared" si="798"/>
        <v>5.6125910734652076E-2</v>
      </c>
      <c r="W1327">
        <f t="shared" si="799"/>
        <v>5.544641572106071E-2</v>
      </c>
    </row>
    <row r="1328" spans="1:23" x14ac:dyDescent="0.4">
      <c r="A1328">
        <v>1991.07</v>
      </c>
      <c r="B1328">
        <v>380.23</v>
      </c>
      <c r="C1328">
        <v>18.103452345519759</v>
      </c>
      <c r="D1328">
        <f t="shared" si="789"/>
        <v>0.19452362509682419</v>
      </c>
      <c r="E1328">
        <f t="shared" si="735"/>
        <v>5.6106435574813339E-2</v>
      </c>
      <c r="F1328">
        <f t="shared" ref="F1328:F1391" si="809">(B1328-B1327)/B1327*12</f>
        <v>6.1540088292051001E-2</v>
      </c>
      <c r="G1328" t="str">
        <f t="shared" si="790"/>
        <v>17.8 to 22.0</v>
      </c>
      <c r="H1328" t="str">
        <f t="shared" si="791"/>
        <v>Below 10.7</v>
      </c>
      <c r="I1328" t="str">
        <f>IF(C1328&gt;$AA$17,"Above 21.9",IF(C1328&gt;$AA$16,"17.7 to 21.9",IF(C1328&gt;$AA$15,"13.7 to 17.7",IF(C1328&gt;$AA$14,"10.6 to 13.6","Below 10.6"))))</f>
        <v>17.7 to 21.9</v>
      </c>
      <c r="J1328" t="str">
        <f t="shared" si="792"/>
        <v>Below 10.6</v>
      </c>
      <c r="K1328">
        <f t="shared" ref="K1328:O1328" si="810">_xlfn.PERCENTILE.INC($C609:$C1328,K$1)</f>
        <v>10.245092191829638</v>
      </c>
      <c r="L1328">
        <f t="shared" si="810"/>
        <v>12.157169899646791</v>
      </c>
      <c r="M1328">
        <f t="shared" si="810"/>
        <v>15.273971997024599</v>
      </c>
      <c r="N1328">
        <f t="shared" si="810"/>
        <v>18.129701624446508</v>
      </c>
      <c r="O1328">
        <f t="shared" si="810"/>
        <v>24.058483388421756</v>
      </c>
      <c r="P1328">
        <f t="shared" si="753"/>
        <v>2</v>
      </c>
      <c r="Q1328">
        <f t="shared" si="794"/>
        <v>5</v>
      </c>
      <c r="R1328">
        <f t="shared" si="795"/>
        <v>2</v>
      </c>
      <c r="S1328">
        <f t="shared" si="796"/>
        <v>2</v>
      </c>
      <c r="T1328">
        <f t="shared" si="808"/>
        <v>5.5238082820566539E-2</v>
      </c>
      <c r="U1328">
        <f t="shared" si="797"/>
        <v>0.11840878297189614</v>
      </c>
      <c r="V1328">
        <f t="shared" si="798"/>
        <v>5.6347006907205024E-2</v>
      </c>
      <c r="W1328">
        <f t="shared" si="799"/>
        <v>5.5508598227455727E-2</v>
      </c>
    </row>
    <row r="1329" spans="1:23" x14ac:dyDescent="0.4">
      <c r="A1329">
        <v>1991.08</v>
      </c>
      <c r="B1329">
        <v>389.4</v>
      </c>
      <c r="C1329">
        <v>18.512258455337729</v>
      </c>
      <c r="D1329">
        <f t="shared" si="789"/>
        <v>0.20046296296296293</v>
      </c>
      <c r="E1329">
        <f t="shared" si="735"/>
        <v>0.17732426303854867</v>
      </c>
      <c r="F1329">
        <f t="shared" si="809"/>
        <v>0.28940378192146726</v>
      </c>
      <c r="G1329" t="str">
        <f t="shared" si="790"/>
        <v>17.8 to 22.0</v>
      </c>
      <c r="H1329" t="str">
        <f t="shared" si="791"/>
        <v>Below 10.7</v>
      </c>
      <c r="I1329" t="str">
        <f>IF(C1329&gt;$AA$17,"Above 21.9",IF(C1329&gt;$AA$16,"17.7 to 21.9",IF(C1329&gt;$AA$15,"13.7 to 17.7",IF(C1329&gt;$AA$14,"10.6 to 13.6","Below 10.6"))))</f>
        <v>17.7 to 21.9</v>
      </c>
      <c r="J1329" t="str">
        <f t="shared" si="792"/>
        <v>Below 10.6</v>
      </c>
      <c r="K1329">
        <f t="shared" ref="K1329:O1329" si="811">_xlfn.PERCENTILE.INC($C610:$C1329,K$1)</f>
        <v>10.245092191829638</v>
      </c>
      <c r="L1329">
        <f t="shared" si="811"/>
        <v>12.157169899646791</v>
      </c>
      <c r="M1329">
        <f t="shared" si="811"/>
        <v>15.286688300376616</v>
      </c>
      <c r="N1329">
        <f t="shared" si="811"/>
        <v>18.155909485550168</v>
      </c>
      <c r="O1329">
        <f t="shared" si="811"/>
        <v>24.058483388421756</v>
      </c>
      <c r="P1329">
        <f t="shared" si="753"/>
        <v>1</v>
      </c>
      <c r="Q1329">
        <f t="shared" si="794"/>
        <v>5</v>
      </c>
      <c r="R1329">
        <f t="shared" si="795"/>
        <v>2</v>
      </c>
      <c r="S1329">
        <f t="shared" si="796"/>
        <v>2</v>
      </c>
      <c r="T1329">
        <f t="shared" si="808"/>
        <v>5.4018260517082674E-2</v>
      </c>
      <c r="U1329">
        <f t="shared" si="797"/>
        <v>0.11905036405753312</v>
      </c>
      <c r="V1329">
        <f t="shared" si="798"/>
        <v>6.184928844310477E-2</v>
      </c>
      <c r="W1329">
        <f t="shared" si="799"/>
        <v>5.5238082820566539E-2</v>
      </c>
    </row>
    <row r="1330" spans="1:23" x14ac:dyDescent="0.4">
      <c r="A1330">
        <v>1991.09</v>
      </c>
      <c r="B1330">
        <v>387.2</v>
      </c>
      <c r="C1330">
        <v>18.357282591774339</v>
      </c>
      <c r="D1330">
        <f t="shared" si="789"/>
        <v>0.22730346576500421</v>
      </c>
      <c r="E1330">
        <f t="shared" si="735"/>
        <v>0.22760850955898659</v>
      </c>
      <c r="F1330">
        <f t="shared" si="809"/>
        <v>-6.7796610169491178E-2</v>
      </c>
      <c r="G1330" t="str">
        <f t="shared" si="790"/>
        <v>17.8 to 22.0</v>
      </c>
      <c r="H1330" t="str">
        <f t="shared" si="791"/>
        <v>Below 10.7</v>
      </c>
      <c r="I1330" t="str">
        <f>IF(C1330&gt;$AA$17,"Above 21.9",IF(C1330&gt;$AA$16,"17.7 to 21.9",IF(C1330&gt;$AA$15,"13.7 to 17.7",IF(C1330&gt;$AA$14,"10.6 to 13.6","Below 10.6"))))</f>
        <v>17.7 to 21.9</v>
      </c>
      <c r="J1330" t="str">
        <f t="shared" si="792"/>
        <v>Below 10.6</v>
      </c>
      <c r="K1330">
        <f t="shared" ref="K1330:O1330" si="812">_xlfn.PERCENTILE.INC($C611:$C1330,K$1)</f>
        <v>10.245092191829638</v>
      </c>
      <c r="L1330">
        <f t="shared" si="812"/>
        <v>12.157169899646791</v>
      </c>
      <c r="M1330">
        <f t="shared" si="812"/>
        <v>15.299895642738468</v>
      </c>
      <c r="N1330">
        <f t="shared" si="812"/>
        <v>18.166705446664096</v>
      </c>
      <c r="O1330">
        <f t="shared" si="812"/>
        <v>24.058483388421756</v>
      </c>
      <c r="P1330">
        <f t="shared" si="753"/>
        <v>1</v>
      </c>
      <c r="Q1330">
        <f t="shared" si="794"/>
        <v>5</v>
      </c>
      <c r="R1330">
        <f t="shared" si="795"/>
        <v>2</v>
      </c>
      <c r="S1330">
        <f t="shared" si="796"/>
        <v>1</v>
      </c>
      <c r="T1330">
        <f t="shared" si="808"/>
        <v>5.4474293512705801E-2</v>
      </c>
      <c r="U1330">
        <f t="shared" si="797"/>
        <v>0.1319058821385361</v>
      </c>
      <c r="V1330">
        <f t="shared" si="798"/>
        <v>6.5353986349122192E-2</v>
      </c>
      <c r="W1330">
        <f t="shared" si="799"/>
        <v>5.4018260517082674E-2</v>
      </c>
    </row>
    <row r="1331" spans="1:23" x14ac:dyDescent="0.4">
      <c r="A1331">
        <v>1991.1</v>
      </c>
      <c r="B1331">
        <v>386.88</v>
      </c>
      <c r="C1331">
        <v>18.349187992002001</v>
      </c>
      <c r="D1331">
        <f t="shared" si="789"/>
        <v>0.22293823038397326</v>
      </c>
      <c r="E1331">
        <f t="shared" ref="E1331:E1394" si="813">(B1331-B1319)/B1319</f>
        <v>0.2597030476686637</v>
      </c>
      <c r="F1331">
        <f t="shared" si="809"/>
        <v>-9.9173553719006154E-3</v>
      </c>
      <c r="G1331" t="str">
        <f t="shared" si="790"/>
        <v>17.8 to 22.0</v>
      </c>
      <c r="H1331" t="str">
        <f t="shared" si="791"/>
        <v>Below 10.7</v>
      </c>
      <c r="I1331" t="str">
        <f>IF(C1331&gt;$AA$17,"Above 21.9",IF(C1331&gt;$AA$16,"17.7 to 21.9",IF(C1331&gt;$AA$15,"13.7 to 17.7",IF(C1331&gt;$AA$14,"10.6 to 13.6","Below 10.6"))))</f>
        <v>17.7 to 21.9</v>
      </c>
      <c r="J1331" t="str">
        <f t="shared" si="792"/>
        <v>Below 10.6</v>
      </c>
      <c r="K1331">
        <f t="shared" ref="K1331:O1331" si="814">_xlfn.PERCENTILE.INC($C612:$C1331,K$1)</f>
        <v>10.245092191829638</v>
      </c>
      <c r="L1331">
        <f t="shared" si="814"/>
        <v>12.164144535979784</v>
      </c>
      <c r="M1331">
        <f t="shared" si="814"/>
        <v>15.367595451207473</v>
      </c>
      <c r="N1331">
        <f t="shared" si="814"/>
        <v>18.205162768998068</v>
      </c>
      <c r="O1331">
        <f t="shared" si="814"/>
        <v>24.058483388421756</v>
      </c>
      <c r="P1331">
        <f t="shared" si="753"/>
        <v>1</v>
      </c>
      <c r="Q1331">
        <f t="shared" si="794"/>
        <v>5</v>
      </c>
      <c r="R1331">
        <f t="shared" si="795"/>
        <v>3</v>
      </c>
      <c r="S1331">
        <f t="shared" si="796"/>
        <v>1</v>
      </c>
      <c r="T1331">
        <f t="shared" si="808"/>
        <v>5.4498324418272764E-2</v>
      </c>
      <c r="U1331">
        <f t="shared" si="797"/>
        <v>0.13073362182043666</v>
      </c>
      <c r="V1331">
        <f t="shared" si="798"/>
        <v>6.748481674823141E-2</v>
      </c>
      <c r="W1331">
        <f t="shared" si="799"/>
        <v>5.4474293512705801E-2</v>
      </c>
    </row>
    <row r="1332" spans="1:23" x14ac:dyDescent="0.4">
      <c r="A1332">
        <v>1991.11</v>
      </c>
      <c r="B1332">
        <v>385.92</v>
      </c>
      <c r="C1332">
        <v>18.288868169301356</v>
      </c>
      <c r="D1332">
        <f t="shared" si="789"/>
        <v>0.21401139137510169</v>
      </c>
      <c r="E1332">
        <f t="shared" si="813"/>
        <v>0.22401598528338987</v>
      </c>
      <c r="F1332">
        <f t="shared" si="809"/>
        <v>-2.9776674937964626E-2</v>
      </c>
      <c r="G1332" t="str">
        <f t="shared" si="790"/>
        <v>17.8 to 22.0</v>
      </c>
      <c r="H1332" t="str">
        <f t="shared" si="791"/>
        <v>Below 10.7</v>
      </c>
      <c r="I1332" t="str">
        <f>IF(C1332&gt;$AA$17,"Above 21.9",IF(C1332&gt;$AA$16,"17.7 to 21.9",IF(C1332&gt;$AA$15,"13.7 to 17.7",IF(C1332&gt;$AA$14,"10.6 to 13.6","Below 10.6"))))</f>
        <v>17.7 to 21.9</v>
      </c>
      <c r="J1332" t="str">
        <f t="shared" si="792"/>
        <v>Below 10.6</v>
      </c>
      <c r="K1332">
        <f t="shared" ref="K1332:O1332" si="815">_xlfn.PERCENTILE.INC($C613:$C1332,K$1)</f>
        <v>10.245092191829638</v>
      </c>
      <c r="L1332">
        <f t="shared" si="815"/>
        <v>12.17467257726579</v>
      </c>
      <c r="M1332">
        <f t="shared" si="815"/>
        <v>15.470359718363074</v>
      </c>
      <c r="N1332">
        <f t="shared" si="815"/>
        <v>18.231084533463768</v>
      </c>
      <c r="O1332">
        <f t="shared" si="815"/>
        <v>24.058483388421756</v>
      </c>
      <c r="P1332">
        <f t="shared" si="753"/>
        <v>1</v>
      </c>
      <c r="Q1332">
        <f t="shared" si="794"/>
        <v>5</v>
      </c>
      <c r="R1332">
        <f t="shared" si="795"/>
        <v>3</v>
      </c>
      <c r="S1332">
        <f t="shared" si="796"/>
        <v>1</v>
      </c>
      <c r="T1332">
        <f t="shared" si="808"/>
        <v>5.4678069235500455E-2</v>
      </c>
      <c r="U1332">
        <f t="shared" si="797"/>
        <v>0.12802863636844933</v>
      </c>
      <c r="V1332">
        <f t="shared" si="798"/>
        <v>6.5843154917480981E-2</v>
      </c>
      <c r="W1332">
        <f t="shared" si="799"/>
        <v>5.4498324418272764E-2</v>
      </c>
    </row>
    <row r="1333" spans="1:23" x14ac:dyDescent="0.4">
      <c r="A1333">
        <v>1991.12</v>
      </c>
      <c r="B1333">
        <v>388.51</v>
      </c>
      <c r="C1333">
        <v>18.441652313512741</v>
      </c>
      <c r="D1333">
        <f t="shared" si="789"/>
        <v>0.21382067851373182</v>
      </c>
      <c r="E1333">
        <f t="shared" si="813"/>
        <v>0.18177946768060835</v>
      </c>
      <c r="F1333">
        <f t="shared" si="809"/>
        <v>8.0534825870645976E-2</v>
      </c>
      <c r="G1333" t="str">
        <f t="shared" si="790"/>
        <v>17.8 to 22.0</v>
      </c>
      <c r="H1333" t="str">
        <f t="shared" si="791"/>
        <v>Below 10.7</v>
      </c>
      <c r="I1333" t="str">
        <f>IF(C1333&gt;$AA$17,"Above 21.9",IF(C1333&gt;$AA$16,"17.7 to 21.9",IF(C1333&gt;$AA$15,"13.7 to 17.7",IF(C1333&gt;$AA$14,"10.6 to 13.6","Below 10.6"))))</f>
        <v>17.7 to 21.9</v>
      </c>
      <c r="J1333" t="str">
        <f t="shared" si="792"/>
        <v>Below 10.6</v>
      </c>
      <c r="K1333">
        <f t="shared" ref="K1333:O1333" si="816">_xlfn.PERCENTILE.INC($C614:$C1333,K$1)</f>
        <v>10.248247847558298</v>
      </c>
      <c r="L1333">
        <f t="shared" si="816"/>
        <v>12.19292055117711</v>
      </c>
      <c r="M1333">
        <f t="shared" si="816"/>
        <v>15.497207386534264</v>
      </c>
      <c r="N1333">
        <f t="shared" si="816"/>
        <v>18.270667085962504</v>
      </c>
      <c r="O1333">
        <f t="shared" si="816"/>
        <v>24.058483388421756</v>
      </c>
      <c r="P1333">
        <f t="shared" si="753"/>
        <v>1</v>
      </c>
      <c r="Q1333">
        <f t="shared" si="794"/>
        <v>5</v>
      </c>
      <c r="R1333">
        <f t="shared" si="795"/>
        <v>2</v>
      </c>
      <c r="S1333">
        <f t="shared" si="796"/>
        <v>1</v>
      </c>
      <c r="T1333">
        <f t="shared" si="808"/>
        <v>5.42250760940369E-2</v>
      </c>
      <c r="U1333">
        <f t="shared" si="797"/>
        <v>0.12767214386439593</v>
      </c>
      <c r="V1333">
        <f t="shared" si="798"/>
        <v>6.3106154433681894E-2</v>
      </c>
      <c r="W1333">
        <f t="shared" si="799"/>
        <v>5.4678069235500455E-2</v>
      </c>
    </row>
    <row r="1334" spans="1:23" x14ac:dyDescent="0.4">
      <c r="A1334">
        <v>1992.01</v>
      </c>
      <c r="B1334">
        <v>416.08</v>
      </c>
      <c r="C1334">
        <v>19.773068211462661</v>
      </c>
      <c r="D1334">
        <f t="shared" si="789"/>
        <v>0.25471440750213126</v>
      </c>
      <c r="E1334">
        <f t="shared" si="813"/>
        <v>0.27831884236074833</v>
      </c>
      <c r="F1334">
        <f t="shared" si="809"/>
        <v>0.85156109237857436</v>
      </c>
      <c r="G1334" t="str">
        <f t="shared" si="790"/>
        <v>17.8 to 22.0</v>
      </c>
      <c r="H1334" t="str">
        <f t="shared" si="791"/>
        <v>Below 10.7</v>
      </c>
      <c r="I1334" t="str">
        <f>IF(C1334&gt;$AA$17,"Above 21.9",IF(C1334&gt;$AA$16,"17.7 to 21.9",IF(C1334&gt;$AA$15,"13.7 to 17.7",IF(C1334&gt;$AA$14,"10.6 to 13.6","Below 10.6"))))</f>
        <v>17.7 to 21.9</v>
      </c>
      <c r="J1334" t="str">
        <f t="shared" si="792"/>
        <v>Below 10.6</v>
      </c>
      <c r="K1334">
        <f t="shared" ref="K1334:O1334" si="817">_xlfn.PERCENTILE.INC($C615:$C1334,K$1)</f>
        <v>10.249951884613273</v>
      </c>
      <c r="L1334">
        <f t="shared" si="817"/>
        <v>12.209222996038037</v>
      </c>
      <c r="M1334">
        <f t="shared" si="817"/>
        <v>15.535860094642759</v>
      </c>
      <c r="N1334">
        <f t="shared" si="817"/>
        <v>18.289611612524865</v>
      </c>
      <c r="O1334">
        <f t="shared" si="817"/>
        <v>24.058483388421756</v>
      </c>
      <c r="P1334">
        <f t="shared" si="753"/>
        <v>1</v>
      </c>
      <c r="Q1334">
        <f t="shared" si="794"/>
        <v>5</v>
      </c>
      <c r="R1334">
        <f t="shared" si="795"/>
        <v>2</v>
      </c>
      <c r="S1334">
        <f t="shared" si="796"/>
        <v>1</v>
      </c>
      <c r="T1334">
        <f t="shared" si="808"/>
        <v>5.0573840605085719E-2</v>
      </c>
      <c r="U1334">
        <f t="shared" si="797"/>
        <v>0.13534253891820178</v>
      </c>
      <c r="V1334">
        <f t="shared" si="798"/>
        <v>6.4077138134771158E-2</v>
      </c>
      <c r="W1334">
        <f t="shared" si="799"/>
        <v>5.42250760940369E-2</v>
      </c>
    </row>
    <row r="1335" spans="1:23" x14ac:dyDescent="0.4">
      <c r="A1335">
        <v>1992.02</v>
      </c>
      <c r="B1335">
        <v>412.56</v>
      </c>
      <c r="C1335">
        <v>19.582982970386759</v>
      </c>
      <c r="D1335">
        <f t="shared" si="789"/>
        <v>0.26031441048034931</v>
      </c>
      <c r="E1335">
        <f t="shared" si="813"/>
        <v>0.13885054932921109</v>
      </c>
      <c r="F1335">
        <f t="shared" si="809"/>
        <v>-0.10151893866564071</v>
      </c>
      <c r="G1335" t="str">
        <f t="shared" si="790"/>
        <v>17.8 to 22.0</v>
      </c>
      <c r="H1335" t="str">
        <f t="shared" si="791"/>
        <v>Below 10.7</v>
      </c>
      <c r="I1335" t="str">
        <f>IF(C1335&gt;$AA$17,"Above 21.9",IF(C1335&gt;$AA$16,"17.7 to 21.9",IF(C1335&gt;$AA$15,"13.7 to 17.7",IF(C1335&gt;$AA$14,"10.6 to 13.6","Below 10.6"))))</f>
        <v>17.7 to 21.9</v>
      </c>
      <c r="J1335" t="str">
        <f t="shared" si="792"/>
        <v>Below 10.6</v>
      </c>
      <c r="K1335">
        <f t="shared" ref="K1335:O1335" si="818">_xlfn.PERCENTILE.INC($C616:$C1335,K$1)</f>
        <v>10.264782216620171</v>
      </c>
      <c r="L1335">
        <f t="shared" si="818"/>
        <v>12.231658204133263</v>
      </c>
      <c r="M1335">
        <f t="shared" si="818"/>
        <v>15.566593899067268</v>
      </c>
      <c r="N1335">
        <f t="shared" si="818"/>
        <v>18.299449757506395</v>
      </c>
      <c r="O1335">
        <f t="shared" si="818"/>
        <v>24.058483388421756</v>
      </c>
      <c r="P1335">
        <f t="shared" si="753"/>
        <v>1</v>
      </c>
      <c r="Q1335">
        <f t="shared" si="794"/>
        <v>5</v>
      </c>
      <c r="R1335">
        <f t="shared" si="795"/>
        <v>2</v>
      </c>
      <c r="S1335">
        <f t="shared" si="796"/>
        <v>1</v>
      </c>
      <c r="T1335">
        <f t="shared" si="808"/>
        <v>5.1064743380116941E-2</v>
      </c>
      <c r="U1335">
        <f t="shared" si="797"/>
        <v>0.13924040417950861</v>
      </c>
      <c r="V1335">
        <f t="shared" si="798"/>
        <v>5.7621395439303294E-2</v>
      </c>
      <c r="W1335">
        <f t="shared" si="799"/>
        <v>5.0573840605085719E-2</v>
      </c>
    </row>
    <row r="1336" spans="1:23" x14ac:dyDescent="0.4">
      <c r="A1336">
        <v>1992.03</v>
      </c>
      <c r="B1336">
        <v>407.36</v>
      </c>
      <c r="C1336">
        <v>19.283561861298573</v>
      </c>
      <c r="D1336">
        <f t="shared" si="789"/>
        <v>0.26765342960288813</v>
      </c>
      <c r="E1336">
        <f t="shared" si="813"/>
        <v>9.4230149349951761E-2</v>
      </c>
      <c r="F1336">
        <f t="shared" si="809"/>
        <v>-0.1512507271669572</v>
      </c>
      <c r="G1336" t="str">
        <f t="shared" si="790"/>
        <v>17.8 to 22.0</v>
      </c>
      <c r="H1336" t="str">
        <f t="shared" si="791"/>
        <v>Below 10.7</v>
      </c>
      <c r="I1336" t="str">
        <f>IF(C1336&gt;$AA$17,"Above 21.9",IF(C1336&gt;$AA$16,"17.7 to 21.9",IF(C1336&gt;$AA$15,"13.7 to 17.7",IF(C1336&gt;$AA$14,"10.6 to 13.6","Below 10.6"))))</f>
        <v>17.7 to 21.9</v>
      </c>
      <c r="J1336" t="str">
        <f t="shared" si="792"/>
        <v>Below 10.6</v>
      </c>
      <c r="K1336">
        <f t="shared" ref="K1336:O1336" si="819">_xlfn.PERCENTILE.INC($C617:$C1336,K$1)</f>
        <v>10.315756955343096</v>
      </c>
      <c r="L1336">
        <f t="shared" si="819"/>
        <v>12.251284923793834</v>
      </c>
      <c r="M1336">
        <f t="shared" si="819"/>
        <v>15.602256694072517</v>
      </c>
      <c r="N1336">
        <f t="shared" si="819"/>
        <v>18.329182795560193</v>
      </c>
      <c r="O1336">
        <f t="shared" si="819"/>
        <v>24.058483388421756</v>
      </c>
      <c r="P1336">
        <f t="shared" si="753"/>
        <v>1</v>
      </c>
      <c r="Q1336">
        <f t="shared" si="794"/>
        <v>5</v>
      </c>
      <c r="R1336">
        <f t="shared" si="795"/>
        <v>2</v>
      </c>
      <c r="S1336">
        <f t="shared" si="796"/>
        <v>1</v>
      </c>
      <c r="T1336">
        <f t="shared" si="808"/>
        <v>5.1857639537380519E-2</v>
      </c>
      <c r="U1336">
        <f t="shared" si="797"/>
        <v>0.14387094398387354</v>
      </c>
      <c r="V1336">
        <f t="shared" si="798"/>
        <v>5.6121068596762795E-2</v>
      </c>
      <c r="W1336">
        <f t="shared" si="799"/>
        <v>5.1064743380116941E-2</v>
      </c>
    </row>
    <row r="1337" spans="1:23" x14ac:dyDescent="0.4">
      <c r="A1337">
        <v>1992.04</v>
      </c>
      <c r="B1337">
        <v>407.41</v>
      </c>
      <c r="C1337">
        <v>19.301229507881061</v>
      </c>
      <c r="D1337">
        <f t="shared" si="789"/>
        <v>0.25030954428202923</v>
      </c>
      <c r="E1337">
        <f t="shared" si="813"/>
        <v>7.3035187526338016E-2</v>
      </c>
      <c r="F1337">
        <f t="shared" si="809"/>
        <v>1.4728986645722124E-3</v>
      </c>
      <c r="G1337" t="str">
        <f t="shared" si="790"/>
        <v>17.8 to 22.0</v>
      </c>
      <c r="H1337" t="str">
        <f t="shared" si="791"/>
        <v>Below 10.7</v>
      </c>
      <c r="I1337" t="str">
        <f>IF(C1337&gt;$AA$17,"Above 21.9",IF(C1337&gt;$AA$16,"17.7 to 21.9",IF(C1337&gt;$AA$15,"13.7 to 17.7",IF(C1337&gt;$AA$14,"10.6 to 13.6","Below 10.6"))))</f>
        <v>17.7 to 21.9</v>
      </c>
      <c r="J1337" t="str">
        <f t="shared" si="792"/>
        <v>Below 10.6</v>
      </c>
      <c r="K1337">
        <f t="shared" ref="K1337:O1337" si="820">_xlfn.PERCENTILE.INC($C618:$C1337,K$1)</f>
        <v>10.364093727440007</v>
      </c>
      <c r="L1337">
        <f t="shared" si="820"/>
        <v>12.2706331969139</v>
      </c>
      <c r="M1337">
        <f t="shared" si="820"/>
        <v>15.612979342386085</v>
      </c>
      <c r="N1337">
        <f t="shared" si="820"/>
        <v>18.338406938494071</v>
      </c>
      <c r="O1337">
        <f t="shared" si="820"/>
        <v>24.058483388421756</v>
      </c>
      <c r="P1337">
        <f t="shared" si="753"/>
        <v>1</v>
      </c>
      <c r="Q1337">
        <f t="shared" si="794"/>
        <v>5</v>
      </c>
      <c r="R1337">
        <f t="shared" si="795"/>
        <v>1</v>
      </c>
      <c r="S1337">
        <f t="shared" si="796"/>
        <v>1</v>
      </c>
      <c r="T1337">
        <f t="shared" si="808"/>
        <v>5.1810170931944045E-2</v>
      </c>
      <c r="U1337">
        <f t="shared" si="797"/>
        <v>0.13775864378286129</v>
      </c>
      <c r="V1337">
        <f t="shared" si="798"/>
        <v>5.5080195429627887E-2</v>
      </c>
      <c r="W1337">
        <f t="shared" si="799"/>
        <v>5.1857639537380519E-2</v>
      </c>
    </row>
    <row r="1338" spans="1:23" x14ac:dyDescent="0.4">
      <c r="A1338">
        <v>1992.05</v>
      </c>
      <c r="B1338">
        <v>414.81</v>
      </c>
      <c r="C1338">
        <v>19.662279795641705</v>
      </c>
      <c r="D1338">
        <f t="shared" si="789"/>
        <v>0.25636597938144329</v>
      </c>
      <c r="E1338">
        <f t="shared" si="813"/>
        <v>9.7409984391121432E-2</v>
      </c>
      <c r="F1338">
        <f t="shared" si="809"/>
        <v>0.21796224933113995</v>
      </c>
      <c r="G1338" t="str">
        <f t="shared" si="790"/>
        <v>17.8 to 22.0</v>
      </c>
      <c r="H1338" t="str">
        <f t="shared" si="791"/>
        <v>Below 10.7</v>
      </c>
      <c r="I1338" t="str">
        <f>IF(C1338&gt;$AA$17,"Above 21.9",IF(C1338&gt;$AA$16,"17.7 to 21.9",IF(C1338&gt;$AA$15,"13.7 to 17.7",IF(C1338&gt;$AA$14,"10.6 to 13.6","Below 10.6"))))</f>
        <v>17.7 to 21.9</v>
      </c>
      <c r="J1338" t="str">
        <f t="shared" si="792"/>
        <v>Below 10.6</v>
      </c>
      <c r="K1338">
        <f t="shared" ref="K1338:O1338" si="821">_xlfn.PERCENTILE.INC($C619:$C1338,K$1)</f>
        <v>10.389956887246589</v>
      </c>
      <c r="L1338">
        <f t="shared" si="821"/>
        <v>12.280972682397897</v>
      </c>
      <c r="M1338">
        <f t="shared" si="821"/>
        <v>15.629382968387658</v>
      </c>
      <c r="N1338">
        <f t="shared" si="821"/>
        <v>18.340953370374855</v>
      </c>
      <c r="O1338">
        <f t="shared" si="821"/>
        <v>24.058483388421756</v>
      </c>
      <c r="P1338">
        <f t="shared" si="753"/>
        <v>1</v>
      </c>
      <c r="Q1338">
        <f t="shared" si="794"/>
        <v>5</v>
      </c>
      <c r="R1338">
        <f t="shared" si="795"/>
        <v>2</v>
      </c>
      <c r="S1338">
        <f t="shared" si="796"/>
        <v>1</v>
      </c>
      <c r="T1338">
        <f t="shared" si="808"/>
        <v>5.0858802254541084E-2</v>
      </c>
      <c r="U1338">
        <f t="shared" si="797"/>
        <v>0.13903154134327517</v>
      </c>
      <c r="V1338">
        <f t="shared" si="798"/>
        <v>5.544641572106071E-2</v>
      </c>
      <c r="W1338">
        <f t="shared" si="799"/>
        <v>5.1810170931944045E-2</v>
      </c>
    </row>
    <row r="1339" spans="1:23" x14ac:dyDescent="0.4">
      <c r="A1339">
        <v>1992.06</v>
      </c>
      <c r="B1339">
        <v>408.27</v>
      </c>
      <c r="C1339">
        <v>19.31536596764461</v>
      </c>
      <c r="D1339">
        <f t="shared" si="789"/>
        <v>0.27216955332725612</v>
      </c>
      <c r="E1339">
        <f t="shared" si="813"/>
        <v>7.9251367998096595E-2</v>
      </c>
      <c r="F1339">
        <f t="shared" si="809"/>
        <v>-0.1891950531568676</v>
      </c>
      <c r="G1339" t="str">
        <f t="shared" si="790"/>
        <v>17.8 to 22.0</v>
      </c>
      <c r="H1339" t="str">
        <f t="shared" si="791"/>
        <v>Below 10.7</v>
      </c>
      <c r="I1339" t="str">
        <f>IF(C1339&gt;$AA$17,"Above 21.9",IF(C1339&gt;$AA$16,"17.7 to 21.9",IF(C1339&gt;$AA$15,"13.7 to 17.7",IF(C1339&gt;$AA$14,"10.6 to 13.6","Below 10.6"))))</f>
        <v>17.7 to 21.9</v>
      </c>
      <c r="J1339" t="str">
        <f t="shared" si="792"/>
        <v>Below 10.6</v>
      </c>
      <c r="K1339">
        <f t="shared" ref="K1339:O1339" si="822">_xlfn.PERCENTILE.INC($C620:$C1339,K$1)</f>
        <v>10.396523336918865</v>
      </c>
      <c r="L1339">
        <f t="shared" si="822"/>
        <v>12.285356539411902</v>
      </c>
      <c r="M1339">
        <f t="shared" si="822"/>
        <v>15.649106364177893</v>
      </c>
      <c r="N1339">
        <f t="shared" si="822"/>
        <v>18.350806911956468</v>
      </c>
      <c r="O1339">
        <f t="shared" si="822"/>
        <v>24.058483388421756</v>
      </c>
      <c r="P1339">
        <f t="shared" si="753"/>
        <v>1</v>
      </c>
      <c r="Q1339">
        <f t="shared" si="794"/>
        <v>5</v>
      </c>
      <c r="R1339">
        <f t="shared" si="795"/>
        <v>2</v>
      </c>
      <c r="S1339">
        <f t="shared" si="796"/>
        <v>1</v>
      </c>
      <c r="T1339">
        <f t="shared" si="808"/>
        <v>5.1772252292558753E-2</v>
      </c>
      <c r="U1339">
        <f t="shared" si="797"/>
        <v>0.14942916590785912</v>
      </c>
      <c r="V1339">
        <f t="shared" si="798"/>
        <v>5.5508598227455727E-2</v>
      </c>
      <c r="W1339">
        <f t="shared" si="799"/>
        <v>5.0858802254541084E-2</v>
      </c>
    </row>
    <row r="1340" spans="1:23" x14ac:dyDescent="0.4">
      <c r="A1340">
        <v>1992.07</v>
      </c>
      <c r="B1340">
        <v>415.05</v>
      </c>
      <c r="C1340">
        <v>19.62074069482442</v>
      </c>
      <c r="D1340">
        <f t="shared" si="789"/>
        <v>0.27938756855575864</v>
      </c>
      <c r="E1340">
        <f t="shared" si="813"/>
        <v>9.1576151276858725E-2</v>
      </c>
      <c r="F1340">
        <f t="shared" si="809"/>
        <v>0.19927988830920804</v>
      </c>
      <c r="G1340" t="str">
        <f t="shared" si="790"/>
        <v>17.8 to 22.0</v>
      </c>
      <c r="H1340" t="str">
        <f t="shared" si="791"/>
        <v>Below 10.7</v>
      </c>
      <c r="I1340" t="str">
        <f>IF(C1340&gt;$AA$17,"Above 21.9",IF(C1340&gt;$AA$16,"17.7 to 21.9",IF(C1340&gt;$AA$15,"13.7 to 17.7",IF(C1340&gt;$AA$14,"10.6 to 13.6","Below 10.6"))))</f>
        <v>17.7 to 21.9</v>
      </c>
      <c r="J1340" t="str">
        <f t="shared" si="792"/>
        <v>Below 10.6</v>
      </c>
      <c r="K1340">
        <f t="shared" ref="K1340:O1340" si="823">_xlfn.PERCENTILE.INC($C621:$C1340,K$1)</f>
        <v>10.398041667795393</v>
      </c>
      <c r="L1340">
        <f t="shared" si="823"/>
        <v>12.28847037825385</v>
      </c>
      <c r="M1340">
        <f t="shared" si="823"/>
        <v>15.673515219830687</v>
      </c>
      <c r="N1340">
        <f t="shared" si="823"/>
        <v>18.364426286585743</v>
      </c>
      <c r="O1340">
        <f t="shared" si="823"/>
        <v>24.058483388421756</v>
      </c>
      <c r="P1340">
        <f t="shared" si="753"/>
        <v>1</v>
      </c>
      <c r="Q1340">
        <f t="shared" si="794"/>
        <v>5</v>
      </c>
      <c r="R1340">
        <f t="shared" si="795"/>
        <v>2</v>
      </c>
      <c r="S1340">
        <f t="shared" si="796"/>
        <v>1</v>
      </c>
      <c r="T1340">
        <f t="shared" si="808"/>
        <v>5.0966475504351426E-2</v>
      </c>
      <c r="U1340">
        <f t="shared" si="797"/>
        <v>0.15063296498630938</v>
      </c>
      <c r="V1340">
        <f t="shared" si="798"/>
        <v>5.5238082820566539E-2</v>
      </c>
      <c r="W1340">
        <f t="shared" si="799"/>
        <v>5.1772252292558753E-2</v>
      </c>
    </row>
    <row r="1341" spans="1:23" x14ac:dyDescent="0.4">
      <c r="A1341">
        <v>1992.08</v>
      </c>
      <c r="B1341">
        <v>417.93</v>
      </c>
      <c r="C1341">
        <v>19.72213749835154</v>
      </c>
      <c r="D1341">
        <f t="shared" si="789"/>
        <v>0.28097538742023703</v>
      </c>
      <c r="E1341">
        <f t="shared" si="813"/>
        <v>7.3266563944530128E-2</v>
      </c>
      <c r="F1341">
        <f t="shared" si="809"/>
        <v>8.3267076255872652E-2</v>
      </c>
      <c r="G1341" t="str">
        <f t="shared" si="790"/>
        <v>17.8 to 22.0</v>
      </c>
      <c r="H1341" t="str">
        <f t="shared" si="791"/>
        <v>Below 10.7</v>
      </c>
      <c r="I1341" t="str">
        <f>IF(C1341&gt;$AA$17,"Above 21.9",IF(C1341&gt;$AA$16,"17.7 to 21.9",IF(C1341&gt;$AA$15,"13.7 to 17.7",IF(C1341&gt;$AA$14,"10.6 to 13.6","Below 10.6"))))</f>
        <v>17.7 to 21.9</v>
      </c>
      <c r="J1341" t="str">
        <f t="shared" si="792"/>
        <v>Below 10.6</v>
      </c>
      <c r="K1341">
        <f t="shared" ref="K1341:O1341" si="824">_xlfn.PERCENTILE.INC($C622:$C1341,K$1)</f>
        <v>10.415128606814267</v>
      </c>
      <c r="L1341">
        <f t="shared" si="824"/>
        <v>12.301261265586467</v>
      </c>
      <c r="M1341">
        <f t="shared" si="824"/>
        <v>15.703735090972435</v>
      </c>
      <c r="N1341">
        <f t="shared" si="824"/>
        <v>18.394010121600473</v>
      </c>
      <c r="O1341">
        <f t="shared" si="824"/>
        <v>24.058483388421756</v>
      </c>
      <c r="P1341">
        <f t="shared" si="753"/>
        <v>1</v>
      </c>
      <c r="Q1341">
        <f t="shared" si="794"/>
        <v>5</v>
      </c>
      <c r="R1341">
        <f t="shared" si="795"/>
        <v>1</v>
      </c>
      <c r="S1341">
        <f t="shared" si="796"/>
        <v>1</v>
      </c>
      <c r="T1341">
        <f t="shared" si="808"/>
        <v>5.0704443171212261E-2</v>
      </c>
      <c r="U1341">
        <f t="shared" si="797"/>
        <v>0.15052481789962113</v>
      </c>
      <c r="V1341">
        <f t="shared" si="798"/>
        <v>5.4018260517082674E-2</v>
      </c>
      <c r="W1341">
        <f t="shared" si="799"/>
        <v>5.0966475504351426E-2</v>
      </c>
    </row>
    <row r="1342" spans="1:23" x14ac:dyDescent="0.4">
      <c r="A1342">
        <v>1992.09</v>
      </c>
      <c r="B1342">
        <v>418.48</v>
      </c>
      <c r="C1342">
        <v>19.70876642474531</v>
      </c>
      <c r="D1342">
        <f t="shared" si="789"/>
        <v>0.24189542483660134</v>
      </c>
      <c r="E1342">
        <f t="shared" si="813"/>
        <v>8.0785123966942221E-2</v>
      </c>
      <c r="F1342">
        <f t="shared" si="809"/>
        <v>1.5792118297322844E-2</v>
      </c>
      <c r="G1342" t="str">
        <f t="shared" si="790"/>
        <v>17.8 to 22.0</v>
      </c>
      <c r="H1342" t="str">
        <f t="shared" si="791"/>
        <v>Below 10.7</v>
      </c>
      <c r="I1342" t="str">
        <f>IF(C1342&gt;$AA$17,"Above 21.9",IF(C1342&gt;$AA$16,"17.7 to 21.9",IF(C1342&gt;$AA$15,"13.7 to 17.7",IF(C1342&gt;$AA$14,"10.6 to 13.6","Below 10.6"))))</f>
        <v>17.7 to 21.9</v>
      </c>
      <c r="J1342" t="str">
        <f t="shared" si="792"/>
        <v>Below 10.6</v>
      </c>
      <c r="K1342">
        <f t="shared" ref="K1342:O1342" si="825">_xlfn.PERCENTILE.INC($C623:$C1342,K$1)</f>
        <v>10.432556097822388</v>
      </c>
      <c r="L1342">
        <f t="shared" si="825"/>
        <v>12.31776934848107</v>
      </c>
      <c r="M1342">
        <f t="shared" si="825"/>
        <v>15.740128021526132</v>
      </c>
      <c r="N1342">
        <f t="shared" si="825"/>
        <v>18.404340193783131</v>
      </c>
      <c r="O1342">
        <f t="shared" si="825"/>
        <v>24.058483388421756</v>
      </c>
      <c r="P1342">
        <f t="shared" si="753"/>
        <v>1</v>
      </c>
      <c r="Q1342">
        <f t="shared" si="794"/>
        <v>5</v>
      </c>
      <c r="R1342">
        <f t="shared" si="795"/>
        <v>1</v>
      </c>
      <c r="S1342">
        <f t="shared" si="796"/>
        <v>1</v>
      </c>
      <c r="T1342">
        <f t="shared" si="808"/>
        <v>5.0738842728606882E-2</v>
      </c>
      <c r="U1342">
        <f t="shared" si="797"/>
        <v>0.13515635467691448</v>
      </c>
      <c r="V1342">
        <f t="shared" si="798"/>
        <v>5.4474293512705801E-2</v>
      </c>
      <c r="W1342">
        <f t="shared" si="799"/>
        <v>5.0704443171212261E-2</v>
      </c>
    </row>
    <row r="1343" spans="1:23" x14ac:dyDescent="0.4">
      <c r="A1343">
        <v>1992.1</v>
      </c>
      <c r="B1343">
        <v>412.5</v>
      </c>
      <c r="C1343">
        <v>19.370271076906981</v>
      </c>
      <c r="D1343">
        <f t="shared" si="789"/>
        <v>0.21085154483798046</v>
      </c>
      <c r="E1343">
        <f t="shared" si="813"/>
        <v>6.6222084367245665E-2</v>
      </c>
      <c r="F1343">
        <f t="shared" si="809"/>
        <v>-0.17147772892372448</v>
      </c>
      <c r="G1343" t="str">
        <f t="shared" si="790"/>
        <v>17.8 to 22.0</v>
      </c>
      <c r="H1343" t="str">
        <f t="shared" si="791"/>
        <v>Below 10.7</v>
      </c>
      <c r="I1343" t="str">
        <f>IF(C1343&gt;$AA$17,"Above 21.9",IF(C1343&gt;$AA$16,"17.7 to 21.9",IF(C1343&gt;$AA$15,"13.7 to 17.7",IF(C1343&gt;$AA$14,"10.6 to 13.6","Below 10.6"))))</f>
        <v>17.7 to 21.9</v>
      </c>
      <c r="J1343" t="str">
        <f t="shared" si="792"/>
        <v>Below 10.6</v>
      </c>
      <c r="K1343">
        <f t="shared" ref="K1343:O1343" si="826">_xlfn.PERCENTILE.INC($C624:$C1343,K$1)</f>
        <v>10.464159620947619</v>
      </c>
      <c r="L1343">
        <f t="shared" si="826"/>
        <v>12.334376253467518</v>
      </c>
      <c r="M1343">
        <f t="shared" si="826"/>
        <v>15.758557273717162</v>
      </c>
      <c r="N1343">
        <f t="shared" si="826"/>
        <v>18.429763081922882</v>
      </c>
      <c r="O1343">
        <f t="shared" si="826"/>
        <v>24.058483388421756</v>
      </c>
      <c r="P1343">
        <f t="shared" si="753"/>
        <v>1</v>
      </c>
      <c r="Q1343">
        <f t="shared" si="794"/>
        <v>5</v>
      </c>
      <c r="R1343">
        <f t="shared" si="795"/>
        <v>1</v>
      </c>
      <c r="S1343">
        <f t="shared" si="796"/>
        <v>1</v>
      </c>
      <c r="T1343">
        <f t="shared" si="808"/>
        <v>5.1625503640586053E-2</v>
      </c>
      <c r="U1343">
        <f t="shared" si="797"/>
        <v>0.12500248450977844</v>
      </c>
      <c r="V1343">
        <f t="shared" si="798"/>
        <v>5.4498324418272764E-2</v>
      </c>
      <c r="W1343">
        <f t="shared" si="799"/>
        <v>5.0738842728606882E-2</v>
      </c>
    </row>
    <row r="1344" spans="1:23" x14ac:dyDescent="0.4">
      <c r="A1344">
        <v>1992.11</v>
      </c>
      <c r="B1344">
        <v>422.84</v>
      </c>
      <c r="C1344">
        <v>19.833656038801244</v>
      </c>
      <c r="D1344">
        <f t="shared" si="789"/>
        <v>0.20618392469225202</v>
      </c>
      <c r="E1344">
        <f t="shared" si="813"/>
        <v>9.5667495854062909E-2</v>
      </c>
      <c r="F1344">
        <f t="shared" si="809"/>
        <v>0.30079999999999929</v>
      </c>
      <c r="G1344" t="str">
        <f t="shared" si="790"/>
        <v>17.8 to 22.0</v>
      </c>
      <c r="H1344" t="str">
        <f t="shared" si="791"/>
        <v>Below 10.7</v>
      </c>
      <c r="I1344" t="str">
        <f>IF(C1344&gt;$AA$17,"Above 21.9",IF(C1344&gt;$AA$16,"17.7 to 21.9",IF(C1344&gt;$AA$15,"13.7 to 17.7",IF(C1344&gt;$AA$14,"10.6 to 13.6","Below 10.6"))))</f>
        <v>17.7 to 21.9</v>
      </c>
      <c r="J1344" t="str">
        <f t="shared" si="792"/>
        <v>Below 10.6</v>
      </c>
      <c r="K1344">
        <f t="shared" ref="K1344:O1344" si="827">_xlfn.PERCENTILE.INC($C625:$C1344,K$1)</f>
        <v>10.49019507042517</v>
      </c>
      <c r="L1344">
        <f t="shared" si="827"/>
        <v>12.354104871708744</v>
      </c>
      <c r="M1344">
        <f t="shared" si="827"/>
        <v>15.766274667532636</v>
      </c>
      <c r="N1344">
        <f t="shared" si="827"/>
        <v>18.432154455964948</v>
      </c>
      <c r="O1344">
        <f t="shared" si="827"/>
        <v>24.058483388421756</v>
      </c>
      <c r="P1344">
        <f t="shared" si="753"/>
        <v>1</v>
      </c>
      <c r="Q1344">
        <f t="shared" si="794"/>
        <v>5</v>
      </c>
      <c r="R1344">
        <f t="shared" si="795"/>
        <v>1</v>
      </c>
      <c r="S1344">
        <f t="shared" si="796"/>
        <v>1</v>
      </c>
      <c r="T1344">
        <f t="shared" si="808"/>
        <v>5.0419347700881099E-2</v>
      </c>
      <c r="U1344">
        <f t="shared" si="797"/>
        <v>0.11979667717668159</v>
      </c>
      <c r="V1344">
        <f t="shared" si="798"/>
        <v>5.4678069235500455E-2</v>
      </c>
      <c r="W1344">
        <f t="shared" si="799"/>
        <v>5.1625503640586053E-2</v>
      </c>
    </row>
    <row r="1345" spans="1:23" x14ac:dyDescent="0.4">
      <c r="A1345">
        <v>1992.12</v>
      </c>
      <c r="B1345">
        <v>435.64</v>
      </c>
      <c r="C1345">
        <v>20.448606721242978</v>
      </c>
      <c r="D1345">
        <f t="shared" si="789"/>
        <v>0.21251076040172165</v>
      </c>
      <c r="E1345">
        <f t="shared" si="813"/>
        <v>0.12130961880003088</v>
      </c>
      <c r="F1345">
        <f t="shared" si="809"/>
        <v>0.36325796991769971</v>
      </c>
      <c r="G1345" t="str">
        <f t="shared" si="790"/>
        <v>17.8 to 22.0</v>
      </c>
      <c r="H1345" t="str">
        <f t="shared" si="791"/>
        <v>Below 10.7</v>
      </c>
      <c r="I1345" t="str">
        <f>IF(C1345&gt;$AA$17,"Above 21.9",IF(C1345&gt;$AA$16,"17.7 to 21.9",IF(C1345&gt;$AA$15,"13.7 to 17.7",IF(C1345&gt;$AA$14,"10.6 to 13.6","Below 10.6"))))</f>
        <v>17.7 to 21.9</v>
      </c>
      <c r="J1345" t="str">
        <f t="shared" si="792"/>
        <v>Below 10.6</v>
      </c>
      <c r="K1345">
        <f t="shared" ref="K1345:O1345" si="828">_xlfn.PERCENTILE.INC($C626:$C1345,K$1)</f>
        <v>10.522451757826333</v>
      </c>
      <c r="L1345">
        <f t="shared" si="828"/>
        <v>12.3634072452328</v>
      </c>
      <c r="M1345">
        <f t="shared" si="828"/>
        <v>15.779536929008076</v>
      </c>
      <c r="N1345">
        <f t="shared" si="828"/>
        <v>18.438538530455382</v>
      </c>
      <c r="O1345">
        <f t="shared" si="828"/>
        <v>24.058483388421756</v>
      </c>
      <c r="P1345">
        <f t="shared" si="753"/>
        <v>1</v>
      </c>
      <c r="Q1345">
        <f t="shared" si="794"/>
        <v>5</v>
      </c>
      <c r="R1345">
        <f t="shared" si="795"/>
        <v>1</v>
      </c>
      <c r="S1345">
        <f t="shared" si="796"/>
        <v>1</v>
      </c>
      <c r="T1345">
        <f t="shared" si="808"/>
        <v>4.8903087317003012E-2</v>
      </c>
      <c r="U1345">
        <f t="shared" si="797"/>
        <v>0.11809528738330065</v>
      </c>
      <c r="V1345">
        <f t="shared" si="798"/>
        <v>5.42250760940369E-2</v>
      </c>
      <c r="W1345">
        <f t="shared" si="799"/>
        <v>5.0419347700881099E-2</v>
      </c>
    </row>
    <row r="1346" spans="1:23" x14ac:dyDescent="0.4">
      <c r="A1346">
        <v>1993.01</v>
      </c>
      <c r="B1346">
        <v>435.23</v>
      </c>
      <c r="C1346">
        <v>20.323410802995721</v>
      </c>
      <c r="D1346">
        <f t="shared" si="789"/>
        <v>0.20161469161469162</v>
      </c>
      <c r="E1346">
        <f t="shared" si="813"/>
        <v>4.6024802922514985E-2</v>
      </c>
      <c r="F1346">
        <f t="shared" si="809"/>
        <v>-1.1293728766870851E-2</v>
      </c>
      <c r="G1346" t="str">
        <f t="shared" si="790"/>
        <v>17.8 to 22.0</v>
      </c>
      <c r="H1346" t="str">
        <f t="shared" si="791"/>
        <v>Below 10.7</v>
      </c>
      <c r="I1346" t="str">
        <f>IF(C1346&gt;$AA$17,"Above 21.9",IF(C1346&gt;$AA$16,"17.7 to 21.9",IF(C1346&gt;$AA$15,"13.7 to 17.7",IF(C1346&gt;$AA$14,"10.6 to 13.6","Below 10.6"))))</f>
        <v>17.7 to 21.9</v>
      </c>
      <c r="J1346" t="str">
        <f t="shared" si="792"/>
        <v>Below 10.6</v>
      </c>
      <c r="K1346">
        <f t="shared" ref="K1346:O1346" si="829">_xlfn.PERCENTILE.INC($C627:$C1346,K$1)</f>
        <v>10.529885348098839</v>
      </c>
      <c r="L1346">
        <f t="shared" si="829"/>
        <v>12.372019481003049</v>
      </c>
      <c r="M1346">
        <f t="shared" si="829"/>
        <v>15.796766420469046</v>
      </c>
      <c r="N1346">
        <f t="shared" si="829"/>
        <v>18.443040130223491</v>
      </c>
      <c r="O1346">
        <f t="shared" si="829"/>
        <v>24.058483388421756</v>
      </c>
      <c r="P1346">
        <f t="shared" si="753"/>
        <v>1</v>
      </c>
      <c r="Q1346">
        <f t="shared" si="794"/>
        <v>5</v>
      </c>
      <c r="R1346">
        <f t="shared" si="795"/>
        <v>1</v>
      </c>
      <c r="S1346">
        <f t="shared" si="796"/>
        <v>1</v>
      </c>
      <c r="T1346">
        <f t="shared" si="808"/>
        <v>4.9204339256508932E-2</v>
      </c>
      <c r="U1346">
        <f t="shared" si="797"/>
        <v>0.11419718570215148</v>
      </c>
      <c r="V1346">
        <f t="shared" si="798"/>
        <v>5.0573840605085719E-2</v>
      </c>
      <c r="W1346">
        <f t="shared" si="799"/>
        <v>4.8903087317003012E-2</v>
      </c>
    </row>
    <row r="1347" spans="1:23" x14ac:dyDescent="0.4">
      <c r="A1347">
        <v>1993.02</v>
      </c>
      <c r="B1347">
        <v>441.7</v>
      </c>
      <c r="C1347">
        <v>20.545336792900457</v>
      </c>
      <c r="D1347">
        <f t="shared" si="789"/>
        <v>0.20088555858310625</v>
      </c>
      <c r="E1347">
        <f t="shared" si="813"/>
        <v>7.0632150475082381E-2</v>
      </c>
      <c r="F1347">
        <f t="shared" si="809"/>
        <v>0.17838843829699158</v>
      </c>
      <c r="G1347" t="str">
        <f t="shared" si="790"/>
        <v>17.8 to 22.0</v>
      </c>
      <c r="H1347" t="str">
        <f t="shared" si="791"/>
        <v>Below 10.7</v>
      </c>
      <c r="I1347" t="str">
        <f>IF(C1347&gt;$AA$17,"Above 21.9",IF(C1347&gt;$AA$16,"17.7 to 21.9",IF(C1347&gt;$AA$15,"13.7 to 17.7",IF(C1347&gt;$AA$14,"10.6 to 13.6","Below 10.6"))))</f>
        <v>17.7 to 21.9</v>
      </c>
      <c r="J1347" t="str">
        <f t="shared" si="792"/>
        <v>Below 10.6</v>
      </c>
      <c r="K1347">
        <f t="shared" ref="K1347:O1347" si="830">_xlfn.PERCENTILE.INC($C628:$C1347,K$1)</f>
        <v>10.537801318962943</v>
      </c>
      <c r="L1347">
        <f t="shared" si="830"/>
        <v>12.383845953529947</v>
      </c>
      <c r="M1347">
        <f t="shared" si="830"/>
        <v>15.813921085743768</v>
      </c>
      <c r="N1347">
        <f t="shared" si="830"/>
        <v>18.448605524016259</v>
      </c>
      <c r="O1347">
        <f t="shared" si="830"/>
        <v>24.058483388421756</v>
      </c>
      <c r="P1347">
        <f t="shared" ref="P1347:P1410" si="831">IF(C1347&gt;$N1347,1,IF(C1347&gt;$M1347,2,IF(C1347&gt;$L1347,3,IF(C1347&gt;$K1347,4,5))))</f>
        <v>1</v>
      </c>
      <c r="Q1347">
        <f t="shared" si="794"/>
        <v>5</v>
      </c>
      <c r="R1347">
        <f t="shared" si="795"/>
        <v>1</v>
      </c>
      <c r="S1347">
        <f t="shared" si="796"/>
        <v>1</v>
      </c>
      <c r="T1347">
        <f t="shared" si="808"/>
        <v>4.8672845331284853E-2</v>
      </c>
      <c r="U1347">
        <f t="shared" si="797"/>
        <v>0.11222723041237835</v>
      </c>
      <c r="V1347">
        <f t="shared" si="798"/>
        <v>5.1064743380116941E-2</v>
      </c>
      <c r="W1347">
        <f t="shared" si="799"/>
        <v>4.9204339256508932E-2</v>
      </c>
    </row>
    <row r="1348" spans="1:23" x14ac:dyDescent="0.4">
      <c r="A1348">
        <v>1993.03</v>
      </c>
      <c r="B1348">
        <v>450.16</v>
      </c>
      <c r="C1348">
        <v>20.855200148690923</v>
      </c>
      <c r="D1348">
        <f t="shared" si="789"/>
        <v>0.19635286372613561</v>
      </c>
      <c r="E1348">
        <f t="shared" si="813"/>
        <v>0.10506677140612729</v>
      </c>
      <c r="F1348">
        <f t="shared" si="809"/>
        <v>0.22983925741453573</v>
      </c>
      <c r="G1348" t="str">
        <f t="shared" si="790"/>
        <v>17.8 to 22.0</v>
      </c>
      <c r="H1348" t="str">
        <f t="shared" si="791"/>
        <v>Below 10.7</v>
      </c>
      <c r="I1348" t="str">
        <f>IF(C1348&gt;$AA$17,"Above 21.9",IF(C1348&gt;$AA$16,"17.7 to 21.9",IF(C1348&gt;$AA$15,"13.7 to 17.7",IF(C1348&gt;$AA$14,"10.6 to 13.6","Below 10.6"))))</f>
        <v>17.7 to 21.9</v>
      </c>
      <c r="J1348" t="str">
        <f t="shared" si="792"/>
        <v>Below 10.6</v>
      </c>
      <c r="K1348">
        <f t="shared" ref="K1348:O1348" si="832">_xlfn.PERCENTILE.INC($C629:$C1348,K$1)</f>
        <v>10.546738486631797</v>
      </c>
      <c r="L1348">
        <f t="shared" si="832"/>
        <v>12.407350816881234</v>
      </c>
      <c r="M1348">
        <f t="shared" si="832"/>
        <v>15.830884142593769</v>
      </c>
      <c r="N1348">
        <f t="shared" si="832"/>
        <v>18.449736006778863</v>
      </c>
      <c r="O1348">
        <f t="shared" si="832"/>
        <v>24.058483388421756</v>
      </c>
      <c r="P1348">
        <f t="shared" si="831"/>
        <v>1</v>
      </c>
      <c r="Q1348">
        <f t="shared" si="794"/>
        <v>5</v>
      </c>
      <c r="R1348">
        <f t="shared" si="795"/>
        <v>1</v>
      </c>
      <c r="S1348">
        <f t="shared" si="796"/>
        <v>1</v>
      </c>
      <c r="T1348">
        <f t="shared" si="808"/>
        <v>4.7949671682377494E-2</v>
      </c>
      <c r="U1348">
        <f t="shared" si="797"/>
        <v>0.10830915677322835</v>
      </c>
      <c r="V1348">
        <f t="shared" si="798"/>
        <v>5.1857639537380519E-2</v>
      </c>
      <c r="W1348">
        <f t="shared" si="799"/>
        <v>4.8672845331284853E-2</v>
      </c>
    </row>
    <row r="1349" spans="1:23" x14ac:dyDescent="0.4">
      <c r="A1349">
        <v>1993.04</v>
      </c>
      <c r="B1349">
        <v>443.08</v>
      </c>
      <c r="C1349">
        <v>20.45736201664219</v>
      </c>
      <c r="D1349">
        <f t="shared" si="789"/>
        <v>0.18096385542168675</v>
      </c>
      <c r="E1349">
        <f t="shared" si="813"/>
        <v>8.7553079207677659E-2</v>
      </c>
      <c r="F1349">
        <f t="shared" si="809"/>
        <v>-0.18873289497067816</v>
      </c>
      <c r="G1349" t="str">
        <f t="shared" si="790"/>
        <v>17.8 to 22.0</v>
      </c>
      <c r="H1349" t="str">
        <f t="shared" si="791"/>
        <v>Below 10.7</v>
      </c>
      <c r="I1349" t="str">
        <f>IF(C1349&gt;$AA$17,"Above 21.9",IF(C1349&gt;$AA$16,"17.7 to 21.9",IF(C1349&gt;$AA$15,"13.7 to 17.7",IF(C1349&gt;$AA$14,"10.6 to 13.6","Below 10.6"))))</f>
        <v>17.7 to 21.9</v>
      </c>
      <c r="J1349" t="str">
        <f t="shared" si="792"/>
        <v>Below 10.6</v>
      </c>
      <c r="K1349">
        <f t="shared" ref="K1349:O1349" si="833">_xlfn.PERCENTILE.INC($C630:$C1349,K$1)</f>
        <v>10.551710925066397</v>
      </c>
      <c r="L1349">
        <f t="shared" si="833"/>
        <v>12.425664351608456</v>
      </c>
      <c r="M1349">
        <f t="shared" si="833"/>
        <v>15.844765875229358</v>
      </c>
      <c r="N1349">
        <f t="shared" si="833"/>
        <v>18.457308922601747</v>
      </c>
      <c r="O1349">
        <f t="shared" si="833"/>
        <v>24.058483388421756</v>
      </c>
      <c r="P1349">
        <f t="shared" si="831"/>
        <v>1</v>
      </c>
      <c r="Q1349">
        <f t="shared" si="794"/>
        <v>5</v>
      </c>
      <c r="R1349">
        <f t="shared" si="795"/>
        <v>1</v>
      </c>
      <c r="S1349">
        <f t="shared" si="796"/>
        <v>1</v>
      </c>
      <c r="T1349">
        <f t="shared" si="808"/>
        <v>4.8882157884603782E-2</v>
      </c>
      <c r="U1349">
        <f t="shared" si="797"/>
        <v>0.10491438620596992</v>
      </c>
      <c r="V1349">
        <f t="shared" si="798"/>
        <v>5.1810170931944045E-2</v>
      </c>
      <c r="W1349">
        <f t="shared" si="799"/>
        <v>4.7949671682377494E-2</v>
      </c>
    </row>
    <row r="1350" spans="1:23" x14ac:dyDescent="0.4">
      <c r="A1350">
        <v>1993.05</v>
      </c>
      <c r="B1350">
        <v>445.25</v>
      </c>
      <c r="C1350">
        <v>20.517605633764873</v>
      </c>
      <c r="D1350">
        <f t="shared" si="789"/>
        <v>0.17132845825716025</v>
      </c>
      <c r="E1350">
        <f t="shared" si="813"/>
        <v>7.3382994624044739E-2</v>
      </c>
      <c r="F1350">
        <f t="shared" si="809"/>
        <v>5.8770425205380956E-2</v>
      </c>
      <c r="G1350" t="str">
        <f t="shared" si="790"/>
        <v>17.8 to 22.0</v>
      </c>
      <c r="H1350" t="str">
        <f t="shared" si="791"/>
        <v>Below 10.7</v>
      </c>
      <c r="I1350" t="str">
        <f>IF(C1350&gt;$AA$17,"Above 21.9",IF(C1350&gt;$AA$16,"17.7 to 21.9",IF(C1350&gt;$AA$15,"13.7 to 17.7",IF(C1350&gt;$AA$14,"10.6 to 13.6","Below 10.6"))))</f>
        <v>17.7 to 21.9</v>
      </c>
      <c r="J1350" t="str">
        <f t="shared" si="792"/>
        <v>Below 10.6</v>
      </c>
      <c r="K1350">
        <f t="shared" ref="K1350:O1350" si="834">_xlfn.PERCENTILE.INC($C631:$C1350,K$1)</f>
        <v>10.551710925066397</v>
      </c>
      <c r="L1350">
        <f t="shared" si="834"/>
        <v>12.432554967943613</v>
      </c>
      <c r="M1350">
        <f t="shared" si="834"/>
        <v>15.855366076618164</v>
      </c>
      <c r="N1350">
        <f t="shared" si="834"/>
        <v>18.478785280249301</v>
      </c>
      <c r="O1350">
        <f t="shared" si="834"/>
        <v>24.058483388421756</v>
      </c>
      <c r="P1350">
        <f t="shared" si="831"/>
        <v>1</v>
      </c>
      <c r="Q1350">
        <f t="shared" si="794"/>
        <v>5</v>
      </c>
      <c r="R1350">
        <f t="shared" si="795"/>
        <v>1</v>
      </c>
      <c r="S1350">
        <f t="shared" si="796"/>
        <v>1</v>
      </c>
      <c r="T1350">
        <f t="shared" si="808"/>
        <v>4.8738630513218674E-2</v>
      </c>
      <c r="U1350">
        <f t="shared" si="797"/>
        <v>0.10127139650949142</v>
      </c>
      <c r="V1350">
        <f t="shared" si="798"/>
        <v>5.0858802254541084E-2</v>
      </c>
      <c r="W1350">
        <f t="shared" si="799"/>
        <v>4.8882157884603782E-2</v>
      </c>
    </row>
    <row r="1351" spans="1:23" x14ac:dyDescent="0.4">
      <c r="A1351">
        <v>1993.06</v>
      </c>
      <c r="B1351">
        <v>448.06</v>
      </c>
      <c r="C1351">
        <v>20.608357012960198</v>
      </c>
      <c r="D1351">
        <f t="shared" si="789"/>
        <v>0.1692668269230769</v>
      </c>
      <c r="E1351">
        <f t="shared" si="813"/>
        <v>9.7460014206285112E-2</v>
      </c>
      <c r="F1351">
        <f t="shared" si="809"/>
        <v>7.5732734418865869E-2</v>
      </c>
      <c r="G1351" t="str">
        <f t="shared" si="790"/>
        <v>17.8 to 22.0</v>
      </c>
      <c r="H1351" t="str">
        <f t="shared" si="791"/>
        <v>Below 10.7</v>
      </c>
      <c r="I1351" t="str">
        <f>IF(C1351&gt;$AA$17,"Above 21.9",IF(C1351&gt;$AA$16,"17.7 to 21.9",IF(C1351&gt;$AA$15,"13.7 to 17.7",IF(C1351&gt;$AA$14,"10.6 to 13.6","Below 10.6"))))</f>
        <v>17.7 to 21.9</v>
      </c>
      <c r="J1351" t="str">
        <f t="shared" si="792"/>
        <v>Below 10.6</v>
      </c>
      <c r="K1351">
        <f t="shared" ref="K1351:O1351" si="835">_xlfn.PERCENTILE.INC($C632:$C1351,K$1)</f>
        <v>10.551710925066397</v>
      </c>
      <c r="L1351">
        <f t="shared" si="835"/>
        <v>12.432554967943613</v>
      </c>
      <c r="M1351">
        <f t="shared" si="835"/>
        <v>15.870592765412974</v>
      </c>
      <c r="N1351">
        <f t="shared" si="835"/>
        <v>18.518708082621075</v>
      </c>
      <c r="O1351">
        <f t="shared" si="835"/>
        <v>24.058483388421756</v>
      </c>
      <c r="P1351">
        <f t="shared" si="831"/>
        <v>1</v>
      </c>
      <c r="Q1351">
        <f t="shared" si="794"/>
        <v>5</v>
      </c>
      <c r="R1351">
        <f t="shared" si="795"/>
        <v>1</v>
      </c>
      <c r="S1351">
        <f t="shared" si="796"/>
        <v>1</v>
      </c>
      <c r="T1351">
        <f t="shared" si="808"/>
        <v>4.8524004090724909E-2</v>
      </c>
      <c r="U1351">
        <f t="shared" si="797"/>
        <v>9.9998820982600781E-2</v>
      </c>
      <c r="V1351">
        <f t="shared" si="798"/>
        <v>5.1772252292558753E-2</v>
      </c>
      <c r="W1351">
        <f t="shared" si="799"/>
        <v>4.8738630513218674E-2</v>
      </c>
    </row>
    <row r="1352" spans="1:23" x14ac:dyDescent="0.4">
      <c r="A1352">
        <v>1993.07</v>
      </c>
      <c r="B1352">
        <v>447.29</v>
      </c>
      <c r="C1352">
        <v>20.564596413297146</v>
      </c>
      <c r="D1352">
        <f t="shared" si="789"/>
        <v>0.16783832335329343</v>
      </c>
      <c r="E1352">
        <f t="shared" si="813"/>
        <v>7.767738826647394E-2</v>
      </c>
      <c r="F1352">
        <f t="shared" si="809"/>
        <v>-2.0622238093112043E-2</v>
      </c>
      <c r="G1352" t="str">
        <f t="shared" si="790"/>
        <v>17.8 to 22.0</v>
      </c>
      <c r="H1352" t="str">
        <f t="shared" si="791"/>
        <v>Below 10.7</v>
      </c>
      <c r="I1352" t="str">
        <f>IF(C1352&gt;$AA$17,"Above 21.9",IF(C1352&gt;$AA$16,"17.7 to 21.9",IF(C1352&gt;$AA$15,"13.7 to 17.7",IF(C1352&gt;$AA$14,"10.6 to 13.6","Below 10.6"))))</f>
        <v>17.7 to 21.9</v>
      </c>
      <c r="J1352" t="str">
        <f t="shared" si="792"/>
        <v>Below 10.6</v>
      </c>
      <c r="K1352">
        <f t="shared" ref="K1352:O1352" si="836">_xlfn.PERCENTILE.INC($C633:$C1352,K$1)</f>
        <v>10.551710925066397</v>
      </c>
      <c r="L1352">
        <f t="shared" si="836"/>
        <v>12.432554967943613</v>
      </c>
      <c r="M1352">
        <f t="shared" si="836"/>
        <v>15.873376966494737</v>
      </c>
      <c r="N1352">
        <f t="shared" si="836"/>
        <v>18.552772497091528</v>
      </c>
      <c r="O1352">
        <f t="shared" si="836"/>
        <v>24.058483388421756</v>
      </c>
      <c r="P1352">
        <f t="shared" si="831"/>
        <v>1</v>
      </c>
      <c r="Q1352">
        <f t="shared" si="794"/>
        <v>5</v>
      </c>
      <c r="R1352">
        <f t="shared" si="795"/>
        <v>1</v>
      </c>
      <c r="S1352">
        <f t="shared" si="796"/>
        <v>1</v>
      </c>
      <c r="T1352">
        <f t="shared" si="808"/>
        <v>4.86272611386332E-2</v>
      </c>
      <c r="U1352">
        <f t="shared" si="797"/>
        <v>9.9855449295825127E-2</v>
      </c>
      <c r="V1352">
        <f t="shared" si="798"/>
        <v>5.0966475504351426E-2</v>
      </c>
      <c r="W1352">
        <f t="shared" si="799"/>
        <v>4.8524004090724909E-2</v>
      </c>
    </row>
    <row r="1353" spans="1:23" x14ac:dyDescent="0.4">
      <c r="A1353">
        <v>1993.08</v>
      </c>
      <c r="B1353">
        <v>454.13</v>
      </c>
      <c r="C1353">
        <v>20.812227546627387</v>
      </c>
      <c r="D1353">
        <f t="shared" si="789"/>
        <v>0.17963669950738917</v>
      </c>
      <c r="E1353">
        <f t="shared" si="813"/>
        <v>8.6617376115617414E-2</v>
      </c>
      <c r="F1353">
        <f t="shared" si="809"/>
        <v>0.18350510854255561</v>
      </c>
      <c r="G1353" t="str">
        <f t="shared" si="790"/>
        <v>17.8 to 22.0</v>
      </c>
      <c r="H1353" t="str">
        <f t="shared" si="791"/>
        <v>Below 10.7</v>
      </c>
      <c r="I1353" t="str">
        <f>IF(C1353&gt;$AA$17,"Above 21.9",IF(C1353&gt;$AA$16,"17.7 to 21.9",IF(C1353&gt;$AA$15,"13.7 to 17.7",IF(C1353&gt;$AA$14,"10.6 to 13.6","Below 10.6"))))</f>
        <v>17.7 to 21.9</v>
      </c>
      <c r="J1353" t="str">
        <f t="shared" si="792"/>
        <v>Below 10.6</v>
      </c>
      <c r="K1353">
        <f t="shared" ref="K1353:O1353" si="837">_xlfn.PERCENTILE.INC($C634:$C1353,K$1)</f>
        <v>10.551710925066397</v>
      </c>
      <c r="L1353">
        <f t="shared" si="837"/>
        <v>12.432554967943613</v>
      </c>
      <c r="M1353">
        <f t="shared" si="837"/>
        <v>15.880111841918964</v>
      </c>
      <c r="N1353">
        <f t="shared" si="837"/>
        <v>18.593614690331911</v>
      </c>
      <c r="O1353">
        <f t="shared" si="837"/>
        <v>24.058483388421756</v>
      </c>
      <c r="P1353">
        <f t="shared" si="831"/>
        <v>1</v>
      </c>
      <c r="Q1353">
        <f t="shared" si="794"/>
        <v>5</v>
      </c>
      <c r="R1353">
        <f t="shared" si="795"/>
        <v>1</v>
      </c>
      <c r="S1353">
        <f t="shared" si="796"/>
        <v>1</v>
      </c>
      <c r="T1353">
        <f t="shared" si="808"/>
        <v>4.8048677046203525E-2</v>
      </c>
      <c r="U1353">
        <f t="shared" si="797"/>
        <v>0.1027954509943069</v>
      </c>
      <c r="V1353">
        <f t="shared" si="798"/>
        <v>5.0704443171212261E-2</v>
      </c>
      <c r="W1353">
        <f t="shared" si="799"/>
        <v>4.86272611386332E-2</v>
      </c>
    </row>
    <row r="1354" spans="1:23" x14ac:dyDescent="0.4">
      <c r="A1354">
        <v>1993.09</v>
      </c>
      <c r="B1354">
        <v>459.24</v>
      </c>
      <c r="C1354">
        <v>20.993501005229128</v>
      </c>
      <c r="D1354">
        <f t="shared" si="789"/>
        <v>0.17466507177033494</v>
      </c>
      <c r="E1354">
        <f t="shared" si="813"/>
        <v>9.7400114700821994E-2</v>
      </c>
      <c r="F1354">
        <f t="shared" si="809"/>
        <v>0.13502741505736279</v>
      </c>
      <c r="G1354" t="str">
        <f t="shared" si="790"/>
        <v>17.8 to 22.0</v>
      </c>
      <c r="H1354" t="str">
        <f t="shared" si="791"/>
        <v>Below 10.7</v>
      </c>
      <c r="I1354" t="str">
        <f>IF(C1354&gt;$AA$17,"Above 21.9",IF(C1354&gt;$AA$16,"17.7 to 21.9",IF(C1354&gt;$AA$15,"13.7 to 17.7",IF(C1354&gt;$AA$14,"10.6 to 13.6","Below 10.6"))))</f>
        <v>17.7 to 21.9</v>
      </c>
      <c r="J1354" t="str">
        <f t="shared" si="792"/>
        <v>Below 10.6</v>
      </c>
      <c r="K1354">
        <f t="shared" ref="K1354:O1354" si="838">_xlfn.PERCENTILE.INC($C635:$C1354,K$1)</f>
        <v>10.551710925066397</v>
      </c>
      <c r="L1354">
        <f t="shared" si="838"/>
        <v>12.432554967943613</v>
      </c>
      <c r="M1354">
        <f t="shared" si="838"/>
        <v>15.893877987940941</v>
      </c>
      <c r="N1354">
        <f t="shared" si="838"/>
        <v>18.628927070734832</v>
      </c>
      <c r="O1354">
        <f t="shared" si="838"/>
        <v>24.058483388421756</v>
      </c>
      <c r="P1354">
        <f t="shared" si="831"/>
        <v>1</v>
      </c>
      <c r="Q1354">
        <f t="shared" si="794"/>
        <v>5</v>
      </c>
      <c r="R1354">
        <f t="shared" si="795"/>
        <v>1</v>
      </c>
      <c r="S1354">
        <f t="shared" si="796"/>
        <v>1</v>
      </c>
      <c r="T1354">
        <f t="shared" si="808"/>
        <v>4.7633789130784657E-2</v>
      </c>
      <c r="U1354">
        <f t="shared" si="797"/>
        <v>0.10015822537691553</v>
      </c>
      <c r="V1354">
        <f t="shared" si="798"/>
        <v>5.0738842728606882E-2</v>
      </c>
      <c r="W1354">
        <f t="shared" si="799"/>
        <v>4.8048677046203525E-2</v>
      </c>
    </row>
    <row r="1355" spans="1:23" x14ac:dyDescent="0.4">
      <c r="A1355">
        <v>1993.1</v>
      </c>
      <c r="B1355">
        <v>463.9</v>
      </c>
      <c r="C1355">
        <v>21.109178247475125</v>
      </c>
      <c r="D1355">
        <f t="shared" si="789"/>
        <v>0.17662492546213476</v>
      </c>
      <c r="E1355">
        <f t="shared" si="813"/>
        <v>0.12460606060606055</v>
      </c>
      <c r="F1355">
        <f t="shared" si="809"/>
        <v>0.12176639665534278</v>
      </c>
      <c r="G1355" t="str">
        <f t="shared" si="790"/>
        <v>17.8 to 22.0</v>
      </c>
      <c r="H1355" t="str">
        <f t="shared" si="791"/>
        <v>Below 10.7</v>
      </c>
      <c r="I1355" t="str">
        <f>IF(C1355&gt;$AA$17,"Above 21.9",IF(C1355&gt;$AA$16,"17.7 to 21.9",IF(C1355&gt;$AA$15,"13.7 to 17.7",IF(C1355&gt;$AA$14,"10.6 to 13.6","Below 10.6"))))</f>
        <v>17.7 to 21.9</v>
      </c>
      <c r="J1355" t="str">
        <f t="shared" si="792"/>
        <v>Below 10.6</v>
      </c>
      <c r="K1355">
        <f t="shared" ref="K1355:O1355" si="839">_xlfn.PERCENTILE.INC($C636:$C1355,K$1)</f>
        <v>10.551710925066397</v>
      </c>
      <c r="L1355">
        <f t="shared" si="839"/>
        <v>12.440843102460223</v>
      </c>
      <c r="M1355">
        <f t="shared" si="839"/>
        <v>15.905656788894857</v>
      </c>
      <c r="N1355">
        <f t="shared" si="839"/>
        <v>18.648671194444155</v>
      </c>
      <c r="O1355">
        <f t="shared" si="839"/>
        <v>24.058483388421756</v>
      </c>
      <c r="P1355">
        <f t="shared" si="831"/>
        <v>1</v>
      </c>
      <c r="Q1355">
        <f t="shared" si="794"/>
        <v>5</v>
      </c>
      <c r="R1355">
        <f t="shared" si="795"/>
        <v>1</v>
      </c>
      <c r="S1355">
        <f t="shared" si="796"/>
        <v>1</v>
      </c>
      <c r="T1355">
        <f t="shared" si="808"/>
        <v>4.7372758345986789E-2</v>
      </c>
      <c r="U1355">
        <f t="shared" si="797"/>
        <v>9.9966093505906559E-2</v>
      </c>
      <c r="V1355">
        <f t="shared" si="798"/>
        <v>5.1625503640586053E-2</v>
      </c>
      <c r="W1355">
        <f t="shared" si="799"/>
        <v>4.7633789130784657E-2</v>
      </c>
    </row>
    <row r="1356" spans="1:23" x14ac:dyDescent="0.4">
      <c r="A1356">
        <v>1993.11</v>
      </c>
      <c r="B1356">
        <v>462.89</v>
      </c>
      <c r="C1356">
        <v>21.03790118960638</v>
      </c>
      <c r="D1356">
        <f t="shared" si="789"/>
        <v>0.18019975786924941</v>
      </c>
      <c r="E1356">
        <f t="shared" si="813"/>
        <v>9.4716677703150162E-2</v>
      </c>
      <c r="F1356">
        <f t="shared" si="809"/>
        <v>-2.6126320327656587E-2</v>
      </c>
      <c r="G1356" t="str">
        <f t="shared" si="790"/>
        <v>17.8 to 22.0</v>
      </c>
      <c r="H1356" t="str">
        <f t="shared" si="791"/>
        <v>Below 10.7</v>
      </c>
      <c r="I1356" t="str">
        <f>IF(C1356&gt;$AA$17,"Above 21.9",IF(C1356&gt;$AA$16,"17.7 to 21.9",IF(C1356&gt;$AA$15,"13.7 to 17.7",IF(C1356&gt;$AA$14,"10.6 to 13.6","Below 10.6"))))</f>
        <v>17.7 to 21.9</v>
      </c>
      <c r="J1356" t="str">
        <f t="shared" si="792"/>
        <v>Below 10.6</v>
      </c>
      <c r="K1356">
        <f t="shared" ref="K1356:O1356" si="840">_xlfn.PERCENTILE.INC($C637:$C1356,K$1)</f>
        <v>10.551710925066397</v>
      </c>
      <c r="L1356">
        <f t="shared" si="840"/>
        <v>12.446710211933633</v>
      </c>
      <c r="M1356">
        <f t="shared" si="840"/>
        <v>15.920879058997169</v>
      </c>
      <c r="N1356">
        <f t="shared" si="840"/>
        <v>18.662569985178106</v>
      </c>
      <c r="O1356">
        <f t="shared" si="840"/>
        <v>24.058483388421756</v>
      </c>
      <c r="P1356">
        <f t="shared" si="831"/>
        <v>1</v>
      </c>
      <c r="Q1356">
        <f t="shared" si="794"/>
        <v>5</v>
      </c>
      <c r="R1356">
        <f t="shared" si="795"/>
        <v>1</v>
      </c>
      <c r="S1356">
        <f t="shared" si="796"/>
        <v>1</v>
      </c>
      <c r="T1356">
        <f t="shared" si="808"/>
        <v>4.7533258711854896E-2</v>
      </c>
      <c r="U1356">
        <f t="shared" si="797"/>
        <v>0.10148594040061736</v>
      </c>
      <c r="V1356">
        <f t="shared" si="798"/>
        <v>5.0419347700881099E-2</v>
      </c>
      <c r="W1356">
        <f t="shared" si="799"/>
        <v>4.7372758345986789E-2</v>
      </c>
    </row>
    <row r="1357" spans="1:23" x14ac:dyDescent="0.4">
      <c r="A1357">
        <v>1993.12</v>
      </c>
      <c r="B1357">
        <v>465.95</v>
      </c>
      <c r="C1357">
        <v>21.164732079814648</v>
      </c>
      <c r="D1357">
        <f t="shared" si="789"/>
        <v>0.18342457420924571</v>
      </c>
      <c r="E1357">
        <f t="shared" si="813"/>
        <v>6.9575796529244338E-2</v>
      </c>
      <c r="F1357">
        <f t="shared" si="809"/>
        <v>7.9327702045842483E-2</v>
      </c>
      <c r="G1357" t="str">
        <f t="shared" si="790"/>
        <v>17.8 to 22.0</v>
      </c>
      <c r="H1357" t="str">
        <f t="shared" si="791"/>
        <v>Below 10.7</v>
      </c>
      <c r="I1357" t="str">
        <f>IF(C1357&gt;$AA$17,"Above 21.9",IF(C1357&gt;$AA$16,"17.7 to 21.9",IF(C1357&gt;$AA$15,"13.7 to 17.7",IF(C1357&gt;$AA$14,"10.6 to 13.6","Below 10.6"))))</f>
        <v>17.7 to 21.9</v>
      </c>
      <c r="J1357" t="str">
        <f t="shared" si="792"/>
        <v>Below 10.6</v>
      </c>
      <c r="K1357">
        <f t="shared" ref="K1357:O1357" si="841">_xlfn.PERCENTILE.INC($C638:$C1357,K$1)</f>
        <v>10.551710925066397</v>
      </c>
      <c r="L1357">
        <f t="shared" si="841"/>
        <v>12.457056864948429</v>
      </c>
      <c r="M1357">
        <f t="shared" si="841"/>
        <v>15.955466335643642</v>
      </c>
      <c r="N1357">
        <f t="shared" si="841"/>
        <v>18.673091329587699</v>
      </c>
      <c r="O1357">
        <f t="shared" si="841"/>
        <v>24.058483388421756</v>
      </c>
      <c r="P1357">
        <f t="shared" si="831"/>
        <v>1</v>
      </c>
      <c r="Q1357">
        <f t="shared" si="794"/>
        <v>5</v>
      </c>
      <c r="R1357">
        <f t="shared" si="795"/>
        <v>1</v>
      </c>
      <c r="S1357">
        <f t="shared" si="796"/>
        <v>1</v>
      </c>
      <c r="T1357">
        <f t="shared" si="808"/>
        <v>4.724841288937108E-2</v>
      </c>
      <c r="U1357">
        <f t="shared" si="797"/>
        <v>0.10188475691171486</v>
      </c>
      <c r="V1357">
        <f t="shared" si="798"/>
        <v>4.8903087317003012E-2</v>
      </c>
      <c r="W1357">
        <f t="shared" si="799"/>
        <v>4.7533258711854896E-2</v>
      </c>
    </row>
    <row r="1358" spans="1:23" x14ac:dyDescent="0.4">
      <c r="A1358">
        <v>1994.01</v>
      </c>
      <c r="B1358">
        <v>472.99</v>
      </c>
      <c r="C1358">
        <v>21.411974913826544</v>
      </c>
      <c r="D1358">
        <f t="shared" si="789"/>
        <v>0.1842487980769231</v>
      </c>
      <c r="E1358">
        <f t="shared" si="813"/>
        <v>8.6758725271695397E-2</v>
      </c>
      <c r="F1358">
        <f t="shared" si="809"/>
        <v>0.18130700718961315</v>
      </c>
      <c r="G1358" t="str">
        <f t="shared" si="790"/>
        <v>17.8 to 22.0</v>
      </c>
      <c r="H1358" t="str">
        <f t="shared" si="791"/>
        <v>Below 10.7</v>
      </c>
      <c r="I1358" t="str">
        <f>IF(C1358&gt;$AA$17,"Above 21.9",IF(C1358&gt;$AA$16,"17.7 to 21.9",IF(C1358&gt;$AA$15,"13.7 to 17.7",IF(C1358&gt;$AA$14,"10.6 to 13.6","Below 10.6"))))</f>
        <v>17.7 to 21.9</v>
      </c>
      <c r="J1358" t="str">
        <f t="shared" si="792"/>
        <v>Below 10.6</v>
      </c>
      <c r="K1358">
        <f t="shared" ref="K1358:O1358" si="842">_xlfn.PERCENTILE.INC($C639:$C1358,K$1)</f>
        <v>10.551710925066397</v>
      </c>
      <c r="L1358">
        <f t="shared" si="842"/>
        <v>12.457056864948429</v>
      </c>
      <c r="M1358">
        <f t="shared" si="842"/>
        <v>15.999957906114773</v>
      </c>
      <c r="N1358">
        <f t="shared" si="842"/>
        <v>18.683910853673051</v>
      </c>
      <c r="O1358">
        <f t="shared" si="842"/>
        <v>24.058483388421756</v>
      </c>
      <c r="P1358">
        <f t="shared" si="831"/>
        <v>1</v>
      </c>
      <c r="Q1358">
        <f t="shared" si="794"/>
        <v>5</v>
      </c>
      <c r="R1358">
        <f t="shared" si="795"/>
        <v>1</v>
      </c>
      <c r="S1358">
        <f t="shared" si="796"/>
        <v>1</v>
      </c>
      <c r="T1358">
        <f t="shared" si="808"/>
        <v>4.6702838202666734E-2</v>
      </c>
      <c r="U1358">
        <f t="shared" si="797"/>
        <v>0.10106183845248688</v>
      </c>
      <c r="V1358">
        <f t="shared" si="798"/>
        <v>4.9204339256508932E-2</v>
      </c>
      <c r="W1358">
        <f t="shared" si="799"/>
        <v>4.724841288937108E-2</v>
      </c>
    </row>
    <row r="1359" spans="1:23" x14ac:dyDescent="0.4">
      <c r="A1359">
        <v>1994.02</v>
      </c>
      <c r="B1359">
        <v>471.58</v>
      </c>
      <c r="C1359">
        <v>21.263840187313022</v>
      </c>
      <c r="D1359">
        <f t="shared" si="789"/>
        <v>0.19979656706929433</v>
      </c>
      <c r="E1359">
        <f t="shared" si="813"/>
        <v>6.7647724700022629E-2</v>
      </c>
      <c r="F1359">
        <f t="shared" si="809"/>
        <v>-3.57724264783617E-2</v>
      </c>
      <c r="G1359" t="str">
        <f t="shared" si="790"/>
        <v>17.8 to 22.0</v>
      </c>
      <c r="H1359" t="str">
        <f t="shared" si="791"/>
        <v>Below 10.7</v>
      </c>
      <c r="I1359" t="str">
        <f>IF(C1359&gt;$AA$17,"Above 21.9",IF(C1359&gt;$AA$16,"17.7 to 21.9",IF(C1359&gt;$AA$15,"13.7 to 17.7",IF(C1359&gt;$AA$14,"10.6 to 13.6","Below 10.6"))))</f>
        <v>17.7 to 21.9</v>
      </c>
      <c r="J1359" t="str">
        <f t="shared" si="792"/>
        <v>Below 10.6</v>
      </c>
      <c r="K1359">
        <f t="shared" ref="K1359:O1359" si="843">_xlfn.PERCENTILE.INC($C640:$C1359,K$1)</f>
        <v>10.551710925066397</v>
      </c>
      <c r="L1359">
        <f t="shared" si="843"/>
        <v>12.457056864948429</v>
      </c>
      <c r="M1359">
        <f t="shared" si="843"/>
        <v>16.024570856985669</v>
      </c>
      <c r="N1359">
        <f t="shared" si="843"/>
        <v>18.696509143748344</v>
      </c>
      <c r="O1359">
        <f t="shared" si="843"/>
        <v>24.058483388421756</v>
      </c>
      <c r="P1359">
        <f t="shared" si="831"/>
        <v>1</v>
      </c>
      <c r="Q1359">
        <f t="shared" si="794"/>
        <v>5</v>
      </c>
      <c r="R1359">
        <f t="shared" si="795"/>
        <v>1</v>
      </c>
      <c r="S1359">
        <f t="shared" si="796"/>
        <v>1</v>
      </c>
      <c r="T1359">
        <f t="shared" si="808"/>
        <v>4.7028193928801518E-2</v>
      </c>
      <c r="U1359">
        <f t="shared" si="797"/>
        <v>0.10724401530088422</v>
      </c>
      <c r="V1359">
        <f t="shared" si="798"/>
        <v>4.8672845331284853E-2</v>
      </c>
      <c r="W1359">
        <f t="shared" si="799"/>
        <v>4.6702838202666734E-2</v>
      </c>
    </row>
    <row r="1360" spans="1:23" x14ac:dyDescent="0.4">
      <c r="A1360">
        <v>1994.03</v>
      </c>
      <c r="B1360">
        <v>463.81</v>
      </c>
      <c r="C1360">
        <v>20.833375889460402</v>
      </c>
      <c r="D1360">
        <f t="shared" si="789"/>
        <v>0.19466963151207112</v>
      </c>
      <c r="E1360">
        <f t="shared" si="813"/>
        <v>3.0322551981517631E-2</v>
      </c>
      <c r="F1360">
        <f t="shared" si="809"/>
        <v>-0.19771830866448911</v>
      </c>
      <c r="G1360" t="str">
        <f t="shared" si="790"/>
        <v>17.8 to 22.0</v>
      </c>
      <c r="H1360" t="str">
        <f t="shared" si="791"/>
        <v>Below 10.7</v>
      </c>
      <c r="I1360" t="str">
        <f>IF(C1360&gt;$AA$17,"Above 21.9",IF(C1360&gt;$AA$16,"17.7 to 21.9",IF(C1360&gt;$AA$15,"13.7 to 17.7",IF(C1360&gt;$AA$14,"10.6 to 13.6","Below 10.6"))))</f>
        <v>17.7 to 21.9</v>
      </c>
      <c r="J1360" t="str">
        <f t="shared" si="792"/>
        <v>Below 10.6</v>
      </c>
      <c r="K1360">
        <f t="shared" ref="K1360:O1360" si="844">_xlfn.PERCENTILE.INC($C641:$C1360,K$1)</f>
        <v>10.551710925066397</v>
      </c>
      <c r="L1360">
        <f t="shared" si="844"/>
        <v>12.457056864948429</v>
      </c>
      <c r="M1360">
        <f t="shared" si="844"/>
        <v>16.048964489062925</v>
      </c>
      <c r="N1360">
        <f t="shared" si="844"/>
        <v>18.711834061752459</v>
      </c>
      <c r="O1360">
        <f t="shared" si="844"/>
        <v>24.058483388421756</v>
      </c>
      <c r="P1360">
        <f t="shared" si="831"/>
        <v>1</v>
      </c>
      <c r="Q1360">
        <f t="shared" si="794"/>
        <v>5</v>
      </c>
      <c r="R1360">
        <f t="shared" si="795"/>
        <v>1</v>
      </c>
      <c r="S1360">
        <f t="shared" si="796"/>
        <v>1</v>
      </c>
      <c r="T1360">
        <f t="shared" si="808"/>
        <v>4.7999901950883515E-2</v>
      </c>
      <c r="U1360">
        <f t="shared" si="797"/>
        <v>0.10721851818957726</v>
      </c>
      <c r="V1360">
        <f t="shared" si="798"/>
        <v>4.7949671682377494E-2</v>
      </c>
      <c r="W1360">
        <f t="shared" si="799"/>
        <v>4.7028193928801518E-2</v>
      </c>
    </row>
    <row r="1361" spans="1:23" x14ac:dyDescent="0.4">
      <c r="A1361">
        <v>1994.04</v>
      </c>
      <c r="B1361">
        <v>447.23</v>
      </c>
      <c r="C1361">
        <v>20.055250085063843</v>
      </c>
      <c r="D1361">
        <f t="shared" si="789"/>
        <v>0.18377538071065991</v>
      </c>
      <c r="E1361">
        <f t="shared" si="813"/>
        <v>9.3662544010111818E-3</v>
      </c>
      <c r="F1361">
        <f t="shared" si="809"/>
        <v>-0.42896875875897411</v>
      </c>
      <c r="G1361" t="str">
        <f t="shared" si="790"/>
        <v>17.8 to 22.0</v>
      </c>
      <c r="H1361" t="str">
        <f t="shared" si="791"/>
        <v>Below 10.7</v>
      </c>
      <c r="I1361" t="str">
        <f>IF(C1361&gt;$AA$17,"Above 21.9",IF(C1361&gt;$AA$16,"17.7 to 21.9",IF(C1361&gt;$AA$15,"13.7 to 17.7",IF(C1361&gt;$AA$14,"10.6 to 13.6","Below 10.6"))))</f>
        <v>17.7 to 21.9</v>
      </c>
      <c r="J1361" t="str">
        <f t="shared" si="792"/>
        <v>Below 10.6</v>
      </c>
      <c r="K1361">
        <f t="shared" ref="K1361:O1361" si="845">_xlfn.PERCENTILE.INC($C642:$C1361,K$1)</f>
        <v>10.551710925066397</v>
      </c>
      <c r="L1361">
        <f t="shared" si="845"/>
        <v>12.457056864948429</v>
      </c>
      <c r="M1361">
        <f t="shared" si="845"/>
        <v>16.086170330084769</v>
      </c>
      <c r="N1361">
        <f t="shared" si="845"/>
        <v>18.713824306872251</v>
      </c>
      <c r="O1361">
        <f t="shared" si="845"/>
        <v>24.058483388421756</v>
      </c>
      <c r="P1361">
        <f t="shared" si="831"/>
        <v>1</v>
      </c>
      <c r="Q1361">
        <f t="shared" si="794"/>
        <v>5</v>
      </c>
      <c r="R1361">
        <f t="shared" si="795"/>
        <v>1</v>
      </c>
      <c r="S1361">
        <f t="shared" si="796"/>
        <v>1</v>
      </c>
      <c r="T1361">
        <f t="shared" si="808"/>
        <v>4.9862255307638895E-2</v>
      </c>
      <c r="U1361">
        <f t="shared" si="797"/>
        <v>0.10746167207591825</v>
      </c>
      <c r="V1361">
        <f t="shared" si="798"/>
        <v>4.8882157884603782E-2</v>
      </c>
      <c r="W1361">
        <f t="shared" si="799"/>
        <v>4.7999901950883515E-2</v>
      </c>
    </row>
    <row r="1362" spans="1:23" x14ac:dyDescent="0.4">
      <c r="A1362">
        <v>1994.05</v>
      </c>
      <c r="B1362">
        <v>450.9</v>
      </c>
      <c r="C1362">
        <v>20.196492421281445</v>
      </c>
      <c r="D1362">
        <f t="shared" si="789"/>
        <v>0.18793103448275861</v>
      </c>
      <c r="E1362">
        <f t="shared" si="813"/>
        <v>1.2689500280741105E-2</v>
      </c>
      <c r="F1362">
        <f t="shared" si="809"/>
        <v>9.8472821590679299E-2</v>
      </c>
      <c r="G1362" t="str">
        <f t="shared" si="790"/>
        <v>17.8 to 22.0</v>
      </c>
      <c r="H1362" t="str">
        <f t="shared" si="791"/>
        <v>Below 10.7</v>
      </c>
      <c r="I1362" t="str">
        <f>IF(C1362&gt;$AA$17,"Above 21.9",IF(C1362&gt;$AA$16,"17.7 to 21.9",IF(C1362&gt;$AA$15,"13.7 to 17.7",IF(C1362&gt;$AA$14,"10.6 to 13.6","Below 10.6"))))</f>
        <v>17.7 to 21.9</v>
      </c>
      <c r="J1362" t="str">
        <f t="shared" si="792"/>
        <v>Below 10.6</v>
      </c>
      <c r="K1362">
        <f t="shared" ref="K1362:O1362" si="846">_xlfn.PERCENTILE.INC($C643:$C1362,K$1)</f>
        <v>10.551710925066397</v>
      </c>
      <c r="L1362">
        <f t="shared" si="846"/>
        <v>12.469351347464306</v>
      </c>
      <c r="M1362">
        <f t="shared" si="846"/>
        <v>16.126064681427518</v>
      </c>
      <c r="N1362">
        <f t="shared" si="846"/>
        <v>18.74028160638434</v>
      </c>
      <c r="O1362">
        <f t="shared" si="846"/>
        <v>24.058483388421756</v>
      </c>
      <c r="P1362">
        <f t="shared" si="831"/>
        <v>1</v>
      </c>
      <c r="Q1362">
        <f t="shared" si="794"/>
        <v>5</v>
      </c>
      <c r="R1362">
        <f t="shared" si="795"/>
        <v>1</v>
      </c>
      <c r="S1362">
        <f t="shared" si="796"/>
        <v>1</v>
      </c>
      <c r="T1362">
        <f t="shared" si="808"/>
        <v>4.9513548151870181E-2</v>
      </c>
      <c r="U1362">
        <f t="shared" si="797"/>
        <v>0.10832086413985639</v>
      </c>
      <c r="V1362">
        <f t="shared" si="798"/>
        <v>4.8738630513218674E-2</v>
      </c>
      <c r="W1362">
        <f t="shared" si="799"/>
        <v>4.9862255307638895E-2</v>
      </c>
    </row>
    <row r="1363" spans="1:23" x14ac:dyDescent="0.4">
      <c r="A1363">
        <v>1994.06</v>
      </c>
      <c r="B1363">
        <v>454.83</v>
      </c>
      <c r="C1363">
        <v>20.290763690670303</v>
      </c>
      <c r="D1363">
        <f t="shared" si="789"/>
        <v>0.19708033964728938</v>
      </c>
      <c r="E1363">
        <f t="shared" si="813"/>
        <v>1.5109583537918988E-2</v>
      </c>
      <c r="F1363">
        <f t="shared" si="809"/>
        <v>0.10459081836327364</v>
      </c>
      <c r="G1363" t="str">
        <f t="shared" si="790"/>
        <v>17.8 to 22.0</v>
      </c>
      <c r="H1363" t="str">
        <f t="shared" si="791"/>
        <v>Below 10.7</v>
      </c>
      <c r="I1363" t="str">
        <f>IF(C1363&gt;$AA$17,"Above 21.9",IF(C1363&gt;$AA$16,"17.7 to 21.9",IF(C1363&gt;$AA$15,"13.7 to 17.7",IF(C1363&gt;$AA$14,"10.6 to 13.6","Below 10.6"))))</f>
        <v>17.7 to 21.9</v>
      </c>
      <c r="J1363" t="str">
        <f t="shared" si="792"/>
        <v>Below 10.6</v>
      </c>
      <c r="K1363">
        <f t="shared" ref="K1363:O1363" si="847">_xlfn.PERCENTILE.INC($C644:$C1363,K$1)</f>
        <v>10.551710925066397</v>
      </c>
      <c r="L1363">
        <f t="shared" si="847"/>
        <v>12.505623755109502</v>
      </c>
      <c r="M1363">
        <f t="shared" si="847"/>
        <v>16.137591818236892</v>
      </c>
      <c r="N1363">
        <f t="shared" si="847"/>
        <v>18.827439354707323</v>
      </c>
      <c r="O1363">
        <f t="shared" si="847"/>
        <v>24.058483388421756</v>
      </c>
      <c r="P1363">
        <f t="shared" si="831"/>
        <v>1</v>
      </c>
      <c r="Q1363">
        <f t="shared" si="794"/>
        <v>5</v>
      </c>
      <c r="R1363">
        <f t="shared" si="795"/>
        <v>1</v>
      </c>
      <c r="S1363">
        <f t="shared" si="796"/>
        <v>1</v>
      </c>
      <c r="T1363">
        <f t="shared" si="808"/>
        <v>4.9283507276751744E-2</v>
      </c>
      <c r="U1363">
        <f t="shared" si="797"/>
        <v>0.11098550619583544</v>
      </c>
      <c r="V1363">
        <f t="shared" si="798"/>
        <v>4.8524004090724909E-2</v>
      </c>
      <c r="W1363">
        <f t="shared" si="799"/>
        <v>4.9513548151870181E-2</v>
      </c>
    </row>
    <row r="1364" spans="1:23" x14ac:dyDescent="0.4">
      <c r="A1364">
        <v>1994.07</v>
      </c>
      <c r="B1364">
        <v>451.4</v>
      </c>
      <c r="C1364">
        <v>20.067951816142141</v>
      </c>
      <c r="D1364">
        <f t="shared" si="789"/>
        <v>0.19874255459960288</v>
      </c>
      <c r="E1364">
        <f t="shared" si="813"/>
        <v>9.1886695432492494E-3</v>
      </c>
      <c r="F1364">
        <f t="shared" si="809"/>
        <v>-9.0495349910955925E-2</v>
      </c>
      <c r="G1364" t="str">
        <f t="shared" si="790"/>
        <v>17.8 to 22.0</v>
      </c>
      <c r="H1364" t="str">
        <f t="shared" si="791"/>
        <v>Below 10.7</v>
      </c>
      <c r="I1364" t="str">
        <f>IF(C1364&gt;$AA$17,"Above 21.9",IF(C1364&gt;$AA$16,"17.7 to 21.9",IF(C1364&gt;$AA$15,"13.7 to 17.7",IF(C1364&gt;$AA$14,"10.6 to 13.6","Below 10.6"))))</f>
        <v>17.7 to 21.9</v>
      </c>
      <c r="J1364" t="str">
        <f t="shared" si="792"/>
        <v>Below 10.6</v>
      </c>
      <c r="K1364">
        <f t="shared" ref="K1364:O1364" si="848">_xlfn.PERCENTILE.INC($C645:$C1364,K$1)</f>
        <v>10.551710925066397</v>
      </c>
      <c r="L1364">
        <f t="shared" si="848"/>
        <v>12.534535493935257</v>
      </c>
      <c r="M1364">
        <f t="shared" si="848"/>
        <v>16.153420166275438</v>
      </c>
      <c r="N1364">
        <f t="shared" si="848"/>
        <v>18.837239561471385</v>
      </c>
      <c r="O1364">
        <f t="shared" si="848"/>
        <v>24.058483388421756</v>
      </c>
      <c r="P1364">
        <f t="shared" si="831"/>
        <v>1</v>
      </c>
      <c r="Q1364">
        <f t="shared" si="794"/>
        <v>5</v>
      </c>
      <c r="R1364">
        <f t="shared" si="795"/>
        <v>1</v>
      </c>
      <c r="S1364">
        <f t="shared" si="796"/>
        <v>1</v>
      </c>
      <c r="T1364">
        <f t="shared" si="808"/>
        <v>4.9830695686424058E-2</v>
      </c>
      <c r="U1364">
        <f t="shared" si="797"/>
        <v>0.11276115493859258</v>
      </c>
      <c r="V1364">
        <f t="shared" si="798"/>
        <v>4.86272611386332E-2</v>
      </c>
      <c r="W1364">
        <f t="shared" si="799"/>
        <v>4.9283507276751744E-2</v>
      </c>
    </row>
    <row r="1365" spans="1:23" x14ac:dyDescent="0.4">
      <c r="A1365">
        <v>1994.08</v>
      </c>
      <c r="B1365">
        <v>464.24</v>
      </c>
      <c r="C1365">
        <v>20.535549404755631</v>
      </c>
      <c r="D1365">
        <f t="shared" si="789"/>
        <v>0.18238442822384429</v>
      </c>
      <c r="E1365">
        <f t="shared" si="813"/>
        <v>2.2262347785876321E-2</v>
      </c>
      <c r="F1365">
        <f t="shared" si="809"/>
        <v>0.3413380593708471</v>
      </c>
      <c r="G1365" t="str">
        <f t="shared" si="790"/>
        <v>17.8 to 22.0</v>
      </c>
      <c r="H1365" t="str">
        <f t="shared" si="791"/>
        <v>Below 10.7</v>
      </c>
      <c r="I1365" t="str">
        <f>IF(C1365&gt;$AA$17,"Above 21.9",IF(C1365&gt;$AA$16,"17.7 to 21.9",IF(C1365&gt;$AA$15,"13.7 to 17.7",IF(C1365&gt;$AA$14,"10.6 to 13.6","Below 10.6"))))</f>
        <v>17.7 to 21.9</v>
      </c>
      <c r="J1365" t="str">
        <f t="shared" si="792"/>
        <v>Below 10.6</v>
      </c>
      <c r="K1365">
        <f t="shared" ref="K1365:O1365" si="849">_xlfn.PERCENTILE.INC($C646:$C1365,K$1)</f>
        <v>10.551710925066397</v>
      </c>
      <c r="L1365">
        <f t="shared" si="849"/>
        <v>12.546054358902103</v>
      </c>
      <c r="M1365">
        <f t="shared" si="849"/>
        <v>16.159640409831496</v>
      </c>
      <c r="N1365">
        <f t="shared" si="849"/>
        <v>18.846528042788417</v>
      </c>
      <c r="O1365">
        <f t="shared" si="849"/>
        <v>24.058483388421756</v>
      </c>
      <c r="P1365">
        <f t="shared" si="831"/>
        <v>1</v>
      </c>
      <c r="Q1365">
        <f t="shared" si="794"/>
        <v>5</v>
      </c>
      <c r="R1365">
        <f t="shared" si="795"/>
        <v>1</v>
      </c>
      <c r="S1365">
        <f t="shared" si="796"/>
        <v>1</v>
      </c>
      <c r="T1365">
        <f t="shared" si="808"/>
        <v>4.8696043153752665E-2</v>
      </c>
      <c r="U1365">
        <f t="shared" si="797"/>
        <v>0.10391701407904622</v>
      </c>
      <c r="V1365">
        <f t="shared" si="798"/>
        <v>4.8048677046203525E-2</v>
      </c>
      <c r="W1365">
        <f t="shared" si="799"/>
        <v>4.9830695686424058E-2</v>
      </c>
    </row>
    <row r="1366" spans="1:23" x14ac:dyDescent="0.4">
      <c r="A1366">
        <v>1994.09</v>
      </c>
      <c r="B1366">
        <v>466.96</v>
      </c>
      <c r="C1366">
        <v>20.576450100818853</v>
      </c>
      <c r="D1366">
        <f t="shared" si="789"/>
        <v>0.18113184828416617</v>
      </c>
      <c r="E1366">
        <f t="shared" si="813"/>
        <v>1.6810382370873553E-2</v>
      </c>
      <c r="F1366">
        <f t="shared" si="809"/>
        <v>7.0308461140788481E-2</v>
      </c>
      <c r="G1366" t="str">
        <f t="shared" si="790"/>
        <v>17.8 to 22.0</v>
      </c>
      <c r="H1366" t="str">
        <f t="shared" si="791"/>
        <v>Below 10.7</v>
      </c>
      <c r="I1366" t="str">
        <f>IF(C1366&gt;$AA$17,"Above 21.9",IF(C1366&gt;$AA$16,"17.7 to 21.9",IF(C1366&gt;$AA$15,"13.7 to 17.7",IF(C1366&gt;$AA$14,"10.6 to 13.6","Below 10.6"))))</f>
        <v>17.7 to 21.9</v>
      </c>
      <c r="J1366" t="str">
        <f t="shared" si="792"/>
        <v>Below 10.6</v>
      </c>
      <c r="K1366">
        <f t="shared" ref="K1366:O1366" si="850">_xlfn.PERCENTILE.INC($C647:$C1366,K$1)</f>
        <v>10.551710925066397</v>
      </c>
      <c r="L1366">
        <f t="shared" si="850"/>
        <v>12.599284761354209</v>
      </c>
      <c r="M1366">
        <f t="shared" si="850"/>
        <v>16.163521074197039</v>
      </c>
      <c r="N1366">
        <f t="shared" si="850"/>
        <v>18.873911884680158</v>
      </c>
      <c r="O1366">
        <f t="shared" si="850"/>
        <v>24.058483388421756</v>
      </c>
      <c r="P1366">
        <f t="shared" si="831"/>
        <v>1</v>
      </c>
      <c r="Q1366">
        <f t="shared" si="794"/>
        <v>5</v>
      </c>
      <c r="R1366">
        <f t="shared" si="795"/>
        <v>1</v>
      </c>
      <c r="S1366">
        <f t="shared" si="796"/>
        <v>1</v>
      </c>
      <c r="T1366">
        <f t="shared" si="808"/>
        <v>4.8599247931508084E-2</v>
      </c>
      <c r="U1366">
        <f t="shared" si="797"/>
        <v>0.10322749737259772</v>
      </c>
      <c r="V1366">
        <f t="shared" si="798"/>
        <v>4.7633789130784657E-2</v>
      </c>
      <c r="W1366">
        <f t="shared" si="799"/>
        <v>4.8696043153752665E-2</v>
      </c>
    </row>
    <row r="1367" spans="1:23" x14ac:dyDescent="0.4">
      <c r="A1367">
        <v>1994.1</v>
      </c>
      <c r="B1367">
        <v>463.81</v>
      </c>
      <c r="C1367">
        <v>20.395759282410243</v>
      </c>
      <c r="D1367">
        <f t="shared" si="789"/>
        <v>0.18143810679611649</v>
      </c>
      <c r="E1367">
        <f t="shared" si="813"/>
        <v>-1.9400732916571457E-4</v>
      </c>
      <c r="F1367">
        <f t="shared" si="809"/>
        <v>-8.094911769744674E-2</v>
      </c>
      <c r="G1367" t="str">
        <f t="shared" si="790"/>
        <v>17.8 to 22.0</v>
      </c>
      <c r="H1367" t="str">
        <f t="shared" si="791"/>
        <v>Below 10.7</v>
      </c>
      <c r="I1367" t="str">
        <f>IF(C1367&gt;$AA$17,"Above 21.9",IF(C1367&gt;$AA$16,"17.7 to 21.9",IF(C1367&gt;$AA$15,"13.7 to 17.7",IF(C1367&gt;$AA$14,"10.6 to 13.6","Below 10.6"))))</f>
        <v>17.7 to 21.9</v>
      </c>
      <c r="J1367" t="str">
        <f t="shared" si="792"/>
        <v>Below 10.6</v>
      </c>
      <c r="K1367">
        <f t="shared" ref="K1367:O1367" si="851">_xlfn.PERCENTILE.INC($C648:$C1367,K$1)</f>
        <v>10.551710925066397</v>
      </c>
      <c r="L1367">
        <f t="shared" si="851"/>
        <v>12.654214628398716</v>
      </c>
      <c r="M1367">
        <f t="shared" si="851"/>
        <v>16.170163376028544</v>
      </c>
      <c r="N1367">
        <f t="shared" si="851"/>
        <v>18.945655956800909</v>
      </c>
      <c r="O1367">
        <f t="shared" si="851"/>
        <v>24.058483388421756</v>
      </c>
      <c r="P1367">
        <f t="shared" si="831"/>
        <v>1</v>
      </c>
      <c r="Q1367">
        <f t="shared" si="794"/>
        <v>5</v>
      </c>
      <c r="R1367">
        <f t="shared" si="795"/>
        <v>1</v>
      </c>
      <c r="S1367">
        <f t="shared" si="796"/>
        <v>1</v>
      </c>
      <c r="T1367">
        <f t="shared" si="808"/>
        <v>4.9029800075274584E-2</v>
      </c>
      <c r="U1367">
        <f t="shared" si="797"/>
        <v>0.10422018043934625</v>
      </c>
      <c r="V1367">
        <f t="shared" si="798"/>
        <v>4.7372758345986789E-2</v>
      </c>
      <c r="W1367">
        <f t="shared" si="799"/>
        <v>4.8599247931508084E-2</v>
      </c>
    </row>
    <row r="1368" spans="1:23" x14ac:dyDescent="0.4">
      <c r="A1368">
        <v>1994.11</v>
      </c>
      <c r="B1368">
        <v>461.01</v>
      </c>
      <c r="C1368">
        <v>20.209473020394036</v>
      </c>
      <c r="D1368">
        <f t="shared" si="789"/>
        <v>0.17721587492483462</v>
      </c>
      <c r="E1368">
        <f t="shared" si="813"/>
        <v>-4.0614400829570643E-3</v>
      </c>
      <c r="F1368">
        <f t="shared" si="809"/>
        <v>-7.2443457450249327E-2</v>
      </c>
      <c r="G1368" t="str">
        <f t="shared" si="790"/>
        <v>17.8 to 22.0</v>
      </c>
      <c r="H1368" t="str">
        <f t="shared" si="791"/>
        <v>Below 10.7</v>
      </c>
      <c r="I1368" t="str">
        <f>IF(C1368&gt;$AA$17,"Above 21.9",IF(C1368&gt;$AA$16,"17.7 to 21.9",IF(C1368&gt;$AA$15,"13.7 to 17.7",IF(C1368&gt;$AA$14,"10.6 to 13.6","Below 10.6"))))</f>
        <v>17.7 to 21.9</v>
      </c>
      <c r="J1368" t="str">
        <f t="shared" si="792"/>
        <v>Below 10.6</v>
      </c>
      <c r="K1368">
        <f t="shared" ref="K1368:O1368" si="852">_xlfn.PERCENTILE.INC($C649:$C1368,K$1)</f>
        <v>10.551710925066397</v>
      </c>
      <c r="L1368">
        <f t="shared" si="852"/>
        <v>12.674672097646162</v>
      </c>
      <c r="M1368">
        <f t="shared" si="852"/>
        <v>16.178285198602556</v>
      </c>
      <c r="N1368">
        <f t="shared" si="852"/>
        <v>18.984916412223505</v>
      </c>
      <c r="O1368">
        <f t="shared" si="852"/>
        <v>24.058483388421756</v>
      </c>
      <c r="P1368">
        <f t="shared" si="831"/>
        <v>1</v>
      </c>
      <c r="Q1368">
        <f t="shared" si="794"/>
        <v>5</v>
      </c>
      <c r="R1368">
        <f t="shared" si="795"/>
        <v>1</v>
      </c>
      <c r="S1368">
        <f t="shared" si="796"/>
        <v>1</v>
      </c>
      <c r="T1368">
        <f t="shared" si="808"/>
        <v>4.9481745466141917E-2</v>
      </c>
      <c r="U1368">
        <f t="shared" si="797"/>
        <v>0.10317816373578718</v>
      </c>
      <c r="V1368">
        <f t="shared" si="798"/>
        <v>4.7533258711854896E-2</v>
      </c>
      <c r="W1368">
        <f t="shared" si="799"/>
        <v>4.9029800075274584E-2</v>
      </c>
    </row>
    <row r="1369" spans="1:23" x14ac:dyDescent="0.4">
      <c r="A1369">
        <v>1994.12</v>
      </c>
      <c r="B1369">
        <v>455.19</v>
      </c>
      <c r="C1369">
        <v>19.91148410809032</v>
      </c>
      <c r="D1369">
        <f t="shared" si="789"/>
        <v>0.17671124620060791</v>
      </c>
      <c r="E1369">
        <f t="shared" si="813"/>
        <v>-2.3092606502843633E-2</v>
      </c>
      <c r="F1369">
        <f t="shared" si="809"/>
        <v>-0.15149346001171324</v>
      </c>
      <c r="G1369" t="str">
        <f t="shared" si="790"/>
        <v>17.8 to 22.0</v>
      </c>
      <c r="H1369" t="str">
        <f t="shared" si="791"/>
        <v>Below 10.7</v>
      </c>
      <c r="I1369" t="str">
        <f>IF(C1369&gt;$AA$17,"Above 21.9",IF(C1369&gt;$AA$16,"17.7 to 21.9",IF(C1369&gt;$AA$15,"13.7 to 17.7",IF(C1369&gt;$AA$14,"10.6 to 13.6","Below 10.6"))))</f>
        <v>17.7 to 21.9</v>
      </c>
      <c r="J1369" t="str">
        <f t="shared" si="792"/>
        <v>Below 10.6</v>
      </c>
      <c r="K1369">
        <f t="shared" ref="K1369:O1369" si="853">_xlfn.PERCENTILE.INC($C650:$C1369,K$1)</f>
        <v>10.551710925066397</v>
      </c>
      <c r="L1369">
        <f t="shared" si="853"/>
        <v>12.718349061283197</v>
      </c>
      <c r="M1369">
        <f t="shared" si="853"/>
        <v>16.190425904415083</v>
      </c>
      <c r="N1369">
        <f t="shared" si="853"/>
        <v>19.089600793652632</v>
      </c>
      <c r="O1369">
        <f t="shared" si="853"/>
        <v>24.058483388421756</v>
      </c>
      <c r="P1369">
        <f t="shared" si="831"/>
        <v>1</v>
      </c>
      <c r="Q1369">
        <f t="shared" si="794"/>
        <v>5</v>
      </c>
      <c r="R1369">
        <f t="shared" si="795"/>
        <v>1</v>
      </c>
      <c r="S1369">
        <f t="shared" si="796"/>
        <v>1</v>
      </c>
      <c r="T1369">
        <f t="shared" si="808"/>
        <v>5.0222273466480873E-2</v>
      </c>
      <c r="U1369">
        <f t="shared" si="797"/>
        <v>0.10422035316378504</v>
      </c>
      <c r="V1369">
        <f t="shared" si="798"/>
        <v>4.724841288937108E-2</v>
      </c>
      <c r="W1369">
        <f t="shared" si="799"/>
        <v>4.9481745466141917E-2</v>
      </c>
    </row>
    <row r="1370" spans="1:23" x14ac:dyDescent="0.4">
      <c r="A1370">
        <v>1995.01</v>
      </c>
      <c r="B1370">
        <v>465.25</v>
      </c>
      <c r="C1370">
        <v>20.219119422457293</v>
      </c>
      <c r="D1370">
        <f t="shared" si="789"/>
        <v>0.1711247086247086</v>
      </c>
      <c r="E1370">
        <f t="shared" si="813"/>
        <v>-1.6363982325207738E-2</v>
      </c>
      <c r="F1370">
        <f t="shared" si="809"/>
        <v>0.26520793514796026</v>
      </c>
      <c r="G1370" t="str">
        <f t="shared" si="790"/>
        <v>17.8 to 22.0</v>
      </c>
      <c r="H1370" t="str">
        <f t="shared" si="791"/>
        <v>Below 10.7</v>
      </c>
      <c r="I1370" t="str">
        <f>IF(C1370&gt;$AA$17,"Above 21.9",IF(C1370&gt;$AA$16,"17.7 to 21.9",IF(C1370&gt;$AA$15,"13.7 to 17.7",IF(C1370&gt;$AA$14,"10.6 to 13.6","Below 10.6"))))</f>
        <v>17.7 to 21.9</v>
      </c>
      <c r="J1370" t="str">
        <f t="shared" si="792"/>
        <v>Below 10.6</v>
      </c>
      <c r="K1370">
        <f t="shared" ref="K1370:O1370" si="854">_xlfn.PERCENTILE.INC($C651:$C1370,K$1)</f>
        <v>10.551710925066397</v>
      </c>
      <c r="L1370">
        <f t="shared" si="854"/>
        <v>12.798890115223328</v>
      </c>
      <c r="M1370">
        <f t="shared" si="854"/>
        <v>16.204368611024943</v>
      </c>
      <c r="N1370">
        <f t="shared" si="854"/>
        <v>19.104762430760225</v>
      </c>
      <c r="O1370">
        <f t="shared" si="854"/>
        <v>24.058483388421756</v>
      </c>
      <c r="P1370">
        <f t="shared" si="831"/>
        <v>1</v>
      </c>
      <c r="Q1370">
        <f t="shared" si="794"/>
        <v>5</v>
      </c>
      <c r="R1370">
        <f t="shared" si="795"/>
        <v>1</v>
      </c>
      <c r="S1370">
        <f t="shared" si="796"/>
        <v>1</v>
      </c>
      <c r="T1370">
        <f t="shared" si="808"/>
        <v>4.945813806754136E-2</v>
      </c>
      <c r="U1370">
        <f t="shared" si="797"/>
        <v>0.10002999721832811</v>
      </c>
      <c r="V1370">
        <f t="shared" si="798"/>
        <v>4.6702838202666734E-2</v>
      </c>
      <c r="W1370">
        <f t="shared" si="799"/>
        <v>5.0222273466480873E-2</v>
      </c>
    </row>
    <row r="1371" spans="1:23" x14ac:dyDescent="0.4">
      <c r="A1371">
        <v>1995.02</v>
      </c>
      <c r="B1371">
        <v>481.92</v>
      </c>
      <c r="C1371">
        <v>20.802571764332676</v>
      </c>
      <c r="D1371">
        <f t="shared" si="789"/>
        <v>0.16640132669983415</v>
      </c>
      <c r="E1371">
        <f t="shared" si="813"/>
        <v>2.1926290343101982E-2</v>
      </c>
      <c r="F1371">
        <f t="shared" si="809"/>
        <v>0.42996238581407886</v>
      </c>
      <c r="G1371" t="str">
        <f t="shared" si="790"/>
        <v>17.8 to 22.0</v>
      </c>
      <c r="H1371" t="str">
        <f t="shared" si="791"/>
        <v>Below 10.7</v>
      </c>
      <c r="I1371" t="str">
        <f>IF(C1371&gt;$AA$17,"Above 21.9",IF(C1371&gt;$AA$16,"17.7 to 21.9",IF(C1371&gt;$AA$15,"13.7 to 17.7",IF(C1371&gt;$AA$14,"10.6 to 13.6","Below 10.6"))))</f>
        <v>17.7 to 21.9</v>
      </c>
      <c r="J1371" t="str">
        <f t="shared" si="792"/>
        <v>Below 10.6</v>
      </c>
      <c r="K1371">
        <f t="shared" ref="K1371:O1371" si="855">_xlfn.PERCENTILE.INC($C652:$C1371,K$1)</f>
        <v>10.551710925066397</v>
      </c>
      <c r="L1371">
        <f t="shared" si="855"/>
        <v>12.840187094998278</v>
      </c>
      <c r="M1371">
        <f t="shared" si="855"/>
        <v>16.217385086853749</v>
      </c>
      <c r="N1371">
        <f t="shared" si="855"/>
        <v>19.176143900151686</v>
      </c>
      <c r="O1371">
        <f t="shared" si="855"/>
        <v>24.058483388421756</v>
      </c>
      <c r="P1371">
        <f t="shared" si="831"/>
        <v>1</v>
      </c>
      <c r="Q1371">
        <f t="shared" si="794"/>
        <v>4</v>
      </c>
      <c r="R1371">
        <f t="shared" si="795"/>
        <v>1</v>
      </c>
      <c r="S1371">
        <f t="shared" si="796"/>
        <v>1</v>
      </c>
      <c r="T1371">
        <f t="shared" si="808"/>
        <v>4.8070979460076338E-2</v>
      </c>
      <c r="U1371">
        <f t="shared" si="797"/>
        <v>9.5284056885849955E-2</v>
      </c>
      <c r="V1371">
        <f t="shared" si="798"/>
        <v>4.7028193928801518E-2</v>
      </c>
      <c r="W1371">
        <f t="shared" si="799"/>
        <v>4.945813806754136E-2</v>
      </c>
    </row>
    <row r="1372" spans="1:23" x14ac:dyDescent="0.4">
      <c r="A1372">
        <v>1995.03</v>
      </c>
      <c r="B1372">
        <v>493.15</v>
      </c>
      <c r="C1372">
        <v>21.152737302036986</v>
      </c>
      <c r="D1372">
        <f t="shared" si="789"/>
        <v>0.17488851727982163</v>
      </c>
      <c r="E1372">
        <f t="shared" si="813"/>
        <v>6.3258661952092399E-2</v>
      </c>
      <c r="F1372">
        <f t="shared" si="809"/>
        <v>0.27963147410358469</v>
      </c>
      <c r="G1372" t="str">
        <f t="shared" si="790"/>
        <v>17.8 to 22.0</v>
      </c>
      <c r="H1372" t="str">
        <f t="shared" si="791"/>
        <v>Below 10.7</v>
      </c>
      <c r="I1372" t="str">
        <f>IF(C1372&gt;$AA$17,"Above 21.9",IF(C1372&gt;$AA$16,"17.7 to 21.9",IF(C1372&gt;$AA$15,"13.7 to 17.7",IF(C1372&gt;$AA$14,"10.6 to 13.6","Below 10.6"))))</f>
        <v>17.7 to 21.9</v>
      </c>
      <c r="J1372" t="str">
        <f t="shared" si="792"/>
        <v>Below 10.6</v>
      </c>
      <c r="K1372">
        <f t="shared" ref="K1372:O1372" si="856">_xlfn.PERCENTILE.INC($C653:$C1372,K$1)</f>
        <v>10.552914348108077</v>
      </c>
      <c r="L1372">
        <f t="shared" si="856"/>
        <v>12.853114367720259</v>
      </c>
      <c r="M1372">
        <f t="shared" si="856"/>
        <v>16.243734927836208</v>
      </c>
      <c r="N1372">
        <f t="shared" si="856"/>
        <v>19.239057937289505</v>
      </c>
      <c r="O1372">
        <f t="shared" si="856"/>
        <v>24.058483388421756</v>
      </c>
      <c r="P1372">
        <f t="shared" si="831"/>
        <v>1</v>
      </c>
      <c r="Q1372">
        <f t="shared" si="794"/>
        <v>4</v>
      </c>
      <c r="R1372">
        <f t="shared" si="795"/>
        <v>1</v>
      </c>
      <c r="S1372">
        <f t="shared" si="796"/>
        <v>1</v>
      </c>
      <c r="T1372">
        <f t="shared" si="808"/>
        <v>4.7275205365676295E-2</v>
      </c>
      <c r="U1372">
        <f t="shared" si="797"/>
        <v>9.6402107396461795E-2</v>
      </c>
      <c r="V1372">
        <f t="shared" si="798"/>
        <v>4.7999901950883515E-2</v>
      </c>
      <c r="W1372">
        <f t="shared" si="799"/>
        <v>4.8070979460076338E-2</v>
      </c>
    </row>
    <row r="1373" spans="1:23" x14ac:dyDescent="0.4">
      <c r="A1373">
        <v>1995.04</v>
      </c>
      <c r="B1373">
        <v>507.91</v>
      </c>
      <c r="C1373">
        <v>21.642739261879651</v>
      </c>
      <c r="D1373">
        <f t="shared" si="789"/>
        <v>0.18123477297895907</v>
      </c>
      <c r="E1373">
        <f t="shared" si="813"/>
        <v>0.13567962793193661</v>
      </c>
      <c r="F1373">
        <f t="shared" si="809"/>
        <v>0.35916049883402734</v>
      </c>
      <c r="G1373" t="str">
        <f t="shared" si="790"/>
        <v>17.8 to 22.0</v>
      </c>
      <c r="H1373" t="str">
        <f t="shared" si="791"/>
        <v>Below 10.7</v>
      </c>
      <c r="I1373" t="str">
        <f>IF(C1373&gt;$AA$17,"Above 21.9",IF(C1373&gt;$AA$16,"17.7 to 21.9",IF(C1373&gt;$AA$15,"13.7 to 17.7",IF(C1373&gt;$AA$14,"10.6 to 13.6","Below 10.6"))))</f>
        <v>17.7 to 21.9</v>
      </c>
      <c r="J1373" t="str">
        <f t="shared" si="792"/>
        <v>Below 10.6</v>
      </c>
      <c r="K1373">
        <f t="shared" ref="K1373:O1373" si="857">_xlfn.PERCENTILE.INC($C654:$C1373,K$1)</f>
        <v>10.552914348108077</v>
      </c>
      <c r="L1373">
        <f t="shared" si="857"/>
        <v>12.863955818080649</v>
      </c>
      <c r="M1373">
        <f t="shared" si="857"/>
        <v>16.293983244637726</v>
      </c>
      <c r="N1373">
        <f t="shared" si="857"/>
        <v>19.264097726862961</v>
      </c>
      <c r="O1373">
        <f t="shared" si="857"/>
        <v>24.058483388421756</v>
      </c>
      <c r="P1373">
        <f t="shared" si="831"/>
        <v>1</v>
      </c>
      <c r="Q1373">
        <f t="shared" si="794"/>
        <v>4</v>
      </c>
      <c r="R1373">
        <f t="shared" si="795"/>
        <v>1</v>
      </c>
      <c r="S1373">
        <f t="shared" si="796"/>
        <v>1</v>
      </c>
      <c r="T1373">
        <f t="shared" si="808"/>
        <v>4.6204872123620039E-2</v>
      </c>
      <c r="U1373">
        <f t="shared" si="797"/>
        <v>9.6180492591087643E-2</v>
      </c>
      <c r="V1373">
        <f t="shared" si="798"/>
        <v>4.9862255307638895E-2</v>
      </c>
      <c r="W1373">
        <f t="shared" si="799"/>
        <v>4.7275205365676295E-2</v>
      </c>
    </row>
    <row r="1374" spans="1:23" x14ac:dyDescent="0.4">
      <c r="A1374">
        <v>1995.05</v>
      </c>
      <c r="B1374">
        <v>523.80999999999995</v>
      </c>
      <c r="C1374">
        <v>22.195426698019951</v>
      </c>
      <c r="D1374">
        <f t="shared" si="789"/>
        <v>0.1832936722552731</v>
      </c>
      <c r="E1374">
        <f t="shared" si="813"/>
        <v>0.16169882457307599</v>
      </c>
      <c r="F1374">
        <f t="shared" si="809"/>
        <v>0.37565710460514468</v>
      </c>
      <c r="G1374" t="str">
        <f t="shared" si="790"/>
        <v>Above 22.0</v>
      </c>
      <c r="H1374" t="str">
        <f t="shared" si="791"/>
        <v>Below 10.7</v>
      </c>
      <c r="I1374" t="str">
        <f>IF(C1374&gt;$AA$17,"Above 21.9",IF(C1374&gt;$AA$16,"17.7 to 21.9",IF(C1374&gt;$AA$15,"13.7 to 17.7",IF(C1374&gt;$AA$14,"10.6 to 13.6","Below 10.6"))))</f>
        <v>Above 21.9</v>
      </c>
      <c r="J1374" t="str">
        <f t="shared" si="792"/>
        <v>Below 10.6</v>
      </c>
      <c r="K1374">
        <f t="shared" ref="K1374:O1374" si="858">_xlfn.PERCENTILE.INC($C655:$C1374,K$1)</f>
        <v>10.552914348108077</v>
      </c>
      <c r="L1374">
        <f t="shared" si="858"/>
        <v>12.891532287640214</v>
      </c>
      <c r="M1374">
        <f t="shared" si="858"/>
        <v>16.336998738652657</v>
      </c>
      <c r="N1374">
        <f t="shared" si="858"/>
        <v>19.284462410359826</v>
      </c>
      <c r="O1374">
        <f t="shared" si="858"/>
        <v>24.058483388421756</v>
      </c>
      <c r="P1374">
        <f t="shared" si="831"/>
        <v>1</v>
      </c>
      <c r="Q1374">
        <f t="shared" si="794"/>
        <v>4</v>
      </c>
      <c r="R1374">
        <f t="shared" si="795"/>
        <v>1</v>
      </c>
      <c r="S1374">
        <f t="shared" si="796"/>
        <v>1</v>
      </c>
      <c r="T1374">
        <f t="shared" si="808"/>
        <v>4.5054326443258234E-2</v>
      </c>
      <c r="U1374">
        <f t="shared" si="797"/>
        <v>9.4267406090432881E-2</v>
      </c>
      <c r="V1374">
        <f t="shared" si="798"/>
        <v>4.9513548151870181E-2</v>
      </c>
      <c r="W1374">
        <f t="shared" si="799"/>
        <v>4.6204872123620039E-2</v>
      </c>
    </row>
    <row r="1375" spans="1:23" x14ac:dyDescent="0.4">
      <c r="A1375">
        <v>1995.06</v>
      </c>
      <c r="B1375">
        <v>539.35</v>
      </c>
      <c r="C1375">
        <v>22.718356759520606</v>
      </c>
      <c r="D1375">
        <f t="shared" si="789"/>
        <v>0.18552143991529912</v>
      </c>
      <c r="E1375">
        <f t="shared" si="813"/>
        <v>0.18582767187740484</v>
      </c>
      <c r="F1375">
        <f t="shared" si="809"/>
        <v>0.35600694908459357</v>
      </c>
      <c r="G1375" t="str">
        <f t="shared" si="790"/>
        <v>Above 22.0</v>
      </c>
      <c r="H1375" t="str">
        <f t="shared" si="791"/>
        <v>10.7 to 13.7</v>
      </c>
      <c r="I1375" t="str">
        <f>IF(C1375&gt;$AA$17,"Above 21.9",IF(C1375&gt;$AA$16,"17.7 to 21.9",IF(C1375&gt;$AA$15,"13.7 to 17.7",IF(C1375&gt;$AA$14,"10.6 to 13.6","Below 10.6"))))</f>
        <v>Above 21.9</v>
      </c>
      <c r="J1375" t="str">
        <f t="shared" si="792"/>
        <v>10.6 to 13.6</v>
      </c>
      <c r="K1375">
        <f t="shared" ref="K1375:O1375" si="859">_xlfn.PERCENTILE.INC($C656:$C1375,K$1)</f>
        <v>10.552914348108077</v>
      </c>
      <c r="L1375">
        <f t="shared" si="859"/>
        <v>12.91237441097841</v>
      </c>
      <c r="M1375">
        <f t="shared" si="859"/>
        <v>16.371627939141206</v>
      </c>
      <c r="N1375">
        <f t="shared" si="859"/>
        <v>19.29069758686008</v>
      </c>
      <c r="O1375">
        <f t="shared" si="859"/>
        <v>24.058483388421756</v>
      </c>
      <c r="P1375">
        <f t="shared" si="831"/>
        <v>1</v>
      </c>
      <c r="Q1375">
        <f t="shared" si="794"/>
        <v>4</v>
      </c>
      <c r="R1375">
        <f t="shared" si="795"/>
        <v>1</v>
      </c>
      <c r="S1375">
        <f t="shared" si="796"/>
        <v>1</v>
      </c>
      <c r="T1375">
        <f t="shared" si="808"/>
        <v>4.4017268087883553E-2</v>
      </c>
      <c r="U1375">
        <f t="shared" si="797"/>
        <v>9.2506511464687177E-2</v>
      </c>
      <c r="V1375">
        <f t="shared" si="798"/>
        <v>4.9283507276751744E-2</v>
      </c>
      <c r="W1375">
        <f t="shared" si="799"/>
        <v>4.5054326443258234E-2</v>
      </c>
    </row>
    <row r="1376" spans="1:23" x14ac:dyDescent="0.4">
      <c r="A1376">
        <v>1995.07</v>
      </c>
      <c r="B1376">
        <v>557.37</v>
      </c>
      <c r="C1376">
        <v>23.376412691512122</v>
      </c>
      <c r="D1376">
        <f t="shared" si="789"/>
        <v>0.18954285714285715</v>
      </c>
      <c r="E1376">
        <f t="shared" si="813"/>
        <v>0.23475852902082417</v>
      </c>
      <c r="F1376">
        <f t="shared" si="809"/>
        <v>0.40092704180958522</v>
      </c>
      <c r="G1376" t="str">
        <f t="shared" si="790"/>
        <v>Above 22.0</v>
      </c>
      <c r="H1376" t="str">
        <f t="shared" si="791"/>
        <v>10.7 to 13.7</v>
      </c>
      <c r="I1376" t="str">
        <f>IF(C1376&gt;$AA$17,"Above 21.9",IF(C1376&gt;$AA$16,"17.7 to 21.9",IF(C1376&gt;$AA$15,"13.7 to 17.7",IF(C1376&gt;$AA$14,"10.6 to 13.6","Below 10.6"))))</f>
        <v>Above 21.9</v>
      </c>
      <c r="J1376" t="str">
        <f t="shared" si="792"/>
        <v>10.6 to 13.6</v>
      </c>
      <c r="K1376">
        <f t="shared" ref="K1376:O1376" si="860">_xlfn.PERCENTILE.INC($C657:$C1376,K$1)</f>
        <v>10.552914348108077</v>
      </c>
      <c r="L1376">
        <f t="shared" si="860"/>
        <v>12.91237441097841</v>
      </c>
      <c r="M1376">
        <f t="shared" si="860"/>
        <v>16.374944209341376</v>
      </c>
      <c r="N1376">
        <f t="shared" si="860"/>
        <v>19.30405679983377</v>
      </c>
      <c r="O1376">
        <f t="shared" si="860"/>
        <v>24.058483388421756</v>
      </c>
      <c r="P1376">
        <f t="shared" si="831"/>
        <v>1</v>
      </c>
      <c r="Q1376">
        <f t="shared" si="794"/>
        <v>4</v>
      </c>
      <c r="R1376">
        <f t="shared" si="795"/>
        <v>1</v>
      </c>
      <c r="S1376">
        <f t="shared" si="796"/>
        <v>1</v>
      </c>
      <c r="T1376">
        <f t="shared" si="808"/>
        <v>4.2778163322000892E-2</v>
      </c>
      <c r="U1376">
        <f t="shared" si="797"/>
        <v>9.0929227957095293E-2</v>
      </c>
      <c r="V1376">
        <f t="shared" si="798"/>
        <v>4.9830695686424058E-2</v>
      </c>
      <c r="W1376">
        <f t="shared" si="799"/>
        <v>4.4017268087883553E-2</v>
      </c>
    </row>
    <row r="1377" spans="1:23" x14ac:dyDescent="0.4">
      <c r="A1377">
        <v>1995.08</v>
      </c>
      <c r="B1377">
        <v>559.11</v>
      </c>
      <c r="C1377">
        <v>23.284070256230532</v>
      </c>
      <c r="D1377">
        <f t="shared" si="789"/>
        <v>0.19692511949017524</v>
      </c>
      <c r="E1377">
        <f t="shared" si="813"/>
        <v>0.20435550577287612</v>
      </c>
      <c r="F1377">
        <f t="shared" si="809"/>
        <v>3.7461650250282773E-2</v>
      </c>
      <c r="G1377" t="str">
        <f t="shared" si="790"/>
        <v>Above 22.0</v>
      </c>
      <c r="H1377" t="str">
        <f t="shared" si="791"/>
        <v>10.7 to 13.7</v>
      </c>
      <c r="I1377" t="str">
        <f>IF(C1377&gt;$AA$17,"Above 21.9",IF(C1377&gt;$AA$16,"17.7 to 21.9",IF(C1377&gt;$AA$15,"13.7 to 17.7",IF(C1377&gt;$AA$14,"10.6 to 13.6","Below 10.6"))))</f>
        <v>Above 21.9</v>
      </c>
      <c r="J1377" t="str">
        <f t="shared" si="792"/>
        <v>10.6 to 13.6</v>
      </c>
      <c r="K1377">
        <f t="shared" ref="K1377:O1377" si="861">_xlfn.PERCENTILE.INC($C658:$C1377,K$1)</f>
        <v>10.552914348108077</v>
      </c>
      <c r="L1377">
        <f t="shared" si="861"/>
        <v>12.91237441097841</v>
      </c>
      <c r="M1377">
        <f t="shared" si="861"/>
        <v>16.398633289231988</v>
      </c>
      <c r="N1377">
        <f t="shared" si="861"/>
        <v>19.324385676579517</v>
      </c>
      <c r="O1377">
        <f t="shared" si="861"/>
        <v>24.058483388421756</v>
      </c>
      <c r="P1377">
        <f t="shared" si="831"/>
        <v>1</v>
      </c>
      <c r="Q1377">
        <f t="shared" si="794"/>
        <v>4</v>
      </c>
      <c r="R1377">
        <f t="shared" si="795"/>
        <v>1</v>
      </c>
      <c r="S1377">
        <f t="shared" si="796"/>
        <v>1</v>
      </c>
      <c r="T1377">
        <f t="shared" si="808"/>
        <v>4.294781749906515E-2</v>
      </c>
      <c r="U1377">
        <f t="shared" si="797"/>
        <v>9.3120275803385902E-2</v>
      </c>
      <c r="V1377">
        <f t="shared" si="798"/>
        <v>4.8696043153752665E-2</v>
      </c>
      <c r="W1377">
        <f t="shared" si="799"/>
        <v>4.2778163322000892E-2</v>
      </c>
    </row>
    <row r="1378" spans="1:23" x14ac:dyDescent="0.4">
      <c r="A1378">
        <v>1995.09</v>
      </c>
      <c r="B1378">
        <v>578.77</v>
      </c>
      <c r="C1378">
        <v>23.946007075299857</v>
      </c>
      <c r="D1378">
        <f t="shared" si="789"/>
        <v>0.21437805540467134</v>
      </c>
      <c r="E1378">
        <f t="shared" si="813"/>
        <v>0.23944235052252871</v>
      </c>
      <c r="F1378">
        <f t="shared" si="809"/>
        <v>0.42195632344261347</v>
      </c>
      <c r="G1378" t="str">
        <f t="shared" si="790"/>
        <v>Above 22.0</v>
      </c>
      <c r="H1378" t="str">
        <f t="shared" si="791"/>
        <v>Below 10.7</v>
      </c>
      <c r="I1378" t="str">
        <f>IF(C1378&gt;$AA$17,"Above 21.9",IF(C1378&gt;$AA$16,"17.7 to 21.9",IF(C1378&gt;$AA$15,"13.7 to 17.7",IF(C1378&gt;$AA$14,"10.6 to 13.6","Below 10.6"))))</f>
        <v>Above 21.9</v>
      </c>
      <c r="J1378" t="str">
        <f t="shared" si="792"/>
        <v>Below 10.6</v>
      </c>
      <c r="K1378">
        <f t="shared" ref="K1378:O1378" si="862">_xlfn.PERCENTILE.INC($C659:$C1378,K$1)</f>
        <v>10.552914348108077</v>
      </c>
      <c r="L1378">
        <f t="shared" si="862"/>
        <v>12.91237441097841</v>
      </c>
      <c r="M1378">
        <f t="shared" si="862"/>
        <v>16.430655215923657</v>
      </c>
      <c r="N1378">
        <f t="shared" si="862"/>
        <v>19.362425825236706</v>
      </c>
      <c r="O1378">
        <f t="shared" si="862"/>
        <v>24.058483388421756</v>
      </c>
      <c r="P1378">
        <f t="shared" si="831"/>
        <v>1</v>
      </c>
      <c r="Q1378">
        <f t="shared" si="794"/>
        <v>4</v>
      </c>
      <c r="R1378">
        <f t="shared" si="795"/>
        <v>1</v>
      </c>
      <c r="S1378">
        <f t="shared" si="796"/>
        <v>1</v>
      </c>
      <c r="T1378">
        <f t="shared" si="808"/>
        <v>4.1760615740880372E-2</v>
      </c>
      <c r="U1378">
        <f t="shared" si="797"/>
        <v>9.5499722077461754E-2</v>
      </c>
      <c r="V1378">
        <f t="shared" si="798"/>
        <v>4.8599247931508084E-2</v>
      </c>
      <c r="W1378">
        <f t="shared" si="799"/>
        <v>4.294781749906515E-2</v>
      </c>
    </row>
    <row r="1379" spans="1:23" x14ac:dyDescent="0.4">
      <c r="A1379">
        <v>1995.1</v>
      </c>
      <c r="B1379">
        <v>582.91999999999996</v>
      </c>
      <c r="C1379">
        <v>23.926762764083268</v>
      </c>
      <c r="D1379">
        <f t="shared" si="789"/>
        <v>0.21306122448979589</v>
      </c>
      <c r="E1379">
        <f t="shared" si="813"/>
        <v>0.2568077445505702</v>
      </c>
      <c r="F1379">
        <f t="shared" si="809"/>
        <v>8.6044542737183566E-2</v>
      </c>
      <c r="G1379" t="str">
        <f t="shared" si="790"/>
        <v>Above 22.0</v>
      </c>
      <c r="H1379" t="str">
        <f t="shared" si="791"/>
        <v>Below 10.7</v>
      </c>
      <c r="I1379" t="str">
        <f>IF(C1379&gt;$AA$17,"Above 21.9",IF(C1379&gt;$AA$16,"17.7 to 21.9",IF(C1379&gt;$AA$15,"13.7 to 17.7",IF(C1379&gt;$AA$14,"10.6 to 13.6","Below 10.6"))))</f>
        <v>Above 21.9</v>
      </c>
      <c r="J1379" t="str">
        <f t="shared" si="792"/>
        <v>Below 10.6</v>
      </c>
      <c r="K1379">
        <f t="shared" ref="K1379:O1379" si="863">_xlfn.PERCENTILE.INC($C660:$C1379,K$1)</f>
        <v>10.552914348108077</v>
      </c>
      <c r="L1379">
        <f t="shared" si="863"/>
        <v>12.91237441097841</v>
      </c>
      <c r="M1379">
        <f t="shared" si="863"/>
        <v>16.4350976720368</v>
      </c>
      <c r="N1379">
        <f t="shared" si="863"/>
        <v>19.370335588441286</v>
      </c>
      <c r="O1379">
        <f t="shared" si="863"/>
        <v>24.058483388421756</v>
      </c>
      <c r="P1379">
        <f t="shared" si="831"/>
        <v>1</v>
      </c>
      <c r="Q1379">
        <f t="shared" si="794"/>
        <v>4</v>
      </c>
      <c r="R1379">
        <f t="shared" si="795"/>
        <v>1</v>
      </c>
      <c r="S1379">
        <f t="shared" si="796"/>
        <v>1</v>
      </c>
      <c r="T1379">
        <f t="shared" si="808"/>
        <v>4.1794203831916253E-2</v>
      </c>
      <c r="U1379">
        <f t="shared" si="797"/>
        <v>9.4764121357617428E-2</v>
      </c>
      <c r="V1379">
        <f t="shared" si="798"/>
        <v>4.9029800075274584E-2</v>
      </c>
      <c r="W1379">
        <f t="shared" si="799"/>
        <v>4.1760615740880372E-2</v>
      </c>
    </row>
    <row r="1380" spans="1:23" x14ac:dyDescent="0.4">
      <c r="A1380">
        <v>1995.11</v>
      </c>
      <c r="B1380">
        <v>595.53</v>
      </c>
      <c r="C1380">
        <v>24.347586881114815</v>
      </c>
      <c r="D1380">
        <f t="shared" si="789"/>
        <v>0.20153417721518987</v>
      </c>
      <c r="E1380">
        <f t="shared" si="813"/>
        <v>0.29179410424936547</v>
      </c>
      <c r="F1380">
        <f t="shared" si="809"/>
        <v>0.25958965209634288</v>
      </c>
      <c r="G1380" t="str">
        <f t="shared" si="790"/>
        <v>Above 22.0</v>
      </c>
      <c r="H1380" t="str">
        <f t="shared" si="791"/>
        <v>10.7 to 13.7</v>
      </c>
      <c r="I1380" t="str">
        <f>IF(C1380&gt;$AA$17,"Above 21.9",IF(C1380&gt;$AA$16,"17.7 to 21.9",IF(C1380&gt;$AA$15,"13.7 to 17.7",IF(C1380&gt;$AA$14,"10.6 to 13.6","Below 10.6"))))</f>
        <v>Above 21.9</v>
      </c>
      <c r="J1380" t="str">
        <f t="shared" si="792"/>
        <v>10.6 to 13.6</v>
      </c>
      <c r="K1380">
        <f t="shared" ref="K1380:O1380" si="864">_xlfn.PERCENTILE.INC($C661:$C1380,K$1)</f>
        <v>10.552914348108077</v>
      </c>
      <c r="L1380">
        <f t="shared" si="864"/>
        <v>12.91237441097841</v>
      </c>
      <c r="M1380">
        <f t="shared" si="864"/>
        <v>16.443771160416656</v>
      </c>
      <c r="N1380">
        <f t="shared" si="864"/>
        <v>19.370716927522803</v>
      </c>
      <c r="O1380">
        <f t="shared" si="864"/>
        <v>24.347586881114815</v>
      </c>
      <c r="P1380">
        <f t="shared" si="831"/>
        <v>1</v>
      </c>
      <c r="Q1380">
        <f t="shared" si="794"/>
        <v>4</v>
      </c>
      <c r="R1380">
        <f t="shared" si="795"/>
        <v>1</v>
      </c>
      <c r="S1380">
        <f t="shared" si="796"/>
        <v>1</v>
      </c>
      <c r="T1380">
        <f t="shared" si="808"/>
        <v>4.1071832082696012E-2</v>
      </c>
      <c r="U1380">
        <f t="shared" si="797"/>
        <v>8.9568726440663202E-2</v>
      </c>
      <c r="V1380">
        <f t="shared" si="798"/>
        <v>4.9481745466141917E-2</v>
      </c>
      <c r="W1380">
        <f t="shared" si="799"/>
        <v>4.1794203831916253E-2</v>
      </c>
    </row>
    <row r="1381" spans="1:23" x14ac:dyDescent="0.4">
      <c r="A1381">
        <v>1995.12</v>
      </c>
      <c r="B1381">
        <v>614.57000000000005</v>
      </c>
      <c r="C1381">
        <v>25.027380664939098</v>
      </c>
      <c r="D1381">
        <f t="shared" si="789"/>
        <v>0.19646406174626146</v>
      </c>
      <c r="E1381">
        <f t="shared" si="813"/>
        <v>0.35013950218590051</v>
      </c>
      <c r="F1381">
        <f t="shared" si="809"/>
        <v>0.38365825399224385</v>
      </c>
      <c r="G1381" t="str">
        <f t="shared" si="790"/>
        <v>Above 22.0</v>
      </c>
      <c r="H1381" t="str">
        <f t="shared" si="791"/>
        <v>10.7 to 13.7</v>
      </c>
      <c r="I1381" t="str">
        <f>IF(C1381&gt;$AA$17,"Above 21.9",IF(C1381&gt;$AA$16,"17.7 to 21.9",IF(C1381&gt;$AA$15,"13.7 to 17.7",IF(C1381&gt;$AA$14,"10.6 to 13.6","Below 10.6"))))</f>
        <v>Above 21.9</v>
      </c>
      <c r="J1381" t="str">
        <f t="shared" si="792"/>
        <v>10.6 to 13.6</v>
      </c>
      <c r="K1381">
        <f t="shared" ref="K1381:O1381" si="865">_xlfn.PERCENTILE.INC($C662:$C1381,K$1)</f>
        <v>10.552914348108077</v>
      </c>
      <c r="L1381">
        <f t="shared" si="865"/>
        <v>12.91237441097841</v>
      </c>
      <c r="M1381">
        <f t="shared" si="865"/>
        <v>16.456418923633354</v>
      </c>
      <c r="N1381">
        <f t="shared" si="865"/>
        <v>19.390806341374265</v>
      </c>
      <c r="O1381">
        <f t="shared" si="865"/>
        <v>25.027380664939098</v>
      </c>
      <c r="P1381">
        <f t="shared" si="831"/>
        <v>1</v>
      </c>
      <c r="Q1381">
        <f t="shared" si="794"/>
        <v>4</v>
      </c>
      <c r="R1381">
        <f t="shared" si="795"/>
        <v>1</v>
      </c>
      <c r="S1381">
        <f t="shared" si="796"/>
        <v>1</v>
      </c>
      <c r="T1381">
        <f t="shared" si="808"/>
        <v>3.9956238864457032E-2</v>
      </c>
      <c r="U1381">
        <f t="shared" si="797"/>
        <v>8.5539383523996454E-2</v>
      </c>
      <c r="V1381">
        <f t="shared" si="798"/>
        <v>5.0222273466480873E-2</v>
      </c>
      <c r="W1381">
        <f t="shared" si="799"/>
        <v>4.1071832082696012E-2</v>
      </c>
    </row>
    <row r="1382" spans="1:23" x14ac:dyDescent="0.4">
      <c r="A1382">
        <v>1996.01</v>
      </c>
      <c r="B1382">
        <v>614.41999999999996</v>
      </c>
      <c r="C1382">
        <v>24.762465194644022</v>
      </c>
      <c r="D1382">
        <f t="shared" si="789"/>
        <v>0.19511047070124882</v>
      </c>
      <c r="E1382">
        <f t="shared" si="813"/>
        <v>0.32062332079527128</v>
      </c>
      <c r="F1382">
        <f t="shared" si="809"/>
        <v>-2.928877101064307E-3</v>
      </c>
      <c r="G1382" t="str">
        <f t="shared" si="790"/>
        <v>Above 22.0</v>
      </c>
      <c r="H1382" t="str">
        <f t="shared" si="791"/>
        <v>10.7 to 13.7</v>
      </c>
      <c r="I1382" t="str">
        <f>IF(C1382&gt;$AA$17,"Above 21.9",IF(C1382&gt;$AA$16,"17.7 to 21.9",IF(C1382&gt;$AA$15,"13.7 to 17.7",IF(C1382&gt;$AA$14,"10.6 to 13.6","Below 10.6"))))</f>
        <v>Above 21.9</v>
      </c>
      <c r="J1382" t="str">
        <f t="shared" si="792"/>
        <v>10.6 to 13.6</v>
      </c>
      <c r="K1382">
        <f t="shared" ref="K1382:O1382" si="866">_xlfn.PERCENTILE.INC($C663:$C1382,K$1)</f>
        <v>10.552914348108077</v>
      </c>
      <c r="L1382">
        <f t="shared" si="866"/>
        <v>12.91237441097841</v>
      </c>
      <c r="M1382">
        <f t="shared" si="866"/>
        <v>16.456418923633354</v>
      </c>
      <c r="N1382">
        <f t="shared" si="866"/>
        <v>19.470187985051549</v>
      </c>
      <c r="O1382">
        <f t="shared" si="866"/>
        <v>25.027380664939098</v>
      </c>
      <c r="P1382">
        <f t="shared" si="831"/>
        <v>1</v>
      </c>
      <c r="Q1382">
        <f t="shared" si="794"/>
        <v>4</v>
      </c>
      <c r="R1382">
        <f t="shared" si="795"/>
        <v>1</v>
      </c>
      <c r="S1382">
        <f t="shared" si="796"/>
        <v>1</v>
      </c>
      <c r="T1382">
        <f t="shared" si="808"/>
        <v>4.0383701385930434E-2</v>
      </c>
      <c r="U1382">
        <f t="shared" si="797"/>
        <v>8.5360593477046928E-2</v>
      </c>
      <c r="V1382">
        <f t="shared" si="798"/>
        <v>4.945813806754136E-2</v>
      </c>
      <c r="W1382">
        <f t="shared" si="799"/>
        <v>3.9956238864457032E-2</v>
      </c>
    </row>
    <row r="1383" spans="1:23" x14ac:dyDescent="0.4">
      <c r="A1383">
        <v>1996.02</v>
      </c>
      <c r="B1383">
        <v>649.54</v>
      </c>
      <c r="C1383">
        <v>25.976065550593379</v>
      </c>
      <c r="D1383">
        <f t="shared" ref="D1383:D1446" si="867">(B1383-B1263)/B1263/10</f>
        <v>0.196052871467639</v>
      </c>
      <c r="E1383">
        <f t="shared" si="813"/>
        <v>0.34781706507304105</v>
      </c>
      <c r="F1383">
        <f t="shared" si="809"/>
        <v>0.68591517203216057</v>
      </c>
      <c r="G1383" t="str">
        <f t="shared" ref="G1383:G1446" si="868">IF(C1383&gt;22,"Above 22.0",IF(C1383&gt;17.8,"17.8 to 22.0",IF(C1383&gt;13.7,"13.7 to 17.8",IF(C1383&gt;10.7,"10.7 to 13.7","Below 10.7"))))</f>
        <v>Above 22.0</v>
      </c>
      <c r="H1383" t="str">
        <f t="shared" ref="H1383:H1446" si="869">G1263</f>
        <v>10.7 to 13.7</v>
      </c>
      <c r="I1383" t="str">
        <f>IF(C1383&gt;$AA$17,"Above 21.9",IF(C1383&gt;$AA$16,"17.7 to 21.9",IF(C1383&gt;$AA$15,"13.7 to 17.7",IF(C1383&gt;$AA$14,"10.6 to 13.6","Below 10.6"))))</f>
        <v>Above 21.9</v>
      </c>
      <c r="J1383" t="str">
        <f t="shared" ref="J1383:J1446" si="870">I1263</f>
        <v>10.6 to 13.6</v>
      </c>
      <c r="K1383">
        <f t="shared" ref="K1383:O1383" si="871">_xlfn.PERCENTILE.INC($C664:$C1383,K$1)</f>
        <v>10.552914348108077</v>
      </c>
      <c r="L1383">
        <f t="shared" si="871"/>
        <v>12.91237441097841</v>
      </c>
      <c r="M1383">
        <f t="shared" si="871"/>
        <v>16.456418923633354</v>
      </c>
      <c r="N1383">
        <f t="shared" si="871"/>
        <v>19.495936343335043</v>
      </c>
      <c r="O1383">
        <f t="shared" si="871"/>
        <v>25.976065550593379</v>
      </c>
      <c r="P1383">
        <f t="shared" si="831"/>
        <v>1</v>
      </c>
      <c r="Q1383">
        <f t="shared" ref="Q1383:Q1446" si="872">P1263</f>
        <v>3</v>
      </c>
      <c r="R1383">
        <f t="shared" ref="R1383:R1446" si="873">P1371</f>
        <v>1</v>
      </c>
      <c r="S1383">
        <f t="shared" ref="S1383:S1446" si="874">P1382</f>
        <v>1</v>
      </c>
      <c r="T1383">
        <f t="shared" si="808"/>
        <v>3.8496977075004213E-2</v>
      </c>
      <c r="U1383">
        <f t="shared" ref="U1383:U1446" si="875">T1263</f>
        <v>8.0721852913222231E-2</v>
      </c>
      <c r="V1383">
        <f t="shared" ref="V1383:V1446" si="876">T1371</f>
        <v>4.8070979460076338E-2</v>
      </c>
      <c r="W1383">
        <f t="shared" ref="W1383:W1446" si="877">T1382</f>
        <v>4.0383701385930434E-2</v>
      </c>
    </row>
    <row r="1384" spans="1:23" x14ac:dyDescent="0.4">
      <c r="A1384">
        <v>1996.03</v>
      </c>
      <c r="B1384">
        <v>647.07000000000005</v>
      </c>
      <c r="C1384">
        <v>25.6299303952161</v>
      </c>
      <c r="D1384">
        <f t="shared" si="867"/>
        <v>0.17854928971157985</v>
      </c>
      <c r="E1384">
        <f t="shared" si="813"/>
        <v>0.31211598904998494</v>
      </c>
      <c r="F1384">
        <f t="shared" si="809"/>
        <v>-4.5632293623177889E-2</v>
      </c>
      <c r="G1384" t="str">
        <f t="shared" si="868"/>
        <v>Above 22.0</v>
      </c>
      <c r="H1384" t="str">
        <f t="shared" si="869"/>
        <v>10.7 to 13.7</v>
      </c>
      <c r="I1384" t="str">
        <f>IF(C1384&gt;$AA$17,"Above 21.9",IF(C1384&gt;$AA$16,"17.7 to 21.9",IF(C1384&gt;$AA$15,"13.7 to 17.7",IF(C1384&gt;$AA$14,"10.6 to 13.6","Below 10.6"))))</f>
        <v>Above 21.9</v>
      </c>
      <c r="J1384" t="str">
        <f t="shared" si="870"/>
        <v>10.6 to 13.6</v>
      </c>
      <c r="K1384">
        <f t="shared" ref="K1384:O1384" si="878">_xlfn.PERCENTILE.INC($C665:$C1384,K$1)</f>
        <v>10.552914348108077</v>
      </c>
      <c r="L1384">
        <f t="shared" si="878"/>
        <v>12.91237441097841</v>
      </c>
      <c r="M1384">
        <f t="shared" si="878"/>
        <v>16.456418923633354</v>
      </c>
      <c r="N1384">
        <f t="shared" si="878"/>
        <v>19.590534515274292</v>
      </c>
      <c r="O1384">
        <f t="shared" si="878"/>
        <v>25.976065550593379</v>
      </c>
      <c r="P1384">
        <f t="shared" si="831"/>
        <v>1</v>
      </c>
      <c r="Q1384">
        <f t="shared" si="872"/>
        <v>3</v>
      </c>
      <c r="R1384">
        <f t="shared" si="873"/>
        <v>1</v>
      </c>
      <c r="S1384">
        <f t="shared" si="874"/>
        <v>1</v>
      </c>
      <c r="T1384">
        <f t="shared" si="808"/>
        <v>3.9016883174472175E-2</v>
      </c>
      <c r="U1384">
        <f t="shared" si="875"/>
        <v>7.5820627608292251E-2</v>
      </c>
      <c r="V1384">
        <f t="shared" si="876"/>
        <v>4.7275205365676295E-2</v>
      </c>
      <c r="W1384">
        <f t="shared" si="877"/>
        <v>3.8496977075004213E-2</v>
      </c>
    </row>
    <row r="1385" spans="1:23" x14ac:dyDescent="0.4">
      <c r="A1385">
        <v>1996.04</v>
      </c>
      <c r="B1385">
        <v>647.16999999999996</v>
      </c>
      <c r="C1385">
        <v>25.424203848381513</v>
      </c>
      <c r="D1385">
        <f t="shared" si="867"/>
        <v>0.17192016806722688</v>
      </c>
      <c r="E1385">
        <f t="shared" si="813"/>
        <v>0.2741824338957688</v>
      </c>
      <c r="F1385">
        <f t="shared" si="809"/>
        <v>1.8545134220392051E-3</v>
      </c>
      <c r="G1385" t="str">
        <f t="shared" si="868"/>
        <v>Above 22.0</v>
      </c>
      <c r="H1385" t="str">
        <f t="shared" si="869"/>
        <v>10.7 to 13.7</v>
      </c>
      <c r="I1385" t="str">
        <f>IF(C1385&gt;$AA$17,"Above 21.9",IF(C1385&gt;$AA$16,"17.7 to 21.9",IF(C1385&gt;$AA$15,"13.7 to 17.7",IF(C1385&gt;$AA$14,"10.6 to 13.6","Below 10.6"))))</f>
        <v>Above 21.9</v>
      </c>
      <c r="J1385" t="str">
        <f t="shared" si="870"/>
        <v>10.6 to 13.6</v>
      </c>
      <c r="K1385">
        <f t="shared" ref="K1385:O1385" si="879">_xlfn.PERCENTILE.INC($C666:$C1385,K$1)</f>
        <v>10.552914348108077</v>
      </c>
      <c r="L1385">
        <f t="shared" si="879"/>
        <v>12.91237441097841</v>
      </c>
      <c r="M1385">
        <f t="shared" si="879"/>
        <v>16.456418923633354</v>
      </c>
      <c r="N1385">
        <f t="shared" si="879"/>
        <v>19.621204588456287</v>
      </c>
      <c r="O1385">
        <f t="shared" si="879"/>
        <v>25.976065550593379</v>
      </c>
      <c r="P1385">
        <f t="shared" si="831"/>
        <v>1</v>
      </c>
      <c r="Q1385">
        <f t="shared" si="872"/>
        <v>3</v>
      </c>
      <c r="R1385">
        <f t="shared" si="873"/>
        <v>1</v>
      </c>
      <c r="S1385">
        <f t="shared" si="874"/>
        <v>1</v>
      </c>
      <c r="T1385">
        <f t="shared" si="808"/>
        <v>3.9332598415413478E-2</v>
      </c>
      <c r="U1385">
        <f t="shared" si="875"/>
        <v>7.3787101427489898E-2</v>
      </c>
      <c r="V1385">
        <f t="shared" si="876"/>
        <v>4.6204872123620039E-2</v>
      </c>
      <c r="W1385">
        <f t="shared" si="877"/>
        <v>3.9016883174472175E-2</v>
      </c>
    </row>
    <row r="1386" spans="1:23" x14ac:dyDescent="0.4">
      <c r="A1386">
        <v>1996.05</v>
      </c>
      <c r="B1386">
        <v>661.23</v>
      </c>
      <c r="C1386">
        <v>25.81404382769902</v>
      </c>
      <c r="D1386">
        <f t="shared" si="867"/>
        <v>0.17724528301886794</v>
      </c>
      <c r="E1386">
        <f t="shared" si="813"/>
        <v>0.26234703422996902</v>
      </c>
      <c r="F1386">
        <f t="shared" si="809"/>
        <v>0.26070429717075994</v>
      </c>
      <c r="G1386" t="str">
        <f t="shared" si="868"/>
        <v>Above 22.0</v>
      </c>
      <c r="H1386" t="str">
        <f t="shared" si="869"/>
        <v>10.7 to 13.7</v>
      </c>
      <c r="I1386" t="str">
        <f>IF(C1386&gt;$AA$17,"Above 21.9",IF(C1386&gt;$AA$16,"17.7 to 21.9",IF(C1386&gt;$AA$15,"13.7 to 17.7",IF(C1386&gt;$AA$14,"10.6 to 13.6","Below 10.6"))))</f>
        <v>Above 21.9</v>
      </c>
      <c r="J1386" t="str">
        <f t="shared" si="870"/>
        <v>10.6 to 13.6</v>
      </c>
      <c r="K1386">
        <f t="shared" ref="K1386:O1386" si="880">_xlfn.PERCENTILE.INC($C667:$C1386,K$1)</f>
        <v>10.552914348108077</v>
      </c>
      <c r="L1386">
        <f t="shared" si="880"/>
        <v>12.91237441097841</v>
      </c>
      <c r="M1386">
        <f t="shared" si="880"/>
        <v>16.456418923633354</v>
      </c>
      <c r="N1386">
        <f t="shared" si="880"/>
        <v>19.627792786308536</v>
      </c>
      <c r="O1386">
        <f t="shared" si="880"/>
        <v>25.976065550593379</v>
      </c>
      <c r="P1386">
        <f t="shared" si="831"/>
        <v>1</v>
      </c>
      <c r="Q1386">
        <f t="shared" si="872"/>
        <v>3</v>
      </c>
      <c r="R1386">
        <f t="shared" si="873"/>
        <v>1</v>
      </c>
      <c r="S1386">
        <f t="shared" si="874"/>
        <v>1</v>
      </c>
      <c r="T1386">
        <f t="shared" si="808"/>
        <v>3.8738603167899587E-2</v>
      </c>
      <c r="U1386">
        <f t="shared" si="875"/>
        <v>7.3746061429835877E-2</v>
      </c>
      <c r="V1386">
        <f t="shared" si="876"/>
        <v>4.5054326443258234E-2</v>
      </c>
      <c r="W1386">
        <f t="shared" si="877"/>
        <v>3.9332598415413478E-2</v>
      </c>
    </row>
    <row r="1387" spans="1:23" x14ac:dyDescent="0.4">
      <c r="A1387">
        <v>1996.06</v>
      </c>
      <c r="B1387">
        <v>668.5</v>
      </c>
      <c r="C1387">
        <v>25.966673558333831</v>
      </c>
      <c r="D1387">
        <f t="shared" si="867"/>
        <v>0.17252344068487563</v>
      </c>
      <c r="E1387">
        <f t="shared" si="813"/>
        <v>0.2394548994159636</v>
      </c>
      <c r="F1387">
        <f t="shared" si="809"/>
        <v>0.13193593757089028</v>
      </c>
      <c r="G1387" t="str">
        <f t="shared" si="868"/>
        <v>Above 22.0</v>
      </c>
      <c r="H1387" t="str">
        <f t="shared" si="869"/>
        <v>13.7 to 17.8</v>
      </c>
      <c r="I1387" t="str">
        <f>IF(C1387&gt;$AA$17,"Above 21.9",IF(C1387&gt;$AA$16,"17.7 to 21.9",IF(C1387&gt;$AA$15,"13.7 to 17.7",IF(C1387&gt;$AA$14,"10.6 to 13.6","Below 10.6"))))</f>
        <v>Above 21.9</v>
      </c>
      <c r="J1387" t="str">
        <f t="shared" si="870"/>
        <v>13.7 to 17.7</v>
      </c>
      <c r="K1387">
        <f t="shared" ref="K1387:O1387" si="881">_xlfn.PERCENTILE.INC($C668:$C1387,K$1)</f>
        <v>10.552914348108077</v>
      </c>
      <c r="L1387">
        <f t="shared" si="881"/>
        <v>12.91237441097841</v>
      </c>
      <c r="M1387">
        <f t="shared" si="881"/>
        <v>16.456418923633354</v>
      </c>
      <c r="N1387">
        <f t="shared" si="881"/>
        <v>19.649834582814449</v>
      </c>
      <c r="O1387">
        <f t="shared" si="881"/>
        <v>25.976065550593379</v>
      </c>
      <c r="P1387">
        <f t="shared" si="831"/>
        <v>1</v>
      </c>
      <c r="Q1387">
        <f t="shared" si="872"/>
        <v>3</v>
      </c>
      <c r="R1387">
        <f t="shared" si="873"/>
        <v>1</v>
      </c>
      <c r="S1387">
        <f t="shared" si="874"/>
        <v>1</v>
      </c>
      <c r="T1387">
        <f t="shared" si="808"/>
        <v>3.8510901203941725E-2</v>
      </c>
      <c r="U1387">
        <f t="shared" si="875"/>
        <v>7.2001038175415685E-2</v>
      </c>
      <c r="V1387">
        <f t="shared" si="876"/>
        <v>4.4017268087883553E-2</v>
      </c>
      <c r="W1387">
        <f t="shared" si="877"/>
        <v>3.8738603167899587E-2</v>
      </c>
    </row>
    <row r="1388" spans="1:23" x14ac:dyDescent="0.4">
      <c r="A1388">
        <v>1996.07</v>
      </c>
      <c r="B1388">
        <v>644.07000000000005</v>
      </c>
      <c r="C1388">
        <v>24.858411332348378</v>
      </c>
      <c r="D1388">
        <f t="shared" si="867"/>
        <v>0.16813905079100752</v>
      </c>
      <c r="E1388">
        <f t="shared" si="813"/>
        <v>0.15555196727488033</v>
      </c>
      <c r="F1388">
        <f t="shared" si="809"/>
        <v>-0.43853403141361164</v>
      </c>
      <c r="G1388" t="str">
        <f t="shared" si="868"/>
        <v>Above 22.0</v>
      </c>
      <c r="H1388" t="str">
        <f t="shared" si="869"/>
        <v>10.7 to 13.7</v>
      </c>
      <c r="I1388" t="str">
        <f>IF(C1388&gt;$AA$17,"Above 21.9",IF(C1388&gt;$AA$16,"17.7 to 21.9",IF(C1388&gt;$AA$15,"13.7 to 17.7",IF(C1388&gt;$AA$14,"10.6 to 13.6","Below 10.6"))))</f>
        <v>Above 21.9</v>
      </c>
      <c r="J1388" t="str">
        <f t="shared" si="870"/>
        <v>10.6 to 13.6</v>
      </c>
      <c r="K1388">
        <f t="shared" ref="K1388:O1388" si="882">_xlfn.PERCENTILE.INC($C669:$C1388,K$1)</f>
        <v>10.552914348108077</v>
      </c>
      <c r="L1388">
        <f t="shared" si="882"/>
        <v>12.91237441097841</v>
      </c>
      <c r="M1388">
        <f t="shared" si="882"/>
        <v>16.456418923633354</v>
      </c>
      <c r="N1388">
        <f t="shared" si="882"/>
        <v>19.671577121462427</v>
      </c>
      <c r="O1388">
        <f t="shared" si="882"/>
        <v>25.976065550593379</v>
      </c>
      <c r="P1388">
        <f t="shared" si="831"/>
        <v>1</v>
      </c>
      <c r="Q1388">
        <f t="shared" si="872"/>
        <v>3</v>
      </c>
      <c r="R1388">
        <f t="shared" si="873"/>
        <v>1</v>
      </c>
      <c r="S1388">
        <f t="shared" si="874"/>
        <v>1</v>
      </c>
      <c r="T1388">
        <f t="shared" si="808"/>
        <v>4.022783220658574E-2</v>
      </c>
      <c r="U1388">
        <f t="shared" si="875"/>
        <v>7.3421463134662357E-2</v>
      </c>
      <c r="V1388">
        <f t="shared" si="876"/>
        <v>4.2778163322000892E-2</v>
      </c>
      <c r="W1388">
        <f t="shared" si="877"/>
        <v>3.8510901203941725E-2</v>
      </c>
    </row>
    <row r="1389" spans="1:23" x14ac:dyDescent="0.4">
      <c r="A1389">
        <v>1996.08</v>
      </c>
      <c r="B1389">
        <v>662.68</v>
      </c>
      <c r="C1389">
        <v>25.412529121454941</v>
      </c>
      <c r="D1389">
        <f t="shared" si="867"/>
        <v>0.17048163265306121</v>
      </c>
      <c r="E1389">
        <f t="shared" si="813"/>
        <v>0.18524082917493861</v>
      </c>
      <c r="F1389">
        <f t="shared" si="809"/>
        <v>0.34673249802039963</v>
      </c>
      <c r="G1389" t="str">
        <f t="shared" si="868"/>
        <v>Above 22.0</v>
      </c>
      <c r="H1389" t="str">
        <f t="shared" si="869"/>
        <v>13.7 to 17.8</v>
      </c>
      <c r="I1389" t="str">
        <f>IF(C1389&gt;$AA$17,"Above 21.9",IF(C1389&gt;$AA$16,"17.7 to 21.9",IF(C1389&gt;$AA$15,"13.7 to 17.7",IF(C1389&gt;$AA$14,"10.6 to 13.6","Below 10.6"))))</f>
        <v>Above 21.9</v>
      </c>
      <c r="J1389" t="str">
        <f t="shared" si="870"/>
        <v>13.7 to 17.7</v>
      </c>
      <c r="K1389">
        <f t="shared" ref="K1389:O1389" si="883">_xlfn.PERCENTILE.INC($C670:$C1389,K$1)</f>
        <v>10.552914348108077</v>
      </c>
      <c r="L1389">
        <f t="shared" si="883"/>
        <v>12.91237441097841</v>
      </c>
      <c r="M1389">
        <f t="shared" si="883"/>
        <v>16.456418923633354</v>
      </c>
      <c r="N1389">
        <f t="shared" si="883"/>
        <v>19.709263382182041</v>
      </c>
      <c r="O1389">
        <f t="shared" si="883"/>
        <v>25.976065550593379</v>
      </c>
      <c r="P1389">
        <f t="shared" si="831"/>
        <v>1</v>
      </c>
      <c r="Q1389">
        <f t="shared" si="872"/>
        <v>3</v>
      </c>
      <c r="R1389">
        <f t="shared" si="873"/>
        <v>1</v>
      </c>
      <c r="S1389">
        <f t="shared" si="874"/>
        <v>1</v>
      </c>
      <c r="T1389">
        <f t="shared" si="808"/>
        <v>3.9350668137778294E-2</v>
      </c>
      <c r="U1389">
        <f t="shared" si="875"/>
        <v>7.200633197312091E-2</v>
      </c>
      <c r="V1389">
        <f t="shared" si="876"/>
        <v>4.294781749906515E-2</v>
      </c>
      <c r="W1389">
        <f t="shared" si="877"/>
        <v>4.022783220658574E-2</v>
      </c>
    </row>
    <row r="1390" spans="1:23" x14ac:dyDescent="0.4">
      <c r="A1390">
        <v>1996.09</v>
      </c>
      <c r="B1390">
        <v>674.88</v>
      </c>
      <c r="C1390">
        <v>25.680115512876753</v>
      </c>
      <c r="D1390">
        <f t="shared" si="867"/>
        <v>0.18320604280318925</v>
      </c>
      <c r="E1390">
        <f t="shared" si="813"/>
        <v>0.16605905627451323</v>
      </c>
      <c r="F1390">
        <f t="shared" si="809"/>
        <v>0.22092110822719951</v>
      </c>
      <c r="G1390" t="str">
        <f t="shared" si="868"/>
        <v>Above 22.0</v>
      </c>
      <c r="H1390" t="str">
        <f t="shared" si="869"/>
        <v>10.7 to 13.7</v>
      </c>
      <c r="I1390" t="str">
        <f>IF(C1390&gt;$AA$17,"Above 21.9",IF(C1390&gt;$AA$16,"17.7 to 21.9",IF(C1390&gt;$AA$15,"13.7 to 17.7",IF(C1390&gt;$AA$14,"10.6 to 13.6","Below 10.6"))))</f>
        <v>Above 21.9</v>
      </c>
      <c r="J1390" t="str">
        <f t="shared" si="870"/>
        <v>10.6 to 13.6</v>
      </c>
      <c r="K1390">
        <f t="shared" ref="K1390:O1390" si="884">_xlfn.PERCENTILE.INC($C671:$C1390,K$1)</f>
        <v>10.552914348108077</v>
      </c>
      <c r="L1390">
        <f t="shared" si="884"/>
        <v>12.91237441097841</v>
      </c>
      <c r="M1390">
        <f t="shared" si="884"/>
        <v>16.456418923633354</v>
      </c>
      <c r="N1390">
        <f t="shared" si="884"/>
        <v>19.709263382182041</v>
      </c>
      <c r="O1390">
        <f t="shared" si="884"/>
        <v>25.976065550593379</v>
      </c>
      <c r="P1390">
        <f t="shared" si="831"/>
        <v>1</v>
      </c>
      <c r="Q1390">
        <f t="shared" si="872"/>
        <v>3</v>
      </c>
      <c r="R1390">
        <f t="shared" si="873"/>
        <v>1</v>
      </c>
      <c r="S1390">
        <f t="shared" si="874"/>
        <v>1</v>
      </c>
      <c r="T1390">
        <f t="shared" si="808"/>
        <v>3.8940634807447458E-2</v>
      </c>
      <c r="U1390">
        <f t="shared" si="875"/>
        <v>7.425385468551797E-2</v>
      </c>
      <c r="V1390">
        <f t="shared" si="876"/>
        <v>4.1760615740880372E-2</v>
      </c>
      <c r="W1390">
        <f t="shared" si="877"/>
        <v>3.9350668137778294E-2</v>
      </c>
    </row>
    <row r="1391" spans="1:23" x14ac:dyDescent="0.4">
      <c r="A1391">
        <v>1996.1</v>
      </c>
      <c r="B1391">
        <v>701.46</v>
      </c>
      <c r="C1391">
        <v>26.483467720897195</v>
      </c>
      <c r="D1391">
        <f t="shared" si="867"/>
        <v>0.19547598989048023</v>
      </c>
      <c r="E1391">
        <f t="shared" si="813"/>
        <v>0.20335552048308531</v>
      </c>
      <c r="F1391">
        <f t="shared" si="809"/>
        <v>0.47261735419630235</v>
      </c>
      <c r="G1391" t="str">
        <f t="shared" si="868"/>
        <v>Above 22.0</v>
      </c>
      <c r="H1391" t="str">
        <f t="shared" si="869"/>
        <v>10.7 to 13.7</v>
      </c>
      <c r="I1391" t="str">
        <f>IF(C1391&gt;$AA$17,"Above 21.9",IF(C1391&gt;$AA$16,"17.7 to 21.9",IF(C1391&gt;$AA$15,"13.7 to 17.7",IF(C1391&gt;$AA$14,"10.6 to 13.6","Below 10.6"))))</f>
        <v>Above 21.9</v>
      </c>
      <c r="J1391" t="str">
        <f t="shared" si="870"/>
        <v>10.6 to 13.6</v>
      </c>
      <c r="K1391">
        <f t="shared" ref="K1391:O1391" si="885">_xlfn.PERCENTILE.INC($C672:$C1391,K$1)</f>
        <v>10.552914348108077</v>
      </c>
      <c r="L1391">
        <f t="shared" si="885"/>
        <v>12.91237441097841</v>
      </c>
      <c r="M1391">
        <f t="shared" si="885"/>
        <v>16.456418923633354</v>
      </c>
      <c r="N1391">
        <f t="shared" si="885"/>
        <v>19.709263382182041</v>
      </c>
      <c r="O1391">
        <f t="shared" si="885"/>
        <v>26.483467720897195</v>
      </c>
      <c r="P1391">
        <f t="shared" si="831"/>
        <v>1</v>
      </c>
      <c r="Q1391">
        <f t="shared" si="872"/>
        <v>3</v>
      </c>
      <c r="R1391">
        <f t="shared" si="873"/>
        <v>1</v>
      </c>
      <c r="S1391">
        <f t="shared" si="874"/>
        <v>1</v>
      </c>
      <c r="T1391">
        <f t="shared" ref="T1391:T1454" si="886">1/C1391</f>
        <v>3.775940562386905E-2</v>
      </c>
      <c r="U1391">
        <f t="shared" si="875"/>
        <v>7.4482797815459273E-2</v>
      </c>
      <c r="V1391">
        <f t="shared" si="876"/>
        <v>4.1794203831916253E-2</v>
      </c>
      <c r="W1391">
        <f t="shared" si="877"/>
        <v>3.8940634807447458E-2</v>
      </c>
    </row>
    <row r="1392" spans="1:23" x14ac:dyDescent="0.4">
      <c r="A1392">
        <v>1996.11</v>
      </c>
      <c r="B1392">
        <v>735.67</v>
      </c>
      <c r="C1392">
        <v>27.585612049012795</v>
      </c>
      <c r="D1392">
        <f t="shared" si="867"/>
        <v>0.20015095879232964</v>
      </c>
      <c r="E1392">
        <f t="shared" si="813"/>
        <v>0.23531979917048679</v>
      </c>
      <c r="F1392">
        <f t="shared" ref="F1392:F1455" si="887">(B1392-B1391)/B1391*12</f>
        <v>0.5852365067145654</v>
      </c>
      <c r="G1392" t="str">
        <f t="shared" si="868"/>
        <v>Above 22.0</v>
      </c>
      <c r="H1392" t="str">
        <f t="shared" si="869"/>
        <v>13.7 to 17.8</v>
      </c>
      <c r="I1392" t="str">
        <f>IF(C1392&gt;$AA$17,"Above 21.9",IF(C1392&gt;$AA$16,"17.7 to 21.9",IF(C1392&gt;$AA$15,"13.7 to 17.7",IF(C1392&gt;$AA$14,"10.6 to 13.6","Below 10.6"))))</f>
        <v>Above 21.9</v>
      </c>
      <c r="J1392" t="str">
        <f t="shared" si="870"/>
        <v>13.7 to 17.7</v>
      </c>
      <c r="K1392">
        <f t="shared" ref="K1392:O1392" si="888">_xlfn.PERCENTILE.INC($C673:$C1392,K$1)</f>
        <v>10.552914348108077</v>
      </c>
      <c r="L1392">
        <f t="shared" si="888"/>
        <v>12.91237441097841</v>
      </c>
      <c r="M1392">
        <f t="shared" si="888"/>
        <v>16.456418923633354</v>
      </c>
      <c r="N1392">
        <f t="shared" si="888"/>
        <v>19.709263382182041</v>
      </c>
      <c r="O1392">
        <f t="shared" si="888"/>
        <v>27.585612049012795</v>
      </c>
      <c r="P1392">
        <f t="shared" si="831"/>
        <v>1</v>
      </c>
      <c r="Q1392">
        <f t="shared" si="872"/>
        <v>3</v>
      </c>
      <c r="R1392">
        <f t="shared" si="873"/>
        <v>1</v>
      </c>
      <c r="S1392">
        <f t="shared" si="874"/>
        <v>1</v>
      </c>
      <c r="T1392">
        <f t="shared" si="886"/>
        <v>3.6250781683699745E-2</v>
      </c>
      <c r="U1392">
        <f t="shared" si="875"/>
        <v>7.2082537177746334E-2</v>
      </c>
      <c r="V1392">
        <f t="shared" si="876"/>
        <v>4.1071832082696012E-2</v>
      </c>
      <c r="W1392">
        <f t="shared" si="877"/>
        <v>3.775940562386905E-2</v>
      </c>
    </row>
    <row r="1393" spans="1:23" x14ac:dyDescent="0.4">
      <c r="A1393">
        <v>1996.12</v>
      </c>
      <c r="B1393">
        <v>743.25</v>
      </c>
      <c r="C1393">
        <v>27.723946163893963</v>
      </c>
      <c r="D1393">
        <f t="shared" si="867"/>
        <v>0.1989742558326629</v>
      </c>
      <c r="E1393">
        <f t="shared" si="813"/>
        <v>0.20938216964707021</v>
      </c>
      <c r="F1393">
        <f t="shared" si="887"/>
        <v>0.12364239400818369</v>
      </c>
      <c r="G1393" t="str">
        <f t="shared" si="868"/>
        <v>Above 22.0</v>
      </c>
      <c r="H1393" t="str">
        <f t="shared" si="869"/>
        <v>13.7 to 17.8</v>
      </c>
      <c r="I1393" t="str">
        <f>IF(C1393&gt;$AA$17,"Above 21.9",IF(C1393&gt;$AA$16,"17.7 to 21.9",IF(C1393&gt;$AA$15,"13.7 to 17.7",IF(C1393&gt;$AA$14,"10.6 to 13.6","Below 10.6"))))</f>
        <v>Above 21.9</v>
      </c>
      <c r="J1393" t="str">
        <f t="shared" si="870"/>
        <v>13.7 to 17.7</v>
      </c>
      <c r="K1393">
        <f t="shared" ref="K1393:O1393" si="889">_xlfn.PERCENTILE.INC($C674:$C1393,K$1)</f>
        <v>10.552914348108077</v>
      </c>
      <c r="L1393">
        <f t="shared" si="889"/>
        <v>12.91237441097841</v>
      </c>
      <c r="M1393">
        <f t="shared" si="889"/>
        <v>16.456418923633354</v>
      </c>
      <c r="N1393">
        <f t="shared" si="889"/>
        <v>19.709263382182041</v>
      </c>
      <c r="O1393">
        <f t="shared" si="889"/>
        <v>27.723946163893963</v>
      </c>
      <c r="P1393">
        <f t="shared" si="831"/>
        <v>1</v>
      </c>
      <c r="Q1393">
        <f t="shared" si="872"/>
        <v>3</v>
      </c>
      <c r="R1393">
        <f t="shared" si="873"/>
        <v>1</v>
      </c>
      <c r="S1393">
        <f t="shared" si="874"/>
        <v>1</v>
      </c>
      <c r="T1393">
        <f t="shared" si="886"/>
        <v>3.6069901235861623E-2</v>
      </c>
      <c r="U1393">
        <f t="shared" si="875"/>
        <v>7.0996810337180485E-2</v>
      </c>
      <c r="V1393">
        <f t="shared" si="876"/>
        <v>3.9956238864457032E-2</v>
      </c>
      <c r="W1393">
        <f t="shared" si="877"/>
        <v>3.6250781683699745E-2</v>
      </c>
    </row>
    <row r="1394" spans="1:23" x14ac:dyDescent="0.4">
      <c r="A1394">
        <v>1997.01</v>
      </c>
      <c r="B1394">
        <v>766.22</v>
      </c>
      <c r="C1394">
        <v>28.332870129950361</v>
      </c>
      <c r="D1394">
        <f t="shared" si="867"/>
        <v>0.18968620037807185</v>
      </c>
      <c r="E1394">
        <f t="shared" si="813"/>
        <v>0.24706227010839504</v>
      </c>
      <c r="F1394">
        <f t="shared" si="887"/>
        <v>0.37085771947527796</v>
      </c>
      <c r="G1394" t="str">
        <f t="shared" si="868"/>
        <v>Above 22.0</v>
      </c>
      <c r="H1394" t="str">
        <f t="shared" si="869"/>
        <v>13.7 to 17.8</v>
      </c>
      <c r="I1394" t="str">
        <f>IF(C1394&gt;$AA$17,"Above 21.9",IF(C1394&gt;$AA$16,"17.7 to 21.9",IF(C1394&gt;$AA$15,"13.7 to 17.7",IF(C1394&gt;$AA$14,"10.6 to 13.6","Below 10.6"))))</f>
        <v>Above 21.9</v>
      </c>
      <c r="J1394" t="str">
        <f t="shared" si="870"/>
        <v>13.7 to 17.7</v>
      </c>
      <c r="K1394">
        <f t="shared" ref="K1394:O1394" si="890">_xlfn.PERCENTILE.INC($C675:$C1394,K$1)</f>
        <v>10.552914348108077</v>
      </c>
      <c r="L1394">
        <f t="shared" si="890"/>
        <v>12.91237441097841</v>
      </c>
      <c r="M1394">
        <f t="shared" si="890"/>
        <v>16.456418923633354</v>
      </c>
      <c r="N1394">
        <f t="shared" si="890"/>
        <v>19.709263382182041</v>
      </c>
      <c r="O1394">
        <f t="shared" si="890"/>
        <v>28.332870129950361</v>
      </c>
      <c r="P1394">
        <f t="shared" si="831"/>
        <v>1</v>
      </c>
      <c r="Q1394">
        <f t="shared" si="872"/>
        <v>3</v>
      </c>
      <c r="R1394">
        <f t="shared" si="873"/>
        <v>1</v>
      </c>
      <c r="S1394">
        <f t="shared" si="874"/>
        <v>1</v>
      </c>
      <c r="T1394">
        <f t="shared" si="886"/>
        <v>3.5294694657245863E-2</v>
      </c>
      <c r="U1394">
        <f t="shared" si="875"/>
        <v>6.7014210835913621E-2</v>
      </c>
      <c r="V1394">
        <f t="shared" si="876"/>
        <v>4.0383701385930434E-2</v>
      </c>
      <c r="W1394">
        <f t="shared" si="877"/>
        <v>3.6069901235861623E-2</v>
      </c>
    </row>
    <row r="1395" spans="1:23" x14ac:dyDescent="0.4">
      <c r="A1395">
        <v>1997.02</v>
      </c>
      <c r="B1395">
        <v>798.39</v>
      </c>
      <c r="C1395">
        <v>29.265634883575949</v>
      </c>
      <c r="D1395">
        <f t="shared" si="867"/>
        <v>0.18422570309718761</v>
      </c>
      <c r="E1395">
        <f t="shared" ref="E1395:E1458" si="891">(B1395-B1383)/B1383</f>
        <v>0.22916217630938823</v>
      </c>
      <c r="F1395">
        <f t="shared" si="887"/>
        <v>0.50382396700686416</v>
      </c>
      <c r="G1395" t="str">
        <f t="shared" si="868"/>
        <v>Above 22.0</v>
      </c>
      <c r="H1395" t="str">
        <f t="shared" si="869"/>
        <v>13.7 to 17.8</v>
      </c>
      <c r="I1395" t="str">
        <f>IF(C1395&gt;$AA$17,"Above 21.9",IF(C1395&gt;$AA$16,"17.7 to 21.9",IF(C1395&gt;$AA$15,"13.7 to 17.7",IF(C1395&gt;$AA$14,"10.6 to 13.6","Below 10.6"))))</f>
        <v>Above 21.9</v>
      </c>
      <c r="J1395" t="str">
        <f t="shared" si="870"/>
        <v>13.7 to 17.7</v>
      </c>
      <c r="K1395">
        <f t="shared" ref="K1395:O1395" si="892">_xlfn.PERCENTILE.INC($C676:$C1395,K$1)</f>
        <v>10.552914348108077</v>
      </c>
      <c r="L1395">
        <f t="shared" si="892"/>
        <v>12.91237441097841</v>
      </c>
      <c r="M1395">
        <f t="shared" si="892"/>
        <v>16.456418923633354</v>
      </c>
      <c r="N1395">
        <f t="shared" si="892"/>
        <v>19.709263382182041</v>
      </c>
      <c r="O1395">
        <f t="shared" si="892"/>
        <v>29.265634883575949</v>
      </c>
      <c r="P1395">
        <f t="shared" si="831"/>
        <v>1</v>
      </c>
      <c r="Q1395">
        <f t="shared" si="872"/>
        <v>2</v>
      </c>
      <c r="R1395">
        <f t="shared" si="873"/>
        <v>1</v>
      </c>
      <c r="S1395">
        <f t="shared" si="874"/>
        <v>1</v>
      </c>
      <c r="T1395">
        <f t="shared" si="886"/>
        <v>3.4169769560038012E-2</v>
      </c>
      <c r="U1395">
        <f t="shared" si="875"/>
        <v>6.3201864036133648E-2</v>
      </c>
      <c r="V1395">
        <f t="shared" si="876"/>
        <v>3.8496977075004213E-2</v>
      </c>
      <c r="W1395">
        <f t="shared" si="877"/>
        <v>3.5294694657245863E-2</v>
      </c>
    </row>
    <row r="1396" spans="1:23" x14ac:dyDescent="0.4">
      <c r="A1396">
        <v>1997.03</v>
      </c>
      <c r="B1396">
        <v>792.16</v>
      </c>
      <c r="C1396">
        <v>28.802458591871648</v>
      </c>
      <c r="D1396">
        <f t="shared" si="867"/>
        <v>0.17082393162393161</v>
      </c>
      <c r="E1396">
        <f t="shared" si="891"/>
        <v>0.22422612700326072</v>
      </c>
      <c r="F1396">
        <f t="shared" si="887"/>
        <v>-9.3638447375343159E-2</v>
      </c>
      <c r="G1396" t="str">
        <f t="shared" si="868"/>
        <v>Above 22.0</v>
      </c>
      <c r="H1396" t="str">
        <f t="shared" si="869"/>
        <v>13.7 to 17.8</v>
      </c>
      <c r="I1396" t="str">
        <f>IF(C1396&gt;$AA$17,"Above 21.9",IF(C1396&gt;$AA$16,"17.7 to 21.9",IF(C1396&gt;$AA$15,"13.7 to 17.7",IF(C1396&gt;$AA$14,"10.6 to 13.6","Below 10.6"))))</f>
        <v>Above 21.9</v>
      </c>
      <c r="J1396" t="str">
        <f t="shared" si="870"/>
        <v>13.7 to 17.7</v>
      </c>
      <c r="K1396">
        <f t="shared" ref="K1396:O1396" si="893">_xlfn.PERCENTILE.INC($C677:$C1396,K$1)</f>
        <v>10.552914348108077</v>
      </c>
      <c r="L1396">
        <f t="shared" si="893"/>
        <v>12.91237441097841</v>
      </c>
      <c r="M1396">
        <f t="shared" si="893"/>
        <v>16.456418923633354</v>
      </c>
      <c r="N1396">
        <f t="shared" si="893"/>
        <v>19.709263382182041</v>
      </c>
      <c r="O1396">
        <f t="shared" si="893"/>
        <v>29.265634883575949</v>
      </c>
      <c r="P1396">
        <f t="shared" si="831"/>
        <v>1</v>
      </c>
      <c r="Q1396">
        <f t="shared" si="872"/>
        <v>2</v>
      </c>
      <c r="R1396">
        <f t="shared" si="873"/>
        <v>1</v>
      </c>
      <c r="S1396">
        <f t="shared" si="874"/>
        <v>1</v>
      </c>
      <c r="T1396">
        <f t="shared" si="886"/>
        <v>3.4719258316448384E-2</v>
      </c>
      <c r="U1396">
        <f t="shared" si="875"/>
        <v>6.0851887568117026E-2</v>
      </c>
      <c r="V1396">
        <f t="shared" si="876"/>
        <v>3.9016883174472175E-2</v>
      </c>
      <c r="W1396">
        <f t="shared" si="877"/>
        <v>3.4169769560038012E-2</v>
      </c>
    </row>
    <row r="1397" spans="1:23" x14ac:dyDescent="0.4">
      <c r="A1397">
        <v>1997.04</v>
      </c>
      <c r="B1397">
        <v>763.93</v>
      </c>
      <c r="C1397">
        <v>27.585160338136539</v>
      </c>
      <c r="D1397">
        <f t="shared" si="867"/>
        <v>0.16406152782578637</v>
      </c>
      <c r="E1397">
        <f t="shared" si="891"/>
        <v>0.18041627393111548</v>
      </c>
      <c r="F1397">
        <f t="shared" si="887"/>
        <v>-0.42764088063017602</v>
      </c>
      <c r="G1397" t="str">
        <f t="shared" si="868"/>
        <v>Above 22.0</v>
      </c>
      <c r="H1397" t="str">
        <f t="shared" si="869"/>
        <v>13.7 to 17.8</v>
      </c>
      <c r="I1397" t="str">
        <f>IF(C1397&gt;$AA$17,"Above 21.9",IF(C1397&gt;$AA$16,"17.7 to 21.9",IF(C1397&gt;$AA$15,"13.7 to 17.7",IF(C1397&gt;$AA$14,"10.6 to 13.6","Below 10.6"))))</f>
        <v>Above 21.9</v>
      </c>
      <c r="J1397" t="str">
        <f t="shared" si="870"/>
        <v>13.7 to 17.7</v>
      </c>
      <c r="K1397">
        <f t="shared" ref="K1397:O1397" si="894">_xlfn.PERCENTILE.INC($C678:$C1397,K$1)</f>
        <v>10.552914348108077</v>
      </c>
      <c r="L1397">
        <f t="shared" si="894"/>
        <v>12.91237441097841</v>
      </c>
      <c r="M1397">
        <f t="shared" si="894"/>
        <v>16.456418923633354</v>
      </c>
      <c r="N1397">
        <f t="shared" si="894"/>
        <v>19.709263382182041</v>
      </c>
      <c r="O1397">
        <f t="shared" si="894"/>
        <v>29.265634883575949</v>
      </c>
      <c r="P1397">
        <f t="shared" si="831"/>
        <v>1</v>
      </c>
      <c r="Q1397">
        <f t="shared" si="872"/>
        <v>2</v>
      </c>
      <c r="R1397">
        <f t="shared" si="873"/>
        <v>1</v>
      </c>
      <c r="S1397">
        <f t="shared" si="874"/>
        <v>1</v>
      </c>
      <c r="T1397">
        <f t="shared" si="886"/>
        <v>3.6251375295343051E-2</v>
      </c>
      <c r="U1397">
        <f t="shared" si="875"/>
        <v>6.1741602988479916E-2</v>
      </c>
      <c r="V1397">
        <f t="shared" si="876"/>
        <v>3.9332598415413478E-2</v>
      </c>
      <c r="W1397">
        <f t="shared" si="877"/>
        <v>3.4719258316448384E-2</v>
      </c>
    </row>
    <row r="1398" spans="1:23" x14ac:dyDescent="0.4">
      <c r="A1398">
        <v>1997.05</v>
      </c>
      <c r="B1398">
        <v>833.09</v>
      </c>
      <c r="C1398">
        <v>29.928362224688776</v>
      </c>
      <c r="D1398">
        <f t="shared" si="867"/>
        <v>0.18816672431684539</v>
      </c>
      <c r="E1398">
        <f t="shared" si="891"/>
        <v>0.25990956248204106</v>
      </c>
      <c r="F1398">
        <f t="shared" si="887"/>
        <v>1.0863822601547275</v>
      </c>
      <c r="G1398" t="str">
        <f t="shared" si="868"/>
        <v>Above 22.0</v>
      </c>
      <c r="H1398" t="str">
        <f t="shared" si="869"/>
        <v>13.7 to 17.8</v>
      </c>
      <c r="I1398" t="str">
        <f>IF(C1398&gt;$AA$17,"Above 21.9",IF(C1398&gt;$AA$16,"17.7 to 21.9",IF(C1398&gt;$AA$15,"13.7 to 17.7",IF(C1398&gt;$AA$14,"10.6 to 13.6","Below 10.6"))))</f>
        <v>Above 21.9</v>
      </c>
      <c r="J1398" t="str">
        <f t="shared" si="870"/>
        <v>13.7 to 17.7</v>
      </c>
      <c r="K1398">
        <f t="shared" ref="K1398:O1398" si="895">_xlfn.PERCENTILE.INC($C679:$C1398,K$1)</f>
        <v>10.552914348108077</v>
      </c>
      <c r="L1398">
        <f t="shared" si="895"/>
        <v>12.91237441097841</v>
      </c>
      <c r="M1398">
        <f t="shared" si="895"/>
        <v>16.456418923633354</v>
      </c>
      <c r="N1398">
        <f t="shared" si="895"/>
        <v>19.711669286294704</v>
      </c>
      <c r="O1398">
        <f t="shared" si="895"/>
        <v>29.928362224688776</v>
      </c>
      <c r="P1398">
        <f t="shared" si="831"/>
        <v>1</v>
      </c>
      <c r="Q1398">
        <f t="shared" si="872"/>
        <v>2</v>
      </c>
      <c r="R1398">
        <f t="shared" si="873"/>
        <v>1</v>
      </c>
      <c r="S1398">
        <f t="shared" si="874"/>
        <v>1</v>
      </c>
      <c r="T1398">
        <f t="shared" si="886"/>
        <v>3.3413121389418057E-2</v>
      </c>
      <c r="U1398">
        <f t="shared" si="875"/>
        <v>6.1879993587355388E-2</v>
      </c>
      <c r="V1398">
        <f t="shared" si="876"/>
        <v>3.8738603167899587E-2</v>
      </c>
      <c r="W1398">
        <f t="shared" si="877"/>
        <v>3.6251375295343051E-2</v>
      </c>
    </row>
    <row r="1399" spans="1:23" x14ac:dyDescent="0.4">
      <c r="A1399">
        <v>1997.06</v>
      </c>
      <c r="B1399">
        <v>876.29</v>
      </c>
      <c r="C1399">
        <v>31.256560616381261</v>
      </c>
      <c r="D1399">
        <f t="shared" si="867"/>
        <v>0.19073988055739882</v>
      </c>
      <c r="E1399">
        <f t="shared" si="891"/>
        <v>0.31083021690351526</v>
      </c>
      <c r="F1399">
        <f t="shared" si="887"/>
        <v>0.62226170041652062</v>
      </c>
      <c r="G1399" t="str">
        <f t="shared" si="868"/>
        <v>Above 22.0</v>
      </c>
      <c r="H1399" t="str">
        <f t="shared" si="869"/>
        <v>13.7 to 17.8</v>
      </c>
      <c r="I1399" t="str">
        <f>IF(C1399&gt;$AA$17,"Above 21.9",IF(C1399&gt;$AA$16,"17.7 to 21.9",IF(C1399&gt;$AA$15,"13.7 to 17.7",IF(C1399&gt;$AA$14,"10.6 to 13.6","Below 10.6"))))</f>
        <v>Above 21.9</v>
      </c>
      <c r="J1399" t="str">
        <f t="shared" si="870"/>
        <v>13.7 to 17.7</v>
      </c>
      <c r="K1399">
        <f t="shared" ref="K1399:O1399" si="896">_xlfn.PERCENTILE.INC($C680:$C1399,K$1)</f>
        <v>10.552914348108077</v>
      </c>
      <c r="L1399">
        <f t="shared" si="896"/>
        <v>12.91237441097841</v>
      </c>
      <c r="M1399">
        <f t="shared" si="896"/>
        <v>16.456418923633354</v>
      </c>
      <c r="N1399">
        <f t="shared" si="896"/>
        <v>19.715100766676418</v>
      </c>
      <c r="O1399">
        <f t="shared" si="896"/>
        <v>31.256560616381261</v>
      </c>
      <c r="P1399">
        <f t="shared" si="831"/>
        <v>1</v>
      </c>
      <c r="Q1399">
        <f t="shared" si="872"/>
        <v>2</v>
      </c>
      <c r="R1399">
        <f t="shared" si="873"/>
        <v>1</v>
      </c>
      <c r="S1399">
        <f t="shared" si="874"/>
        <v>1</v>
      </c>
      <c r="T1399">
        <f t="shared" si="886"/>
        <v>3.1993283338919563E-2</v>
      </c>
      <c r="U1399">
        <f t="shared" si="875"/>
        <v>5.9434631722589913E-2</v>
      </c>
      <c r="V1399">
        <f t="shared" si="876"/>
        <v>3.8510901203941725E-2</v>
      </c>
      <c r="W1399">
        <f t="shared" si="877"/>
        <v>3.3413121389418057E-2</v>
      </c>
    </row>
    <row r="1400" spans="1:23" x14ac:dyDescent="0.4">
      <c r="A1400">
        <v>1997.07</v>
      </c>
      <c r="B1400">
        <v>925.29</v>
      </c>
      <c r="C1400">
        <v>32.766637689669921</v>
      </c>
      <c r="D1400">
        <f t="shared" si="867"/>
        <v>0.19838439213157041</v>
      </c>
      <c r="E1400">
        <f t="shared" si="891"/>
        <v>0.43662955889887728</v>
      </c>
      <c r="F1400">
        <f t="shared" si="887"/>
        <v>0.67101073845416481</v>
      </c>
      <c r="G1400" t="str">
        <f t="shared" si="868"/>
        <v>Above 22.0</v>
      </c>
      <c r="H1400" t="str">
        <f t="shared" si="869"/>
        <v>13.7 to 17.8</v>
      </c>
      <c r="I1400" t="str">
        <f>IF(C1400&gt;$AA$17,"Above 21.9",IF(C1400&gt;$AA$16,"17.7 to 21.9",IF(C1400&gt;$AA$15,"13.7 to 17.7",IF(C1400&gt;$AA$14,"10.6 to 13.6","Below 10.6"))))</f>
        <v>Above 21.9</v>
      </c>
      <c r="J1400" t="str">
        <f t="shared" si="870"/>
        <v>13.7 to 17.7</v>
      </c>
      <c r="K1400">
        <f t="shared" ref="K1400:O1400" si="897">_xlfn.PERCENTILE.INC($C681:$C1400,K$1)</f>
        <v>10.552914348108077</v>
      </c>
      <c r="L1400">
        <f t="shared" si="897"/>
        <v>12.91237441097841</v>
      </c>
      <c r="M1400">
        <f t="shared" si="897"/>
        <v>16.456418923633354</v>
      </c>
      <c r="N1400">
        <f t="shared" si="897"/>
        <v>19.725004749239627</v>
      </c>
      <c r="O1400">
        <f t="shared" si="897"/>
        <v>32.766637689669921</v>
      </c>
      <c r="P1400">
        <f t="shared" si="831"/>
        <v>1</v>
      </c>
      <c r="Q1400">
        <f t="shared" si="872"/>
        <v>2</v>
      </c>
      <c r="R1400">
        <f t="shared" si="873"/>
        <v>1</v>
      </c>
      <c r="S1400">
        <f t="shared" si="874"/>
        <v>1</v>
      </c>
      <c r="T1400">
        <f t="shared" si="886"/>
        <v>3.0518846928113779E-2</v>
      </c>
      <c r="U1400">
        <f t="shared" si="875"/>
        <v>5.7783413053346735E-2</v>
      </c>
      <c r="V1400">
        <f t="shared" si="876"/>
        <v>4.022783220658574E-2</v>
      </c>
      <c r="W1400">
        <f t="shared" si="877"/>
        <v>3.1993283338919563E-2</v>
      </c>
    </row>
    <row r="1401" spans="1:23" x14ac:dyDescent="0.4">
      <c r="A1401">
        <v>1997.08</v>
      </c>
      <c r="B1401">
        <v>927.24</v>
      </c>
      <c r="C1401">
        <v>32.586283486713164</v>
      </c>
      <c r="D1401">
        <f t="shared" si="867"/>
        <v>0.18149362477231332</v>
      </c>
      <c r="E1401">
        <f t="shared" si="891"/>
        <v>0.39922737973079025</v>
      </c>
      <c r="F1401">
        <f t="shared" si="887"/>
        <v>2.5289368738450162E-2</v>
      </c>
      <c r="G1401" t="str">
        <f t="shared" si="868"/>
        <v>Above 22.0</v>
      </c>
      <c r="H1401" t="str">
        <f t="shared" si="869"/>
        <v>17.8 to 22.0</v>
      </c>
      <c r="I1401" t="str">
        <f>IF(C1401&gt;$AA$17,"Above 21.9",IF(C1401&gt;$AA$16,"17.7 to 21.9",IF(C1401&gt;$AA$15,"13.7 to 17.7",IF(C1401&gt;$AA$14,"10.6 to 13.6","Below 10.6"))))</f>
        <v>Above 21.9</v>
      </c>
      <c r="J1401" t="str">
        <f t="shared" si="870"/>
        <v>17.7 to 21.9</v>
      </c>
      <c r="K1401">
        <f t="shared" ref="K1401:O1401" si="898">_xlfn.PERCENTILE.INC($C682:$C1401,K$1)</f>
        <v>10.552914348108077</v>
      </c>
      <c r="L1401">
        <f t="shared" si="898"/>
        <v>12.91237441097841</v>
      </c>
      <c r="M1401">
        <f t="shared" si="898"/>
        <v>16.456418923633354</v>
      </c>
      <c r="N1401">
        <f t="shared" si="898"/>
        <v>19.725004749239627</v>
      </c>
      <c r="O1401">
        <f t="shared" si="898"/>
        <v>32.766637689669921</v>
      </c>
      <c r="P1401">
        <f t="shared" si="831"/>
        <v>1</v>
      </c>
      <c r="Q1401">
        <f t="shared" si="872"/>
        <v>2</v>
      </c>
      <c r="R1401">
        <f t="shared" si="873"/>
        <v>1</v>
      </c>
      <c r="S1401">
        <f t="shared" si="874"/>
        <v>1</v>
      </c>
      <c r="T1401">
        <f t="shared" si="886"/>
        <v>3.0687758559755463E-2</v>
      </c>
      <c r="U1401">
        <f t="shared" si="875"/>
        <v>5.4564580187205163E-2</v>
      </c>
      <c r="V1401">
        <f t="shared" si="876"/>
        <v>3.9350668137778294E-2</v>
      </c>
      <c r="W1401">
        <f t="shared" si="877"/>
        <v>3.0518846928113779E-2</v>
      </c>
    </row>
    <row r="1402" spans="1:23" x14ac:dyDescent="0.4">
      <c r="A1402">
        <v>1997.09</v>
      </c>
      <c r="B1402">
        <v>937.02</v>
      </c>
      <c r="C1402">
        <v>32.666581341708614</v>
      </c>
      <c r="D1402">
        <f t="shared" si="867"/>
        <v>0.19401317853780983</v>
      </c>
      <c r="E1402">
        <f t="shared" si="891"/>
        <v>0.38842460881934565</v>
      </c>
      <c r="F1402">
        <f t="shared" si="887"/>
        <v>0.126569173029636</v>
      </c>
      <c r="G1402" t="str">
        <f t="shared" si="868"/>
        <v>Above 22.0</v>
      </c>
      <c r="H1402" t="str">
        <f t="shared" si="869"/>
        <v>13.7 to 17.8</v>
      </c>
      <c r="I1402" t="str">
        <f>IF(C1402&gt;$AA$17,"Above 21.9",IF(C1402&gt;$AA$16,"17.7 to 21.9",IF(C1402&gt;$AA$15,"13.7 to 17.7",IF(C1402&gt;$AA$14,"10.6 to 13.6","Below 10.6"))))</f>
        <v>Above 21.9</v>
      </c>
      <c r="J1402" t="str">
        <f t="shared" si="870"/>
        <v>17.7 to 21.9</v>
      </c>
      <c r="K1402">
        <f t="shared" ref="K1402:O1402" si="899">_xlfn.PERCENTILE.INC($C683:$C1402,K$1)</f>
        <v>10.552914348108077</v>
      </c>
      <c r="L1402">
        <f t="shared" si="899"/>
        <v>12.91237441097841</v>
      </c>
      <c r="M1402">
        <f t="shared" si="899"/>
        <v>16.456418923633354</v>
      </c>
      <c r="N1402">
        <f t="shared" si="899"/>
        <v>19.743792644526113</v>
      </c>
      <c r="O1402">
        <f t="shared" si="899"/>
        <v>32.766637689669921</v>
      </c>
      <c r="P1402">
        <f t="shared" si="831"/>
        <v>1</v>
      </c>
      <c r="Q1402">
        <f t="shared" si="872"/>
        <v>2</v>
      </c>
      <c r="R1402">
        <f t="shared" si="873"/>
        <v>1</v>
      </c>
      <c r="S1402">
        <f t="shared" si="874"/>
        <v>1</v>
      </c>
      <c r="T1402">
        <f t="shared" si="886"/>
        <v>3.061232485700003E-2</v>
      </c>
      <c r="U1402">
        <f t="shared" si="875"/>
        <v>5.6575100310184319E-2</v>
      </c>
      <c r="V1402">
        <f t="shared" si="876"/>
        <v>3.8940634807447458E-2</v>
      </c>
      <c r="W1402">
        <f t="shared" si="877"/>
        <v>3.0687758559755463E-2</v>
      </c>
    </row>
    <row r="1403" spans="1:23" x14ac:dyDescent="0.4">
      <c r="A1403">
        <v>1997.1</v>
      </c>
      <c r="B1403">
        <v>951.16</v>
      </c>
      <c r="C1403">
        <v>32.901498179798118</v>
      </c>
      <c r="D1403">
        <f t="shared" si="867"/>
        <v>0.23945753033547468</v>
      </c>
      <c r="E1403">
        <f t="shared" si="891"/>
        <v>0.35597183018276157</v>
      </c>
      <c r="F1403">
        <f t="shared" si="887"/>
        <v>0.18108471537427145</v>
      </c>
      <c r="G1403" t="str">
        <f t="shared" si="868"/>
        <v>Above 22.0</v>
      </c>
      <c r="H1403" t="str">
        <f t="shared" si="869"/>
        <v>13.7 to 17.8</v>
      </c>
      <c r="I1403" t="str">
        <f>IF(C1403&gt;$AA$17,"Above 21.9",IF(C1403&gt;$AA$16,"17.7 to 21.9",IF(C1403&gt;$AA$15,"13.7 to 17.7",IF(C1403&gt;$AA$14,"10.6 to 13.6","Below 10.6"))))</f>
        <v>Above 21.9</v>
      </c>
      <c r="J1403" t="str">
        <f t="shared" si="870"/>
        <v>13.7 to 17.7</v>
      </c>
      <c r="K1403">
        <f t="shared" ref="K1403:O1403" si="900">_xlfn.PERCENTILE.INC($C684:$C1403,K$1)</f>
        <v>10.552914348108077</v>
      </c>
      <c r="L1403">
        <f t="shared" si="900"/>
        <v>12.91237441097841</v>
      </c>
      <c r="M1403">
        <f t="shared" si="900"/>
        <v>16.480313772691286</v>
      </c>
      <c r="N1403">
        <f t="shared" si="900"/>
        <v>19.78518577693038</v>
      </c>
      <c r="O1403">
        <f t="shared" si="900"/>
        <v>32.901498179798118</v>
      </c>
      <c r="P1403">
        <f t="shared" si="831"/>
        <v>1</v>
      </c>
      <c r="Q1403">
        <f t="shared" si="872"/>
        <v>3</v>
      </c>
      <c r="R1403">
        <f t="shared" si="873"/>
        <v>1</v>
      </c>
      <c r="S1403">
        <f t="shared" si="874"/>
        <v>1</v>
      </c>
      <c r="T1403">
        <f t="shared" si="886"/>
        <v>3.0393752726251565E-2</v>
      </c>
      <c r="U1403">
        <f t="shared" si="875"/>
        <v>6.4391269941241128E-2</v>
      </c>
      <c r="V1403">
        <f t="shared" si="876"/>
        <v>3.775940562386905E-2</v>
      </c>
      <c r="W1403">
        <f t="shared" si="877"/>
        <v>3.061232485700003E-2</v>
      </c>
    </row>
    <row r="1404" spans="1:23" x14ac:dyDescent="0.4">
      <c r="A1404">
        <v>1997.11</v>
      </c>
      <c r="B1404">
        <v>938.92</v>
      </c>
      <c r="C1404">
        <v>32.336600532812675</v>
      </c>
      <c r="D1404">
        <f t="shared" si="867"/>
        <v>0.28323265306122447</v>
      </c>
      <c r="E1404">
        <f t="shared" si="891"/>
        <v>0.27627876629467019</v>
      </c>
      <c r="F1404">
        <f t="shared" si="887"/>
        <v>-0.15442196896421223</v>
      </c>
      <c r="G1404" t="str">
        <f t="shared" si="868"/>
        <v>Above 22.0</v>
      </c>
      <c r="H1404" t="str">
        <f t="shared" si="869"/>
        <v>10.7 to 13.7</v>
      </c>
      <c r="I1404" t="str">
        <f>IF(C1404&gt;$AA$17,"Above 21.9",IF(C1404&gt;$AA$16,"17.7 to 21.9",IF(C1404&gt;$AA$15,"13.7 to 17.7",IF(C1404&gt;$AA$14,"10.6 to 13.6","Below 10.6"))))</f>
        <v>Above 21.9</v>
      </c>
      <c r="J1404" t="str">
        <f t="shared" si="870"/>
        <v>10.6 to 13.6</v>
      </c>
      <c r="K1404">
        <f t="shared" ref="K1404:O1404" si="901">_xlfn.PERCENTILE.INC($C685:$C1404,K$1)</f>
        <v>10.552914348108077</v>
      </c>
      <c r="L1404">
        <f t="shared" si="901"/>
        <v>12.91237441097841</v>
      </c>
      <c r="M1404">
        <f t="shared" si="901"/>
        <v>16.512079240797295</v>
      </c>
      <c r="N1404">
        <f t="shared" si="901"/>
        <v>19.835769885586114</v>
      </c>
      <c r="O1404">
        <f t="shared" si="901"/>
        <v>32.901498179798118</v>
      </c>
      <c r="P1404">
        <f t="shared" si="831"/>
        <v>1</v>
      </c>
      <c r="Q1404">
        <f t="shared" si="872"/>
        <v>3</v>
      </c>
      <c r="R1404">
        <f t="shared" si="873"/>
        <v>1</v>
      </c>
      <c r="S1404">
        <f t="shared" si="874"/>
        <v>1</v>
      </c>
      <c r="T1404">
        <f t="shared" si="886"/>
        <v>3.0924710189782552E-2</v>
      </c>
      <c r="U1404">
        <f t="shared" si="875"/>
        <v>7.3578724966352788E-2</v>
      </c>
      <c r="V1404">
        <f t="shared" si="876"/>
        <v>3.6250781683699745E-2</v>
      </c>
      <c r="W1404">
        <f t="shared" si="877"/>
        <v>3.0393752726251565E-2</v>
      </c>
    </row>
    <row r="1405" spans="1:23" x14ac:dyDescent="0.4">
      <c r="A1405">
        <v>1997.12</v>
      </c>
      <c r="B1405">
        <v>962.37</v>
      </c>
      <c r="C1405">
        <v>33.030789042905418</v>
      </c>
      <c r="D1405">
        <f t="shared" si="867"/>
        <v>0.29932365145228218</v>
      </c>
      <c r="E1405">
        <f t="shared" si="891"/>
        <v>0.29481331987891018</v>
      </c>
      <c r="F1405">
        <f t="shared" si="887"/>
        <v>0.29970604524347183</v>
      </c>
      <c r="G1405" t="str">
        <f t="shared" si="868"/>
        <v>Above 22.0</v>
      </c>
      <c r="H1405" t="str">
        <f t="shared" si="869"/>
        <v>10.7 to 13.7</v>
      </c>
      <c r="I1405" t="str">
        <f>IF(C1405&gt;$AA$17,"Above 21.9",IF(C1405&gt;$AA$16,"17.7 to 21.9",IF(C1405&gt;$AA$15,"13.7 to 17.7",IF(C1405&gt;$AA$14,"10.6 to 13.6","Below 10.6"))))</f>
        <v>Above 21.9</v>
      </c>
      <c r="J1405" t="str">
        <f t="shared" si="870"/>
        <v>10.6 to 13.6</v>
      </c>
      <c r="K1405">
        <f t="shared" ref="K1405:O1405" si="902">_xlfn.PERCENTILE.INC($C686:$C1405,K$1)</f>
        <v>10.552914348108077</v>
      </c>
      <c r="L1405">
        <f t="shared" si="902"/>
        <v>12.91237441097841</v>
      </c>
      <c r="M1405">
        <f t="shared" si="902"/>
        <v>16.518614473575315</v>
      </c>
      <c r="N1405">
        <f t="shared" si="902"/>
        <v>19.857677039798538</v>
      </c>
      <c r="O1405">
        <f t="shared" si="902"/>
        <v>33.030789042905418</v>
      </c>
      <c r="P1405">
        <f t="shared" si="831"/>
        <v>1</v>
      </c>
      <c r="Q1405">
        <f t="shared" si="872"/>
        <v>3</v>
      </c>
      <c r="R1405">
        <f t="shared" si="873"/>
        <v>1</v>
      </c>
      <c r="S1405">
        <f t="shared" si="874"/>
        <v>1</v>
      </c>
      <c r="T1405">
        <f t="shared" si="886"/>
        <v>3.0274783890298463E-2</v>
      </c>
      <c r="U1405">
        <f t="shared" si="875"/>
        <v>7.4688017799236034E-2</v>
      </c>
      <c r="V1405">
        <f t="shared" si="876"/>
        <v>3.6069901235861623E-2</v>
      </c>
      <c r="W1405">
        <f t="shared" si="877"/>
        <v>3.0924710189782552E-2</v>
      </c>
    </row>
    <row r="1406" spans="1:23" x14ac:dyDescent="0.4">
      <c r="A1406">
        <v>1998.01</v>
      </c>
      <c r="B1406">
        <v>963.36</v>
      </c>
      <c r="C1406">
        <v>32.859968415052229</v>
      </c>
      <c r="D1406">
        <f t="shared" si="867"/>
        <v>0.28457485029940122</v>
      </c>
      <c r="E1406">
        <f t="shared" si="891"/>
        <v>0.25728902926052566</v>
      </c>
      <c r="F1406">
        <f t="shared" si="887"/>
        <v>1.2344524455251211E-2</v>
      </c>
      <c r="G1406" t="str">
        <f t="shared" si="868"/>
        <v>Above 22.0</v>
      </c>
      <c r="H1406" t="str">
        <f t="shared" si="869"/>
        <v>13.7 to 17.8</v>
      </c>
      <c r="I1406" t="str">
        <f>IF(C1406&gt;$AA$17,"Above 21.9",IF(C1406&gt;$AA$16,"17.7 to 21.9",IF(C1406&gt;$AA$15,"13.7 to 17.7",IF(C1406&gt;$AA$14,"10.6 to 13.6","Below 10.6"))))</f>
        <v>Above 21.9</v>
      </c>
      <c r="J1406" t="str">
        <f t="shared" si="870"/>
        <v>13.7 to 17.7</v>
      </c>
      <c r="K1406">
        <f t="shared" ref="K1406:O1406" si="903">_xlfn.PERCENTILE.INC($C687:$C1406,K$1)</f>
        <v>10.552914348108077</v>
      </c>
      <c r="L1406">
        <f t="shared" si="903"/>
        <v>12.91237441097841</v>
      </c>
      <c r="M1406">
        <f t="shared" si="903"/>
        <v>16.524345991408392</v>
      </c>
      <c r="N1406">
        <f t="shared" si="903"/>
        <v>19.911968059274219</v>
      </c>
      <c r="O1406">
        <f t="shared" si="903"/>
        <v>33.030789042905418</v>
      </c>
      <c r="P1406">
        <f t="shared" si="831"/>
        <v>1</v>
      </c>
      <c r="Q1406">
        <f t="shared" si="872"/>
        <v>3</v>
      </c>
      <c r="R1406">
        <f t="shared" si="873"/>
        <v>1</v>
      </c>
      <c r="S1406">
        <f t="shared" si="874"/>
        <v>1</v>
      </c>
      <c r="T1406">
        <f t="shared" si="886"/>
        <v>3.0432165587290342E-2</v>
      </c>
      <c r="U1406">
        <f t="shared" si="875"/>
        <v>7.1951055926153945E-2</v>
      </c>
      <c r="V1406">
        <f t="shared" si="876"/>
        <v>3.5294694657245863E-2</v>
      </c>
      <c r="W1406">
        <f t="shared" si="877"/>
        <v>3.0274783890298463E-2</v>
      </c>
    </row>
    <row r="1407" spans="1:23" x14ac:dyDescent="0.4">
      <c r="A1407">
        <v>1998.02</v>
      </c>
      <c r="B1407">
        <v>1023.74</v>
      </c>
      <c r="C1407">
        <v>34.709677782269971</v>
      </c>
      <c r="D1407">
        <f t="shared" si="867"/>
        <v>0.29664471135218906</v>
      </c>
      <c r="E1407">
        <f t="shared" si="891"/>
        <v>0.28225553927278652</v>
      </c>
      <c r="F1407">
        <f t="shared" si="887"/>
        <v>0.75211758844045828</v>
      </c>
      <c r="G1407" t="str">
        <f t="shared" si="868"/>
        <v>Above 22.0</v>
      </c>
      <c r="H1407" t="str">
        <f t="shared" si="869"/>
        <v>13.7 to 17.8</v>
      </c>
      <c r="I1407" t="str">
        <f>IF(C1407&gt;$AA$17,"Above 21.9",IF(C1407&gt;$AA$16,"17.7 to 21.9",IF(C1407&gt;$AA$15,"13.7 to 17.7",IF(C1407&gt;$AA$14,"10.6 to 13.6","Below 10.6"))))</f>
        <v>Above 21.9</v>
      </c>
      <c r="J1407" t="str">
        <f t="shared" si="870"/>
        <v>13.7 to 17.7</v>
      </c>
      <c r="K1407">
        <f t="shared" ref="K1407:O1407" si="904">_xlfn.PERCENTILE.INC($C688:$C1407,K$1)</f>
        <v>10.552914348108077</v>
      </c>
      <c r="L1407">
        <f t="shared" si="904"/>
        <v>12.91237441097841</v>
      </c>
      <c r="M1407">
        <f t="shared" si="904"/>
        <v>16.542935812506801</v>
      </c>
      <c r="N1407">
        <f t="shared" si="904"/>
        <v>19.918065352866989</v>
      </c>
      <c r="O1407">
        <f t="shared" si="904"/>
        <v>34.709677782269971</v>
      </c>
      <c r="P1407">
        <f t="shared" si="831"/>
        <v>1</v>
      </c>
      <c r="Q1407">
        <f t="shared" si="872"/>
        <v>3</v>
      </c>
      <c r="R1407">
        <f t="shared" si="873"/>
        <v>1</v>
      </c>
      <c r="S1407">
        <f t="shared" si="874"/>
        <v>1</v>
      </c>
      <c r="T1407">
        <f t="shared" si="886"/>
        <v>2.8810408620699134E-2</v>
      </c>
      <c r="U1407">
        <f t="shared" si="875"/>
        <v>6.993852631726076E-2</v>
      </c>
      <c r="V1407">
        <f t="shared" si="876"/>
        <v>3.4169769560038012E-2</v>
      </c>
      <c r="W1407">
        <f t="shared" si="877"/>
        <v>3.0432165587290342E-2</v>
      </c>
    </row>
    <row r="1408" spans="1:23" x14ac:dyDescent="0.4">
      <c r="A1408">
        <v>1998.03</v>
      </c>
      <c r="B1408">
        <v>1076.83</v>
      </c>
      <c r="C1408">
        <v>36.296927736425083</v>
      </c>
      <c r="D1408">
        <f t="shared" si="867"/>
        <v>0.30528039141889346</v>
      </c>
      <c r="E1408">
        <f t="shared" si="891"/>
        <v>0.35935922035952328</v>
      </c>
      <c r="F1408">
        <f t="shared" si="887"/>
        <v>0.62230644499579879</v>
      </c>
      <c r="G1408" t="str">
        <f t="shared" si="868"/>
        <v>Above 22.0</v>
      </c>
      <c r="H1408" t="str">
        <f t="shared" si="869"/>
        <v>13.7 to 17.8</v>
      </c>
      <c r="I1408" t="str">
        <f>IF(C1408&gt;$AA$17,"Above 21.9",IF(C1408&gt;$AA$16,"17.7 to 21.9",IF(C1408&gt;$AA$15,"13.7 to 17.7",IF(C1408&gt;$AA$14,"10.6 to 13.6","Below 10.6"))))</f>
        <v>Above 21.9</v>
      </c>
      <c r="J1408" t="str">
        <f t="shared" si="870"/>
        <v>13.7 to 17.7</v>
      </c>
      <c r="K1408">
        <f t="shared" ref="K1408:O1408" si="905">_xlfn.PERCENTILE.INC($C689:$C1408,K$1)</f>
        <v>10.552914348108077</v>
      </c>
      <c r="L1408">
        <f t="shared" si="905"/>
        <v>12.926530008599517</v>
      </c>
      <c r="M1408">
        <f t="shared" si="905"/>
        <v>16.575126301856653</v>
      </c>
      <c r="N1408">
        <f t="shared" si="905"/>
        <v>19.941615423826487</v>
      </c>
      <c r="O1408">
        <f t="shared" si="905"/>
        <v>36.296927736425083</v>
      </c>
      <c r="P1408">
        <f t="shared" si="831"/>
        <v>1</v>
      </c>
      <c r="Q1408">
        <f t="shared" si="872"/>
        <v>3</v>
      </c>
      <c r="R1408">
        <f t="shared" si="873"/>
        <v>1</v>
      </c>
      <c r="S1408">
        <f t="shared" si="874"/>
        <v>1</v>
      </c>
      <c r="T1408">
        <f t="shared" si="886"/>
        <v>2.7550541116362012E-2</v>
      </c>
      <c r="U1408">
        <f t="shared" si="875"/>
        <v>6.8171219984454759E-2</v>
      </c>
      <c r="V1408">
        <f t="shared" si="876"/>
        <v>3.4719258316448384E-2</v>
      </c>
      <c r="W1408">
        <f t="shared" si="877"/>
        <v>2.8810408620699134E-2</v>
      </c>
    </row>
    <row r="1409" spans="1:23" x14ac:dyDescent="0.4">
      <c r="A1409">
        <v>1998.04</v>
      </c>
      <c r="B1409">
        <v>1112.2</v>
      </c>
      <c r="C1409">
        <v>37.276934043028753</v>
      </c>
      <c r="D1409">
        <f t="shared" si="867"/>
        <v>0.32353389185072351</v>
      </c>
      <c r="E1409">
        <f t="shared" si="891"/>
        <v>0.45589255560064418</v>
      </c>
      <c r="F1409">
        <f t="shared" si="887"/>
        <v>0.39415692356268073</v>
      </c>
      <c r="G1409" t="str">
        <f t="shared" si="868"/>
        <v>Above 22.0</v>
      </c>
      <c r="H1409" t="str">
        <f t="shared" si="869"/>
        <v>13.7 to 17.8</v>
      </c>
      <c r="I1409" t="str">
        <f>IF(C1409&gt;$AA$17,"Above 21.9",IF(C1409&gt;$AA$16,"17.7 to 21.9",IF(C1409&gt;$AA$15,"13.7 to 17.7",IF(C1409&gt;$AA$14,"10.6 to 13.6","Below 10.6"))))</f>
        <v>Above 21.9</v>
      </c>
      <c r="J1409" t="str">
        <f t="shared" si="870"/>
        <v>13.7 to 17.7</v>
      </c>
      <c r="K1409">
        <f t="shared" ref="K1409:O1409" si="906">_xlfn.PERCENTILE.INC($C690:$C1409,K$1)</f>
        <v>10.552914348108077</v>
      </c>
      <c r="L1409">
        <f t="shared" si="906"/>
        <v>12.947017615702542</v>
      </c>
      <c r="M1409">
        <f t="shared" si="906"/>
        <v>16.598561877447214</v>
      </c>
      <c r="N1409">
        <f t="shared" si="906"/>
        <v>19.986435525772482</v>
      </c>
      <c r="O1409">
        <f t="shared" si="906"/>
        <v>37.276934043028753</v>
      </c>
      <c r="P1409">
        <f t="shared" si="831"/>
        <v>1</v>
      </c>
      <c r="Q1409">
        <f t="shared" si="872"/>
        <v>3</v>
      </c>
      <c r="R1409">
        <f t="shared" si="873"/>
        <v>1</v>
      </c>
      <c r="S1409">
        <f t="shared" si="874"/>
        <v>1</v>
      </c>
      <c r="T1409">
        <f t="shared" si="886"/>
        <v>2.6826240560602444E-2</v>
      </c>
      <c r="U1409">
        <f t="shared" si="875"/>
        <v>6.9284145849958054E-2</v>
      </c>
      <c r="V1409">
        <f t="shared" si="876"/>
        <v>3.6251375295343051E-2</v>
      </c>
      <c r="W1409">
        <f t="shared" si="877"/>
        <v>2.7550541116362012E-2</v>
      </c>
    </row>
    <row r="1410" spans="1:23" x14ac:dyDescent="0.4">
      <c r="A1410">
        <v>1998.05</v>
      </c>
      <c r="B1410">
        <v>1108.42</v>
      </c>
      <c r="C1410">
        <v>36.956598518968995</v>
      </c>
      <c r="D1410">
        <f t="shared" si="867"/>
        <v>0.33280749707145646</v>
      </c>
      <c r="E1410">
        <f t="shared" si="891"/>
        <v>0.33049250381111289</v>
      </c>
      <c r="F1410">
        <f t="shared" si="887"/>
        <v>-4.0784031648983698E-2</v>
      </c>
      <c r="G1410" t="str">
        <f t="shared" si="868"/>
        <v>Above 22.0</v>
      </c>
      <c r="H1410" t="str">
        <f t="shared" si="869"/>
        <v>13.7 to 17.8</v>
      </c>
      <c r="I1410" t="str">
        <f>IF(C1410&gt;$AA$17,"Above 21.9",IF(C1410&gt;$AA$16,"17.7 to 21.9",IF(C1410&gt;$AA$15,"13.7 to 17.7",IF(C1410&gt;$AA$14,"10.6 to 13.6","Below 10.6"))))</f>
        <v>Above 21.9</v>
      </c>
      <c r="J1410" t="str">
        <f t="shared" si="870"/>
        <v>13.7 to 17.7</v>
      </c>
      <c r="K1410">
        <f t="shared" ref="K1410:O1410" si="907">_xlfn.PERCENTILE.INC($C691:$C1410,K$1)</f>
        <v>10.552914348108077</v>
      </c>
      <c r="L1410">
        <f t="shared" si="907"/>
        <v>12.956680696948563</v>
      </c>
      <c r="M1410">
        <f t="shared" si="907"/>
        <v>16.600965991138118</v>
      </c>
      <c r="N1410">
        <f t="shared" si="907"/>
        <v>20.057790431279503</v>
      </c>
      <c r="O1410">
        <f t="shared" si="907"/>
        <v>37.276934043028753</v>
      </c>
      <c r="P1410">
        <f t="shared" si="831"/>
        <v>1</v>
      </c>
      <c r="Q1410">
        <f t="shared" si="872"/>
        <v>3</v>
      </c>
      <c r="R1410">
        <f t="shared" si="873"/>
        <v>1</v>
      </c>
      <c r="S1410">
        <f t="shared" si="874"/>
        <v>1</v>
      </c>
      <c r="T1410">
        <f t="shared" si="886"/>
        <v>2.7058767312871674E-2</v>
      </c>
      <c r="U1410">
        <f t="shared" si="875"/>
        <v>7.1266230274834114E-2</v>
      </c>
      <c r="V1410">
        <f t="shared" si="876"/>
        <v>3.3413121389418057E-2</v>
      </c>
      <c r="W1410">
        <f t="shared" si="877"/>
        <v>2.6826240560602444E-2</v>
      </c>
    </row>
    <row r="1411" spans="1:23" x14ac:dyDescent="0.4">
      <c r="A1411">
        <v>1998.06</v>
      </c>
      <c r="B1411">
        <v>1108.3900000000001</v>
      </c>
      <c r="C1411">
        <v>36.802293460092017</v>
      </c>
      <c r="D1411">
        <f t="shared" si="867"/>
        <v>0.30945326930181016</v>
      </c>
      <c r="E1411">
        <f t="shared" si="891"/>
        <v>0.26486665373335327</v>
      </c>
      <c r="F1411">
        <f t="shared" si="887"/>
        <v>-3.2478663322537717E-4</v>
      </c>
      <c r="G1411" t="str">
        <f t="shared" si="868"/>
        <v>Above 22.0</v>
      </c>
      <c r="H1411" t="str">
        <f t="shared" si="869"/>
        <v>13.7 to 17.8</v>
      </c>
      <c r="I1411" t="str">
        <f>IF(C1411&gt;$AA$17,"Above 21.9",IF(C1411&gt;$AA$16,"17.7 to 21.9",IF(C1411&gt;$AA$15,"13.7 to 17.7",IF(C1411&gt;$AA$14,"10.6 to 13.6","Below 10.6"))))</f>
        <v>Above 21.9</v>
      </c>
      <c r="J1411" t="str">
        <f t="shared" si="870"/>
        <v>13.7 to 17.7</v>
      </c>
      <c r="K1411">
        <f t="shared" ref="K1411:O1411" si="908">_xlfn.PERCENTILE.INC($C692:$C1411,K$1)</f>
        <v>10.552914348108077</v>
      </c>
      <c r="L1411">
        <f t="shared" si="908"/>
        <v>12.984694494123623</v>
      </c>
      <c r="M1411">
        <f t="shared" si="908"/>
        <v>16.604176142255621</v>
      </c>
      <c r="N1411">
        <f t="shared" si="908"/>
        <v>20.083690200279182</v>
      </c>
      <c r="O1411">
        <f t="shared" si="908"/>
        <v>37.276934043028753</v>
      </c>
      <c r="P1411">
        <f t="shared" ref="P1411:P1474" si="909">IF(C1411&gt;$N1411,1,IF(C1411&gt;$M1411,2,IF(C1411&gt;$L1411,3,IF(C1411&gt;$K1411,4,5))))</f>
        <v>1</v>
      </c>
      <c r="Q1411">
        <f t="shared" si="872"/>
        <v>3</v>
      </c>
      <c r="R1411">
        <f t="shared" si="873"/>
        <v>1</v>
      </c>
      <c r="S1411">
        <f t="shared" si="874"/>
        <v>1</v>
      </c>
      <c r="T1411">
        <f t="shared" si="886"/>
        <v>2.7172219608660762E-2</v>
      </c>
      <c r="U1411">
        <f t="shared" si="875"/>
        <v>6.7720998421893788E-2</v>
      </c>
      <c r="V1411">
        <f t="shared" si="876"/>
        <v>3.1993283338919563E-2</v>
      </c>
      <c r="W1411">
        <f t="shared" si="877"/>
        <v>2.7058767312871674E-2</v>
      </c>
    </row>
    <row r="1412" spans="1:23" x14ac:dyDescent="0.4">
      <c r="A1412">
        <v>1998.07</v>
      </c>
      <c r="B1412">
        <v>1156.58</v>
      </c>
      <c r="C1412">
        <v>38.25964508524855</v>
      </c>
      <c r="D1412">
        <f t="shared" si="867"/>
        <v>0.32979561501300625</v>
      </c>
      <c r="E1412">
        <f t="shared" si="891"/>
        <v>0.24996487587675212</v>
      </c>
      <c r="F1412">
        <f t="shared" si="887"/>
        <v>0.52172971607466501</v>
      </c>
      <c r="G1412" t="str">
        <f t="shared" si="868"/>
        <v>Above 22.0</v>
      </c>
      <c r="H1412" t="str">
        <f t="shared" si="869"/>
        <v>13.7 to 17.8</v>
      </c>
      <c r="I1412" t="str">
        <f>IF(C1412&gt;$AA$17,"Above 21.9",IF(C1412&gt;$AA$16,"17.7 to 21.9",IF(C1412&gt;$AA$15,"13.7 to 17.7",IF(C1412&gt;$AA$14,"10.6 to 13.6","Below 10.6"))))</f>
        <v>Above 21.9</v>
      </c>
      <c r="J1412" t="str">
        <f t="shared" si="870"/>
        <v>13.7 to 17.7</v>
      </c>
      <c r="K1412">
        <f t="shared" ref="K1412:O1412" si="910">_xlfn.PERCENTILE.INC($C693:$C1412,K$1)</f>
        <v>10.552914348108077</v>
      </c>
      <c r="L1412">
        <f t="shared" si="910"/>
        <v>12.984694494123623</v>
      </c>
      <c r="M1412">
        <f t="shared" si="910"/>
        <v>16.619824416074056</v>
      </c>
      <c r="N1412">
        <f t="shared" si="910"/>
        <v>20.147330437107261</v>
      </c>
      <c r="O1412">
        <f t="shared" si="910"/>
        <v>38.25964508524855</v>
      </c>
      <c r="P1412">
        <f t="shared" si="909"/>
        <v>1</v>
      </c>
      <c r="Q1412">
        <f t="shared" si="872"/>
        <v>3</v>
      </c>
      <c r="R1412">
        <f t="shared" si="873"/>
        <v>1</v>
      </c>
      <c r="S1412">
        <f t="shared" si="874"/>
        <v>1</v>
      </c>
      <c r="T1412">
        <f t="shared" si="886"/>
        <v>2.6137200117038243E-2</v>
      </c>
      <c r="U1412">
        <f t="shared" si="875"/>
        <v>6.8454161269292615E-2</v>
      </c>
      <c r="V1412">
        <f t="shared" si="876"/>
        <v>3.0518846928113779E-2</v>
      </c>
      <c r="W1412">
        <f t="shared" si="877"/>
        <v>2.7172219608660762E-2</v>
      </c>
    </row>
    <row r="1413" spans="1:23" x14ac:dyDescent="0.4">
      <c r="A1413">
        <v>1998.08</v>
      </c>
      <c r="B1413">
        <v>1074.6199999999999</v>
      </c>
      <c r="C1413">
        <v>35.423401024878316</v>
      </c>
      <c r="D1413">
        <f t="shared" si="867"/>
        <v>0.30751611679939322</v>
      </c>
      <c r="E1413">
        <f t="shared" si="891"/>
        <v>0.15894482550364511</v>
      </c>
      <c r="F1413">
        <f t="shared" si="887"/>
        <v>-0.85036919192792582</v>
      </c>
      <c r="G1413" t="str">
        <f t="shared" si="868"/>
        <v>Above 22.0</v>
      </c>
      <c r="H1413" t="str">
        <f t="shared" si="869"/>
        <v>13.7 to 17.8</v>
      </c>
      <c r="I1413" t="str">
        <f>IF(C1413&gt;$AA$17,"Above 21.9",IF(C1413&gt;$AA$16,"17.7 to 21.9",IF(C1413&gt;$AA$15,"13.7 to 17.7",IF(C1413&gt;$AA$14,"10.6 to 13.6","Below 10.6"))))</f>
        <v>Above 21.9</v>
      </c>
      <c r="J1413" t="str">
        <f t="shared" si="870"/>
        <v>13.7 to 17.7</v>
      </c>
      <c r="K1413">
        <f t="shared" ref="K1413:O1413" si="911">_xlfn.PERCENTILE.INC($C694:$C1413,K$1)</f>
        <v>10.552914348108077</v>
      </c>
      <c r="L1413">
        <f t="shared" si="911"/>
        <v>12.984694494123623</v>
      </c>
      <c r="M1413">
        <f t="shared" si="911"/>
        <v>16.659249192710554</v>
      </c>
      <c r="N1413">
        <f t="shared" si="911"/>
        <v>20.159360274837876</v>
      </c>
      <c r="O1413">
        <f t="shared" si="911"/>
        <v>38.25964508524855</v>
      </c>
      <c r="P1413">
        <f t="shared" si="909"/>
        <v>1</v>
      </c>
      <c r="Q1413">
        <f t="shared" si="872"/>
        <v>3</v>
      </c>
      <c r="R1413">
        <f t="shared" si="873"/>
        <v>1</v>
      </c>
      <c r="S1413">
        <f t="shared" si="874"/>
        <v>1</v>
      </c>
      <c r="T1413">
        <f t="shared" si="886"/>
        <v>2.8229926293573192E-2</v>
      </c>
      <c r="U1413">
        <f t="shared" si="875"/>
        <v>7.0200334784734544E-2</v>
      </c>
      <c r="V1413">
        <f t="shared" si="876"/>
        <v>3.0687758559755463E-2</v>
      </c>
      <c r="W1413">
        <f t="shared" si="877"/>
        <v>2.6137200117038243E-2</v>
      </c>
    </row>
    <row r="1414" spans="1:23" x14ac:dyDescent="0.4">
      <c r="A1414">
        <v>1998.09</v>
      </c>
      <c r="B1414">
        <v>1020.64</v>
      </c>
      <c r="C1414">
        <v>33.532356980834891</v>
      </c>
      <c r="D1414">
        <f t="shared" si="867"/>
        <v>0.28083582089552239</v>
      </c>
      <c r="E1414">
        <f t="shared" si="891"/>
        <v>8.9240357729824346E-2</v>
      </c>
      <c r="F1414">
        <f t="shared" si="887"/>
        <v>-0.60278051776441799</v>
      </c>
      <c r="G1414" t="str">
        <f t="shared" si="868"/>
        <v>Above 22.0</v>
      </c>
      <c r="H1414" t="str">
        <f t="shared" si="869"/>
        <v>13.7 to 17.8</v>
      </c>
      <c r="I1414" t="str">
        <f>IF(C1414&gt;$AA$17,"Above 21.9",IF(C1414&gt;$AA$16,"17.7 to 21.9",IF(C1414&gt;$AA$15,"13.7 to 17.7",IF(C1414&gt;$AA$14,"10.6 to 13.6","Below 10.6"))))</f>
        <v>Above 21.9</v>
      </c>
      <c r="J1414" t="str">
        <f t="shared" si="870"/>
        <v>13.7 to 17.7</v>
      </c>
      <c r="K1414">
        <f t="shared" ref="K1414:O1414" si="912">_xlfn.PERCENTILE.INC($C695:$C1414,K$1)</f>
        <v>10.552914348108077</v>
      </c>
      <c r="L1414">
        <f t="shared" si="912"/>
        <v>12.984694494123623</v>
      </c>
      <c r="M1414">
        <f t="shared" si="912"/>
        <v>16.698272008251312</v>
      </c>
      <c r="N1414">
        <f t="shared" si="912"/>
        <v>20.197651460321488</v>
      </c>
      <c r="O1414">
        <f t="shared" si="912"/>
        <v>38.25964508524855</v>
      </c>
      <c r="P1414">
        <f t="shared" si="909"/>
        <v>1</v>
      </c>
      <c r="Q1414">
        <f t="shared" si="872"/>
        <v>3</v>
      </c>
      <c r="R1414">
        <f t="shared" si="873"/>
        <v>1</v>
      </c>
      <c r="S1414">
        <f t="shared" si="874"/>
        <v>1</v>
      </c>
      <c r="T1414">
        <f t="shared" si="886"/>
        <v>2.9821941850718719E-2</v>
      </c>
      <c r="U1414">
        <f t="shared" si="875"/>
        <v>6.9592188776526634E-2</v>
      </c>
      <c r="V1414">
        <f t="shared" si="876"/>
        <v>3.061232485700003E-2</v>
      </c>
      <c r="W1414">
        <f t="shared" si="877"/>
        <v>2.8229926293573192E-2</v>
      </c>
    </row>
    <row r="1415" spans="1:23" x14ac:dyDescent="0.4">
      <c r="A1415">
        <v>1998.1</v>
      </c>
      <c r="B1415">
        <v>1032.47</v>
      </c>
      <c r="C1415">
        <v>33.773102879048139</v>
      </c>
      <c r="D1415">
        <f t="shared" si="867"/>
        <v>0.27219538572458546</v>
      </c>
      <c r="E1415">
        <f t="shared" si="891"/>
        <v>8.5485091887800221E-2</v>
      </c>
      <c r="F1415">
        <f t="shared" si="887"/>
        <v>0.13908919893400268</v>
      </c>
      <c r="G1415" t="str">
        <f t="shared" si="868"/>
        <v>Above 22.0</v>
      </c>
      <c r="H1415" t="str">
        <f t="shared" si="869"/>
        <v>13.7 to 17.8</v>
      </c>
      <c r="I1415" t="str">
        <f>IF(C1415&gt;$AA$17,"Above 21.9",IF(C1415&gt;$AA$16,"17.7 to 21.9",IF(C1415&gt;$AA$15,"13.7 to 17.7",IF(C1415&gt;$AA$14,"10.6 to 13.6","Below 10.6"))))</f>
        <v>Above 21.9</v>
      </c>
      <c r="J1415" t="str">
        <f t="shared" si="870"/>
        <v>13.7 to 17.7</v>
      </c>
      <c r="K1415">
        <f t="shared" ref="K1415:O1415" si="913">_xlfn.PERCENTILE.INC($C696:$C1415,K$1)</f>
        <v>10.552914348108077</v>
      </c>
      <c r="L1415">
        <f t="shared" si="913"/>
        <v>12.984694494123623</v>
      </c>
      <c r="M1415">
        <f t="shared" si="913"/>
        <v>16.722635596108958</v>
      </c>
      <c r="N1415">
        <f t="shared" si="913"/>
        <v>20.203724697264136</v>
      </c>
      <c r="O1415">
        <f t="shared" si="913"/>
        <v>38.25964508524855</v>
      </c>
      <c r="P1415">
        <f t="shared" si="909"/>
        <v>1</v>
      </c>
      <c r="Q1415">
        <f t="shared" si="872"/>
        <v>3</v>
      </c>
      <c r="R1415">
        <f t="shared" si="873"/>
        <v>1</v>
      </c>
      <c r="S1415">
        <f t="shared" si="874"/>
        <v>1</v>
      </c>
      <c r="T1415">
        <f t="shared" si="886"/>
        <v>2.9609361141062676E-2</v>
      </c>
      <c r="U1415">
        <f t="shared" si="875"/>
        <v>6.7515333721641244E-2</v>
      </c>
      <c r="V1415">
        <f t="shared" si="876"/>
        <v>3.0393752726251565E-2</v>
      </c>
      <c r="W1415">
        <f t="shared" si="877"/>
        <v>2.9821941850718719E-2</v>
      </c>
    </row>
    <row r="1416" spans="1:23" x14ac:dyDescent="0.4">
      <c r="A1416">
        <v>1998.11</v>
      </c>
      <c r="B1416">
        <v>1144.43</v>
      </c>
      <c r="C1416">
        <v>37.36939188392094</v>
      </c>
      <c r="D1416">
        <f t="shared" si="867"/>
        <v>0.32229889298892994</v>
      </c>
      <c r="E1416">
        <f t="shared" si="891"/>
        <v>0.21887913773271431</v>
      </c>
      <c r="F1416">
        <f t="shared" si="887"/>
        <v>1.3012678334479455</v>
      </c>
      <c r="G1416" t="str">
        <f t="shared" si="868"/>
        <v>Above 22.0</v>
      </c>
      <c r="H1416" t="str">
        <f t="shared" si="869"/>
        <v>13.7 to 17.8</v>
      </c>
      <c r="I1416" t="str">
        <f>IF(C1416&gt;$AA$17,"Above 21.9",IF(C1416&gt;$AA$16,"17.7 to 21.9",IF(C1416&gt;$AA$15,"13.7 to 17.7",IF(C1416&gt;$AA$14,"10.6 to 13.6","Below 10.6"))))</f>
        <v>Above 21.9</v>
      </c>
      <c r="J1416" t="str">
        <f t="shared" si="870"/>
        <v>13.7 to 17.7</v>
      </c>
      <c r="K1416">
        <f t="shared" ref="K1416:O1416" si="914">_xlfn.PERCENTILE.INC($C697:$C1416,K$1)</f>
        <v>10.552914348108077</v>
      </c>
      <c r="L1416">
        <f t="shared" si="914"/>
        <v>12.984694494123623</v>
      </c>
      <c r="M1416">
        <f t="shared" si="914"/>
        <v>16.733879710644256</v>
      </c>
      <c r="N1416">
        <f t="shared" si="914"/>
        <v>20.211402300806689</v>
      </c>
      <c r="O1416">
        <f t="shared" si="914"/>
        <v>38.25964508524855</v>
      </c>
      <c r="P1416">
        <f t="shared" si="909"/>
        <v>1</v>
      </c>
      <c r="Q1416">
        <f t="shared" si="872"/>
        <v>3</v>
      </c>
      <c r="R1416">
        <f t="shared" si="873"/>
        <v>1</v>
      </c>
      <c r="S1416">
        <f t="shared" si="874"/>
        <v>1</v>
      </c>
      <c r="T1416">
        <f t="shared" si="886"/>
        <v>2.675986815911429E-2</v>
      </c>
      <c r="U1416">
        <f t="shared" si="875"/>
        <v>6.9225563400317672E-2</v>
      </c>
      <c r="V1416">
        <f t="shared" si="876"/>
        <v>3.0924710189782552E-2</v>
      </c>
      <c r="W1416">
        <f t="shared" si="877"/>
        <v>2.9609361141062676E-2</v>
      </c>
    </row>
    <row r="1417" spans="1:23" x14ac:dyDescent="0.4">
      <c r="A1417">
        <v>1998.12</v>
      </c>
      <c r="B1417">
        <v>1190.05</v>
      </c>
      <c r="C1417">
        <v>38.820274780098146</v>
      </c>
      <c r="D1417">
        <f t="shared" si="867"/>
        <v>0.33039783001808315</v>
      </c>
      <c r="E1417">
        <f t="shared" si="891"/>
        <v>0.23658260336461023</v>
      </c>
      <c r="F1417">
        <f t="shared" si="887"/>
        <v>0.47835166851620337</v>
      </c>
      <c r="G1417" t="str">
        <f t="shared" si="868"/>
        <v>Above 22.0</v>
      </c>
      <c r="H1417" t="str">
        <f t="shared" si="869"/>
        <v>13.7 to 17.8</v>
      </c>
      <c r="I1417" t="str">
        <f>IF(C1417&gt;$AA$17,"Above 21.9",IF(C1417&gt;$AA$16,"17.7 to 21.9",IF(C1417&gt;$AA$15,"13.7 to 17.7",IF(C1417&gt;$AA$14,"10.6 to 13.6","Below 10.6"))))</f>
        <v>Above 21.9</v>
      </c>
      <c r="J1417" t="str">
        <f t="shared" si="870"/>
        <v>13.7 to 17.7</v>
      </c>
      <c r="K1417">
        <f t="shared" ref="K1417:O1417" si="915">_xlfn.PERCENTILE.INC($C698:$C1417,K$1)</f>
        <v>10.552914348108077</v>
      </c>
      <c r="L1417">
        <f t="shared" si="915"/>
        <v>12.984694494123623</v>
      </c>
      <c r="M1417">
        <f t="shared" si="915"/>
        <v>16.769458140235106</v>
      </c>
      <c r="N1417">
        <f t="shared" si="915"/>
        <v>20.233448276099899</v>
      </c>
      <c r="O1417">
        <f t="shared" si="915"/>
        <v>38.820274780098146</v>
      </c>
      <c r="P1417">
        <f t="shared" si="909"/>
        <v>1</v>
      </c>
      <c r="Q1417">
        <f t="shared" si="872"/>
        <v>3</v>
      </c>
      <c r="R1417">
        <f t="shared" si="873"/>
        <v>1</v>
      </c>
      <c r="S1417">
        <f t="shared" si="874"/>
        <v>1</v>
      </c>
      <c r="T1417">
        <f t="shared" si="886"/>
        <v>2.575973523280331E-2</v>
      </c>
      <c r="U1417">
        <f t="shared" si="875"/>
        <v>6.8017555405672545E-2</v>
      </c>
      <c r="V1417">
        <f t="shared" si="876"/>
        <v>3.0274783890298463E-2</v>
      </c>
      <c r="W1417">
        <f t="shared" si="877"/>
        <v>2.675986815911429E-2</v>
      </c>
    </row>
    <row r="1418" spans="1:23" x14ac:dyDescent="0.4">
      <c r="A1418">
        <v>1999.01</v>
      </c>
      <c r="B1418">
        <v>1248.77</v>
      </c>
      <c r="C1418">
        <v>40.576957677208114</v>
      </c>
      <c r="D1418">
        <f t="shared" si="867"/>
        <v>0.33755080588647518</v>
      </c>
      <c r="E1418">
        <f t="shared" si="891"/>
        <v>0.29626515528981895</v>
      </c>
      <c r="F1418">
        <f t="shared" si="887"/>
        <v>0.59210957522793184</v>
      </c>
      <c r="G1418" t="str">
        <f t="shared" si="868"/>
        <v>Above 22.0</v>
      </c>
      <c r="H1418" t="str">
        <f t="shared" si="869"/>
        <v>13.7 to 17.8</v>
      </c>
      <c r="I1418" t="str">
        <f>IF(C1418&gt;$AA$17,"Above 21.9",IF(C1418&gt;$AA$16,"17.7 to 21.9",IF(C1418&gt;$AA$15,"13.7 to 17.7",IF(C1418&gt;$AA$14,"10.6 to 13.6","Below 10.6"))))</f>
        <v>Above 21.9</v>
      </c>
      <c r="J1418" t="str">
        <f t="shared" si="870"/>
        <v>13.7 to 17.7</v>
      </c>
      <c r="K1418">
        <f t="shared" ref="K1418:O1418" si="916">_xlfn.PERCENTILE.INC($C699:$C1418,K$1)</f>
        <v>10.552914348108077</v>
      </c>
      <c r="L1418">
        <f t="shared" si="916"/>
        <v>12.984694494123623</v>
      </c>
      <c r="M1418">
        <f t="shared" si="916"/>
        <v>16.816830261747715</v>
      </c>
      <c r="N1418">
        <f t="shared" si="916"/>
        <v>20.297293113135389</v>
      </c>
      <c r="O1418">
        <f t="shared" si="916"/>
        <v>40.576957677208114</v>
      </c>
      <c r="P1418">
        <f t="shared" si="909"/>
        <v>1</v>
      </c>
      <c r="Q1418">
        <f t="shared" si="872"/>
        <v>3</v>
      </c>
      <c r="R1418">
        <f t="shared" si="873"/>
        <v>1</v>
      </c>
      <c r="S1418">
        <f t="shared" si="874"/>
        <v>1</v>
      </c>
      <c r="T1418">
        <f t="shared" si="886"/>
        <v>2.4644528748435354E-2</v>
      </c>
      <c r="U1418">
        <f t="shared" si="875"/>
        <v>6.6277518470090946E-2</v>
      </c>
      <c r="V1418">
        <f t="shared" si="876"/>
        <v>3.0432165587290342E-2</v>
      </c>
      <c r="W1418">
        <f t="shared" si="877"/>
        <v>2.575973523280331E-2</v>
      </c>
    </row>
    <row r="1419" spans="1:23" x14ac:dyDescent="0.4">
      <c r="A1419">
        <v>1999.02</v>
      </c>
      <c r="B1419">
        <v>1246.58</v>
      </c>
      <c r="C1419">
        <v>40.400159229259948</v>
      </c>
      <c r="D1419">
        <f t="shared" si="867"/>
        <v>0.32400680272108839</v>
      </c>
      <c r="E1419">
        <f t="shared" si="891"/>
        <v>0.21767245589700501</v>
      </c>
      <c r="F1419">
        <f t="shared" si="887"/>
        <v>-2.1044707992665307E-2</v>
      </c>
      <c r="G1419" t="str">
        <f t="shared" si="868"/>
        <v>Above 22.0</v>
      </c>
      <c r="H1419" t="str">
        <f t="shared" si="869"/>
        <v>13.7 to 17.8</v>
      </c>
      <c r="I1419" t="str">
        <f>IF(C1419&gt;$AA$17,"Above 21.9",IF(C1419&gt;$AA$16,"17.7 to 21.9",IF(C1419&gt;$AA$15,"13.7 to 17.7",IF(C1419&gt;$AA$14,"10.6 to 13.6","Below 10.6"))))</f>
        <v>Above 21.9</v>
      </c>
      <c r="J1419" t="str">
        <f t="shared" si="870"/>
        <v>13.7 to 17.7</v>
      </c>
      <c r="K1419">
        <f t="shared" ref="K1419:O1419" si="917">_xlfn.PERCENTILE.INC($C700:$C1419,K$1)</f>
        <v>10.552914348108077</v>
      </c>
      <c r="L1419">
        <f t="shared" si="917"/>
        <v>12.984694494123623</v>
      </c>
      <c r="M1419">
        <f t="shared" si="917"/>
        <v>16.822805806910864</v>
      </c>
      <c r="N1419">
        <f t="shared" si="917"/>
        <v>20.325211552715039</v>
      </c>
      <c r="O1419">
        <f t="shared" si="917"/>
        <v>40.576957677208114</v>
      </c>
      <c r="P1419">
        <f t="shared" si="909"/>
        <v>1</v>
      </c>
      <c r="Q1419">
        <f t="shared" si="872"/>
        <v>2</v>
      </c>
      <c r="R1419">
        <f t="shared" si="873"/>
        <v>1</v>
      </c>
      <c r="S1419">
        <f t="shared" si="874"/>
        <v>1</v>
      </c>
      <c r="T1419">
        <f t="shared" si="886"/>
        <v>2.4752377690525209E-2</v>
      </c>
      <c r="U1419">
        <f t="shared" si="875"/>
        <v>6.4653526273420206E-2</v>
      </c>
      <c r="V1419">
        <f t="shared" si="876"/>
        <v>2.8810408620699134E-2</v>
      </c>
      <c r="W1419">
        <f t="shared" si="877"/>
        <v>2.4644528748435354E-2</v>
      </c>
    </row>
    <row r="1420" spans="1:23" x14ac:dyDescent="0.4">
      <c r="A1420">
        <v>1999.03</v>
      </c>
      <c r="B1420">
        <v>1281.6600000000001</v>
      </c>
      <c r="C1420">
        <v>41.356103632712987</v>
      </c>
      <c r="D1420">
        <f t="shared" si="867"/>
        <v>0.33787495729415784</v>
      </c>
      <c r="E1420">
        <f t="shared" si="891"/>
        <v>0.19021572578772894</v>
      </c>
      <c r="F1420">
        <f t="shared" si="887"/>
        <v>0.33769192510709456</v>
      </c>
      <c r="G1420" t="str">
        <f t="shared" si="868"/>
        <v>Above 22.0</v>
      </c>
      <c r="H1420" t="str">
        <f t="shared" si="869"/>
        <v>13.7 to 17.8</v>
      </c>
      <c r="I1420" t="str">
        <f>IF(C1420&gt;$AA$17,"Above 21.9",IF(C1420&gt;$AA$16,"17.7 to 21.9",IF(C1420&gt;$AA$15,"13.7 to 17.7",IF(C1420&gt;$AA$14,"10.6 to 13.6","Below 10.6"))))</f>
        <v>Above 21.9</v>
      </c>
      <c r="J1420" t="str">
        <f t="shared" si="870"/>
        <v>13.7 to 17.7</v>
      </c>
      <c r="K1420">
        <f t="shared" ref="K1420:O1420" si="918">_xlfn.PERCENTILE.INC($C701:$C1420,K$1)</f>
        <v>10.552914348108077</v>
      </c>
      <c r="L1420">
        <f t="shared" si="918"/>
        <v>12.984694494123623</v>
      </c>
      <c r="M1420">
        <f t="shared" si="918"/>
        <v>16.826152882644219</v>
      </c>
      <c r="N1420">
        <f t="shared" si="918"/>
        <v>20.342500236424804</v>
      </c>
      <c r="O1420">
        <f t="shared" si="918"/>
        <v>41.356103632712987</v>
      </c>
      <c r="P1420">
        <f t="shared" si="909"/>
        <v>1</v>
      </c>
      <c r="Q1420">
        <f t="shared" si="872"/>
        <v>2</v>
      </c>
      <c r="R1420">
        <f t="shared" si="873"/>
        <v>1</v>
      </c>
      <c r="S1420">
        <f t="shared" si="874"/>
        <v>1</v>
      </c>
      <c r="T1420">
        <f t="shared" si="886"/>
        <v>2.4180227636555987E-2</v>
      </c>
      <c r="U1420">
        <f t="shared" si="875"/>
        <v>6.5363881244744432E-2</v>
      </c>
      <c r="V1420">
        <f t="shared" si="876"/>
        <v>2.7550541116362012E-2</v>
      </c>
      <c r="W1420">
        <f t="shared" si="877"/>
        <v>2.4752377690525209E-2</v>
      </c>
    </row>
    <row r="1421" spans="1:23" x14ac:dyDescent="0.4">
      <c r="A1421">
        <v>1999.04</v>
      </c>
      <c r="B1421">
        <v>1334.76</v>
      </c>
      <c r="C1421">
        <v>42.704509516892145</v>
      </c>
      <c r="D1421">
        <f t="shared" si="867"/>
        <v>0.34153489910684753</v>
      </c>
      <c r="E1421">
        <f t="shared" si="891"/>
        <v>0.20010789426362161</v>
      </c>
      <c r="F1421">
        <f t="shared" si="887"/>
        <v>0.49716773559290206</v>
      </c>
      <c r="G1421" t="str">
        <f t="shared" si="868"/>
        <v>Above 22.0</v>
      </c>
      <c r="H1421" t="str">
        <f t="shared" si="869"/>
        <v>13.7 to 17.8</v>
      </c>
      <c r="I1421" t="str">
        <f>IF(C1421&gt;$AA$17,"Above 21.9",IF(C1421&gt;$AA$16,"17.7 to 21.9",IF(C1421&gt;$AA$15,"13.7 to 17.7",IF(C1421&gt;$AA$14,"10.6 to 13.6","Below 10.6"))))</f>
        <v>Above 21.9</v>
      </c>
      <c r="J1421" t="str">
        <f t="shared" si="870"/>
        <v>13.7 to 17.7</v>
      </c>
      <c r="K1421">
        <f t="shared" ref="K1421:O1421" si="919">_xlfn.PERCENTILE.INC($C702:$C1421,K$1)</f>
        <v>10.552914348108077</v>
      </c>
      <c r="L1421">
        <f t="shared" si="919"/>
        <v>12.984694494123623</v>
      </c>
      <c r="M1421">
        <f t="shared" si="919"/>
        <v>16.830042040267863</v>
      </c>
      <c r="N1421">
        <f t="shared" si="919"/>
        <v>20.383104379372025</v>
      </c>
      <c r="O1421">
        <f t="shared" si="919"/>
        <v>42.704509516892145</v>
      </c>
      <c r="P1421">
        <f t="shared" si="909"/>
        <v>1</v>
      </c>
      <c r="Q1421">
        <f t="shared" si="872"/>
        <v>2</v>
      </c>
      <c r="R1421">
        <f t="shared" si="873"/>
        <v>1</v>
      </c>
      <c r="S1421">
        <f t="shared" si="874"/>
        <v>1</v>
      </c>
      <c r="T1421">
        <f t="shared" si="886"/>
        <v>2.3416730722652164E-2</v>
      </c>
      <c r="U1421">
        <f t="shared" si="875"/>
        <v>6.3748097480791827E-2</v>
      </c>
      <c r="V1421">
        <f t="shared" si="876"/>
        <v>2.6826240560602444E-2</v>
      </c>
      <c r="W1421">
        <f t="shared" si="877"/>
        <v>2.4180227636555987E-2</v>
      </c>
    </row>
    <row r="1422" spans="1:23" x14ac:dyDescent="0.4">
      <c r="A1422">
        <v>1999.05</v>
      </c>
      <c r="B1422">
        <v>1332.07</v>
      </c>
      <c r="C1422">
        <v>42.556676709518037</v>
      </c>
      <c r="D1422">
        <f t="shared" si="867"/>
        <v>0.32436126154826378</v>
      </c>
      <c r="E1422">
        <f t="shared" si="891"/>
        <v>0.20177369589144895</v>
      </c>
      <c r="F1422">
        <f t="shared" si="887"/>
        <v>-2.41841229884029E-2</v>
      </c>
      <c r="G1422" t="str">
        <f t="shared" si="868"/>
        <v>Above 22.0</v>
      </c>
      <c r="H1422" t="str">
        <f t="shared" si="869"/>
        <v>13.7 to 17.8</v>
      </c>
      <c r="I1422" t="str">
        <f>IF(C1422&gt;$AA$17,"Above 21.9",IF(C1422&gt;$AA$16,"17.7 to 21.9",IF(C1422&gt;$AA$15,"13.7 to 17.7",IF(C1422&gt;$AA$14,"10.6 to 13.6","Below 10.6"))))</f>
        <v>Above 21.9</v>
      </c>
      <c r="J1422" t="str">
        <f t="shared" si="870"/>
        <v>13.7 to 17.7</v>
      </c>
      <c r="K1422">
        <f t="shared" ref="K1422:O1422" si="920">_xlfn.PERCENTILE.INC($C703:$C1422,K$1)</f>
        <v>10.552914348108077</v>
      </c>
      <c r="L1422">
        <f t="shared" si="920"/>
        <v>12.984694494123623</v>
      </c>
      <c r="M1422">
        <f t="shared" si="920"/>
        <v>16.842965959222973</v>
      </c>
      <c r="N1422">
        <f t="shared" si="920"/>
        <v>20.386471851554845</v>
      </c>
      <c r="O1422">
        <f t="shared" si="920"/>
        <v>42.704509516892145</v>
      </c>
      <c r="P1422">
        <f t="shared" si="909"/>
        <v>1</v>
      </c>
      <c r="Q1422">
        <f t="shared" si="872"/>
        <v>2</v>
      </c>
      <c r="R1422">
        <f t="shared" si="873"/>
        <v>1</v>
      </c>
      <c r="S1422">
        <f t="shared" si="874"/>
        <v>1</v>
      </c>
      <c r="T1422">
        <f t="shared" si="886"/>
        <v>2.3498075444794882E-2</v>
      </c>
      <c r="U1422">
        <f t="shared" si="875"/>
        <v>6.1780437305950398E-2</v>
      </c>
      <c r="V1422">
        <f t="shared" si="876"/>
        <v>2.7058767312871674E-2</v>
      </c>
      <c r="W1422">
        <f t="shared" si="877"/>
        <v>2.3416730722652164E-2</v>
      </c>
    </row>
    <row r="1423" spans="1:23" x14ac:dyDescent="0.4">
      <c r="A1423">
        <v>1999.06</v>
      </c>
      <c r="B1423">
        <v>1322.55</v>
      </c>
      <c r="C1423">
        <v>42.180675911746917</v>
      </c>
      <c r="D1423">
        <f t="shared" si="867"/>
        <v>0.30857275254865613</v>
      </c>
      <c r="E1423">
        <f t="shared" si="891"/>
        <v>0.19321718889560519</v>
      </c>
      <c r="F1423">
        <f t="shared" si="887"/>
        <v>-8.5761258792705922E-2</v>
      </c>
      <c r="G1423" t="str">
        <f t="shared" si="868"/>
        <v>Above 22.0</v>
      </c>
      <c r="H1423" t="str">
        <f t="shared" si="869"/>
        <v>13.7 to 17.8</v>
      </c>
      <c r="I1423" t="str">
        <f>IF(C1423&gt;$AA$17,"Above 21.9",IF(C1423&gt;$AA$16,"17.7 to 21.9",IF(C1423&gt;$AA$15,"13.7 to 17.7",IF(C1423&gt;$AA$14,"10.6 to 13.6","Below 10.6"))))</f>
        <v>Above 21.9</v>
      </c>
      <c r="J1423" t="str">
        <f t="shared" si="870"/>
        <v>13.7 to 17.7</v>
      </c>
      <c r="K1423">
        <f t="shared" ref="K1423:O1423" si="921">_xlfn.PERCENTILE.INC($C704:$C1423,K$1)</f>
        <v>10.552914348108077</v>
      </c>
      <c r="L1423">
        <f t="shared" si="921"/>
        <v>12.984694494123623</v>
      </c>
      <c r="M1423">
        <f t="shared" si="921"/>
        <v>16.861628482293526</v>
      </c>
      <c r="N1423">
        <f t="shared" si="921"/>
        <v>20.401605901171042</v>
      </c>
      <c r="O1423">
        <f t="shared" si="921"/>
        <v>42.704509516892145</v>
      </c>
      <c r="P1423">
        <f t="shared" si="909"/>
        <v>1</v>
      </c>
      <c r="Q1423">
        <f t="shared" si="872"/>
        <v>2</v>
      </c>
      <c r="R1423">
        <f t="shared" si="873"/>
        <v>1</v>
      </c>
      <c r="S1423">
        <f t="shared" si="874"/>
        <v>1</v>
      </c>
      <c r="T1423">
        <f t="shared" si="886"/>
        <v>2.3707538544243893E-2</v>
      </c>
      <c r="U1423">
        <f t="shared" si="875"/>
        <v>6.008927739460776E-2</v>
      </c>
      <c r="V1423">
        <f t="shared" si="876"/>
        <v>2.7172219608660762E-2</v>
      </c>
      <c r="W1423">
        <f t="shared" si="877"/>
        <v>2.3498075444794882E-2</v>
      </c>
    </row>
    <row r="1424" spans="1:23" x14ac:dyDescent="0.4">
      <c r="A1424">
        <v>1999.07</v>
      </c>
      <c r="B1424">
        <v>1380.99</v>
      </c>
      <c r="C1424">
        <v>43.828035992805418</v>
      </c>
      <c r="D1424">
        <f t="shared" si="867"/>
        <v>0.31608617053329324</v>
      </c>
      <c r="E1424">
        <f t="shared" si="891"/>
        <v>0.19402894741392734</v>
      </c>
      <c r="F1424">
        <f t="shared" si="887"/>
        <v>0.53024838380401551</v>
      </c>
      <c r="G1424" t="str">
        <f t="shared" si="868"/>
        <v>Above 22.0</v>
      </c>
      <c r="H1424" t="str">
        <f t="shared" si="869"/>
        <v>13.7 to 17.8</v>
      </c>
      <c r="I1424" t="str">
        <f>IF(C1424&gt;$AA$17,"Above 21.9",IF(C1424&gt;$AA$16,"17.7 to 21.9",IF(C1424&gt;$AA$15,"13.7 to 17.7",IF(C1424&gt;$AA$14,"10.6 to 13.6","Below 10.6"))))</f>
        <v>Above 21.9</v>
      </c>
      <c r="J1424" t="str">
        <f t="shared" si="870"/>
        <v>13.7 to 17.7</v>
      </c>
      <c r="K1424">
        <f t="shared" ref="K1424:O1424" si="922">_xlfn.PERCENTILE.INC($C705:$C1424,K$1)</f>
        <v>10.552914348108077</v>
      </c>
      <c r="L1424">
        <f t="shared" si="922"/>
        <v>12.984694494123623</v>
      </c>
      <c r="M1424">
        <f t="shared" si="922"/>
        <v>16.877095313865226</v>
      </c>
      <c r="N1424">
        <f t="shared" si="922"/>
        <v>20.425715517357816</v>
      </c>
      <c r="O1424">
        <f t="shared" si="922"/>
        <v>43.828035992805418</v>
      </c>
      <c r="P1424">
        <f t="shared" si="909"/>
        <v>1</v>
      </c>
      <c r="Q1424">
        <f t="shared" si="872"/>
        <v>2</v>
      </c>
      <c r="R1424">
        <f t="shared" si="873"/>
        <v>1</v>
      </c>
      <c r="S1424">
        <f t="shared" si="874"/>
        <v>1</v>
      </c>
      <c r="T1424">
        <f t="shared" si="886"/>
        <v>2.281644562316584E-2</v>
      </c>
      <c r="U1424">
        <f t="shared" si="875"/>
        <v>5.8777172718286252E-2</v>
      </c>
      <c r="V1424">
        <f t="shared" si="876"/>
        <v>2.6137200117038243E-2</v>
      </c>
      <c r="W1424">
        <f t="shared" si="877"/>
        <v>2.3707538544243893E-2</v>
      </c>
    </row>
    <row r="1425" spans="1:23" x14ac:dyDescent="0.4">
      <c r="A1425">
        <v>1999.08</v>
      </c>
      <c r="B1425">
        <v>1327.49</v>
      </c>
      <c r="C1425">
        <v>41.930712159940455</v>
      </c>
      <c r="D1425">
        <f t="shared" si="867"/>
        <v>0.28300346220427003</v>
      </c>
      <c r="E1425">
        <f t="shared" si="891"/>
        <v>0.23531108670972078</v>
      </c>
      <c r="F1425">
        <f t="shared" si="887"/>
        <v>-0.46488388764581934</v>
      </c>
      <c r="G1425" t="str">
        <f t="shared" si="868"/>
        <v>Above 22.0</v>
      </c>
      <c r="H1425" t="str">
        <f t="shared" si="869"/>
        <v>13.7 to 17.8</v>
      </c>
      <c r="I1425" t="str">
        <f>IF(C1425&gt;$AA$17,"Above 21.9",IF(C1425&gt;$AA$16,"17.7 to 21.9",IF(C1425&gt;$AA$15,"13.7 to 17.7",IF(C1425&gt;$AA$14,"10.6 to 13.6","Below 10.6"))))</f>
        <v>Above 21.9</v>
      </c>
      <c r="J1425" t="str">
        <f t="shared" si="870"/>
        <v>17.7 to 21.9</v>
      </c>
      <c r="K1425">
        <f t="shared" ref="K1425:O1425" si="923">_xlfn.PERCENTILE.INC($C706:$C1425,K$1)</f>
        <v>10.552914348108077</v>
      </c>
      <c r="L1425">
        <f t="shared" si="923"/>
        <v>12.984694494123623</v>
      </c>
      <c r="M1425">
        <f t="shared" si="923"/>
        <v>16.907944851636348</v>
      </c>
      <c r="N1425">
        <f t="shared" si="923"/>
        <v>20.429334890622588</v>
      </c>
      <c r="O1425">
        <f t="shared" si="923"/>
        <v>43.828035992805418</v>
      </c>
      <c r="P1425">
        <f t="shared" si="909"/>
        <v>1</v>
      </c>
      <c r="Q1425">
        <f t="shared" si="872"/>
        <v>2</v>
      </c>
      <c r="R1425">
        <f t="shared" si="873"/>
        <v>1</v>
      </c>
      <c r="S1425">
        <f t="shared" si="874"/>
        <v>1</v>
      </c>
      <c r="T1425">
        <f t="shared" si="886"/>
        <v>2.3848867536177331E-2</v>
      </c>
      <c r="U1425">
        <f t="shared" si="875"/>
        <v>5.6388058079377162E-2</v>
      </c>
      <c r="V1425">
        <f t="shared" si="876"/>
        <v>2.8229926293573192E-2</v>
      </c>
      <c r="W1425">
        <f t="shared" si="877"/>
        <v>2.281644562316584E-2</v>
      </c>
    </row>
    <row r="1426" spans="1:23" x14ac:dyDescent="0.4">
      <c r="A1426">
        <v>1999.09</v>
      </c>
      <c r="B1426">
        <v>1318.17</v>
      </c>
      <c r="C1426">
        <v>41.323451334715038</v>
      </c>
      <c r="D1426">
        <f t="shared" si="867"/>
        <v>0.27954794126115756</v>
      </c>
      <c r="E1426">
        <f t="shared" si="891"/>
        <v>0.29151316820818318</v>
      </c>
      <c r="F1426">
        <f t="shared" si="887"/>
        <v>-8.4249222216362635E-2</v>
      </c>
      <c r="G1426" t="str">
        <f t="shared" si="868"/>
        <v>Above 22.0</v>
      </c>
      <c r="H1426" t="str">
        <f t="shared" si="869"/>
        <v>13.7 to 17.8</v>
      </c>
      <c r="I1426" t="str">
        <f>IF(C1426&gt;$AA$17,"Above 21.9",IF(C1426&gt;$AA$16,"17.7 to 21.9",IF(C1426&gt;$AA$15,"13.7 to 17.7",IF(C1426&gt;$AA$14,"10.6 to 13.6","Below 10.6"))))</f>
        <v>Above 21.9</v>
      </c>
      <c r="J1426" t="str">
        <f t="shared" si="870"/>
        <v>17.7 to 21.9</v>
      </c>
      <c r="K1426">
        <f t="shared" ref="K1426:O1426" si="924">_xlfn.PERCENTILE.INC($C707:$C1426,K$1)</f>
        <v>10.552914348108077</v>
      </c>
      <c r="L1426">
        <f t="shared" si="924"/>
        <v>12.984694494123623</v>
      </c>
      <c r="M1426">
        <f t="shared" si="924"/>
        <v>16.95699747138503</v>
      </c>
      <c r="N1426">
        <f t="shared" si="924"/>
        <v>20.43551504455602</v>
      </c>
      <c r="O1426">
        <f t="shared" si="924"/>
        <v>43.828035992805418</v>
      </c>
      <c r="P1426">
        <f t="shared" si="909"/>
        <v>1</v>
      </c>
      <c r="Q1426">
        <f t="shared" si="872"/>
        <v>2</v>
      </c>
      <c r="R1426">
        <f t="shared" si="873"/>
        <v>1</v>
      </c>
      <c r="S1426">
        <f t="shared" si="874"/>
        <v>1</v>
      </c>
      <c r="T1426">
        <f t="shared" si="886"/>
        <v>2.4199333978667924E-2</v>
      </c>
      <c r="U1426">
        <f t="shared" si="875"/>
        <v>5.645182015750029E-2</v>
      </c>
      <c r="V1426">
        <f t="shared" si="876"/>
        <v>2.9821941850718719E-2</v>
      </c>
      <c r="W1426">
        <f t="shared" si="877"/>
        <v>2.3848867536177331E-2</v>
      </c>
    </row>
    <row r="1427" spans="1:23" x14ac:dyDescent="0.4">
      <c r="A1427">
        <v>1999.1</v>
      </c>
      <c r="B1427">
        <v>1300.01</v>
      </c>
      <c r="C1427">
        <v>40.552854399539875</v>
      </c>
      <c r="D1427">
        <f t="shared" si="867"/>
        <v>0.27421128382268278</v>
      </c>
      <c r="E1427">
        <f t="shared" si="891"/>
        <v>0.25912617315757352</v>
      </c>
      <c r="F1427">
        <f t="shared" si="887"/>
        <v>-0.16532010286988855</v>
      </c>
      <c r="G1427" t="str">
        <f t="shared" si="868"/>
        <v>Above 22.0</v>
      </c>
      <c r="H1427" t="str">
        <f t="shared" si="869"/>
        <v>13.7 to 17.8</v>
      </c>
      <c r="I1427" t="str">
        <f>IF(C1427&gt;$AA$17,"Above 21.9",IF(C1427&gt;$AA$16,"17.7 to 21.9",IF(C1427&gt;$AA$15,"13.7 to 17.7",IF(C1427&gt;$AA$14,"10.6 to 13.6","Below 10.6"))))</f>
        <v>Above 21.9</v>
      </c>
      <c r="J1427" t="str">
        <f t="shared" si="870"/>
        <v>13.7 to 17.7</v>
      </c>
      <c r="K1427">
        <f t="shared" ref="K1427:O1427" si="925">_xlfn.PERCENTILE.INC($C708:$C1427,K$1)</f>
        <v>10.552914348108077</v>
      </c>
      <c r="L1427">
        <f t="shared" si="925"/>
        <v>12.984694494123623</v>
      </c>
      <c r="M1427">
        <f t="shared" si="925"/>
        <v>16.998693207831451</v>
      </c>
      <c r="N1427">
        <f t="shared" si="925"/>
        <v>20.450357780322822</v>
      </c>
      <c r="O1427">
        <f t="shared" si="925"/>
        <v>43.828035992805418</v>
      </c>
      <c r="P1427">
        <f t="shared" si="909"/>
        <v>1</v>
      </c>
      <c r="Q1427">
        <f t="shared" si="872"/>
        <v>2</v>
      </c>
      <c r="R1427">
        <f t="shared" si="873"/>
        <v>1</v>
      </c>
      <c r="S1427">
        <f t="shared" si="874"/>
        <v>1</v>
      </c>
      <c r="T1427">
        <f t="shared" si="886"/>
        <v>2.4659176642602657E-2</v>
      </c>
      <c r="U1427">
        <f t="shared" si="875"/>
        <v>5.6686598525467279E-2</v>
      </c>
      <c r="V1427">
        <f t="shared" si="876"/>
        <v>2.9609361141062676E-2</v>
      </c>
      <c r="W1427">
        <f t="shared" si="877"/>
        <v>2.4199333978667924E-2</v>
      </c>
    </row>
    <row r="1428" spans="1:23" x14ac:dyDescent="0.4">
      <c r="A1428">
        <v>1999.11</v>
      </c>
      <c r="B1428">
        <v>1391</v>
      </c>
      <c r="C1428">
        <v>43.208290714613923</v>
      </c>
      <c r="D1428">
        <f t="shared" si="867"/>
        <v>0.30887713109935333</v>
      </c>
      <c r="E1428">
        <f t="shared" si="891"/>
        <v>0.21545223386314577</v>
      </c>
      <c r="F1428">
        <f t="shared" si="887"/>
        <v>0.83990123152898843</v>
      </c>
      <c r="G1428" t="str">
        <f t="shared" si="868"/>
        <v>Above 22.0</v>
      </c>
      <c r="H1428" t="str">
        <f t="shared" si="869"/>
        <v>13.7 to 17.8</v>
      </c>
      <c r="I1428" t="str">
        <f>IF(C1428&gt;$AA$17,"Above 21.9",IF(C1428&gt;$AA$16,"17.7 to 21.9",IF(C1428&gt;$AA$15,"13.7 to 17.7",IF(C1428&gt;$AA$14,"10.6 to 13.6","Below 10.6"))))</f>
        <v>Above 21.9</v>
      </c>
      <c r="J1428" t="str">
        <f t="shared" si="870"/>
        <v>13.7 to 17.7</v>
      </c>
      <c r="K1428">
        <f t="shared" ref="K1428:O1428" si="926">_xlfn.PERCENTILE.INC($C709:$C1428,K$1)</f>
        <v>10.552914348108077</v>
      </c>
      <c r="L1428">
        <f t="shared" si="926"/>
        <v>12.984694494123623</v>
      </c>
      <c r="M1428">
        <f t="shared" si="926"/>
        <v>17.021858502900333</v>
      </c>
      <c r="N1428">
        <f t="shared" si="926"/>
        <v>20.460417193419289</v>
      </c>
      <c r="O1428">
        <f t="shared" si="926"/>
        <v>43.828035992805418</v>
      </c>
      <c r="P1428">
        <f t="shared" si="909"/>
        <v>1</v>
      </c>
      <c r="Q1428">
        <f t="shared" si="872"/>
        <v>2</v>
      </c>
      <c r="R1428">
        <f t="shared" si="873"/>
        <v>1</v>
      </c>
      <c r="S1428">
        <f t="shared" si="874"/>
        <v>1</v>
      </c>
      <c r="T1428">
        <f t="shared" si="886"/>
        <v>2.3143706530880648E-2</v>
      </c>
      <c r="U1428">
        <f t="shared" si="875"/>
        <v>5.7996669977190378E-2</v>
      </c>
      <c r="V1428">
        <f t="shared" si="876"/>
        <v>2.675986815911429E-2</v>
      </c>
      <c r="W1428">
        <f t="shared" si="877"/>
        <v>2.4659176642602657E-2</v>
      </c>
    </row>
    <row r="1429" spans="1:23" x14ac:dyDescent="0.4">
      <c r="A1429">
        <v>1999.12</v>
      </c>
      <c r="B1429">
        <v>1428.68</v>
      </c>
      <c r="C1429">
        <v>44.197939761040573</v>
      </c>
      <c r="D1429">
        <f t="shared" si="867"/>
        <v>0.30983362019506594</v>
      </c>
      <c r="E1429">
        <f t="shared" si="891"/>
        <v>0.20052098651317182</v>
      </c>
      <c r="F1429">
        <f t="shared" si="887"/>
        <v>0.32506110711718239</v>
      </c>
      <c r="G1429" t="str">
        <f t="shared" si="868"/>
        <v>Above 22.0</v>
      </c>
      <c r="H1429" t="str">
        <f t="shared" si="869"/>
        <v>13.7 to 17.8</v>
      </c>
      <c r="I1429" t="str">
        <f>IF(C1429&gt;$AA$17,"Above 21.9",IF(C1429&gt;$AA$16,"17.7 to 21.9",IF(C1429&gt;$AA$15,"13.7 to 17.7",IF(C1429&gt;$AA$14,"10.6 to 13.6","Below 10.6"))))</f>
        <v>Above 21.9</v>
      </c>
      <c r="J1429" t="str">
        <f t="shared" si="870"/>
        <v>13.7 to 17.7</v>
      </c>
      <c r="K1429">
        <f t="shared" ref="K1429:O1429" si="927">_xlfn.PERCENTILE.INC($C710:$C1429,K$1)</f>
        <v>10.552914348108077</v>
      </c>
      <c r="L1429">
        <f t="shared" si="927"/>
        <v>12.984694494123623</v>
      </c>
      <c r="M1429">
        <f t="shared" si="927"/>
        <v>17.040258311652593</v>
      </c>
      <c r="N1429">
        <f t="shared" si="927"/>
        <v>20.479627493412668</v>
      </c>
      <c r="O1429">
        <f t="shared" si="927"/>
        <v>44.197939761040573</v>
      </c>
      <c r="P1429">
        <f t="shared" si="909"/>
        <v>1</v>
      </c>
      <c r="Q1429">
        <f t="shared" si="872"/>
        <v>2</v>
      </c>
      <c r="R1429">
        <f t="shared" si="873"/>
        <v>1</v>
      </c>
      <c r="S1429">
        <f t="shared" si="874"/>
        <v>1</v>
      </c>
      <c r="T1429">
        <f t="shared" si="886"/>
        <v>2.2625489002577357E-2</v>
      </c>
      <c r="U1429">
        <f t="shared" si="875"/>
        <v>5.6656540370666107E-2</v>
      </c>
      <c r="V1429">
        <f t="shared" si="876"/>
        <v>2.575973523280331E-2</v>
      </c>
      <c r="W1429">
        <f t="shared" si="877"/>
        <v>2.3143706530880648E-2</v>
      </c>
    </row>
    <row r="1430" spans="1:23" x14ac:dyDescent="0.4">
      <c r="A1430">
        <v>2000.01</v>
      </c>
      <c r="B1430">
        <v>1425.59</v>
      </c>
      <c r="C1430">
        <v>43.772578146938002</v>
      </c>
      <c r="D1430">
        <f t="shared" si="867"/>
        <v>0.31932817601553076</v>
      </c>
      <c r="E1430">
        <f t="shared" si="891"/>
        <v>0.1415953298045276</v>
      </c>
      <c r="F1430">
        <f t="shared" si="887"/>
        <v>-2.5954027493911687E-2</v>
      </c>
      <c r="G1430" t="str">
        <f t="shared" si="868"/>
        <v>Above 22.0</v>
      </c>
      <c r="H1430" t="str">
        <f t="shared" si="869"/>
        <v>13.7 to 17.8</v>
      </c>
      <c r="I1430" t="str">
        <f>IF(C1430&gt;$AA$17,"Above 21.9",IF(C1430&gt;$AA$16,"17.7 to 21.9",IF(C1430&gt;$AA$15,"13.7 to 17.7",IF(C1430&gt;$AA$14,"10.6 to 13.6","Below 10.6"))))</f>
        <v>Above 21.9</v>
      </c>
      <c r="J1430" t="str">
        <f t="shared" si="870"/>
        <v>13.7 to 17.7</v>
      </c>
      <c r="K1430">
        <f t="shared" ref="K1430:O1430" si="928">_xlfn.PERCENTILE.INC($C711:$C1430,K$1)</f>
        <v>10.552914348108077</v>
      </c>
      <c r="L1430">
        <f t="shared" si="928"/>
        <v>12.984694494123623</v>
      </c>
      <c r="M1430">
        <f t="shared" si="928"/>
        <v>17.050112351254036</v>
      </c>
      <c r="N1430">
        <f t="shared" si="928"/>
        <v>20.509589818715067</v>
      </c>
      <c r="O1430">
        <f t="shared" si="928"/>
        <v>44.197939761040573</v>
      </c>
      <c r="P1430">
        <f t="shared" si="909"/>
        <v>1</v>
      </c>
      <c r="Q1430">
        <f t="shared" si="872"/>
        <v>2</v>
      </c>
      <c r="R1430">
        <f t="shared" si="873"/>
        <v>1</v>
      </c>
      <c r="S1430">
        <f t="shared" si="874"/>
        <v>1</v>
      </c>
      <c r="T1430">
        <f t="shared" si="886"/>
        <v>2.2845353011722302E-2</v>
      </c>
      <c r="U1430">
        <f t="shared" si="875"/>
        <v>5.8655004589082786E-2</v>
      </c>
      <c r="V1430">
        <f t="shared" si="876"/>
        <v>2.4644528748435354E-2</v>
      </c>
      <c r="W1430">
        <f t="shared" si="877"/>
        <v>2.2625489002577357E-2</v>
      </c>
    </row>
    <row r="1431" spans="1:23" x14ac:dyDescent="0.4">
      <c r="A1431">
        <v>2000.02</v>
      </c>
      <c r="B1431">
        <v>1388.87</v>
      </c>
      <c r="C1431">
        <v>42.185635887917321</v>
      </c>
      <c r="D1431">
        <f t="shared" si="867"/>
        <v>0.32029656528975636</v>
      </c>
      <c r="E1431">
        <f t="shared" si="891"/>
        <v>0.11414429880152094</v>
      </c>
      <c r="F1431">
        <f t="shared" si="887"/>
        <v>-0.30909307725222568</v>
      </c>
      <c r="G1431" t="str">
        <f t="shared" si="868"/>
        <v>Above 22.0</v>
      </c>
      <c r="H1431" t="str">
        <f t="shared" si="869"/>
        <v>13.7 to 17.8</v>
      </c>
      <c r="I1431" t="str">
        <f>IF(C1431&gt;$AA$17,"Above 21.9",IF(C1431&gt;$AA$16,"17.7 to 21.9",IF(C1431&gt;$AA$15,"13.7 to 17.7",IF(C1431&gt;$AA$14,"10.6 to 13.6","Below 10.6"))))</f>
        <v>Above 21.9</v>
      </c>
      <c r="J1431" t="str">
        <f t="shared" si="870"/>
        <v>13.7 to 17.7</v>
      </c>
      <c r="K1431">
        <f t="shared" ref="K1431:O1431" si="929">_xlfn.PERCENTILE.INC($C712:$C1431,K$1)</f>
        <v>10.552914348108077</v>
      </c>
      <c r="L1431">
        <f t="shared" si="929"/>
        <v>12.984694494123623</v>
      </c>
      <c r="M1431">
        <f t="shared" si="929"/>
        <v>17.06447603271889</v>
      </c>
      <c r="N1431">
        <f t="shared" si="929"/>
        <v>20.521194387963025</v>
      </c>
      <c r="O1431">
        <f t="shared" si="929"/>
        <v>44.197939761040573</v>
      </c>
      <c r="P1431">
        <f t="shared" si="909"/>
        <v>1</v>
      </c>
      <c r="Q1431">
        <f t="shared" si="872"/>
        <v>2</v>
      </c>
      <c r="R1431">
        <f t="shared" si="873"/>
        <v>1</v>
      </c>
      <c r="S1431">
        <f t="shared" si="874"/>
        <v>1</v>
      </c>
      <c r="T1431">
        <f t="shared" si="886"/>
        <v>2.3704751130382198E-2</v>
      </c>
      <c r="U1431">
        <f t="shared" si="875"/>
        <v>6.0576346929527541E-2</v>
      </c>
      <c r="V1431">
        <f t="shared" si="876"/>
        <v>2.4752377690525209E-2</v>
      </c>
      <c r="W1431">
        <f t="shared" si="877"/>
        <v>2.2845353011722302E-2</v>
      </c>
    </row>
    <row r="1432" spans="1:23" x14ac:dyDescent="0.4">
      <c r="A1432">
        <v>2000.03</v>
      </c>
      <c r="B1432">
        <v>1442.21</v>
      </c>
      <c r="C1432">
        <v>43.220748439965874</v>
      </c>
      <c r="D1432">
        <f t="shared" si="867"/>
        <v>0.32610943686107668</v>
      </c>
      <c r="E1432">
        <f t="shared" si="891"/>
        <v>0.1252672315590718</v>
      </c>
      <c r="F1432">
        <f t="shared" si="887"/>
        <v>0.46086386774860266</v>
      </c>
      <c r="G1432" t="str">
        <f t="shared" si="868"/>
        <v>Above 22.0</v>
      </c>
      <c r="H1432" t="str">
        <f t="shared" si="869"/>
        <v>13.7 to 17.8</v>
      </c>
      <c r="I1432" t="str">
        <f>IF(C1432&gt;$AA$17,"Above 21.9",IF(C1432&gt;$AA$16,"17.7 to 21.9",IF(C1432&gt;$AA$15,"13.7 to 17.7",IF(C1432&gt;$AA$14,"10.6 to 13.6","Below 10.6"))))</f>
        <v>Above 21.9</v>
      </c>
      <c r="J1432" t="str">
        <f t="shared" si="870"/>
        <v>13.7 to 17.7</v>
      </c>
      <c r="K1432">
        <f t="shared" ref="K1432:O1432" si="930">_xlfn.PERCENTILE.INC($C713:$C1432,K$1)</f>
        <v>10.552914348108077</v>
      </c>
      <c r="L1432">
        <f t="shared" si="930"/>
        <v>12.984694494123623</v>
      </c>
      <c r="M1432">
        <f t="shared" si="930"/>
        <v>17.08611668609851</v>
      </c>
      <c r="N1432">
        <f t="shared" si="930"/>
        <v>20.537506882384598</v>
      </c>
      <c r="O1432">
        <f t="shared" si="930"/>
        <v>44.197939761040573</v>
      </c>
      <c r="P1432">
        <f t="shared" si="909"/>
        <v>1</v>
      </c>
      <c r="Q1432">
        <f t="shared" si="872"/>
        <v>2</v>
      </c>
      <c r="R1432">
        <f t="shared" si="873"/>
        <v>1</v>
      </c>
      <c r="S1432">
        <f t="shared" si="874"/>
        <v>1</v>
      </c>
      <c r="T1432">
        <f t="shared" si="886"/>
        <v>2.313703570841703E-2</v>
      </c>
      <c r="U1432">
        <f t="shared" si="875"/>
        <v>5.9404476420235497E-2</v>
      </c>
      <c r="V1432">
        <f t="shared" si="876"/>
        <v>2.4180227636555987E-2</v>
      </c>
      <c r="W1432">
        <f t="shared" si="877"/>
        <v>2.3704751130382198E-2</v>
      </c>
    </row>
    <row r="1433" spans="1:23" x14ac:dyDescent="0.4">
      <c r="A1433">
        <v>2000.04</v>
      </c>
      <c r="B1433">
        <v>1461.36</v>
      </c>
      <c r="C1433">
        <v>43.528574288507741</v>
      </c>
      <c r="D1433">
        <f t="shared" si="867"/>
        <v>0.33212490389733273</v>
      </c>
      <c r="E1433">
        <f t="shared" si="891"/>
        <v>9.4848512092061424E-2</v>
      </c>
      <c r="F1433">
        <f t="shared" si="887"/>
        <v>0.1593387925475474</v>
      </c>
      <c r="G1433" t="str">
        <f t="shared" si="868"/>
        <v>Above 22.0</v>
      </c>
      <c r="H1433" t="str">
        <f t="shared" si="869"/>
        <v>13.7 to 17.8</v>
      </c>
      <c r="I1433" t="str">
        <f>IF(C1433&gt;$AA$17,"Above 21.9",IF(C1433&gt;$AA$16,"17.7 to 21.9",IF(C1433&gt;$AA$15,"13.7 to 17.7",IF(C1433&gt;$AA$14,"10.6 to 13.6","Below 10.6"))))</f>
        <v>Above 21.9</v>
      </c>
      <c r="J1433" t="str">
        <f t="shared" si="870"/>
        <v>13.7 to 17.7</v>
      </c>
      <c r="K1433">
        <f t="shared" ref="K1433:O1433" si="931">_xlfn.PERCENTILE.INC($C714:$C1433,K$1)</f>
        <v>10.552914348108077</v>
      </c>
      <c r="L1433">
        <f t="shared" si="931"/>
        <v>12.984694494123623</v>
      </c>
      <c r="M1433">
        <f t="shared" si="931"/>
        <v>17.10246073173543</v>
      </c>
      <c r="N1433">
        <f t="shared" si="931"/>
        <v>20.549188716979796</v>
      </c>
      <c r="O1433">
        <f t="shared" si="931"/>
        <v>44.197939761040573</v>
      </c>
      <c r="P1433">
        <f t="shared" si="909"/>
        <v>1</v>
      </c>
      <c r="Q1433">
        <f t="shared" si="872"/>
        <v>2</v>
      </c>
      <c r="R1433">
        <f t="shared" si="873"/>
        <v>1</v>
      </c>
      <c r="S1433">
        <f t="shared" si="874"/>
        <v>1</v>
      </c>
      <c r="T1433">
        <f t="shared" si="886"/>
        <v>2.2973414965810547E-2</v>
      </c>
      <c r="U1433">
        <f t="shared" si="875"/>
        <v>5.9474552208524725E-2</v>
      </c>
      <c r="V1433">
        <f t="shared" si="876"/>
        <v>2.3416730722652164E-2</v>
      </c>
      <c r="W1433">
        <f t="shared" si="877"/>
        <v>2.313703570841703E-2</v>
      </c>
    </row>
    <row r="1434" spans="1:23" x14ac:dyDescent="0.4">
      <c r="A1434">
        <v>2000.05</v>
      </c>
      <c r="B1434">
        <v>1418.48</v>
      </c>
      <c r="C1434">
        <v>41.966050503324325</v>
      </c>
      <c r="D1434">
        <f t="shared" si="867"/>
        <v>0.30499072091363311</v>
      </c>
      <c r="E1434">
        <f t="shared" si="891"/>
        <v>6.486896334276733E-2</v>
      </c>
      <c r="F1434">
        <f t="shared" si="887"/>
        <v>-0.35211036294958026</v>
      </c>
      <c r="G1434" t="str">
        <f t="shared" si="868"/>
        <v>Above 22.0</v>
      </c>
      <c r="H1434" t="str">
        <f t="shared" si="869"/>
        <v>13.7 to 17.8</v>
      </c>
      <c r="I1434" t="str">
        <f>IF(C1434&gt;$AA$17,"Above 21.9",IF(C1434&gt;$AA$16,"17.7 to 21.9",IF(C1434&gt;$AA$15,"13.7 to 17.7",IF(C1434&gt;$AA$14,"10.6 to 13.6","Below 10.6"))))</f>
        <v>Above 21.9</v>
      </c>
      <c r="J1434" t="str">
        <f t="shared" si="870"/>
        <v>13.7 to 17.7</v>
      </c>
      <c r="K1434">
        <f t="shared" ref="K1434:O1434" si="932">_xlfn.PERCENTILE.INC($C715:$C1434,K$1)</f>
        <v>10.552914348108077</v>
      </c>
      <c r="L1434">
        <f t="shared" si="932"/>
        <v>12.984694494123623</v>
      </c>
      <c r="M1434">
        <f t="shared" si="932"/>
        <v>17.128734106506073</v>
      </c>
      <c r="N1434">
        <f t="shared" si="932"/>
        <v>20.566967150801489</v>
      </c>
      <c r="O1434">
        <f t="shared" si="932"/>
        <v>44.197939761040573</v>
      </c>
      <c r="P1434">
        <f t="shared" si="909"/>
        <v>1</v>
      </c>
      <c r="Q1434">
        <f t="shared" si="872"/>
        <v>2</v>
      </c>
      <c r="R1434">
        <f t="shared" si="873"/>
        <v>1</v>
      </c>
      <c r="S1434">
        <f t="shared" si="874"/>
        <v>1</v>
      </c>
      <c r="T1434">
        <f t="shared" si="886"/>
        <v>2.3828785125271326E-2</v>
      </c>
      <c r="U1434">
        <f t="shared" si="875"/>
        <v>5.7496332806440981E-2</v>
      </c>
      <c r="V1434">
        <f t="shared" si="876"/>
        <v>2.3498075444794882E-2</v>
      </c>
      <c r="W1434">
        <f t="shared" si="877"/>
        <v>2.2973414965810547E-2</v>
      </c>
    </row>
    <row r="1435" spans="1:23" x14ac:dyDescent="0.4">
      <c r="A1435">
        <v>2000.06</v>
      </c>
      <c r="B1435">
        <v>1461.96</v>
      </c>
      <c r="C1435">
        <v>42.781971567071466</v>
      </c>
      <c r="D1435">
        <f t="shared" si="867"/>
        <v>0.30566053442104391</v>
      </c>
      <c r="E1435">
        <f t="shared" si="891"/>
        <v>0.10541000340251792</v>
      </c>
      <c r="F1435">
        <f t="shared" si="887"/>
        <v>0.36783035361795741</v>
      </c>
      <c r="G1435" t="str">
        <f t="shared" si="868"/>
        <v>Above 22.0</v>
      </c>
      <c r="H1435" t="str">
        <f t="shared" si="869"/>
        <v>17.8 to 22.0</v>
      </c>
      <c r="I1435" t="str">
        <f>IF(C1435&gt;$AA$17,"Above 21.9",IF(C1435&gt;$AA$16,"17.7 to 21.9",IF(C1435&gt;$AA$15,"13.7 to 17.7",IF(C1435&gt;$AA$14,"10.6 to 13.6","Below 10.6"))))</f>
        <v>Above 21.9</v>
      </c>
      <c r="J1435" t="str">
        <f t="shared" si="870"/>
        <v>17.7 to 21.9</v>
      </c>
      <c r="K1435">
        <f t="shared" ref="K1435:O1435" si="933">_xlfn.PERCENTILE.INC($C716:$C1435,K$1)</f>
        <v>10.552914348108077</v>
      </c>
      <c r="L1435">
        <f t="shared" si="933"/>
        <v>13.007641390158085</v>
      </c>
      <c r="M1435">
        <f t="shared" si="933"/>
        <v>17.143230777761278</v>
      </c>
      <c r="N1435">
        <f t="shared" si="933"/>
        <v>20.580881449314553</v>
      </c>
      <c r="O1435">
        <f t="shared" si="933"/>
        <v>44.197939761040573</v>
      </c>
      <c r="P1435">
        <f t="shared" si="909"/>
        <v>1</v>
      </c>
      <c r="Q1435">
        <f t="shared" si="872"/>
        <v>2</v>
      </c>
      <c r="R1435">
        <f t="shared" si="873"/>
        <v>1</v>
      </c>
      <c r="S1435">
        <f t="shared" si="874"/>
        <v>1</v>
      </c>
      <c r="T1435">
        <f t="shared" si="886"/>
        <v>2.3374331835835319E-2</v>
      </c>
      <c r="U1435">
        <f t="shared" si="875"/>
        <v>5.6125910734652076E-2</v>
      </c>
      <c r="V1435">
        <f t="shared" si="876"/>
        <v>2.3707538544243893E-2</v>
      </c>
      <c r="W1435">
        <f t="shared" si="877"/>
        <v>2.3828785125271326E-2</v>
      </c>
    </row>
    <row r="1436" spans="1:23" x14ac:dyDescent="0.4">
      <c r="A1436">
        <v>2000.07</v>
      </c>
      <c r="B1436">
        <v>1473</v>
      </c>
      <c r="C1436">
        <v>42.758093618269591</v>
      </c>
      <c r="D1436">
        <f t="shared" si="867"/>
        <v>0.30913257228564289</v>
      </c>
      <c r="E1436">
        <f t="shared" si="891"/>
        <v>6.6626116047183534E-2</v>
      </c>
      <c r="F1436">
        <f t="shared" si="887"/>
        <v>9.0618074365919427E-2</v>
      </c>
      <c r="G1436" t="str">
        <f t="shared" si="868"/>
        <v>Above 22.0</v>
      </c>
      <c r="H1436" t="str">
        <f t="shared" si="869"/>
        <v>13.7 to 17.8</v>
      </c>
      <c r="I1436" t="str">
        <f>IF(C1436&gt;$AA$17,"Above 21.9",IF(C1436&gt;$AA$16,"17.7 to 21.9",IF(C1436&gt;$AA$15,"13.7 to 17.7",IF(C1436&gt;$AA$14,"10.6 to 13.6","Below 10.6"))))</f>
        <v>Above 21.9</v>
      </c>
      <c r="J1436" t="str">
        <f t="shared" si="870"/>
        <v>17.7 to 21.9</v>
      </c>
      <c r="K1436">
        <f t="shared" ref="K1436:O1436" si="934">_xlfn.PERCENTILE.INC($C717:$C1436,K$1)</f>
        <v>10.552914348108077</v>
      </c>
      <c r="L1436">
        <f t="shared" si="934"/>
        <v>13.007641390158085</v>
      </c>
      <c r="M1436">
        <f t="shared" si="934"/>
        <v>17.166662161675777</v>
      </c>
      <c r="N1436">
        <f t="shared" si="934"/>
        <v>20.60055687722992</v>
      </c>
      <c r="O1436">
        <f t="shared" si="934"/>
        <v>44.197939761040573</v>
      </c>
      <c r="P1436">
        <f t="shared" si="909"/>
        <v>1</v>
      </c>
      <c r="Q1436">
        <f t="shared" si="872"/>
        <v>2</v>
      </c>
      <c r="R1436">
        <f t="shared" si="873"/>
        <v>1</v>
      </c>
      <c r="S1436">
        <f t="shared" si="874"/>
        <v>1</v>
      </c>
      <c r="T1436">
        <f t="shared" si="886"/>
        <v>2.3387385062759721E-2</v>
      </c>
      <c r="U1436">
        <f t="shared" si="875"/>
        <v>5.6347006907205024E-2</v>
      </c>
      <c r="V1436">
        <f t="shared" si="876"/>
        <v>2.281644562316584E-2</v>
      </c>
      <c r="W1436">
        <f t="shared" si="877"/>
        <v>2.3374331835835319E-2</v>
      </c>
    </row>
    <row r="1437" spans="1:23" x14ac:dyDescent="0.4">
      <c r="A1437">
        <v>2000.08</v>
      </c>
      <c r="B1437">
        <v>1485.46</v>
      </c>
      <c r="C1437">
        <v>42.869565494419497</v>
      </c>
      <c r="D1437">
        <f t="shared" si="867"/>
        <v>0.34911866969009825</v>
      </c>
      <c r="E1437">
        <f t="shared" si="891"/>
        <v>0.11899901317524052</v>
      </c>
      <c r="F1437">
        <f t="shared" si="887"/>
        <v>0.10150712830957259</v>
      </c>
      <c r="G1437" t="str">
        <f t="shared" si="868"/>
        <v>Above 22.0</v>
      </c>
      <c r="H1437" t="str">
        <f t="shared" si="869"/>
        <v>13.7 to 17.8</v>
      </c>
      <c r="I1437" t="str">
        <f>IF(C1437&gt;$AA$17,"Above 21.9",IF(C1437&gt;$AA$16,"17.7 to 21.9",IF(C1437&gt;$AA$15,"13.7 to 17.7",IF(C1437&gt;$AA$14,"10.6 to 13.6","Below 10.6"))))</f>
        <v>Above 21.9</v>
      </c>
      <c r="J1437" t="str">
        <f t="shared" si="870"/>
        <v>13.7 to 17.7</v>
      </c>
      <c r="K1437">
        <f t="shared" ref="K1437:O1437" si="935">_xlfn.PERCENTILE.INC($C718:$C1437,K$1)</f>
        <v>10.552914348108077</v>
      </c>
      <c r="L1437">
        <f t="shared" si="935"/>
        <v>13.007641390158085</v>
      </c>
      <c r="M1437">
        <f t="shared" si="935"/>
        <v>17.215461342115532</v>
      </c>
      <c r="N1437">
        <f t="shared" si="935"/>
        <v>20.618352899897967</v>
      </c>
      <c r="O1437">
        <f t="shared" si="935"/>
        <v>44.197939761040573</v>
      </c>
      <c r="P1437">
        <f t="shared" si="909"/>
        <v>1</v>
      </c>
      <c r="Q1437">
        <f t="shared" si="872"/>
        <v>2</v>
      </c>
      <c r="R1437">
        <f t="shared" si="873"/>
        <v>1</v>
      </c>
      <c r="S1437">
        <f t="shared" si="874"/>
        <v>1</v>
      </c>
      <c r="T1437">
        <f t="shared" si="886"/>
        <v>2.332657185737453E-2</v>
      </c>
      <c r="U1437">
        <f t="shared" si="875"/>
        <v>6.184928844310477E-2</v>
      </c>
      <c r="V1437">
        <f t="shared" si="876"/>
        <v>2.3848867536177331E-2</v>
      </c>
      <c r="W1437">
        <f t="shared" si="877"/>
        <v>2.3387385062759721E-2</v>
      </c>
    </row>
    <row r="1438" spans="1:23" x14ac:dyDescent="0.4">
      <c r="A1438">
        <v>2000.09</v>
      </c>
      <c r="B1438">
        <v>1468.05</v>
      </c>
      <c r="C1438">
        <v>41.89800792488473</v>
      </c>
      <c r="D1438">
        <f t="shared" si="867"/>
        <v>0.36544180590342723</v>
      </c>
      <c r="E1438">
        <f t="shared" si="891"/>
        <v>0.11370308837251634</v>
      </c>
      <c r="F1438">
        <f t="shared" si="887"/>
        <v>-0.1406433024113749</v>
      </c>
      <c r="G1438" t="str">
        <f t="shared" si="868"/>
        <v>Above 22.0</v>
      </c>
      <c r="H1438" t="str">
        <f t="shared" si="869"/>
        <v>13.7 to 17.8</v>
      </c>
      <c r="I1438" t="str">
        <f>IF(C1438&gt;$AA$17,"Above 21.9",IF(C1438&gt;$AA$16,"17.7 to 21.9",IF(C1438&gt;$AA$15,"13.7 to 17.7",IF(C1438&gt;$AA$14,"10.6 to 13.6","Below 10.6"))))</f>
        <v>Above 21.9</v>
      </c>
      <c r="J1438" t="str">
        <f t="shared" si="870"/>
        <v>13.7 to 17.7</v>
      </c>
      <c r="K1438">
        <f t="shared" ref="K1438:O1438" si="936">_xlfn.PERCENTILE.INC($C719:$C1438,K$1)</f>
        <v>10.552914348108077</v>
      </c>
      <c r="L1438">
        <f t="shared" si="936"/>
        <v>13.007641390158085</v>
      </c>
      <c r="M1438">
        <f t="shared" si="936"/>
        <v>17.247889791659627</v>
      </c>
      <c r="N1438">
        <f t="shared" si="936"/>
        <v>20.667717766948684</v>
      </c>
      <c r="O1438">
        <f t="shared" si="936"/>
        <v>44.197939761040573</v>
      </c>
      <c r="P1438">
        <f t="shared" si="909"/>
        <v>1</v>
      </c>
      <c r="Q1438">
        <f t="shared" si="872"/>
        <v>2</v>
      </c>
      <c r="R1438">
        <f t="shared" si="873"/>
        <v>1</v>
      </c>
      <c r="S1438">
        <f t="shared" si="874"/>
        <v>1</v>
      </c>
      <c r="T1438">
        <f t="shared" si="886"/>
        <v>2.3867483193778866E-2</v>
      </c>
      <c r="U1438">
        <f t="shared" si="875"/>
        <v>6.5353986349122192E-2</v>
      </c>
      <c r="V1438">
        <f t="shared" si="876"/>
        <v>2.4199333978667924E-2</v>
      </c>
      <c r="W1438">
        <f t="shared" si="877"/>
        <v>2.332657185737453E-2</v>
      </c>
    </row>
    <row r="1439" spans="1:23" x14ac:dyDescent="0.4">
      <c r="A1439">
        <v>2000.1</v>
      </c>
      <c r="B1439">
        <v>1390.14</v>
      </c>
      <c r="C1439">
        <v>39.369699044201369</v>
      </c>
      <c r="D1439">
        <f t="shared" si="867"/>
        <v>0.35263740557436829</v>
      </c>
      <c r="E1439">
        <f t="shared" si="891"/>
        <v>6.9330235921262223E-2</v>
      </c>
      <c r="F1439">
        <f t="shared" si="887"/>
        <v>-0.63684479411464068</v>
      </c>
      <c r="G1439" t="str">
        <f t="shared" si="868"/>
        <v>Above 22.0</v>
      </c>
      <c r="H1439" t="str">
        <f t="shared" si="869"/>
        <v>13.7 to 17.8</v>
      </c>
      <c r="I1439" t="str">
        <f>IF(C1439&gt;$AA$17,"Above 21.9",IF(C1439&gt;$AA$16,"17.7 to 21.9",IF(C1439&gt;$AA$15,"13.7 to 17.7",IF(C1439&gt;$AA$14,"10.6 to 13.6","Below 10.6"))))</f>
        <v>Above 21.9</v>
      </c>
      <c r="J1439" t="str">
        <f t="shared" si="870"/>
        <v>13.7 to 17.7</v>
      </c>
      <c r="K1439">
        <f t="shared" ref="K1439:O1439" si="937">_xlfn.PERCENTILE.INC($C720:$C1439,K$1)</f>
        <v>10.552914348108077</v>
      </c>
      <c r="L1439">
        <f t="shared" si="937"/>
        <v>13.007641390158085</v>
      </c>
      <c r="M1439">
        <f t="shared" si="937"/>
        <v>17.258901066050825</v>
      </c>
      <c r="N1439">
        <f t="shared" si="937"/>
        <v>20.708274302385753</v>
      </c>
      <c r="O1439">
        <f t="shared" si="937"/>
        <v>44.197939761040573</v>
      </c>
      <c r="P1439">
        <f t="shared" si="909"/>
        <v>1</v>
      </c>
      <c r="Q1439">
        <f t="shared" si="872"/>
        <v>3</v>
      </c>
      <c r="R1439">
        <f t="shared" si="873"/>
        <v>1</v>
      </c>
      <c r="S1439">
        <f t="shared" si="874"/>
        <v>1</v>
      </c>
      <c r="T1439">
        <f t="shared" si="886"/>
        <v>2.5400244967005575E-2</v>
      </c>
      <c r="U1439">
        <f t="shared" si="875"/>
        <v>6.748481674823141E-2</v>
      </c>
      <c r="V1439">
        <f t="shared" si="876"/>
        <v>2.4659176642602657E-2</v>
      </c>
      <c r="W1439">
        <f t="shared" si="877"/>
        <v>2.3867483193778866E-2</v>
      </c>
    </row>
    <row r="1440" spans="1:23" x14ac:dyDescent="0.4">
      <c r="A1440">
        <v>2000.11</v>
      </c>
      <c r="B1440">
        <v>1378.04</v>
      </c>
      <c r="C1440">
        <v>38.782142456784769</v>
      </c>
      <c r="D1440">
        <f t="shared" si="867"/>
        <v>0.33707063338513749</v>
      </c>
      <c r="E1440">
        <f t="shared" si="891"/>
        <v>-9.3170381020848576E-3</v>
      </c>
      <c r="F1440">
        <f t="shared" si="887"/>
        <v>-0.10444991151970423</v>
      </c>
      <c r="G1440" t="str">
        <f t="shared" si="868"/>
        <v>Above 22.0</v>
      </c>
      <c r="H1440" t="str">
        <f t="shared" si="869"/>
        <v>13.7 to 17.8</v>
      </c>
      <c r="I1440" t="str">
        <f>IF(C1440&gt;$AA$17,"Above 21.9",IF(C1440&gt;$AA$16,"17.7 to 21.9",IF(C1440&gt;$AA$15,"13.7 to 17.7",IF(C1440&gt;$AA$14,"10.6 to 13.6","Below 10.6"))))</f>
        <v>Above 21.9</v>
      </c>
      <c r="J1440" t="str">
        <f t="shared" si="870"/>
        <v>13.7 to 17.7</v>
      </c>
      <c r="K1440">
        <f t="shared" ref="K1440:O1440" si="938">_xlfn.PERCENTILE.INC($C721:$C1440,K$1)</f>
        <v>10.552914348108077</v>
      </c>
      <c r="L1440">
        <f t="shared" si="938"/>
        <v>13.007641390158085</v>
      </c>
      <c r="M1440">
        <f t="shared" si="938"/>
        <v>17.27220636642997</v>
      </c>
      <c r="N1440">
        <f t="shared" si="938"/>
        <v>20.736833821138305</v>
      </c>
      <c r="O1440">
        <f t="shared" si="938"/>
        <v>44.197939761040573</v>
      </c>
      <c r="P1440">
        <f t="shared" si="909"/>
        <v>1</v>
      </c>
      <c r="Q1440">
        <f t="shared" si="872"/>
        <v>3</v>
      </c>
      <c r="R1440">
        <f t="shared" si="873"/>
        <v>1</v>
      </c>
      <c r="S1440">
        <f t="shared" si="874"/>
        <v>1</v>
      </c>
      <c r="T1440">
        <f t="shared" si="886"/>
        <v>2.5785063347500914E-2</v>
      </c>
      <c r="U1440">
        <f t="shared" si="875"/>
        <v>6.5843154917480981E-2</v>
      </c>
      <c r="V1440">
        <f t="shared" si="876"/>
        <v>2.3143706530880648E-2</v>
      </c>
      <c r="W1440">
        <f t="shared" si="877"/>
        <v>2.5400244967005575E-2</v>
      </c>
    </row>
    <row r="1441" spans="1:23" x14ac:dyDescent="0.4">
      <c r="A1441">
        <v>2000.12</v>
      </c>
      <c r="B1441">
        <v>1330.93</v>
      </c>
      <c r="C1441">
        <v>37.274238004497207</v>
      </c>
      <c r="D1441">
        <f t="shared" si="867"/>
        <v>0.30484562737642584</v>
      </c>
      <c r="E1441">
        <f t="shared" si="891"/>
        <v>-6.8419800095192759E-2</v>
      </c>
      <c r="F1441">
        <f t="shared" si="887"/>
        <v>-0.41023482627499841</v>
      </c>
      <c r="G1441" t="str">
        <f t="shared" si="868"/>
        <v>Above 22.0</v>
      </c>
      <c r="H1441" t="str">
        <f t="shared" si="869"/>
        <v>13.7 to 17.8</v>
      </c>
      <c r="I1441" t="str">
        <f>IF(C1441&gt;$AA$17,"Above 21.9",IF(C1441&gt;$AA$16,"17.7 to 21.9",IF(C1441&gt;$AA$15,"13.7 to 17.7",IF(C1441&gt;$AA$14,"10.6 to 13.6","Below 10.6"))))</f>
        <v>Above 21.9</v>
      </c>
      <c r="J1441" t="str">
        <f t="shared" si="870"/>
        <v>13.7 to 17.7</v>
      </c>
      <c r="K1441">
        <f t="shared" ref="K1441:O1441" si="939">_xlfn.PERCENTILE.INC($C722:$C1441,K$1)</f>
        <v>10.552914348108077</v>
      </c>
      <c r="L1441">
        <f t="shared" si="939"/>
        <v>13.007641390158085</v>
      </c>
      <c r="M1441">
        <f t="shared" si="939"/>
        <v>17.294014188518183</v>
      </c>
      <c r="N1441">
        <f t="shared" si="939"/>
        <v>20.80450292079162</v>
      </c>
      <c r="O1441">
        <f t="shared" si="939"/>
        <v>44.197939761040573</v>
      </c>
      <c r="P1441">
        <f t="shared" si="909"/>
        <v>1</v>
      </c>
      <c r="Q1441">
        <f t="shared" si="872"/>
        <v>2</v>
      </c>
      <c r="R1441">
        <f t="shared" si="873"/>
        <v>1</v>
      </c>
      <c r="S1441">
        <f t="shared" si="874"/>
        <v>1</v>
      </c>
      <c r="T1441">
        <f t="shared" si="886"/>
        <v>2.6828180897469939E-2</v>
      </c>
      <c r="U1441">
        <f t="shared" si="875"/>
        <v>6.3106154433681894E-2</v>
      </c>
      <c r="V1441">
        <f t="shared" si="876"/>
        <v>2.2625489002577357E-2</v>
      </c>
      <c r="W1441">
        <f t="shared" si="877"/>
        <v>2.5785063347500914E-2</v>
      </c>
    </row>
    <row r="1442" spans="1:23" x14ac:dyDescent="0.4">
      <c r="A1442">
        <v>2001.01</v>
      </c>
      <c r="B1442">
        <v>1335.63</v>
      </c>
      <c r="C1442">
        <v>36.978867997029816</v>
      </c>
      <c r="D1442">
        <f t="shared" si="867"/>
        <v>0.31034440382193001</v>
      </c>
      <c r="E1442">
        <f t="shared" si="891"/>
        <v>-6.310369741650812E-2</v>
      </c>
      <c r="F1442">
        <f t="shared" si="887"/>
        <v>4.2376383431135034E-2</v>
      </c>
      <c r="G1442" t="str">
        <f t="shared" si="868"/>
        <v>Above 22.0</v>
      </c>
      <c r="H1442" t="str">
        <f t="shared" si="869"/>
        <v>13.7 to 17.8</v>
      </c>
      <c r="I1442" t="str">
        <f>IF(C1442&gt;$AA$17,"Above 21.9",IF(C1442&gt;$AA$16,"17.7 to 21.9",IF(C1442&gt;$AA$15,"13.7 to 17.7",IF(C1442&gt;$AA$14,"10.6 to 13.6","Below 10.6"))))</f>
        <v>Above 21.9</v>
      </c>
      <c r="J1442" t="str">
        <f t="shared" si="870"/>
        <v>13.7 to 17.7</v>
      </c>
      <c r="K1442">
        <f t="shared" ref="K1442:O1442" si="940">_xlfn.PERCENTILE.INC($C723:$C1442,K$1)</f>
        <v>10.552914348108077</v>
      </c>
      <c r="L1442">
        <f t="shared" si="940"/>
        <v>13.007641390158085</v>
      </c>
      <c r="M1442">
        <f t="shared" si="940"/>
        <v>17.312187093293527</v>
      </c>
      <c r="N1442">
        <f t="shared" si="940"/>
        <v>20.816457215193992</v>
      </c>
      <c r="O1442">
        <f t="shared" si="940"/>
        <v>44.197939761040573</v>
      </c>
      <c r="P1442">
        <f t="shared" si="909"/>
        <v>1</v>
      </c>
      <c r="Q1442">
        <f t="shared" si="872"/>
        <v>2</v>
      </c>
      <c r="R1442">
        <f t="shared" si="873"/>
        <v>1</v>
      </c>
      <c r="S1442">
        <f t="shared" si="874"/>
        <v>1</v>
      </c>
      <c r="T1442">
        <f t="shared" si="886"/>
        <v>2.7042471935060888E-2</v>
      </c>
      <c r="U1442">
        <f t="shared" si="875"/>
        <v>6.4077138134771158E-2</v>
      </c>
      <c r="V1442">
        <f t="shared" si="876"/>
        <v>2.2845353011722302E-2</v>
      </c>
      <c r="W1442">
        <f t="shared" si="877"/>
        <v>2.6828180897469939E-2</v>
      </c>
    </row>
    <row r="1443" spans="1:23" x14ac:dyDescent="0.4">
      <c r="A1443">
        <v>2001.02</v>
      </c>
      <c r="B1443">
        <v>1305.75</v>
      </c>
      <c r="C1443">
        <v>35.834662651431287</v>
      </c>
      <c r="D1443">
        <f t="shared" si="867"/>
        <v>0.26044553635510403</v>
      </c>
      <c r="E1443">
        <f t="shared" si="891"/>
        <v>-5.9847213922109267E-2</v>
      </c>
      <c r="F1443">
        <f t="shared" si="887"/>
        <v>-0.26845758181532409</v>
      </c>
      <c r="G1443" t="str">
        <f t="shared" si="868"/>
        <v>Above 22.0</v>
      </c>
      <c r="H1443" t="str">
        <f t="shared" si="869"/>
        <v>13.7 to 17.8</v>
      </c>
      <c r="I1443" t="str">
        <f>IF(C1443&gt;$AA$17,"Above 21.9",IF(C1443&gt;$AA$16,"17.7 to 21.9",IF(C1443&gt;$AA$15,"13.7 to 17.7",IF(C1443&gt;$AA$14,"10.6 to 13.6","Below 10.6"))))</f>
        <v>Above 21.9</v>
      </c>
      <c r="J1443" t="str">
        <f t="shared" si="870"/>
        <v>13.7 to 17.7</v>
      </c>
      <c r="K1443">
        <f t="shared" ref="K1443:O1443" si="941">_xlfn.PERCENTILE.INC($C724:$C1443,K$1)</f>
        <v>10.552914348108077</v>
      </c>
      <c r="L1443">
        <f t="shared" si="941"/>
        <v>13.02624575646928</v>
      </c>
      <c r="M1443">
        <f t="shared" si="941"/>
        <v>17.323648653976363</v>
      </c>
      <c r="N1443">
        <f t="shared" si="941"/>
        <v>20.837740741306508</v>
      </c>
      <c r="O1443">
        <f t="shared" si="941"/>
        <v>44.197939761040573</v>
      </c>
      <c r="P1443">
        <f t="shared" si="909"/>
        <v>1</v>
      </c>
      <c r="Q1443">
        <f t="shared" si="872"/>
        <v>2</v>
      </c>
      <c r="R1443">
        <f t="shared" si="873"/>
        <v>1</v>
      </c>
      <c r="S1443">
        <f t="shared" si="874"/>
        <v>1</v>
      </c>
      <c r="T1443">
        <f t="shared" si="886"/>
        <v>2.7905941510518409E-2</v>
      </c>
      <c r="U1443">
        <f t="shared" si="875"/>
        <v>5.7621395439303294E-2</v>
      </c>
      <c r="V1443">
        <f t="shared" si="876"/>
        <v>2.3704751130382198E-2</v>
      </c>
      <c r="W1443">
        <f t="shared" si="877"/>
        <v>2.7042471935060888E-2</v>
      </c>
    </row>
    <row r="1444" spans="1:23" x14ac:dyDescent="0.4">
      <c r="A1444">
        <v>2001.03</v>
      </c>
      <c r="B1444">
        <v>1185.8499999999999</v>
      </c>
      <c r="C1444">
        <v>32.325837236178749</v>
      </c>
      <c r="D1444">
        <f t="shared" si="867"/>
        <v>0.21853712259589556</v>
      </c>
      <c r="E1444">
        <f t="shared" si="891"/>
        <v>-0.17775497327018958</v>
      </c>
      <c r="F1444">
        <f t="shared" si="887"/>
        <v>-1.1018954623779447</v>
      </c>
      <c r="G1444" t="str">
        <f t="shared" si="868"/>
        <v>Above 22.0</v>
      </c>
      <c r="H1444" t="str">
        <f t="shared" si="869"/>
        <v>17.8 to 22.0</v>
      </c>
      <c r="I1444" t="str">
        <f>IF(C1444&gt;$AA$17,"Above 21.9",IF(C1444&gt;$AA$16,"17.7 to 21.9",IF(C1444&gt;$AA$15,"13.7 to 17.7",IF(C1444&gt;$AA$14,"10.6 to 13.6","Below 10.6"))))</f>
        <v>Above 21.9</v>
      </c>
      <c r="J1444" t="str">
        <f t="shared" si="870"/>
        <v>17.7 to 21.9</v>
      </c>
      <c r="K1444">
        <f t="shared" ref="K1444:O1444" si="942">_xlfn.PERCENTILE.INC($C725:$C1444,K$1)</f>
        <v>10.552914348108077</v>
      </c>
      <c r="L1444">
        <f t="shared" si="942"/>
        <v>13.092758268357768</v>
      </c>
      <c r="M1444">
        <f t="shared" si="942"/>
        <v>17.338023846327662</v>
      </c>
      <c r="N1444">
        <f t="shared" si="942"/>
        <v>20.862429038035039</v>
      </c>
      <c r="O1444">
        <f t="shared" si="942"/>
        <v>44.197939761040573</v>
      </c>
      <c r="P1444">
        <f t="shared" si="909"/>
        <v>1</v>
      </c>
      <c r="Q1444">
        <f t="shared" si="872"/>
        <v>2</v>
      </c>
      <c r="R1444">
        <f t="shared" si="873"/>
        <v>1</v>
      </c>
      <c r="S1444">
        <f t="shared" si="874"/>
        <v>1</v>
      </c>
      <c r="T1444">
        <f t="shared" si="886"/>
        <v>3.0935006963433268E-2</v>
      </c>
      <c r="U1444">
        <f t="shared" si="875"/>
        <v>5.6121068596762795E-2</v>
      </c>
      <c r="V1444">
        <f t="shared" si="876"/>
        <v>2.313703570841703E-2</v>
      </c>
      <c r="W1444">
        <f t="shared" si="877"/>
        <v>2.7905941510518409E-2</v>
      </c>
    </row>
    <row r="1445" spans="1:23" x14ac:dyDescent="0.4">
      <c r="A1445">
        <v>2001.04</v>
      </c>
      <c r="B1445">
        <v>1189.8399999999999</v>
      </c>
      <c r="C1445">
        <v>32.173901168360693</v>
      </c>
      <c r="D1445">
        <f t="shared" si="867"/>
        <v>0.21337968815844918</v>
      </c>
      <c r="E1445">
        <f t="shared" si="891"/>
        <v>-0.18579952920567144</v>
      </c>
      <c r="F1445">
        <f t="shared" si="887"/>
        <v>4.0376101530547805E-2</v>
      </c>
      <c r="G1445" t="str">
        <f t="shared" si="868"/>
        <v>Above 22.0</v>
      </c>
      <c r="H1445" t="str">
        <f t="shared" si="869"/>
        <v>17.8 to 22.0</v>
      </c>
      <c r="I1445" t="str">
        <f>IF(C1445&gt;$AA$17,"Above 21.9",IF(C1445&gt;$AA$16,"17.7 to 21.9",IF(C1445&gt;$AA$15,"13.7 to 17.7",IF(C1445&gt;$AA$14,"10.6 to 13.6","Below 10.6"))))</f>
        <v>Above 21.9</v>
      </c>
      <c r="J1445" t="str">
        <f t="shared" si="870"/>
        <v>17.7 to 21.9</v>
      </c>
      <c r="K1445">
        <f t="shared" ref="K1445:O1445" si="943">_xlfn.PERCENTILE.INC($C726:$C1445,K$1)</f>
        <v>10.552914348108077</v>
      </c>
      <c r="L1445">
        <f t="shared" si="943"/>
        <v>13.165503133482046</v>
      </c>
      <c r="M1445">
        <f t="shared" si="943"/>
        <v>17.356141793271057</v>
      </c>
      <c r="N1445">
        <f t="shared" si="943"/>
        <v>20.892221656726644</v>
      </c>
      <c r="O1445">
        <f t="shared" si="943"/>
        <v>44.197939761040573</v>
      </c>
      <c r="P1445">
        <f t="shared" si="909"/>
        <v>1</v>
      </c>
      <c r="Q1445">
        <f t="shared" si="872"/>
        <v>1</v>
      </c>
      <c r="R1445">
        <f t="shared" si="873"/>
        <v>1</v>
      </c>
      <c r="S1445">
        <f t="shared" si="874"/>
        <v>1</v>
      </c>
      <c r="T1445">
        <f t="shared" si="886"/>
        <v>3.1081092552847904E-2</v>
      </c>
      <c r="U1445">
        <f t="shared" si="875"/>
        <v>5.5080195429627887E-2</v>
      </c>
      <c r="V1445">
        <f t="shared" si="876"/>
        <v>2.2973414965810547E-2</v>
      </c>
      <c r="W1445">
        <f t="shared" si="877"/>
        <v>3.0935006963433268E-2</v>
      </c>
    </row>
    <row r="1446" spans="1:23" x14ac:dyDescent="0.4">
      <c r="A1446">
        <v>2001.05</v>
      </c>
      <c r="B1446">
        <v>1270.3699999999999</v>
      </c>
      <c r="C1446">
        <v>34.074643217140036</v>
      </c>
      <c r="D1446">
        <f t="shared" si="867"/>
        <v>0.2360856107304426</v>
      </c>
      <c r="E1446">
        <f t="shared" si="891"/>
        <v>-0.10441458462579671</v>
      </c>
      <c r="F1446">
        <f t="shared" si="887"/>
        <v>0.81217642708263271</v>
      </c>
      <c r="G1446" t="str">
        <f t="shared" si="868"/>
        <v>Above 22.0</v>
      </c>
      <c r="H1446" t="str">
        <f t="shared" si="869"/>
        <v>17.8 to 22.0</v>
      </c>
      <c r="I1446" t="str">
        <f>IF(C1446&gt;$AA$17,"Above 21.9",IF(C1446&gt;$AA$16,"17.7 to 21.9",IF(C1446&gt;$AA$15,"13.7 to 17.7",IF(C1446&gt;$AA$14,"10.6 to 13.6","Below 10.6"))))</f>
        <v>Above 21.9</v>
      </c>
      <c r="J1446" t="str">
        <f t="shared" si="870"/>
        <v>17.7 to 21.9</v>
      </c>
      <c r="K1446">
        <f t="shared" ref="K1446:O1446" si="944">_xlfn.PERCENTILE.INC($C727:$C1446,K$1)</f>
        <v>10.552914348108077</v>
      </c>
      <c r="L1446">
        <f t="shared" si="944"/>
        <v>13.261827736097185</v>
      </c>
      <c r="M1446">
        <f t="shared" si="944"/>
        <v>17.363051204584107</v>
      </c>
      <c r="N1446">
        <f t="shared" si="944"/>
        <v>20.901421949791953</v>
      </c>
      <c r="O1446">
        <f t="shared" si="944"/>
        <v>44.197939761040573</v>
      </c>
      <c r="P1446">
        <f t="shared" si="909"/>
        <v>1</v>
      </c>
      <c r="Q1446">
        <f t="shared" si="872"/>
        <v>2</v>
      </c>
      <c r="R1446">
        <f t="shared" si="873"/>
        <v>1</v>
      </c>
      <c r="S1446">
        <f t="shared" si="874"/>
        <v>1</v>
      </c>
      <c r="T1446">
        <f t="shared" si="886"/>
        <v>2.9347335895126427E-2</v>
      </c>
      <c r="U1446">
        <f t="shared" si="875"/>
        <v>5.544641572106071E-2</v>
      </c>
      <c r="V1446">
        <f t="shared" si="876"/>
        <v>2.3828785125271326E-2</v>
      </c>
      <c r="W1446">
        <f t="shared" si="877"/>
        <v>3.1081092552847904E-2</v>
      </c>
    </row>
    <row r="1447" spans="1:23" x14ac:dyDescent="0.4">
      <c r="A1447">
        <v>2001.06</v>
      </c>
      <c r="B1447">
        <v>1238.71</v>
      </c>
      <c r="C1447">
        <v>33.068534411112772</v>
      </c>
      <c r="D1447">
        <f t="shared" ref="D1447:D1510" si="945">(B1447-B1327)/B1327/10</f>
        <v>0.22744984006978775</v>
      </c>
      <c r="E1447">
        <f t="shared" si="891"/>
        <v>-0.15270595638731566</v>
      </c>
      <c r="F1447">
        <f t="shared" si="887"/>
        <v>-0.29906247786077939</v>
      </c>
      <c r="G1447" t="str">
        <f t="shared" ref="G1447:G1510" si="946">IF(C1447&gt;22,"Above 22.0",IF(C1447&gt;17.8,"17.8 to 22.0",IF(C1447&gt;13.7,"13.7 to 17.8",IF(C1447&gt;10.7,"10.7 to 13.7","Below 10.7"))))</f>
        <v>Above 22.0</v>
      </c>
      <c r="H1447" t="str">
        <f t="shared" ref="H1447:H1510" si="947">G1327</f>
        <v>17.8 to 22.0</v>
      </c>
      <c r="I1447" t="str">
        <f>IF(C1447&gt;$AA$17,"Above 21.9",IF(C1447&gt;$AA$16,"17.7 to 21.9",IF(C1447&gt;$AA$15,"13.7 to 17.7",IF(C1447&gt;$AA$14,"10.6 to 13.6","Below 10.6"))))</f>
        <v>Above 21.9</v>
      </c>
      <c r="J1447" t="str">
        <f t="shared" ref="J1447:J1510" si="948">I1327</f>
        <v>17.7 to 21.9</v>
      </c>
      <c r="K1447">
        <f t="shared" ref="K1447:O1447" si="949">_xlfn.PERCENTILE.INC($C728:$C1447,K$1)</f>
        <v>10.552914348108077</v>
      </c>
      <c r="L1447">
        <f t="shared" si="949"/>
        <v>13.311371038471584</v>
      </c>
      <c r="M1447">
        <f t="shared" si="949"/>
        <v>17.372777767202436</v>
      </c>
      <c r="N1447">
        <f t="shared" si="949"/>
        <v>20.927689807851674</v>
      </c>
      <c r="O1447">
        <f t="shared" si="949"/>
        <v>44.197939761040573</v>
      </c>
      <c r="P1447">
        <f t="shared" si="909"/>
        <v>1</v>
      </c>
      <c r="Q1447">
        <f t="shared" ref="Q1447:Q1510" si="950">P1327</f>
        <v>2</v>
      </c>
      <c r="R1447">
        <f t="shared" ref="R1447:R1510" si="951">P1435</f>
        <v>1</v>
      </c>
      <c r="S1447">
        <f t="shared" ref="S1447:S1510" si="952">P1446</f>
        <v>1</v>
      </c>
      <c r="T1447">
        <f t="shared" si="886"/>
        <v>3.0240227388606229E-2</v>
      </c>
      <c r="U1447">
        <f t="shared" ref="U1447:U1510" si="953">T1327</f>
        <v>5.5508598227455727E-2</v>
      </c>
      <c r="V1447">
        <f t="shared" ref="V1447:V1510" si="954">T1435</f>
        <v>2.3374331835835319E-2</v>
      </c>
      <c r="W1447">
        <f t="shared" ref="W1447:W1510" si="955">T1446</f>
        <v>2.9347335895126427E-2</v>
      </c>
    </row>
    <row r="1448" spans="1:23" x14ac:dyDescent="0.4">
      <c r="A1448">
        <v>2001.07</v>
      </c>
      <c r="B1448">
        <v>1204.45</v>
      </c>
      <c r="C1448">
        <v>32.163038687444356</v>
      </c>
      <c r="D1448">
        <f t="shared" si="945"/>
        <v>0.21676879783289063</v>
      </c>
      <c r="E1448">
        <f t="shared" si="891"/>
        <v>-0.1823150033944331</v>
      </c>
      <c r="F1448">
        <f t="shared" si="887"/>
        <v>-0.33189366356935834</v>
      </c>
      <c r="G1448" t="str">
        <f t="shared" si="946"/>
        <v>Above 22.0</v>
      </c>
      <c r="H1448" t="str">
        <f t="shared" si="947"/>
        <v>17.8 to 22.0</v>
      </c>
      <c r="I1448" t="str">
        <f>IF(C1448&gt;$AA$17,"Above 21.9",IF(C1448&gt;$AA$16,"17.7 to 21.9",IF(C1448&gt;$AA$15,"13.7 to 17.7",IF(C1448&gt;$AA$14,"10.6 to 13.6","Below 10.6"))))</f>
        <v>Above 21.9</v>
      </c>
      <c r="J1448" t="str">
        <f t="shared" si="948"/>
        <v>17.7 to 21.9</v>
      </c>
      <c r="K1448">
        <f t="shared" ref="K1448:O1448" si="956">_xlfn.PERCENTILE.INC($C729:$C1448,K$1)</f>
        <v>10.552914348108077</v>
      </c>
      <c r="L1448">
        <f t="shared" si="956"/>
        <v>13.339548437405748</v>
      </c>
      <c r="M1448">
        <f t="shared" si="956"/>
        <v>17.383049319196875</v>
      </c>
      <c r="N1448">
        <f t="shared" si="956"/>
        <v>20.945422798313174</v>
      </c>
      <c r="O1448">
        <f t="shared" si="956"/>
        <v>44.197939761040573</v>
      </c>
      <c r="P1448">
        <f t="shared" si="909"/>
        <v>1</v>
      </c>
      <c r="Q1448">
        <f t="shared" si="950"/>
        <v>2</v>
      </c>
      <c r="R1448">
        <f t="shared" si="951"/>
        <v>1</v>
      </c>
      <c r="S1448">
        <f t="shared" si="952"/>
        <v>1</v>
      </c>
      <c r="T1448">
        <f t="shared" si="886"/>
        <v>3.1091589626149812E-2</v>
      </c>
      <c r="U1448">
        <f t="shared" si="953"/>
        <v>5.5238082820566539E-2</v>
      </c>
      <c r="V1448">
        <f t="shared" si="954"/>
        <v>2.3387385062759721E-2</v>
      </c>
      <c r="W1448">
        <f t="shared" si="955"/>
        <v>3.0240227388606229E-2</v>
      </c>
    </row>
    <row r="1449" spans="1:23" x14ac:dyDescent="0.4">
      <c r="A1449">
        <v>2001.08</v>
      </c>
      <c r="B1449">
        <v>1178.5</v>
      </c>
      <c r="C1449">
        <v>31.404318760780143</v>
      </c>
      <c r="D1449">
        <f t="shared" si="945"/>
        <v>0.2026450950179764</v>
      </c>
      <c r="E1449">
        <f t="shared" si="891"/>
        <v>-0.20664306006220298</v>
      </c>
      <c r="F1449">
        <f t="shared" si="887"/>
        <v>-0.25854124289094649</v>
      </c>
      <c r="G1449" t="str">
        <f t="shared" si="946"/>
        <v>Above 22.0</v>
      </c>
      <c r="H1449" t="str">
        <f t="shared" si="947"/>
        <v>17.8 to 22.0</v>
      </c>
      <c r="I1449" t="str">
        <f>IF(C1449&gt;$AA$17,"Above 21.9",IF(C1449&gt;$AA$16,"17.7 to 21.9",IF(C1449&gt;$AA$15,"13.7 to 17.7",IF(C1449&gt;$AA$14,"10.6 to 13.6","Below 10.6"))))</f>
        <v>Above 21.9</v>
      </c>
      <c r="J1449" t="str">
        <f t="shared" si="948"/>
        <v>17.7 to 21.9</v>
      </c>
      <c r="K1449">
        <f t="shared" ref="K1449:O1449" si="957">_xlfn.PERCENTILE.INC($C730:$C1449,K$1)</f>
        <v>10.552914348108077</v>
      </c>
      <c r="L1449">
        <f t="shared" si="957"/>
        <v>13.37657147011978</v>
      </c>
      <c r="M1449">
        <f t="shared" si="957"/>
        <v>17.394924165642276</v>
      </c>
      <c r="N1449">
        <f t="shared" si="957"/>
        <v>20.962739726958507</v>
      </c>
      <c r="O1449">
        <f t="shared" si="957"/>
        <v>44.197939761040573</v>
      </c>
      <c r="P1449">
        <f t="shared" si="909"/>
        <v>1</v>
      </c>
      <c r="Q1449">
        <f t="shared" si="950"/>
        <v>1</v>
      </c>
      <c r="R1449">
        <f t="shared" si="951"/>
        <v>1</v>
      </c>
      <c r="S1449">
        <f t="shared" si="952"/>
        <v>1</v>
      </c>
      <c r="T1449">
        <f t="shared" si="886"/>
        <v>3.1842754100715229E-2</v>
      </c>
      <c r="U1449">
        <f t="shared" si="953"/>
        <v>5.4018260517082674E-2</v>
      </c>
      <c r="V1449">
        <f t="shared" si="954"/>
        <v>2.332657185737453E-2</v>
      </c>
      <c r="W1449">
        <f t="shared" si="955"/>
        <v>3.1091589626149812E-2</v>
      </c>
    </row>
    <row r="1450" spans="1:23" x14ac:dyDescent="0.4">
      <c r="A1450">
        <v>2001.09</v>
      </c>
      <c r="B1450">
        <v>1044.6400000000001</v>
      </c>
      <c r="C1450">
        <v>27.667392586862498</v>
      </c>
      <c r="D1450">
        <f t="shared" si="945"/>
        <v>0.16979338842975208</v>
      </c>
      <c r="E1450">
        <f t="shared" si="891"/>
        <v>-0.28841660706379202</v>
      </c>
      <c r="F1450">
        <f t="shared" si="887"/>
        <v>-1.3630207891387345</v>
      </c>
      <c r="G1450" t="str">
        <f t="shared" si="946"/>
        <v>Above 22.0</v>
      </c>
      <c r="H1450" t="str">
        <f t="shared" si="947"/>
        <v>17.8 to 22.0</v>
      </c>
      <c r="I1450" t="str">
        <f>IF(C1450&gt;$AA$17,"Above 21.9",IF(C1450&gt;$AA$16,"17.7 to 21.9",IF(C1450&gt;$AA$15,"13.7 to 17.7",IF(C1450&gt;$AA$14,"10.6 to 13.6","Below 10.6"))))</f>
        <v>Above 21.9</v>
      </c>
      <c r="J1450" t="str">
        <f t="shared" si="948"/>
        <v>17.7 to 21.9</v>
      </c>
      <c r="K1450">
        <f t="shared" ref="K1450:O1450" si="958">_xlfn.PERCENTILE.INC($C731:$C1450,K$1)</f>
        <v>10.552914348108077</v>
      </c>
      <c r="L1450">
        <f t="shared" si="958"/>
        <v>13.411162722285203</v>
      </c>
      <c r="M1450">
        <f t="shared" si="958"/>
        <v>17.400375061558464</v>
      </c>
      <c r="N1450">
        <f t="shared" si="958"/>
        <v>20.976506818623509</v>
      </c>
      <c r="O1450">
        <f t="shared" si="958"/>
        <v>44.197939761040573</v>
      </c>
      <c r="P1450">
        <f t="shared" si="909"/>
        <v>1</v>
      </c>
      <c r="Q1450">
        <f t="shared" si="950"/>
        <v>1</v>
      </c>
      <c r="R1450">
        <f t="shared" si="951"/>
        <v>1</v>
      </c>
      <c r="S1450">
        <f t="shared" si="952"/>
        <v>1</v>
      </c>
      <c r="T1450">
        <f t="shared" si="886"/>
        <v>3.6143629973821131E-2</v>
      </c>
      <c r="U1450">
        <f t="shared" si="953"/>
        <v>5.4474293512705801E-2</v>
      </c>
      <c r="V1450">
        <f t="shared" si="954"/>
        <v>2.3867483193778866E-2</v>
      </c>
      <c r="W1450">
        <f t="shared" si="955"/>
        <v>3.1842754100715229E-2</v>
      </c>
    </row>
    <row r="1451" spans="1:23" x14ac:dyDescent="0.4">
      <c r="A1451">
        <v>2001.1</v>
      </c>
      <c r="B1451">
        <v>1076.5899999999999</v>
      </c>
      <c r="C1451">
        <v>28.577373113360096</v>
      </c>
      <c r="D1451">
        <f t="shared" si="945"/>
        <v>0.17827491728701403</v>
      </c>
      <c r="E1451">
        <f t="shared" si="891"/>
        <v>-0.22555282201792637</v>
      </c>
      <c r="F1451">
        <f t="shared" si="887"/>
        <v>0.36701638842088929</v>
      </c>
      <c r="G1451" t="str">
        <f t="shared" si="946"/>
        <v>Above 22.0</v>
      </c>
      <c r="H1451" t="str">
        <f t="shared" si="947"/>
        <v>17.8 to 22.0</v>
      </c>
      <c r="I1451" t="str">
        <f>IF(C1451&gt;$AA$17,"Above 21.9",IF(C1451&gt;$AA$16,"17.7 to 21.9",IF(C1451&gt;$AA$15,"13.7 to 17.7",IF(C1451&gt;$AA$14,"10.6 to 13.6","Below 10.6"))))</f>
        <v>Above 21.9</v>
      </c>
      <c r="J1451" t="str">
        <f t="shared" si="948"/>
        <v>17.7 to 21.9</v>
      </c>
      <c r="K1451">
        <f t="shared" ref="K1451:O1451" si="959">_xlfn.PERCENTILE.INC($C732:$C1451,K$1)</f>
        <v>10.552914348108077</v>
      </c>
      <c r="L1451">
        <f t="shared" si="959"/>
        <v>13.450756132129221</v>
      </c>
      <c r="M1451">
        <f t="shared" si="959"/>
        <v>17.406598387629472</v>
      </c>
      <c r="N1451">
        <f t="shared" si="959"/>
        <v>21.002381042104581</v>
      </c>
      <c r="O1451">
        <f t="shared" si="959"/>
        <v>44.197939761040573</v>
      </c>
      <c r="P1451">
        <f t="shared" si="909"/>
        <v>1</v>
      </c>
      <c r="Q1451">
        <f t="shared" si="950"/>
        <v>1</v>
      </c>
      <c r="R1451">
        <f t="shared" si="951"/>
        <v>1</v>
      </c>
      <c r="S1451">
        <f t="shared" si="952"/>
        <v>1</v>
      </c>
      <c r="T1451">
        <f t="shared" si="886"/>
        <v>3.4992719450917406E-2</v>
      </c>
      <c r="U1451">
        <f t="shared" si="953"/>
        <v>5.4498324418272764E-2</v>
      </c>
      <c r="V1451">
        <f t="shared" si="954"/>
        <v>2.5400244967005575E-2</v>
      </c>
      <c r="W1451">
        <f t="shared" si="955"/>
        <v>3.6143629973821131E-2</v>
      </c>
    </row>
    <row r="1452" spans="1:23" x14ac:dyDescent="0.4">
      <c r="A1452">
        <v>2001.11</v>
      </c>
      <c r="B1452">
        <v>1129.68</v>
      </c>
      <c r="C1452">
        <v>30.005103811056824</v>
      </c>
      <c r="D1452">
        <f t="shared" si="945"/>
        <v>0.1927238805970149</v>
      </c>
      <c r="E1452">
        <f t="shared" si="891"/>
        <v>-0.18022698905692136</v>
      </c>
      <c r="F1452">
        <f t="shared" si="887"/>
        <v>0.59175730779591285</v>
      </c>
      <c r="G1452" t="str">
        <f t="shared" si="946"/>
        <v>Above 22.0</v>
      </c>
      <c r="H1452" t="str">
        <f t="shared" si="947"/>
        <v>17.8 to 22.0</v>
      </c>
      <c r="I1452" t="str">
        <f>IF(C1452&gt;$AA$17,"Above 21.9",IF(C1452&gt;$AA$16,"17.7 to 21.9",IF(C1452&gt;$AA$15,"13.7 to 17.7",IF(C1452&gt;$AA$14,"10.6 to 13.6","Below 10.6"))))</f>
        <v>Above 21.9</v>
      </c>
      <c r="J1452" t="str">
        <f t="shared" si="948"/>
        <v>17.7 to 21.9</v>
      </c>
      <c r="K1452">
        <f t="shared" ref="K1452:O1452" si="960">_xlfn.PERCENTILE.INC($C733:$C1452,K$1)</f>
        <v>10.552914348108077</v>
      </c>
      <c r="L1452">
        <f t="shared" si="960"/>
        <v>13.482923536914386</v>
      </c>
      <c r="M1452">
        <f t="shared" si="960"/>
        <v>17.414866414428658</v>
      </c>
      <c r="N1452">
        <f t="shared" si="960"/>
        <v>21.038040827032514</v>
      </c>
      <c r="O1452">
        <f t="shared" si="960"/>
        <v>44.197939761040573</v>
      </c>
      <c r="P1452">
        <f t="shared" si="909"/>
        <v>1</v>
      </c>
      <c r="Q1452">
        <f t="shared" si="950"/>
        <v>1</v>
      </c>
      <c r="R1452">
        <f t="shared" si="951"/>
        <v>1</v>
      </c>
      <c r="S1452">
        <f t="shared" si="952"/>
        <v>1</v>
      </c>
      <c r="T1452">
        <f t="shared" si="886"/>
        <v>3.3327663396768584E-2</v>
      </c>
      <c r="U1452">
        <f t="shared" si="953"/>
        <v>5.4678069235500455E-2</v>
      </c>
      <c r="V1452">
        <f t="shared" si="954"/>
        <v>2.5785063347500914E-2</v>
      </c>
      <c r="W1452">
        <f t="shared" si="955"/>
        <v>3.4992719450917406E-2</v>
      </c>
    </row>
    <row r="1453" spans="1:23" x14ac:dyDescent="0.4">
      <c r="A1453">
        <v>2001.12</v>
      </c>
      <c r="B1453">
        <v>1144.93</v>
      </c>
      <c r="C1453">
        <v>30.499953255020461</v>
      </c>
      <c r="D1453">
        <f t="shared" si="945"/>
        <v>0.19469769117912025</v>
      </c>
      <c r="E1453">
        <f t="shared" si="891"/>
        <v>-0.13975190280480565</v>
      </c>
      <c r="F1453">
        <f t="shared" si="887"/>
        <v>0.16199277671553003</v>
      </c>
      <c r="G1453" t="str">
        <f t="shared" si="946"/>
        <v>Above 22.0</v>
      </c>
      <c r="H1453" t="str">
        <f t="shared" si="947"/>
        <v>17.8 to 22.0</v>
      </c>
      <c r="I1453" t="str">
        <f>IF(C1453&gt;$AA$17,"Above 21.9",IF(C1453&gt;$AA$16,"17.7 to 21.9",IF(C1453&gt;$AA$15,"13.7 to 17.7",IF(C1453&gt;$AA$14,"10.6 to 13.6","Below 10.6"))))</f>
        <v>Above 21.9</v>
      </c>
      <c r="J1453" t="str">
        <f t="shared" si="948"/>
        <v>17.7 to 21.9</v>
      </c>
      <c r="K1453">
        <f t="shared" ref="K1453:O1453" si="961">_xlfn.PERCENTILE.INC($C734:$C1453,K$1)</f>
        <v>10.56475669610016</v>
      </c>
      <c r="L1453">
        <f t="shared" si="961"/>
        <v>13.515765009990728</v>
      </c>
      <c r="M1453">
        <f t="shared" si="961"/>
        <v>17.423278548220569</v>
      </c>
      <c r="N1453">
        <f t="shared" si="961"/>
        <v>21.045768134125328</v>
      </c>
      <c r="O1453">
        <f t="shared" si="961"/>
        <v>44.197939761040573</v>
      </c>
      <c r="P1453">
        <f t="shared" si="909"/>
        <v>1</v>
      </c>
      <c r="Q1453">
        <f t="shared" si="950"/>
        <v>1</v>
      </c>
      <c r="R1453">
        <f t="shared" si="951"/>
        <v>1</v>
      </c>
      <c r="S1453">
        <f t="shared" si="952"/>
        <v>1</v>
      </c>
      <c r="T1453">
        <f t="shared" si="886"/>
        <v>3.2786935495889472E-2</v>
      </c>
      <c r="U1453">
        <f t="shared" si="953"/>
        <v>5.42250760940369E-2</v>
      </c>
      <c r="V1453">
        <f t="shared" si="954"/>
        <v>2.6828180897469939E-2</v>
      </c>
      <c r="W1453">
        <f t="shared" si="955"/>
        <v>3.3327663396768584E-2</v>
      </c>
    </row>
    <row r="1454" spans="1:23" x14ac:dyDescent="0.4">
      <c r="A1454">
        <v>2002.01</v>
      </c>
      <c r="B1454">
        <v>1140.21</v>
      </c>
      <c r="C1454">
        <v>30.277204433096003</v>
      </c>
      <c r="D1454">
        <f t="shared" si="945"/>
        <v>0.17403624303018655</v>
      </c>
      <c r="E1454">
        <f t="shared" si="891"/>
        <v>-0.14631297589901399</v>
      </c>
      <c r="F1454">
        <f t="shared" si="887"/>
        <v>-4.9470273291817253E-2</v>
      </c>
      <c r="G1454" t="str">
        <f t="shared" si="946"/>
        <v>Above 22.0</v>
      </c>
      <c r="H1454" t="str">
        <f t="shared" si="947"/>
        <v>17.8 to 22.0</v>
      </c>
      <c r="I1454" t="str">
        <f>IF(C1454&gt;$AA$17,"Above 21.9",IF(C1454&gt;$AA$16,"17.7 to 21.9",IF(C1454&gt;$AA$15,"13.7 to 17.7",IF(C1454&gt;$AA$14,"10.6 to 13.6","Below 10.6"))))</f>
        <v>Above 21.9</v>
      </c>
      <c r="J1454" t="str">
        <f t="shared" si="948"/>
        <v>17.7 to 21.9</v>
      </c>
      <c r="K1454">
        <f t="shared" ref="K1454:O1454" si="962">_xlfn.PERCENTILE.INC($C735:$C1454,K$1)</f>
        <v>10.600034863843154</v>
      </c>
      <c r="L1454">
        <f t="shared" si="962"/>
        <v>13.543791260727266</v>
      </c>
      <c r="M1454">
        <f t="shared" si="962"/>
        <v>17.443519210752797</v>
      </c>
      <c r="N1454">
        <f t="shared" si="962"/>
        <v>21.081390180437779</v>
      </c>
      <c r="O1454">
        <f t="shared" si="962"/>
        <v>44.197939761040573</v>
      </c>
      <c r="P1454">
        <f t="shared" si="909"/>
        <v>1</v>
      </c>
      <c r="Q1454">
        <f t="shared" si="950"/>
        <v>1</v>
      </c>
      <c r="R1454">
        <f t="shared" si="951"/>
        <v>1</v>
      </c>
      <c r="S1454">
        <f t="shared" si="952"/>
        <v>1</v>
      </c>
      <c r="T1454">
        <f t="shared" si="886"/>
        <v>3.3028148361904257E-2</v>
      </c>
      <c r="U1454">
        <f t="shared" si="953"/>
        <v>5.0573840605085719E-2</v>
      </c>
      <c r="V1454">
        <f t="shared" si="954"/>
        <v>2.7042471935060888E-2</v>
      </c>
      <c r="W1454">
        <f t="shared" si="955"/>
        <v>3.2786935495889472E-2</v>
      </c>
    </row>
    <row r="1455" spans="1:23" x14ac:dyDescent="0.4">
      <c r="A1455">
        <v>2002.02</v>
      </c>
      <c r="B1455">
        <v>1100.67</v>
      </c>
      <c r="C1455">
        <v>29.085704152008429</v>
      </c>
      <c r="D1455">
        <f t="shared" si="945"/>
        <v>0.16679028504944737</v>
      </c>
      <c r="E1455">
        <f t="shared" si="891"/>
        <v>-0.15705916140149334</v>
      </c>
      <c r="F1455">
        <f t="shared" si="887"/>
        <v>-0.41613387007656444</v>
      </c>
      <c r="G1455" t="str">
        <f t="shared" si="946"/>
        <v>Above 22.0</v>
      </c>
      <c r="H1455" t="str">
        <f t="shared" si="947"/>
        <v>17.8 to 22.0</v>
      </c>
      <c r="I1455" t="str">
        <f>IF(C1455&gt;$AA$17,"Above 21.9",IF(C1455&gt;$AA$16,"17.7 to 21.9",IF(C1455&gt;$AA$15,"13.7 to 17.7",IF(C1455&gt;$AA$14,"10.6 to 13.6","Below 10.6"))))</f>
        <v>Above 21.9</v>
      </c>
      <c r="J1455" t="str">
        <f t="shared" si="948"/>
        <v>17.7 to 21.9</v>
      </c>
      <c r="K1455">
        <f t="shared" ref="K1455:O1455" si="963">_xlfn.PERCENTILE.INC($C736:$C1455,K$1)</f>
        <v>10.626451031973151</v>
      </c>
      <c r="L1455">
        <f t="shared" si="963"/>
        <v>13.557029388687189</v>
      </c>
      <c r="M1455">
        <f t="shared" si="963"/>
        <v>17.491762104955129</v>
      </c>
      <c r="N1455">
        <f t="shared" si="963"/>
        <v>21.114895956703673</v>
      </c>
      <c r="O1455">
        <f t="shared" si="963"/>
        <v>44.197939761040573</v>
      </c>
      <c r="P1455">
        <f t="shared" si="909"/>
        <v>1</v>
      </c>
      <c r="Q1455">
        <f t="shared" si="950"/>
        <v>1</v>
      </c>
      <c r="R1455">
        <f t="shared" si="951"/>
        <v>1</v>
      </c>
      <c r="S1455">
        <f t="shared" si="952"/>
        <v>1</v>
      </c>
      <c r="T1455">
        <f t="shared" ref="T1455:T1518" si="964">1/C1455</f>
        <v>3.4381151467874911E-2</v>
      </c>
      <c r="U1455">
        <f t="shared" si="953"/>
        <v>5.1064743380116941E-2</v>
      </c>
      <c r="V1455">
        <f t="shared" si="954"/>
        <v>2.7905941510518409E-2</v>
      </c>
      <c r="W1455">
        <f t="shared" si="955"/>
        <v>3.3028148361904257E-2</v>
      </c>
    </row>
    <row r="1456" spans="1:23" x14ac:dyDescent="0.4">
      <c r="A1456">
        <v>2002.03</v>
      </c>
      <c r="B1456">
        <v>1153.79</v>
      </c>
      <c r="C1456">
        <v>30.292130640918678</v>
      </c>
      <c r="D1456">
        <f t="shared" si="945"/>
        <v>0.18323595836606438</v>
      </c>
      <c r="E1456">
        <f t="shared" si="891"/>
        <v>-2.7035459796770207E-2</v>
      </c>
      <c r="F1456">
        <f t="shared" ref="F1456:F1519" si="965">(B1456-B1455)/B1455*12</f>
        <v>0.57913816130175133</v>
      </c>
      <c r="G1456" t="str">
        <f t="shared" si="946"/>
        <v>Above 22.0</v>
      </c>
      <c r="H1456" t="str">
        <f t="shared" si="947"/>
        <v>17.8 to 22.0</v>
      </c>
      <c r="I1456" t="str">
        <f>IF(C1456&gt;$AA$17,"Above 21.9",IF(C1456&gt;$AA$16,"17.7 to 21.9",IF(C1456&gt;$AA$15,"13.7 to 17.7",IF(C1456&gt;$AA$14,"10.6 to 13.6","Below 10.6"))))</f>
        <v>Above 21.9</v>
      </c>
      <c r="J1456" t="str">
        <f t="shared" si="948"/>
        <v>17.7 to 21.9</v>
      </c>
      <c r="K1456">
        <f t="shared" ref="K1456:O1456" si="966">_xlfn.PERCENTILE.INC($C737:$C1456,K$1)</f>
        <v>10.635036661913375</v>
      </c>
      <c r="L1456">
        <f t="shared" si="966"/>
        <v>13.578549565606385</v>
      </c>
      <c r="M1456">
        <f t="shared" si="966"/>
        <v>17.538020356073531</v>
      </c>
      <c r="N1456">
        <f t="shared" si="966"/>
        <v>21.140760895301682</v>
      </c>
      <c r="O1456">
        <f t="shared" si="966"/>
        <v>44.197939761040573</v>
      </c>
      <c r="P1456">
        <f t="shared" si="909"/>
        <v>1</v>
      </c>
      <c r="Q1456">
        <f t="shared" si="950"/>
        <v>1</v>
      </c>
      <c r="R1456">
        <f t="shared" si="951"/>
        <v>1</v>
      </c>
      <c r="S1456">
        <f t="shared" si="952"/>
        <v>1</v>
      </c>
      <c r="T1456">
        <f t="shared" si="964"/>
        <v>3.3011874002986032E-2</v>
      </c>
      <c r="U1456">
        <f t="shared" si="953"/>
        <v>5.1857639537380519E-2</v>
      </c>
      <c r="V1456">
        <f t="shared" si="954"/>
        <v>3.0935006963433268E-2</v>
      </c>
      <c r="W1456">
        <f t="shared" si="955"/>
        <v>3.4381151467874911E-2</v>
      </c>
    </row>
    <row r="1457" spans="1:23" x14ac:dyDescent="0.4">
      <c r="A1457">
        <v>2002.04</v>
      </c>
      <c r="B1457">
        <v>1111.93</v>
      </c>
      <c r="C1457">
        <v>29.005883253118689</v>
      </c>
      <c r="D1457">
        <f t="shared" si="945"/>
        <v>0.17292653592204413</v>
      </c>
      <c r="E1457">
        <f t="shared" si="891"/>
        <v>-6.547939218718471E-2</v>
      </c>
      <c r="F1457">
        <f t="shared" si="965"/>
        <v>-0.43536518777247057</v>
      </c>
      <c r="G1457" t="str">
        <f t="shared" si="946"/>
        <v>Above 22.0</v>
      </c>
      <c r="H1457" t="str">
        <f t="shared" si="947"/>
        <v>17.8 to 22.0</v>
      </c>
      <c r="I1457" t="str">
        <f>IF(C1457&gt;$AA$17,"Above 21.9",IF(C1457&gt;$AA$16,"17.7 to 21.9",IF(C1457&gt;$AA$15,"13.7 to 17.7",IF(C1457&gt;$AA$14,"10.6 to 13.6","Below 10.6"))))</f>
        <v>Above 21.9</v>
      </c>
      <c r="J1457" t="str">
        <f t="shared" si="948"/>
        <v>17.7 to 21.9</v>
      </c>
      <c r="K1457">
        <f t="shared" ref="K1457:O1457" si="967">_xlfn.PERCENTILE.INC($C738:$C1457,K$1)</f>
        <v>10.671937507403623</v>
      </c>
      <c r="L1457">
        <f t="shared" si="967"/>
        <v>13.608351377725919</v>
      </c>
      <c r="M1457">
        <f t="shared" si="967"/>
        <v>17.552001398950445</v>
      </c>
      <c r="N1457">
        <f t="shared" si="967"/>
        <v>21.15513625759252</v>
      </c>
      <c r="O1457">
        <f t="shared" si="967"/>
        <v>44.197939761040573</v>
      </c>
      <c r="P1457">
        <f t="shared" si="909"/>
        <v>1</v>
      </c>
      <c r="Q1457">
        <f t="shared" si="950"/>
        <v>1</v>
      </c>
      <c r="R1457">
        <f t="shared" si="951"/>
        <v>1</v>
      </c>
      <c r="S1457">
        <f t="shared" si="952"/>
        <v>1</v>
      </c>
      <c r="T1457">
        <f t="shared" si="964"/>
        <v>3.4475764494862636E-2</v>
      </c>
      <c r="U1457">
        <f t="shared" si="953"/>
        <v>5.1810170931944045E-2</v>
      </c>
      <c r="V1457">
        <f t="shared" si="954"/>
        <v>3.1081092552847904E-2</v>
      </c>
      <c r="W1457">
        <f t="shared" si="955"/>
        <v>3.3011874002986032E-2</v>
      </c>
    </row>
    <row r="1458" spans="1:23" x14ac:dyDescent="0.4">
      <c r="A1458">
        <v>2002.05</v>
      </c>
      <c r="B1458">
        <v>1079.25</v>
      </c>
      <c r="C1458">
        <v>28.128107508688345</v>
      </c>
      <c r="D1458">
        <f t="shared" si="945"/>
        <v>0.1601793592247053</v>
      </c>
      <c r="E1458">
        <f t="shared" si="891"/>
        <v>-0.15044435873013368</v>
      </c>
      <c r="F1458">
        <f t="shared" si="965"/>
        <v>-0.35268407183905531</v>
      </c>
      <c r="G1458" t="str">
        <f t="shared" si="946"/>
        <v>Above 22.0</v>
      </c>
      <c r="H1458" t="str">
        <f t="shared" si="947"/>
        <v>17.8 to 22.0</v>
      </c>
      <c r="I1458" t="str">
        <f>IF(C1458&gt;$AA$17,"Above 21.9",IF(C1458&gt;$AA$16,"17.7 to 21.9",IF(C1458&gt;$AA$15,"13.7 to 17.7",IF(C1458&gt;$AA$14,"10.6 to 13.6","Below 10.6"))))</f>
        <v>Above 21.9</v>
      </c>
      <c r="J1458" t="str">
        <f t="shared" si="948"/>
        <v>17.7 to 21.9</v>
      </c>
      <c r="K1458">
        <f t="shared" ref="K1458:O1458" si="968">_xlfn.PERCENTILE.INC($C739:$C1458,K$1)</f>
        <v>10.703368902570849</v>
      </c>
      <c r="L1458">
        <f t="shared" si="968"/>
        <v>13.65194584840436</v>
      </c>
      <c r="M1458">
        <f t="shared" si="968"/>
        <v>17.56291581225404</v>
      </c>
      <c r="N1458">
        <f t="shared" si="968"/>
        <v>21.170779278421151</v>
      </c>
      <c r="O1458">
        <f t="shared" si="968"/>
        <v>44.197939761040573</v>
      </c>
      <c r="P1458">
        <f t="shared" si="909"/>
        <v>1</v>
      </c>
      <c r="Q1458">
        <f t="shared" si="950"/>
        <v>1</v>
      </c>
      <c r="R1458">
        <f t="shared" si="951"/>
        <v>1</v>
      </c>
      <c r="S1458">
        <f t="shared" si="952"/>
        <v>1</v>
      </c>
      <c r="T1458">
        <f t="shared" si="964"/>
        <v>3.5551627484754003E-2</v>
      </c>
      <c r="U1458">
        <f t="shared" si="953"/>
        <v>5.0858802254541084E-2</v>
      </c>
      <c r="V1458">
        <f t="shared" si="954"/>
        <v>2.9347335895126427E-2</v>
      </c>
      <c r="W1458">
        <f t="shared" si="955"/>
        <v>3.4475764494862636E-2</v>
      </c>
    </row>
    <row r="1459" spans="1:23" x14ac:dyDescent="0.4">
      <c r="A1459">
        <v>2002.06</v>
      </c>
      <c r="B1459">
        <v>1014.02</v>
      </c>
      <c r="C1459">
        <v>26.387672541183363</v>
      </c>
      <c r="D1459">
        <f t="shared" si="945"/>
        <v>0.1483699512577461</v>
      </c>
      <c r="E1459">
        <f t="shared" ref="E1459:E1522" si="969">(B1459-B1447)/B1447</f>
        <v>-0.18139031734627156</v>
      </c>
      <c r="F1459">
        <f t="shared" si="965"/>
        <v>-0.72528144544822815</v>
      </c>
      <c r="G1459" t="str">
        <f t="shared" si="946"/>
        <v>Above 22.0</v>
      </c>
      <c r="H1459" t="str">
        <f t="shared" si="947"/>
        <v>17.8 to 22.0</v>
      </c>
      <c r="I1459" t="str">
        <f>IF(C1459&gt;$AA$17,"Above 21.9",IF(C1459&gt;$AA$16,"17.7 to 21.9",IF(C1459&gt;$AA$15,"13.7 to 17.7",IF(C1459&gt;$AA$14,"10.6 to 13.6","Below 10.6"))))</f>
        <v>Above 21.9</v>
      </c>
      <c r="J1459" t="str">
        <f t="shared" si="948"/>
        <v>17.7 to 21.9</v>
      </c>
      <c r="K1459">
        <f t="shared" ref="K1459:O1459" si="970">_xlfn.PERCENTILE.INC($C740:$C1459,K$1)</f>
        <v>10.72064192902676</v>
      </c>
      <c r="L1459">
        <f t="shared" si="970"/>
        <v>13.705198269796423</v>
      </c>
      <c r="M1459">
        <f t="shared" si="970"/>
        <v>17.566997020237849</v>
      </c>
      <c r="N1459">
        <f t="shared" si="970"/>
        <v>21.195560738280772</v>
      </c>
      <c r="O1459">
        <f t="shared" si="970"/>
        <v>44.197939761040573</v>
      </c>
      <c r="P1459">
        <f t="shared" si="909"/>
        <v>1</v>
      </c>
      <c r="Q1459">
        <f t="shared" si="950"/>
        <v>1</v>
      </c>
      <c r="R1459">
        <f t="shared" si="951"/>
        <v>1</v>
      </c>
      <c r="S1459">
        <f t="shared" si="952"/>
        <v>1</v>
      </c>
      <c r="T1459">
        <f t="shared" si="964"/>
        <v>3.7896483611402076E-2</v>
      </c>
      <c r="U1459">
        <f t="shared" si="953"/>
        <v>5.1772252292558753E-2</v>
      </c>
      <c r="V1459">
        <f t="shared" si="954"/>
        <v>3.0240227388606229E-2</v>
      </c>
      <c r="W1459">
        <f t="shared" si="955"/>
        <v>3.5551627484754003E-2</v>
      </c>
    </row>
    <row r="1460" spans="1:23" x14ac:dyDescent="0.4">
      <c r="A1460">
        <v>2002.07</v>
      </c>
      <c r="B1460">
        <v>903.59</v>
      </c>
      <c r="C1460">
        <v>23.463120467431445</v>
      </c>
      <c r="D1460">
        <f t="shared" si="945"/>
        <v>0.11770630044572943</v>
      </c>
      <c r="E1460">
        <f t="shared" si="969"/>
        <v>-0.24979036074556851</v>
      </c>
      <c r="F1460">
        <f t="shared" si="965"/>
        <v>-1.3068381294254547</v>
      </c>
      <c r="G1460" t="str">
        <f t="shared" si="946"/>
        <v>Above 22.0</v>
      </c>
      <c r="H1460" t="str">
        <f t="shared" si="947"/>
        <v>17.8 to 22.0</v>
      </c>
      <c r="I1460" t="str">
        <f>IF(C1460&gt;$AA$17,"Above 21.9",IF(C1460&gt;$AA$16,"17.7 to 21.9",IF(C1460&gt;$AA$15,"13.7 to 17.7",IF(C1460&gt;$AA$14,"10.6 to 13.6","Below 10.6"))))</f>
        <v>Above 21.9</v>
      </c>
      <c r="J1460" t="str">
        <f t="shared" si="948"/>
        <v>17.7 to 21.9</v>
      </c>
      <c r="K1460">
        <f t="shared" ref="K1460:O1460" si="971">_xlfn.PERCENTILE.INC($C741:$C1460,K$1)</f>
        <v>10.731650751446454</v>
      </c>
      <c r="L1460">
        <f t="shared" si="971"/>
        <v>13.732345238923005</v>
      </c>
      <c r="M1460">
        <f t="shared" si="971"/>
        <v>17.575602794458394</v>
      </c>
      <c r="N1460">
        <f t="shared" si="971"/>
        <v>21.210965713679446</v>
      </c>
      <c r="O1460">
        <f t="shared" si="971"/>
        <v>44.197939761040573</v>
      </c>
      <c r="P1460">
        <f t="shared" si="909"/>
        <v>1</v>
      </c>
      <c r="Q1460">
        <f t="shared" si="950"/>
        <v>1</v>
      </c>
      <c r="R1460">
        <f t="shared" si="951"/>
        <v>1</v>
      </c>
      <c r="S1460">
        <f t="shared" si="952"/>
        <v>1</v>
      </c>
      <c r="T1460">
        <f t="shared" si="964"/>
        <v>4.2620076958138381E-2</v>
      </c>
      <c r="U1460">
        <f t="shared" si="953"/>
        <v>5.0966475504351426E-2</v>
      </c>
      <c r="V1460">
        <f t="shared" si="954"/>
        <v>3.1091589626149812E-2</v>
      </c>
      <c r="W1460">
        <f t="shared" si="955"/>
        <v>3.7896483611402076E-2</v>
      </c>
    </row>
    <row r="1461" spans="1:23" x14ac:dyDescent="0.4">
      <c r="A1461">
        <v>2002.08</v>
      </c>
      <c r="B1461">
        <v>912.55</v>
      </c>
      <c r="C1461">
        <v>23.588713528842373</v>
      </c>
      <c r="D1461">
        <f t="shared" si="945"/>
        <v>0.11834996291244944</v>
      </c>
      <c r="E1461">
        <f t="shared" si="969"/>
        <v>-0.22566822231650407</v>
      </c>
      <c r="F1461">
        <f t="shared" si="965"/>
        <v>0.11899202071735972</v>
      </c>
      <c r="G1461" t="str">
        <f t="shared" si="946"/>
        <v>Above 22.0</v>
      </c>
      <c r="H1461" t="str">
        <f t="shared" si="947"/>
        <v>17.8 to 22.0</v>
      </c>
      <c r="I1461" t="str">
        <f>IF(C1461&gt;$AA$17,"Above 21.9",IF(C1461&gt;$AA$16,"17.7 to 21.9",IF(C1461&gt;$AA$15,"13.7 to 17.7",IF(C1461&gt;$AA$14,"10.6 to 13.6","Below 10.6"))))</f>
        <v>Above 21.9</v>
      </c>
      <c r="J1461" t="str">
        <f t="shared" si="948"/>
        <v>17.7 to 21.9</v>
      </c>
      <c r="K1461">
        <f t="shared" ref="K1461:O1461" si="972">_xlfn.PERCENTILE.INC($C742:$C1461,K$1)</f>
        <v>10.736623107570562</v>
      </c>
      <c r="L1461">
        <f t="shared" si="972"/>
        <v>13.765440728322009</v>
      </c>
      <c r="M1461">
        <f t="shared" si="972"/>
        <v>17.594809644911461</v>
      </c>
      <c r="N1461">
        <f t="shared" si="972"/>
        <v>21.263250412131633</v>
      </c>
      <c r="O1461">
        <f t="shared" si="972"/>
        <v>44.197939761040573</v>
      </c>
      <c r="P1461">
        <f t="shared" si="909"/>
        <v>1</v>
      </c>
      <c r="Q1461">
        <f t="shared" si="950"/>
        <v>1</v>
      </c>
      <c r="R1461">
        <f t="shared" si="951"/>
        <v>1</v>
      </c>
      <c r="S1461">
        <f t="shared" si="952"/>
        <v>1</v>
      </c>
      <c r="T1461">
        <f t="shared" si="964"/>
        <v>4.2393155471462267E-2</v>
      </c>
      <c r="U1461">
        <f t="shared" si="953"/>
        <v>5.0704443171212261E-2</v>
      </c>
      <c r="V1461">
        <f t="shared" si="954"/>
        <v>3.1842754100715229E-2</v>
      </c>
      <c r="W1461">
        <f t="shared" si="955"/>
        <v>4.2620076958138381E-2</v>
      </c>
    </row>
    <row r="1462" spans="1:23" x14ac:dyDescent="0.4">
      <c r="A1462">
        <v>2002.09</v>
      </c>
      <c r="B1462">
        <v>867.81</v>
      </c>
      <c r="C1462">
        <v>22.365036801224331</v>
      </c>
      <c r="D1462">
        <f t="shared" si="945"/>
        <v>0.10737191741540812</v>
      </c>
      <c r="E1462">
        <f t="shared" si="969"/>
        <v>-0.16927362536376181</v>
      </c>
      <c r="F1462">
        <f t="shared" si="965"/>
        <v>-0.58832940660785726</v>
      </c>
      <c r="G1462" t="str">
        <f t="shared" si="946"/>
        <v>Above 22.0</v>
      </c>
      <c r="H1462" t="str">
        <f t="shared" si="947"/>
        <v>17.8 to 22.0</v>
      </c>
      <c r="I1462" t="str">
        <f>IF(C1462&gt;$AA$17,"Above 21.9",IF(C1462&gt;$AA$16,"17.7 to 21.9",IF(C1462&gt;$AA$15,"13.7 to 17.7",IF(C1462&gt;$AA$14,"10.6 to 13.6","Below 10.6"))))</f>
        <v>Above 21.9</v>
      </c>
      <c r="J1462" t="str">
        <f t="shared" si="948"/>
        <v>17.7 to 21.9</v>
      </c>
      <c r="K1462">
        <f t="shared" ref="K1462:O1462" si="973">_xlfn.PERCENTILE.INC($C743:$C1462,K$1)</f>
        <v>10.738511910310036</v>
      </c>
      <c r="L1462">
        <f t="shared" si="973"/>
        <v>13.78702148751966</v>
      </c>
      <c r="M1462">
        <f t="shared" si="973"/>
        <v>17.624654272866454</v>
      </c>
      <c r="N1462">
        <f t="shared" si="973"/>
        <v>21.266543352984769</v>
      </c>
      <c r="O1462">
        <f t="shared" si="973"/>
        <v>44.197939761040573</v>
      </c>
      <c r="P1462">
        <f t="shared" si="909"/>
        <v>1</v>
      </c>
      <c r="Q1462">
        <f t="shared" si="950"/>
        <v>1</v>
      </c>
      <c r="R1462">
        <f t="shared" si="951"/>
        <v>1</v>
      </c>
      <c r="S1462">
        <f t="shared" si="952"/>
        <v>1</v>
      </c>
      <c r="T1462">
        <f t="shared" si="964"/>
        <v>4.4712647195163879E-2</v>
      </c>
      <c r="U1462">
        <f t="shared" si="953"/>
        <v>5.0738842728606882E-2</v>
      </c>
      <c r="V1462">
        <f t="shared" si="954"/>
        <v>3.6143629973821131E-2</v>
      </c>
      <c r="W1462">
        <f t="shared" si="955"/>
        <v>4.2393155471462267E-2</v>
      </c>
    </row>
    <row r="1463" spans="1:23" x14ac:dyDescent="0.4">
      <c r="A1463">
        <v>2002.1</v>
      </c>
      <c r="B1463">
        <v>854.63</v>
      </c>
      <c r="C1463">
        <v>21.956233863659083</v>
      </c>
      <c r="D1463">
        <f t="shared" si="945"/>
        <v>0.10718303030303029</v>
      </c>
      <c r="E1463">
        <f t="shared" si="969"/>
        <v>-0.206169479560464</v>
      </c>
      <c r="F1463">
        <f t="shared" si="965"/>
        <v>-0.18225187541051543</v>
      </c>
      <c r="G1463" t="str">
        <f t="shared" si="946"/>
        <v>17.8 to 22.0</v>
      </c>
      <c r="H1463" t="str">
        <f t="shared" si="947"/>
        <v>17.8 to 22.0</v>
      </c>
      <c r="I1463" t="str">
        <f>IF(C1463&gt;$AA$17,"Above 21.9",IF(C1463&gt;$AA$16,"17.7 to 21.9",IF(C1463&gt;$AA$15,"13.7 to 17.7",IF(C1463&gt;$AA$14,"10.6 to 13.6","Below 10.6"))))</f>
        <v>Above 21.9</v>
      </c>
      <c r="J1463" t="str">
        <f t="shared" si="948"/>
        <v>17.7 to 21.9</v>
      </c>
      <c r="K1463">
        <f t="shared" ref="K1463:O1463" si="974">_xlfn.PERCENTILE.INC($C744:$C1463,K$1)</f>
        <v>10.744346601573785</v>
      </c>
      <c r="L1463">
        <f t="shared" si="974"/>
        <v>13.794331591954924</v>
      </c>
      <c r="M1463">
        <f t="shared" si="974"/>
        <v>17.640855237974872</v>
      </c>
      <c r="N1463">
        <f t="shared" si="974"/>
        <v>21.29822521402409</v>
      </c>
      <c r="O1463">
        <f t="shared" si="974"/>
        <v>44.197939761040573</v>
      </c>
      <c r="P1463">
        <f t="shared" si="909"/>
        <v>1</v>
      </c>
      <c r="Q1463">
        <f t="shared" si="950"/>
        <v>1</v>
      </c>
      <c r="R1463">
        <f t="shared" si="951"/>
        <v>1</v>
      </c>
      <c r="S1463">
        <f t="shared" si="952"/>
        <v>1</v>
      </c>
      <c r="T1463">
        <f t="shared" si="964"/>
        <v>4.5545151605219172E-2</v>
      </c>
      <c r="U1463">
        <f t="shared" si="953"/>
        <v>5.1625503640586053E-2</v>
      </c>
      <c r="V1463">
        <f t="shared" si="954"/>
        <v>3.4992719450917406E-2</v>
      </c>
      <c r="W1463">
        <f t="shared" si="955"/>
        <v>4.4712647195163879E-2</v>
      </c>
    </row>
    <row r="1464" spans="1:23" x14ac:dyDescent="0.4">
      <c r="A1464">
        <v>2002.11</v>
      </c>
      <c r="B1464">
        <v>909.93</v>
      </c>
      <c r="C1464">
        <v>23.348396502725134</v>
      </c>
      <c r="D1464">
        <f t="shared" si="945"/>
        <v>0.11519487276511212</v>
      </c>
      <c r="E1464">
        <f t="shared" si="969"/>
        <v>-0.19452411302315709</v>
      </c>
      <c r="F1464">
        <f t="shared" si="965"/>
        <v>0.77647636989106328</v>
      </c>
      <c r="G1464" t="str">
        <f t="shared" si="946"/>
        <v>Above 22.0</v>
      </c>
      <c r="H1464" t="str">
        <f t="shared" si="947"/>
        <v>17.8 to 22.0</v>
      </c>
      <c r="I1464" t="str">
        <f>IF(C1464&gt;$AA$17,"Above 21.9",IF(C1464&gt;$AA$16,"17.7 to 21.9",IF(C1464&gt;$AA$15,"13.7 to 17.7",IF(C1464&gt;$AA$14,"10.6 to 13.6","Below 10.6"))))</f>
        <v>Above 21.9</v>
      </c>
      <c r="J1464" t="str">
        <f t="shared" si="948"/>
        <v>17.7 to 21.9</v>
      </c>
      <c r="K1464">
        <f t="shared" ref="K1464:O1464" si="975">_xlfn.PERCENTILE.INC($C745:$C1464,K$1)</f>
        <v>10.772734245569277</v>
      </c>
      <c r="L1464">
        <f t="shared" si="975"/>
        <v>13.799121059323022</v>
      </c>
      <c r="M1464">
        <f t="shared" si="975"/>
        <v>17.644599551423084</v>
      </c>
      <c r="N1464">
        <f t="shared" si="975"/>
        <v>21.387756588712051</v>
      </c>
      <c r="O1464">
        <f t="shared" si="975"/>
        <v>44.197939761040573</v>
      </c>
      <c r="P1464">
        <f t="shared" si="909"/>
        <v>1</v>
      </c>
      <c r="Q1464">
        <f t="shared" si="950"/>
        <v>1</v>
      </c>
      <c r="R1464">
        <f t="shared" si="951"/>
        <v>1</v>
      </c>
      <c r="S1464">
        <f t="shared" si="952"/>
        <v>1</v>
      </c>
      <c r="T1464">
        <f t="shared" si="964"/>
        <v>4.2829493660658191E-2</v>
      </c>
      <c r="U1464">
        <f t="shared" si="953"/>
        <v>5.0419347700881099E-2</v>
      </c>
      <c r="V1464">
        <f t="shared" si="954"/>
        <v>3.3327663396768584E-2</v>
      </c>
      <c r="W1464">
        <f t="shared" si="955"/>
        <v>4.5545151605219172E-2</v>
      </c>
    </row>
    <row r="1465" spans="1:23" x14ac:dyDescent="0.4">
      <c r="A1465">
        <v>2002.12</v>
      </c>
      <c r="B1465">
        <v>899.18</v>
      </c>
      <c r="C1465">
        <v>23.101442537685635</v>
      </c>
      <c r="D1465">
        <f t="shared" si="945"/>
        <v>0.10640437058121384</v>
      </c>
      <c r="E1465">
        <f t="shared" si="969"/>
        <v>-0.2146419431755654</v>
      </c>
      <c r="F1465">
        <f t="shared" si="965"/>
        <v>-0.14176914707724769</v>
      </c>
      <c r="G1465" t="str">
        <f t="shared" si="946"/>
        <v>Above 22.0</v>
      </c>
      <c r="H1465" t="str">
        <f t="shared" si="947"/>
        <v>17.8 to 22.0</v>
      </c>
      <c r="I1465" t="str">
        <f>IF(C1465&gt;$AA$17,"Above 21.9",IF(C1465&gt;$AA$16,"17.7 to 21.9",IF(C1465&gt;$AA$15,"13.7 to 17.7",IF(C1465&gt;$AA$14,"10.6 to 13.6","Below 10.6"))))</f>
        <v>Above 21.9</v>
      </c>
      <c r="J1465" t="str">
        <f t="shared" si="948"/>
        <v>17.7 to 21.9</v>
      </c>
      <c r="K1465">
        <f t="shared" ref="K1465:O1465" si="976">_xlfn.PERCENTILE.INC($C746:$C1465,K$1)</f>
        <v>10.803936773093893</v>
      </c>
      <c r="L1465">
        <f t="shared" si="976"/>
        <v>13.819682457637274</v>
      </c>
      <c r="M1465">
        <f t="shared" si="976"/>
        <v>17.655186223117418</v>
      </c>
      <c r="N1465">
        <f t="shared" si="976"/>
        <v>21.418211644766483</v>
      </c>
      <c r="O1465">
        <f t="shared" si="976"/>
        <v>44.197939761040573</v>
      </c>
      <c r="P1465">
        <f t="shared" si="909"/>
        <v>1</v>
      </c>
      <c r="Q1465">
        <f t="shared" si="950"/>
        <v>1</v>
      </c>
      <c r="R1465">
        <f t="shared" si="951"/>
        <v>1</v>
      </c>
      <c r="S1465">
        <f t="shared" si="952"/>
        <v>1</v>
      </c>
      <c r="T1465">
        <f t="shared" si="964"/>
        <v>4.3287340103055863E-2</v>
      </c>
      <c r="U1465">
        <f t="shared" si="953"/>
        <v>4.8903087317003012E-2</v>
      </c>
      <c r="V1465">
        <f t="shared" si="954"/>
        <v>3.2786935495889472E-2</v>
      </c>
      <c r="W1465">
        <f t="shared" si="955"/>
        <v>4.2829493660658191E-2</v>
      </c>
    </row>
    <row r="1466" spans="1:23" x14ac:dyDescent="0.4">
      <c r="A1466">
        <v>2003.01</v>
      </c>
      <c r="B1466">
        <v>895.84</v>
      </c>
      <c r="C1466">
        <v>22.898348576613216</v>
      </c>
      <c r="D1466">
        <f t="shared" si="945"/>
        <v>0.10583139948992486</v>
      </c>
      <c r="E1466">
        <f t="shared" si="969"/>
        <v>-0.21432016909165855</v>
      </c>
      <c r="F1466">
        <f t="shared" si="965"/>
        <v>-4.457394515002449E-2</v>
      </c>
      <c r="G1466" t="str">
        <f t="shared" si="946"/>
        <v>Above 22.0</v>
      </c>
      <c r="H1466" t="str">
        <f t="shared" si="947"/>
        <v>17.8 to 22.0</v>
      </c>
      <c r="I1466" t="str">
        <f>IF(C1466&gt;$AA$17,"Above 21.9",IF(C1466&gt;$AA$16,"17.7 to 21.9",IF(C1466&gt;$AA$15,"13.7 to 17.7",IF(C1466&gt;$AA$14,"10.6 to 13.6","Below 10.6"))))</f>
        <v>Above 21.9</v>
      </c>
      <c r="J1466" t="str">
        <f t="shared" si="948"/>
        <v>17.7 to 21.9</v>
      </c>
      <c r="K1466">
        <f t="shared" ref="K1466:O1466" si="977">_xlfn.PERCENTILE.INC($C747:$C1466,K$1)</f>
        <v>10.816521264640894</v>
      </c>
      <c r="L1466">
        <f t="shared" si="977"/>
        <v>13.856995183381294</v>
      </c>
      <c r="M1466">
        <f t="shared" si="977"/>
        <v>17.667835900198824</v>
      </c>
      <c r="N1466">
        <f t="shared" si="977"/>
        <v>21.443306575224813</v>
      </c>
      <c r="O1466">
        <f t="shared" si="977"/>
        <v>44.197939761040573</v>
      </c>
      <c r="P1466">
        <f t="shared" si="909"/>
        <v>1</v>
      </c>
      <c r="Q1466">
        <f t="shared" si="950"/>
        <v>1</v>
      </c>
      <c r="R1466">
        <f t="shared" si="951"/>
        <v>1</v>
      </c>
      <c r="S1466">
        <f t="shared" si="952"/>
        <v>1</v>
      </c>
      <c r="T1466">
        <f t="shared" si="964"/>
        <v>4.3671271605207833E-2</v>
      </c>
      <c r="U1466">
        <f t="shared" si="953"/>
        <v>4.9204339256508932E-2</v>
      </c>
      <c r="V1466">
        <f t="shared" si="954"/>
        <v>3.3028148361904257E-2</v>
      </c>
      <c r="W1466">
        <f t="shared" si="955"/>
        <v>4.3287340103055863E-2</v>
      </c>
    </row>
    <row r="1467" spans="1:23" x14ac:dyDescent="0.4">
      <c r="A1467">
        <v>2003.02</v>
      </c>
      <c r="B1467">
        <v>837.03</v>
      </c>
      <c r="C1467">
        <v>21.214102123415284</v>
      </c>
      <c r="D1467">
        <f t="shared" si="945"/>
        <v>8.9501924383065423E-2</v>
      </c>
      <c r="E1467">
        <f t="shared" si="969"/>
        <v>-0.23952683365586422</v>
      </c>
      <c r="F1467">
        <f t="shared" si="965"/>
        <v>-0.78777460260760934</v>
      </c>
      <c r="G1467" t="str">
        <f t="shared" si="946"/>
        <v>17.8 to 22.0</v>
      </c>
      <c r="H1467" t="str">
        <f t="shared" si="947"/>
        <v>17.8 to 22.0</v>
      </c>
      <c r="I1467" t="str">
        <f>IF(C1467&gt;$AA$17,"Above 21.9",IF(C1467&gt;$AA$16,"17.7 to 21.9",IF(C1467&gt;$AA$15,"13.7 to 17.7",IF(C1467&gt;$AA$14,"10.6 to 13.6","Below 10.6"))))</f>
        <v>17.7 to 21.9</v>
      </c>
      <c r="J1467" t="str">
        <f t="shared" si="948"/>
        <v>17.7 to 21.9</v>
      </c>
      <c r="K1467">
        <f t="shared" ref="K1467:O1467" si="978">_xlfn.PERCENTILE.INC($C748:$C1467,K$1)</f>
        <v>10.823955671202759</v>
      </c>
      <c r="L1467">
        <f t="shared" si="978"/>
        <v>13.881794768975071</v>
      </c>
      <c r="M1467">
        <f t="shared" si="978"/>
        <v>17.691060541554563</v>
      </c>
      <c r="N1467">
        <f t="shared" si="978"/>
        <v>21.443306575224813</v>
      </c>
      <c r="O1467">
        <f t="shared" si="978"/>
        <v>44.197939761040573</v>
      </c>
      <c r="P1467">
        <f t="shared" si="909"/>
        <v>2</v>
      </c>
      <c r="Q1467">
        <f t="shared" si="950"/>
        <v>1</v>
      </c>
      <c r="R1467">
        <f t="shared" si="951"/>
        <v>1</v>
      </c>
      <c r="S1467">
        <f t="shared" si="952"/>
        <v>1</v>
      </c>
      <c r="T1467">
        <f t="shared" si="964"/>
        <v>4.7138455079663244E-2</v>
      </c>
      <c r="U1467">
        <f t="shared" si="953"/>
        <v>4.8672845331284853E-2</v>
      </c>
      <c r="V1467">
        <f t="shared" si="954"/>
        <v>3.4381151467874911E-2</v>
      </c>
      <c r="W1467">
        <f t="shared" si="955"/>
        <v>4.3671271605207833E-2</v>
      </c>
    </row>
    <row r="1468" spans="1:23" x14ac:dyDescent="0.4">
      <c r="A1468">
        <v>2003.03</v>
      </c>
      <c r="B1468">
        <v>846.63</v>
      </c>
      <c r="C1468">
        <v>21.309719026990994</v>
      </c>
      <c r="D1468">
        <f t="shared" si="945"/>
        <v>8.8073129553936369E-2</v>
      </c>
      <c r="E1468">
        <f t="shared" si="969"/>
        <v>-0.26621828929007879</v>
      </c>
      <c r="F1468">
        <f t="shared" si="965"/>
        <v>0.13762947564603453</v>
      </c>
      <c r="G1468" t="str">
        <f t="shared" si="946"/>
        <v>17.8 to 22.0</v>
      </c>
      <c r="H1468" t="str">
        <f t="shared" si="947"/>
        <v>17.8 to 22.0</v>
      </c>
      <c r="I1468" t="str">
        <f>IF(C1468&gt;$AA$17,"Above 21.9",IF(C1468&gt;$AA$16,"17.7 to 21.9",IF(C1468&gt;$AA$15,"13.7 to 17.7",IF(C1468&gt;$AA$14,"10.6 to 13.6","Below 10.6"))))</f>
        <v>17.7 to 21.9</v>
      </c>
      <c r="J1468" t="str">
        <f t="shared" si="948"/>
        <v>17.7 to 21.9</v>
      </c>
      <c r="K1468">
        <f t="shared" ref="K1468:O1468" si="979">_xlfn.PERCENTILE.INC($C749:$C1468,K$1)</f>
        <v>10.823955671202759</v>
      </c>
      <c r="L1468">
        <f t="shared" si="979"/>
        <v>13.888280196220686</v>
      </c>
      <c r="M1468">
        <f t="shared" si="979"/>
        <v>17.722232982018379</v>
      </c>
      <c r="N1468">
        <f t="shared" si="979"/>
        <v>21.443306575224813</v>
      </c>
      <c r="O1468">
        <f t="shared" si="979"/>
        <v>44.197939761040573</v>
      </c>
      <c r="P1468">
        <f t="shared" si="909"/>
        <v>2</v>
      </c>
      <c r="Q1468">
        <f t="shared" si="950"/>
        <v>1</v>
      </c>
      <c r="R1468">
        <f t="shared" si="951"/>
        <v>1</v>
      </c>
      <c r="S1468">
        <f t="shared" si="952"/>
        <v>2</v>
      </c>
      <c r="T1468">
        <f t="shared" si="964"/>
        <v>4.6926944401913286E-2</v>
      </c>
      <c r="U1468">
        <f t="shared" si="953"/>
        <v>4.7949671682377494E-2</v>
      </c>
      <c r="V1468">
        <f t="shared" si="954"/>
        <v>3.3011874002986032E-2</v>
      </c>
      <c r="W1468">
        <f t="shared" si="955"/>
        <v>4.7138455079663244E-2</v>
      </c>
    </row>
    <row r="1469" spans="1:23" x14ac:dyDescent="0.4">
      <c r="A1469">
        <v>2003.04</v>
      </c>
      <c r="B1469">
        <v>890.03</v>
      </c>
      <c r="C1469">
        <v>22.4279395777309</v>
      </c>
      <c r="D1469">
        <f t="shared" si="945"/>
        <v>0.10087343143450393</v>
      </c>
      <c r="E1469">
        <f t="shared" si="969"/>
        <v>-0.19956292212639293</v>
      </c>
      <c r="F1469">
        <f t="shared" si="965"/>
        <v>0.61514475036320437</v>
      </c>
      <c r="G1469" t="str">
        <f t="shared" si="946"/>
        <v>Above 22.0</v>
      </c>
      <c r="H1469" t="str">
        <f t="shared" si="947"/>
        <v>17.8 to 22.0</v>
      </c>
      <c r="I1469" t="str">
        <f>IF(C1469&gt;$AA$17,"Above 21.9",IF(C1469&gt;$AA$16,"17.7 to 21.9",IF(C1469&gt;$AA$15,"13.7 to 17.7",IF(C1469&gt;$AA$14,"10.6 to 13.6","Below 10.6"))))</f>
        <v>Above 21.9</v>
      </c>
      <c r="J1469" t="str">
        <f t="shared" si="948"/>
        <v>17.7 to 21.9</v>
      </c>
      <c r="K1469">
        <f t="shared" ref="K1469:O1469" si="980">_xlfn.PERCENTILE.INC($C750:$C1469,K$1)</f>
        <v>10.823955671202759</v>
      </c>
      <c r="L1469">
        <f t="shared" si="980"/>
        <v>13.894477460724326</v>
      </c>
      <c r="M1469">
        <f t="shared" si="980"/>
        <v>17.739419496774495</v>
      </c>
      <c r="N1469">
        <f t="shared" si="980"/>
        <v>21.445456432589957</v>
      </c>
      <c r="O1469">
        <f t="shared" si="980"/>
        <v>44.197939761040573</v>
      </c>
      <c r="P1469">
        <f t="shared" si="909"/>
        <v>1</v>
      </c>
      <c r="Q1469">
        <f t="shared" si="950"/>
        <v>1</v>
      </c>
      <c r="R1469">
        <f t="shared" si="951"/>
        <v>1</v>
      </c>
      <c r="S1469">
        <f t="shared" si="952"/>
        <v>2</v>
      </c>
      <c r="T1469">
        <f t="shared" si="964"/>
        <v>4.4587243359301615E-2</v>
      </c>
      <c r="U1469">
        <f t="shared" si="953"/>
        <v>4.8882157884603782E-2</v>
      </c>
      <c r="V1469">
        <f t="shared" si="954"/>
        <v>3.4475764494862636E-2</v>
      </c>
      <c r="W1469">
        <f t="shared" si="955"/>
        <v>4.6926944401913286E-2</v>
      </c>
    </row>
    <row r="1470" spans="1:23" x14ac:dyDescent="0.4">
      <c r="A1470">
        <v>2003.05</v>
      </c>
      <c r="B1470">
        <v>935.96</v>
      </c>
      <c r="C1470">
        <v>23.591080453481482</v>
      </c>
      <c r="D1470">
        <f t="shared" si="945"/>
        <v>0.11020999438517687</v>
      </c>
      <c r="E1470">
        <f t="shared" si="969"/>
        <v>-0.13276812601343521</v>
      </c>
      <c r="F1470">
        <f t="shared" si="965"/>
        <v>0.61926002494298027</v>
      </c>
      <c r="G1470" t="str">
        <f t="shared" si="946"/>
        <v>Above 22.0</v>
      </c>
      <c r="H1470" t="str">
        <f t="shared" si="947"/>
        <v>17.8 to 22.0</v>
      </c>
      <c r="I1470" t="str">
        <f>IF(C1470&gt;$AA$17,"Above 21.9",IF(C1470&gt;$AA$16,"17.7 to 21.9",IF(C1470&gt;$AA$15,"13.7 to 17.7",IF(C1470&gt;$AA$14,"10.6 to 13.6","Below 10.6"))))</f>
        <v>Above 21.9</v>
      </c>
      <c r="J1470" t="str">
        <f t="shared" si="948"/>
        <v>17.7 to 21.9</v>
      </c>
      <c r="K1470">
        <f t="shared" ref="K1470:O1470" si="981">_xlfn.PERCENTILE.INC($C751:$C1470,K$1)</f>
        <v>10.823955671202759</v>
      </c>
      <c r="L1470">
        <f t="shared" si="981"/>
        <v>13.907435732585327</v>
      </c>
      <c r="M1470">
        <f t="shared" si="981"/>
        <v>17.751970657686719</v>
      </c>
      <c r="N1470">
        <f t="shared" si="981"/>
        <v>21.463657383165149</v>
      </c>
      <c r="O1470">
        <f t="shared" si="981"/>
        <v>44.197939761040573</v>
      </c>
      <c r="P1470">
        <f t="shared" si="909"/>
        <v>1</v>
      </c>
      <c r="Q1470">
        <f t="shared" si="950"/>
        <v>1</v>
      </c>
      <c r="R1470">
        <f t="shared" si="951"/>
        <v>1</v>
      </c>
      <c r="S1470">
        <f t="shared" si="952"/>
        <v>1</v>
      </c>
      <c r="T1470">
        <f t="shared" si="964"/>
        <v>4.238890210950147E-2</v>
      </c>
      <c r="U1470">
        <f t="shared" si="953"/>
        <v>4.8738630513218674E-2</v>
      </c>
      <c r="V1470">
        <f t="shared" si="954"/>
        <v>3.5551627484754003E-2</v>
      </c>
      <c r="W1470">
        <f t="shared" si="955"/>
        <v>4.4587243359301615E-2</v>
      </c>
    </row>
    <row r="1471" spans="1:23" x14ac:dyDescent="0.4">
      <c r="A1471">
        <v>2003.06</v>
      </c>
      <c r="B1471">
        <v>988</v>
      </c>
      <c r="C1471">
        <v>24.832223259531062</v>
      </c>
      <c r="D1471">
        <f t="shared" si="945"/>
        <v>0.12050618220774005</v>
      </c>
      <c r="E1471">
        <f t="shared" si="969"/>
        <v>-2.5660243387704368E-2</v>
      </c>
      <c r="F1471">
        <f t="shared" si="965"/>
        <v>0.66720800034189442</v>
      </c>
      <c r="G1471" t="str">
        <f t="shared" si="946"/>
        <v>Above 22.0</v>
      </c>
      <c r="H1471" t="str">
        <f t="shared" si="947"/>
        <v>17.8 to 22.0</v>
      </c>
      <c r="I1471" t="str">
        <f>IF(C1471&gt;$AA$17,"Above 21.9",IF(C1471&gt;$AA$16,"17.7 to 21.9",IF(C1471&gt;$AA$15,"13.7 to 17.7",IF(C1471&gt;$AA$14,"10.6 to 13.6","Below 10.6"))))</f>
        <v>Above 21.9</v>
      </c>
      <c r="J1471" t="str">
        <f t="shared" si="948"/>
        <v>17.7 to 21.9</v>
      </c>
      <c r="K1471">
        <f t="shared" ref="K1471:O1471" si="982">_xlfn.PERCENTILE.INC($C752:$C1471,K$1)</f>
        <v>10.823955671202759</v>
      </c>
      <c r="L1471">
        <f t="shared" si="982"/>
        <v>13.920754660440883</v>
      </c>
      <c r="M1471">
        <f t="shared" si="982"/>
        <v>17.764431873921296</v>
      </c>
      <c r="N1471">
        <f t="shared" si="982"/>
        <v>21.519648239024445</v>
      </c>
      <c r="O1471">
        <f t="shared" si="982"/>
        <v>44.197939761040573</v>
      </c>
      <c r="P1471">
        <f t="shared" si="909"/>
        <v>1</v>
      </c>
      <c r="Q1471">
        <f t="shared" si="950"/>
        <v>1</v>
      </c>
      <c r="R1471">
        <f t="shared" si="951"/>
        <v>1</v>
      </c>
      <c r="S1471">
        <f t="shared" si="952"/>
        <v>1</v>
      </c>
      <c r="T1471">
        <f t="shared" si="964"/>
        <v>4.0270256494902512E-2</v>
      </c>
      <c r="U1471">
        <f t="shared" si="953"/>
        <v>4.8524004090724909E-2</v>
      </c>
      <c r="V1471">
        <f t="shared" si="954"/>
        <v>3.7896483611402076E-2</v>
      </c>
      <c r="W1471">
        <f t="shared" si="955"/>
        <v>4.238890210950147E-2</v>
      </c>
    </row>
    <row r="1472" spans="1:23" x14ac:dyDescent="0.4">
      <c r="A1472">
        <v>2003.07</v>
      </c>
      <c r="B1472">
        <v>992.54</v>
      </c>
      <c r="C1472">
        <v>24.867329101268783</v>
      </c>
      <c r="D1472">
        <f t="shared" si="945"/>
        <v>0.12190078025442105</v>
      </c>
      <c r="E1472">
        <f t="shared" si="969"/>
        <v>9.844066446065132E-2</v>
      </c>
      <c r="F1472">
        <f t="shared" si="965"/>
        <v>5.5141700404857857E-2</v>
      </c>
      <c r="G1472" t="str">
        <f t="shared" si="946"/>
        <v>Above 22.0</v>
      </c>
      <c r="H1472" t="str">
        <f t="shared" si="947"/>
        <v>17.8 to 22.0</v>
      </c>
      <c r="I1472" t="str">
        <f>IF(C1472&gt;$AA$17,"Above 21.9",IF(C1472&gt;$AA$16,"17.7 to 21.9",IF(C1472&gt;$AA$15,"13.7 to 17.7",IF(C1472&gt;$AA$14,"10.6 to 13.6","Below 10.6"))))</f>
        <v>Above 21.9</v>
      </c>
      <c r="J1472" t="str">
        <f t="shared" si="948"/>
        <v>17.7 to 21.9</v>
      </c>
      <c r="K1472">
        <f t="shared" ref="K1472:O1472" si="983">_xlfn.PERCENTILE.INC($C753:$C1472,K$1)</f>
        <v>10.823955671202759</v>
      </c>
      <c r="L1472">
        <f t="shared" si="983"/>
        <v>13.960537606030696</v>
      </c>
      <c r="M1472">
        <f t="shared" si="983"/>
        <v>17.785653013477642</v>
      </c>
      <c r="N1472">
        <f t="shared" si="983"/>
        <v>21.55272876448004</v>
      </c>
      <c r="O1472">
        <f t="shared" si="983"/>
        <v>44.197939761040573</v>
      </c>
      <c r="P1472">
        <f t="shared" si="909"/>
        <v>1</v>
      </c>
      <c r="Q1472">
        <f t="shared" si="950"/>
        <v>1</v>
      </c>
      <c r="R1472">
        <f t="shared" si="951"/>
        <v>1</v>
      </c>
      <c r="S1472">
        <f t="shared" si="952"/>
        <v>1</v>
      </c>
      <c r="T1472">
        <f t="shared" si="964"/>
        <v>4.0213405948328319E-2</v>
      </c>
      <c r="U1472">
        <f t="shared" si="953"/>
        <v>4.86272611386332E-2</v>
      </c>
      <c r="V1472">
        <f t="shared" si="954"/>
        <v>4.2620076958138381E-2</v>
      </c>
      <c r="W1472">
        <f t="shared" si="955"/>
        <v>4.0270256494902512E-2</v>
      </c>
    </row>
    <row r="1473" spans="1:23" x14ac:dyDescent="0.4">
      <c r="A1473">
        <v>2003.08</v>
      </c>
      <c r="B1473">
        <v>989.53</v>
      </c>
      <c r="C1473">
        <v>24.642251409932165</v>
      </c>
      <c r="D1473">
        <f t="shared" si="945"/>
        <v>0.11789575672164358</v>
      </c>
      <c r="E1473">
        <f t="shared" si="969"/>
        <v>8.4357021533066706E-2</v>
      </c>
      <c r="F1473">
        <f t="shared" si="965"/>
        <v>-3.6391480444112972E-2</v>
      </c>
      <c r="G1473" t="str">
        <f t="shared" si="946"/>
        <v>Above 22.0</v>
      </c>
      <c r="H1473" t="str">
        <f t="shared" si="947"/>
        <v>17.8 to 22.0</v>
      </c>
      <c r="I1473" t="str">
        <f>IF(C1473&gt;$AA$17,"Above 21.9",IF(C1473&gt;$AA$16,"17.7 to 21.9",IF(C1473&gt;$AA$15,"13.7 to 17.7",IF(C1473&gt;$AA$14,"10.6 to 13.6","Below 10.6"))))</f>
        <v>Above 21.9</v>
      </c>
      <c r="J1473" t="str">
        <f t="shared" si="948"/>
        <v>17.7 to 21.9</v>
      </c>
      <c r="K1473">
        <f t="shared" ref="K1473:O1473" si="984">_xlfn.PERCENTILE.INC($C754:$C1473,K$1)</f>
        <v>10.823955671202759</v>
      </c>
      <c r="L1473">
        <f t="shared" si="984"/>
        <v>13.984498010281333</v>
      </c>
      <c r="M1473">
        <f t="shared" si="984"/>
        <v>17.810219438430174</v>
      </c>
      <c r="N1473">
        <f t="shared" si="984"/>
        <v>21.569645945977197</v>
      </c>
      <c r="O1473">
        <f t="shared" si="984"/>
        <v>44.197939761040573</v>
      </c>
      <c r="P1473">
        <f t="shared" si="909"/>
        <v>1</v>
      </c>
      <c r="Q1473">
        <f t="shared" si="950"/>
        <v>1</v>
      </c>
      <c r="R1473">
        <f t="shared" si="951"/>
        <v>1</v>
      </c>
      <c r="S1473">
        <f t="shared" si="952"/>
        <v>1</v>
      </c>
      <c r="T1473">
        <f t="shared" si="964"/>
        <v>4.0580707637653014E-2</v>
      </c>
      <c r="U1473">
        <f t="shared" si="953"/>
        <v>4.8048677046203525E-2</v>
      </c>
      <c r="V1473">
        <f t="shared" si="954"/>
        <v>4.2393155471462267E-2</v>
      </c>
      <c r="W1473">
        <f t="shared" si="955"/>
        <v>4.0213405948328319E-2</v>
      </c>
    </row>
    <row r="1474" spans="1:23" x14ac:dyDescent="0.4">
      <c r="A1474">
        <v>2003.09</v>
      </c>
      <c r="B1474">
        <v>1019.44</v>
      </c>
      <c r="C1474">
        <v>25.243686752606258</v>
      </c>
      <c r="D1474">
        <f t="shared" si="945"/>
        <v>0.12198414772232384</v>
      </c>
      <c r="E1474">
        <f t="shared" si="969"/>
        <v>0.17472718682660965</v>
      </c>
      <c r="F1474">
        <f t="shared" si="965"/>
        <v>0.36271765383566035</v>
      </c>
      <c r="G1474" t="str">
        <f t="shared" si="946"/>
        <v>Above 22.0</v>
      </c>
      <c r="H1474" t="str">
        <f t="shared" si="947"/>
        <v>17.8 to 22.0</v>
      </c>
      <c r="I1474" t="str">
        <f>IF(C1474&gt;$AA$17,"Above 21.9",IF(C1474&gt;$AA$16,"17.7 to 21.9",IF(C1474&gt;$AA$15,"13.7 to 17.7",IF(C1474&gt;$AA$14,"10.6 to 13.6","Below 10.6"))))</f>
        <v>Above 21.9</v>
      </c>
      <c r="J1474" t="str">
        <f t="shared" si="948"/>
        <v>17.7 to 21.9</v>
      </c>
      <c r="K1474">
        <f t="shared" ref="K1474:O1474" si="985">_xlfn.PERCENTILE.INC($C755:$C1474,K$1)</f>
        <v>10.823955671202759</v>
      </c>
      <c r="L1474">
        <f t="shared" si="985"/>
        <v>14.013110532793769</v>
      </c>
      <c r="M1474">
        <f t="shared" si="985"/>
        <v>17.817697726350762</v>
      </c>
      <c r="N1474">
        <f t="shared" si="985"/>
        <v>21.627818386140714</v>
      </c>
      <c r="O1474">
        <f t="shared" si="985"/>
        <v>44.197939761040573</v>
      </c>
      <c r="P1474">
        <f t="shared" si="909"/>
        <v>1</v>
      </c>
      <c r="Q1474">
        <f t="shared" si="950"/>
        <v>1</v>
      </c>
      <c r="R1474">
        <f t="shared" si="951"/>
        <v>1</v>
      </c>
      <c r="S1474">
        <f t="shared" si="952"/>
        <v>1</v>
      </c>
      <c r="T1474">
        <f t="shared" si="964"/>
        <v>3.9613865034858906E-2</v>
      </c>
      <c r="U1474">
        <f t="shared" si="953"/>
        <v>4.7633789130784657E-2</v>
      </c>
      <c r="V1474">
        <f t="shared" si="954"/>
        <v>4.4712647195163879E-2</v>
      </c>
      <c r="W1474">
        <f t="shared" si="955"/>
        <v>4.0580707637653014E-2</v>
      </c>
    </row>
    <row r="1475" spans="1:23" x14ac:dyDescent="0.4">
      <c r="A1475">
        <v>2003.1</v>
      </c>
      <c r="B1475">
        <v>1038.73</v>
      </c>
      <c r="C1475">
        <v>25.682756070579689</v>
      </c>
      <c r="D1475">
        <f t="shared" si="945"/>
        <v>0.12391248113817635</v>
      </c>
      <c r="E1475">
        <f t="shared" si="969"/>
        <v>0.21541485789171924</v>
      </c>
      <c r="F1475">
        <f t="shared" si="965"/>
        <v>0.22706584006905711</v>
      </c>
      <c r="G1475" t="str">
        <f t="shared" si="946"/>
        <v>Above 22.0</v>
      </c>
      <c r="H1475" t="str">
        <f t="shared" si="947"/>
        <v>17.8 to 22.0</v>
      </c>
      <c r="I1475" t="str">
        <f>IF(C1475&gt;$AA$17,"Above 21.9",IF(C1475&gt;$AA$16,"17.7 to 21.9",IF(C1475&gt;$AA$15,"13.7 to 17.7",IF(C1475&gt;$AA$14,"10.6 to 13.6","Below 10.6"))))</f>
        <v>Above 21.9</v>
      </c>
      <c r="J1475" t="str">
        <f t="shared" si="948"/>
        <v>17.7 to 21.9</v>
      </c>
      <c r="K1475">
        <f t="shared" ref="K1475:O1475" si="986">_xlfn.PERCENTILE.INC($C756:$C1475,K$1)</f>
        <v>10.823955671202759</v>
      </c>
      <c r="L1475">
        <f t="shared" si="986"/>
        <v>14.038023947603456</v>
      </c>
      <c r="M1475">
        <f t="shared" si="986"/>
        <v>17.820517576944333</v>
      </c>
      <c r="N1475">
        <f t="shared" si="986"/>
        <v>21.632729566599831</v>
      </c>
      <c r="O1475">
        <f t="shared" si="986"/>
        <v>44.197939761040573</v>
      </c>
      <c r="P1475">
        <f t="shared" ref="P1475:P1538" si="987">IF(C1475&gt;$N1475,1,IF(C1475&gt;$M1475,2,IF(C1475&gt;$L1475,3,IF(C1475&gt;$K1475,4,5))))</f>
        <v>1</v>
      </c>
      <c r="Q1475">
        <f t="shared" si="950"/>
        <v>1</v>
      </c>
      <c r="R1475">
        <f t="shared" si="951"/>
        <v>1</v>
      </c>
      <c r="S1475">
        <f t="shared" si="952"/>
        <v>1</v>
      </c>
      <c r="T1475">
        <f t="shared" si="964"/>
        <v>3.8936631148614453E-2</v>
      </c>
      <c r="U1475">
        <f t="shared" si="953"/>
        <v>4.7372758345986789E-2</v>
      </c>
      <c r="V1475">
        <f t="shared" si="954"/>
        <v>4.5545151605219172E-2</v>
      </c>
      <c r="W1475">
        <f t="shared" si="955"/>
        <v>3.9613865034858906E-2</v>
      </c>
    </row>
    <row r="1476" spans="1:23" x14ac:dyDescent="0.4">
      <c r="A1476">
        <v>2003.11</v>
      </c>
      <c r="B1476">
        <v>1049.9000000000001</v>
      </c>
      <c r="C1476">
        <v>25.946798218420128</v>
      </c>
      <c r="D1476">
        <f t="shared" si="945"/>
        <v>0.12681414590939535</v>
      </c>
      <c r="E1476">
        <f t="shared" si="969"/>
        <v>0.1538250195069952</v>
      </c>
      <c r="F1476">
        <f t="shared" si="965"/>
        <v>0.1290421957582826</v>
      </c>
      <c r="G1476" t="str">
        <f t="shared" si="946"/>
        <v>Above 22.0</v>
      </c>
      <c r="H1476" t="str">
        <f t="shared" si="947"/>
        <v>17.8 to 22.0</v>
      </c>
      <c r="I1476" t="str">
        <f>IF(C1476&gt;$AA$17,"Above 21.9",IF(C1476&gt;$AA$16,"17.7 to 21.9",IF(C1476&gt;$AA$15,"13.7 to 17.7",IF(C1476&gt;$AA$14,"10.6 to 13.6","Below 10.6"))))</f>
        <v>Above 21.9</v>
      </c>
      <c r="J1476" t="str">
        <f t="shared" si="948"/>
        <v>17.7 to 21.9</v>
      </c>
      <c r="K1476">
        <f t="shared" ref="K1476:O1476" si="988">_xlfn.PERCENTILE.INC($C757:$C1476,K$1)</f>
        <v>10.827052375616967</v>
      </c>
      <c r="L1476">
        <f t="shared" si="988"/>
        <v>14.067928827774216</v>
      </c>
      <c r="M1476">
        <f t="shared" si="988"/>
        <v>17.828674608883663</v>
      </c>
      <c r="N1476">
        <f t="shared" si="988"/>
        <v>21.650246536162307</v>
      </c>
      <c r="O1476">
        <f t="shared" si="988"/>
        <v>44.197939761040573</v>
      </c>
      <c r="P1476">
        <f t="shared" si="987"/>
        <v>1</v>
      </c>
      <c r="Q1476">
        <f t="shared" si="950"/>
        <v>1</v>
      </c>
      <c r="R1476">
        <f t="shared" si="951"/>
        <v>1</v>
      </c>
      <c r="S1476">
        <f t="shared" si="952"/>
        <v>1</v>
      </c>
      <c r="T1476">
        <f t="shared" si="964"/>
        <v>3.8540400691522737E-2</v>
      </c>
      <c r="U1476">
        <f t="shared" si="953"/>
        <v>4.7533258711854896E-2</v>
      </c>
      <c r="V1476">
        <f t="shared" si="954"/>
        <v>4.2829493660658191E-2</v>
      </c>
      <c r="W1476">
        <f t="shared" si="955"/>
        <v>3.8936631148614453E-2</v>
      </c>
    </row>
    <row r="1477" spans="1:23" x14ac:dyDescent="0.4">
      <c r="A1477">
        <v>2003.12</v>
      </c>
      <c r="B1477">
        <v>1080.6400000000001</v>
      </c>
      <c r="C1477">
        <v>26.635170511081544</v>
      </c>
      <c r="D1477">
        <f t="shared" si="945"/>
        <v>0.13192188003004618</v>
      </c>
      <c r="E1477">
        <f t="shared" si="969"/>
        <v>0.20180608999310501</v>
      </c>
      <c r="F1477">
        <f t="shared" si="965"/>
        <v>0.3513477474045148</v>
      </c>
      <c r="G1477" t="str">
        <f t="shared" si="946"/>
        <v>Above 22.0</v>
      </c>
      <c r="H1477" t="str">
        <f t="shared" si="947"/>
        <v>17.8 to 22.0</v>
      </c>
      <c r="I1477" t="str">
        <f>IF(C1477&gt;$AA$17,"Above 21.9",IF(C1477&gt;$AA$16,"17.7 to 21.9",IF(C1477&gt;$AA$15,"13.7 to 17.7",IF(C1477&gt;$AA$14,"10.6 to 13.6","Below 10.6"))))</f>
        <v>Above 21.9</v>
      </c>
      <c r="J1477" t="str">
        <f t="shared" si="948"/>
        <v>17.7 to 21.9</v>
      </c>
      <c r="K1477">
        <f t="shared" ref="K1477:O1477" si="989">_xlfn.PERCENTILE.INC($C758:$C1477,K$1)</f>
        <v>10.882089812775964</v>
      </c>
      <c r="L1477">
        <f t="shared" si="989"/>
        <v>14.094329835986594</v>
      </c>
      <c r="M1477">
        <f t="shared" si="989"/>
        <v>17.843739073586079</v>
      </c>
      <c r="N1477">
        <f t="shared" si="989"/>
        <v>21.681425619983592</v>
      </c>
      <c r="O1477">
        <f t="shared" si="989"/>
        <v>44.197939761040573</v>
      </c>
      <c r="P1477">
        <f t="shared" si="987"/>
        <v>1</v>
      </c>
      <c r="Q1477">
        <f t="shared" si="950"/>
        <v>1</v>
      </c>
      <c r="R1477">
        <f t="shared" si="951"/>
        <v>1</v>
      </c>
      <c r="S1477">
        <f t="shared" si="952"/>
        <v>1</v>
      </c>
      <c r="T1477">
        <f t="shared" si="964"/>
        <v>3.7544343843563935E-2</v>
      </c>
      <c r="U1477">
        <f t="shared" si="953"/>
        <v>4.724841288937108E-2</v>
      </c>
      <c r="V1477">
        <f t="shared" si="954"/>
        <v>4.3287340103055863E-2</v>
      </c>
      <c r="W1477">
        <f t="shared" si="955"/>
        <v>3.8540400691522737E-2</v>
      </c>
    </row>
    <row r="1478" spans="1:23" x14ac:dyDescent="0.4">
      <c r="A1478">
        <v>2004.01</v>
      </c>
      <c r="B1478">
        <v>1132.52</v>
      </c>
      <c r="C1478">
        <v>27.658540355736584</v>
      </c>
      <c r="D1478">
        <f t="shared" si="945"/>
        <v>0.13943846592951223</v>
      </c>
      <c r="E1478">
        <f t="shared" si="969"/>
        <v>0.26419896410073218</v>
      </c>
      <c r="F1478">
        <f t="shared" si="965"/>
        <v>0.57610305004441675</v>
      </c>
      <c r="G1478" t="str">
        <f t="shared" si="946"/>
        <v>Above 22.0</v>
      </c>
      <c r="H1478" t="str">
        <f t="shared" si="947"/>
        <v>17.8 to 22.0</v>
      </c>
      <c r="I1478" t="str">
        <f>IF(C1478&gt;$AA$17,"Above 21.9",IF(C1478&gt;$AA$16,"17.7 to 21.9",IF(C1478&gt;$AA$15,"13.7 to 17.7",IF(C1478&gt;$AA$14,"10.6 to 13.6","Below 10.6"))))</f>
        <v>Above 21.9</v>
      </c>
      <c r="J1478" t="str">
        <f t="shared" si="948"/>
        <v>17.7 to 21.9</v>
      </c>
      <c r="K1478">
        <f t="shared" ref="K1478:O1478" si="990">_xlfn.PERCENTILE.INC($C759:$C1478,K$1)</f>
        <v>10.882089812775964</v>
      </c>
      <c r="L1478">
        <f t="shared" si="990"/>
        <v>14.129853500416306</v>
      </c>
      <c r="M1478">
        <f t="shared" si="990"/>
        <v>17.86858773337579</v>
      </c>
      <c r="N1478">
        <f t="shared" si="990"/>
        <v>21.699140015141726</v>
      </c>
      <c r="O1478">
        <f t="shared" si="990"/>
        <v>44.197939761040573</v>
      </c>
      <c r="P1478">
        <f t="shared" si="987"/>
        <v>1</v>
      </c>
      <c r="Q1478">
        <f t="shared" si="950"/>
        <v>1</v>
      </c>
      <c r="R1478">
        <f t="shared" si="951"/>
        <v>1</v>
      </c>
      <c r="S1478">
        <f t="shared" si="952"/>
        <v>1</v>
      </c>
      <c r="T1478">
        <f t="shared" si="964"/>
        <v>3.6155197893246477E-2</v>
      </c>
      <c r="U1478">
        <f t="shared" si="953"/>
        <v>4.6702838202666734E-2</v>
      </c>
      <c r="V1478">
        <f t="shared" si="954"/>
        <v>4.3671271605207833E-2</v>
      </c>
      <c r="W1478">
        <f t="shared" si="955"/>
        <v>3.7544343843563935E-2</v>
      </c>
    </row>
    <row r="1479" spans="1:23" x14ac:dyDescent="0.4">
      <c r="A1479">
        <v>2004.02</v>
      </c>
      <c r="B1479">
        <v>1143.3599999999999</v>
      </c>
      <c r="C1479">
        <v>27.650862036740225</v>
      </c>
      <c r="D1479">
        <f t="shared" si="945"/>
        <v>0.14245303023877179</v>
      </c>
      <c r="E1479">
        <f t="shared" si="969"/>
        <v>0.36597254578688926</v>
      </c>
      <c r="F1479">
        <f t="shared" si="965"/>
        <v>0.11485889873909425</v>
      </c>
      <c r="G1479" t="str">
        <f t="shared" si="946"/>
        <v>Above 22.0</v>
      </c>
      <c r="H1479" t="str">
        <f t="shared" si="947"/>
        <v>17.8 to 22.0</v>
      </c>
      <c r="I1479" t="str">
        <f>IF(C1479&gt;$AA$17,"Above 21.9",IF(C1479&gt;$AA$16,"17.7 to 21.9",IF(C1479&gt;$AA$15,"13.7 to 17.7",IF(C1479&gt;$AA$14,"10.6 to 13.6","Below 10.6"))))</f>
        <v>Above 21.9</v>
      </c>
      <c r="J1479" t="str">
        <f t="shared" si="948"/>
        <v>17.7 to 21.9</v>
      </c>
      <c r="K1479">
        <f t="shared" ref="K1479:O1479" si="991">_xlfn.PERCENTILE.INC($C760:$C1479,K$1)</f>
        <v>10.882089812775964</v>
      </c>
      <c r="L1479">
        <f t="shared" si="991"/>
        <v>14.206748382198809</v>
      </c>
      <c r="M1479">
        <f t="shared" si="991"/>
        <v>17.899998430915577</v>
      </c>
      <c r="N1479">
        <f t="shared" si="991"/>
        <v>21.751985730113098</v>
      </c>
      <c r="O1479">
        <f t="shared" si="991"/>
        <v>44.197939761040573</v>
      </c>
      <c r="P1479">
        <f t="shared" si="987"/>
        <v>1</v>
      </c>
      <c r="Q1479">
        <f t="shared" si="950"/>
        <v>1</v>
      </c>
      <c r="R1479">
        <f t="shared" si="951"/>
        <v>2</v>
      </c>
      <c r="S1479">
        <f t="shared" si="952"/>
        <v>1</v>
      </c>
      <c r="T1479">
        <f t="shared" si="964"/>
        <v>3.6165237766232428E-2</v>
      </c>
      <c r="U1479">
        <f t="shared" si="953"/>
        <v>4.7028193928801518E-2</v>
      </c>
      <c r="V1479">
        <f t="shared" si="954"/>
        <v>4.7138455079663244E-2</v>
      </c>
      <c r="W1479">
        <f t="shared" si="955"/>
        <v>3.6155197893246477E-2</v>
      </c>
    </row>
    <row r="1480" spans="1:23" x14ac:dyDescent="0.4">
      <c r="A1480">
        <v>2004.03</v>
      </c>
      <c r="B1480">
        <v>1123.98</v>
      </c>
      <c r="C1480">
        <v>26.886530384035865</v>
      </c>
      <c r="D1480">
        <f t="shared" si="945"/>
        <v>0.14233630150277055</v>
      </c>
      <c r="E1480">
        <f t="shared" si="969"/>
        <v>0.32759292725275507</v>
      </c>
      <c r="F1480">
        <f t="shared" si="965"/>
        <v>-0.20340050377833629</v>
      </c>
      <c r="G1480" t="str">
        <f t="shared" si="946"/>
        <v>Above 22.0</v>
      </c>
      <c r="H1480" t="str">
        <f t="shared" si="947"/>
        <v>17.8 to 22.0</v>
      </c>
      <c r="I1480" t="str">
        <f>IF(C1480&gt;$AA$17,"Above 21.9",IF(C1480&gt;$AA$16,"17.7 to 21.9",IF(C1480&gt;$AA$15,"13.7 to 17.7",IF(C1480&gt;$AA$14,"10.6 to 13.6","Below 10.6"))))</f>
        <v>Above 21.9</v>
      </c>
      <c r="J1480" t="str">
        <f t="shared" si="948"/>
        <v>17.7 to 21.9</v>
      </c>
      <c r="K1480">
        <f t="shared" ref="K1480:O1480" si="992">_xlfn.PERCENTILE.INC($C761:$C1480,K$1)</f>
        <v>10.882089812775964</v>
      </c>
      <c r="L1480">
        <f t="shared" si="992"/>
        <v>14.276941101751975</v>
      </c>
      <c r="M1480">
        <f t="shared" si="992"/>
        <v>17.91874118628283</v>
      </c>
      <c r="N1480">
        <f t="shared" si="992"/>
        <v>21.763669181670036</v>
      </c>
      <c r="O1480">
        <f t="shared" si="992"/>
        <v>44.197939761040573</v>
      </c>
      <c r="P1480">
        <f t="shared" si="987"/>
        <v>1</v>
      </c>
      <c r="Q1480">
        <f t="shared" si="950"/>
        <v>1</v>
      </c>
      <c r="R1480">
        <f t="shared" si="951"/>
        <v>2</v>
      </c>
      <c r="S1480">
        <f t="shared" si="952"/>
        <v>1</v>
      </c>
      <c r="T1480">
        <f t="shared" si="964"/>
        <v>3.7193344984139703E-2</v>
      </c>
      <c r="U1480">
        <f t="shared" si="953"/>
        <v>4.7999901950883515E-2</v>
      </c>
      <c r="V1480">
        <f t="shared" si="954"/>
        <v>4.6926944401913286E-2</v>
      </c>
      <c r="W1480">
        <f t="shared" si="955"/>
        <v>3.6165237766232428E-2</v>
      </c>
    </row>
    <row r="1481" spans="1:23" x14ac:dyDescent="0.4">
      <c r="A1481">
        <v>2004.04</v>
      </c>
      <c r="B1481">
        <v>1133.3599999999999</v>
      </c>
      <c r="C1481">
        <v>26.900577508444893</v>
      </c>
      <c r="D1481">
        <f t="shared" si="945"/>
        <v>0.15341770453681547</v>
      </c>
      <c r="E1481">
        <f t="shared" si="969"/>
        <v>0.27339527881082654</v>
      </c>
      <c r="F1481">
        <f t="shared" si="965"/>
        <v>0.10014413067848055</v>
      </c>
      <c r="G1481" t="str">
        <f t="shared" si="946"/>
        <v>Above 22.0</v>
      </c>
      <c r="H1481" t="str">
        <f t="shared" si="947"/>
        <v>17.8 to 22.0</v>
      </c>
      <c r="I1481" t="str">
        <f>IF(C1481&gt;$AA$17,"Above 21.9",IF(C1481&gt;$AA$16,"17.7 to 21.9",IF(C1481&gt;$AA$15,"13.7 to 17.7",IF(C1481&gt;$AA$14,"10.6 to 13.6","Below 10.6"))))</f>
        <v>Above 21.9</v>
      </c>
      <c r="J1481" t="str">
        <f t="shared" si="948"/>
        <v>17.7 to 21.9</v>
      </c>
      <c r="K1481">
        <f t="shared" ref="K1481:O1481" si="993">_xlfn.PERCENTILE.INC($C762:$C1481,K$1)</f>
        <v>10.882089812775964</v>
      </c>
      <c r="L1481">
        <f t="shared" si="993"/>
        <v>14.313603366033352</v>
      </c>
      <c r="M1481">
        <f t="shared" si="993"/>
        <v>17.931828143987698</v>
      </c>
      <c r="N1481">
        <f t="shared" si="993"/>
        <v>21.809891161875161</v>
      </c>
      <c r="O1481">
        <f t="shared" si="993"/>
        <v>44.197939761040573</v>
      </c>
      <c r="P1481">
        <f t="shared" si="987"/>
        <v>1</v>
      </c>
      <c r="Q1481">
        <f t="shared" si="950"/>
        <v>1</v>
      </c>
      <c r="R1481">
        <f t="shared" si="951"/>
        <v>1</v>
      </c>
      <c r="S1481">
        <f t="shared" si="952"/>
        <v>1</v>
      </c>
      <c r="T1481">
        <f t="shared" si="964"/>
        <v>3.7173923113214581E-2</v>
      </c>
      <c r="U1481">
        <f t="shared" si="953"/>
        <v>4.9862255307638895E-2</v>
      </c>
      <c r="V1481">
        <f t="shared" si="954"/>
        <v>4.4587243359301615E-2</v>
      </c>
      <c r="W1481">
        <f t="shared" si="955"/>
        <v>3.7193344984139703E-2</v>
      </c>
    </row>
    <row r="1482" spans="1:23" x14ac:dyDescent="0.4">
      <c r="A1482">
        <v>2004.05</v>
      </c>
      <c r="B1482">
        <v>1102.78</v>
      </c>
      <c r="C1482">
        <v>25.902814292943763</v>
      </c>
      <c r="D1482">
        <f t="shared" si="945"/>
        <v>0.14457307607008207</v>
      </c>
      <c r="E1482">
        <f t="shared" si="969"/>
        <v>0.17823411256891314</v>
      </c>
      <c r="F1482">
        <f t="shared" si="965"/>
        <v>-0.32378061692665983</v>
      </c>
      <c r="G1482" t="str">
        <f t="shared" si="946"/>
        <v>Above 22.0</v>
      </c>
      <c r="H1482" t="str">
        <f t="shared" si="947"/>
        <v>17.8 to 22.0</v>
      </c>
      <c r="I1482" t="str">
        <f>IF(C1482&gt;$AA$17,"Above 21.9",IF(C1482&gt;$AA$16,"17.7 to 21.9",IF(C1482&gt;$AA$15,"13.7 to 17.7",IF(C1482&gt;$AA$14,"10.6 to 13.6","Below 10.6"))))</f>
        <v>Above 21.9</v>
      </c>
      <c r="J1482" t="str">
        <f t="shared" si="948"/>
        <v>17.7 to 21.9</v>
      </c>
      <c r="K1482">
        <f t="shared" ref="K1482:O1482" si="994">_xlfn.PERCENTILE.INC($C763:$C1482,K$1)</f>
        <v>10.882089812775964</v>
      </c>
      <c r="L1482">
        <f t="shared" si="994"/>
        <v>14.343414473341882</v>
      </c>
      <c r="M1482">
        <f t="shared" si="994"/>
        <v>17.958178550015244</v>
      </c>
      <c r="N1482">
        <f t="shared" si="994"/>
        <v>21.836572256720881</v>
      </c>
      <c r="O1482">
        <f t="shared" si="994"/>
        <v>44.197939761040573</v>
      </c>
      <c r="P1482">
        <f t="shared" si="987"/>
        <v>1</v>
      </c>
      <c r="Q1482">
        <f t="shared" si="950"/>
        <v>1</v>
      </c>
      <c r="R1482">
        <f t="shared" si="951"/>
        <v>1</v>
      </c>
      <c r="S1482">
        <f t="shared" si="952"/>
        <v>1</v>
      </c>
      <c r="T1482">
        <f t="shared" si="964"/>
        <v>3.8605843700636501E-2</v>
      </c>
      <c r="U1482">
        <f t="shared" si="953"/>
        <v>4.9513548151870181E-2</v>
      </c>
      <c r="V1482">
        <f t="shared" si="954"/>
        <v>4.238890210950147E-2</v>
      </c>
      <c r="W1482">
        <f t="shared" si="955"/>
        <v>3.7173923113214581E-2</v>
      </c>
    </row>
    <row r="1483" spans="1:23" x14ac:dyDescent="0.4">
      <c r="A1483">
        <v>2004.06</v>
      </c>
      <c r="B1483">
        <v>1132.76</v>
      </c>
      <c r="C1483">
        <v>26.401285366474923</v>
      </c>
      <c r="D1483">
        <f t="shared" si="945"/>
        <v>0.14905129389002486</v>
      </c>
      <c r="E1483">
        <f t="shared" si="969"/>
        <v>0.14651821862348177</v>
      </c>
      <c r="F1483">
        <f t="shared" si="965"/>
        <v>0.32623007308801411</v>
      </c>
      <c r="G1483" t="str">
        <f t="shared" si="946"/>
        <v>Above 22.0</v>
      </c>
      <c r="H1483" t="str">
        <f t="shared" si="947"/>
        <v>17.8 to 22.0</v>
      </c>
      <c r="I1483" t="str">
        <f>IF(C1483&gt;$AA$17,"Above 21.9",IF(C1483&gt;$AA$16,"17.7 to 21.9",IF(C1483&gt;$AA$15,"13.7 to 17.7",IF(C1483&gt;$AA$14,"10.6 to 13.6","Below 10.6"))))</f>
        <v>Above 21.9</v>
      </c>
      <c r="J1483" t="str">
        <f t="shared" si="948"/>
        <v>17.7 to 21.9</v>
      </c>
      <c r="K1483">
        <f t="shared" ref="K1483:O1483" si="995">_xlfn.PERCENTILE.INC($C764:$C1483,K$1)</f>
        <v>10.882089812775964</v>
      </c>
      <c r="L1483">
        <f t="shared" si="995"/>
        <v>14.364246923002886</v>
      </c>
      <c r="M1483">
        <f t="shared" si="995"/>
        <v>17.994294423671374</v>
      </c>
      <c r="N1483">
        <f t="shared" si="995"/>
        <v>21.853333925802417</v>
      </c>
      <c r="O1483">
        <f t="shared" si="995"/>
        <v>44.197939761040573</v>
      </c>
      <c r="P1483">
        <f t="shared" si="987"/>
        <v>1</v>
      </c>
      <c r="Q1483">
        <f t="shared" si="950"/>
        <v>1</v>
      </c>
      <c r="R1483">
        <f t="shared" si="951"/>
        <v>1</v>
      </c>
      <c r="S1483">
        <f t="shared" si="952"/>
        <v>1</v>
      </c>
      <c r="T1483">
        <f t="shared" si="964"/>
        <v>3.7876943721453331E-2</v>
      </c>
      <c r="U1483">
        <f t="shared" si="953"/>
        <v>4.9283507276751744E-2</v>
      </c>
      <c r="V1483">
        <f t="shared" si="954"/>
        <v>4.0270256494902512E-2</v>
      </c>
      <c r="W1483">
        <f t="shared" si="955"/>
        <v>3.8605843700636501E-2</v>
      </c>
    </row>
    <row r="1484" spans="1:23" x14ac:dyDescent="0.4">
      <c r="A1484">
        <v>2004.07</v>
      </c>
      <c r="B1484">
        <v>1105.8499999999999</v>
      </c>
      <c r="C1484">
        <v>25.695888646268568</v>
      </c>
      <c r="D1484">
        <f t="shared" si="945"/>
        <v>0.14498227735932653</v>
      </c>
      <c r="E1484">
        <f t="shared" si="969"/>
        <v>0.11416164587825171</v>
      </c>
      <c r="F1484">
        <f t="shared" si="965"/>
        <v>-0.28507362548112658</v>
      </c>
      <c r="G1484" t="str">
        <f t="shared" si="946"/>
        <v>Above 22.0</v>
      </c>
      <c r="H1484" t="str">
        <f t="shared" si="947"/>
        <v>17.8 to 22.0</v>
      </c>
      <c r="I1484" t="str">
        <f>IF(C1484&gt;$AA$17,"Above 21.9",IF(C1484&gt;$AA$16,"17.7 to 21.9",IF(C1484&gt;$AA$15,"13.7 to 17.7",IF(C1484&gt;$AA$14,"10.6 to 13.6","Below 10.6"))))</f>
        <v>Above 21.9</v>
      </c>
      <c r="J1484" t="str">
        <f t="shared" si="948"/>
        <v>17.7 to 21.9</v>
      </c>
      <c r="K1484">
        <f t="shared" ref="K1484:O1484" si="996">_xlfn.PERCENTILE.INC($C765:$C1484,K$1)</f>
        <v>10.882089812775964</v>
      </c>
      <c r="L1484">
        <f t="shared" si="996"/>
        <v>14.372569115690867</v>
      </c>
      <c r="M1484">
        <f t="shared" si="996"/>
        <v>18.017921203419181</v>
      </c>
      <c r="N1484">
        <f t="shared" si="996"/>
        <v>21.876061655499427</v>
      </c>
      <c r="O1484">
        <f t="shared" si="996"/>
        <v>44.197939761040573</v>
      </c>
      <c r="P1484">
        <f t="shared" si="987"/>
        <v>1</v>
      </c>
      <c r="Q1484">
        <f t="shared" si="950"/>
        <v>1</v>
      </c>
      <c r="R1484">
        <f t="shared" si="951"/>
        <v>1</v>
      </c>
      <c r="S1484">
        <f t="shared" si="952"/>
        <v>1</v>
      </c>
      <c r="T1484">
        <f t="shared" si="964"/>
        <v>3.8916731534996557E-2</v>
      </c>
      <c r="U1484">
        <f t="shared" si="953"/>
        <v>4.9830695686424058E-2</v>
      </c>
      <c r="V1484">
        <f t="shared" si="954"/>
        <v>4.0213405948328319E-2</v>
      </c>
      <c r="W1484">
        <f t="shared" si="955"/>
        <v>3.7876943721453331E-2</v>
      </c>
    </row>
    <row r="1485" spans="1:23" x14ac:dyDescent="0.4">
      <c r="A1485">
        <v>2004.08</v>
      </c>
      <c r="B1485">
        <v>1088.94</v>
      </c>
      <c r="C1485">
        <v>25.174462226477779</v>
      </c>
      <c r="D1485">
        <f t="shared" si="945"/>
        <v>0.13456401861106324</v>
      </c>
      <c r="E1485">
        <f t="shared" si="969"/>
        <v>0.10046183541681412</v>
      </c>
      <c r="F1485">
        <f t="shared" si="965"/>
        <v>-0.18349685762083309</v>
      </c>
      <c r="G1485" t="str">
        <f t="shared" si="946"/>
        <v>Above 22.0</v>
      </c>
      <c r="H1485" t="str">
        <f t="shared" si="947"/>
        <v>17.8 to 22.0</v>
      </c>
      <c r="I1485" t="str">
        <f>IF(C1485&gt;$AA$17,"Above 21.9",IF(C1485&gt;$AA$16,"17.7 to 21.9",IF(C1485&gt;$AA$15,"13.7 to 17.7",IF(C1485&gt;$AA$14,"10.6 to 13.6","Below 10.6"))))</f>
        <v>Above 21.9</v>
      </c>
      <c r="J1485" t="str">
        <f t="shared" si="948"/>
        <v>17.7 to 21.9</v>
      </c>
      <c r="K1485">
        <f t="shared" ref="K1485:O1485" si="997">_xlfn.PERCENTILE.INC($C766:$C1485,K$1)</f>
        <v>10.882089812775964</v>
      </c>
      <c r="L1485">
        <f t="shared" si="997"/>
        <v>14.409854922659903</v>
      </c>
      <c r="M1485">
        <f t="shared" si="997"/>
        <v>18.027349829310889</v>
      </c>
      <c r="N1485">
        <f t="shared" si="997"/>
        <v>21.950028684458541</v>
      </c>
      <c r="O1485">
        <f t="shared" si="997"/>
        <v>44.197939761040573</v>
      </c>
      <c r="P1485">
        <f t="shared" si="987"/>
        <v>1</v>
      </c>
      <c r="Q1485">
        <f t="shared" si="950"/>
        <v>1</v>
      </c>
      <c r="R1485">
        <f t="shared" si="951"/>
        <v>1</v>
      </c>
      <c r="S1485">
        <f t="shared" si="952"/>
        <v>1</v>
      </c>
      <c r="T1485">
        <f t="shared" si="964"/>
        <v>3.9722794910321012E-2</v>
      </c>
      <c r="U1485">
        <f t="shared" si="953"/>
        <v>4.8696043153752665E-2</v>
      </c>
      <c r="V1485">
        <f t="shared" si="954"/>
        <v>4.0580707637653014E-2</v>
      </c>
      <c r="W1485">
        <f t="shared" si="955"/>
        <v>3.8916731534996557E-2</v>
      </c>
    </row>
    <row r="1486" spans="1:23" x14ac:dyDescent="0.4">
      <c r="A1486">
        <v>2004.09</v>
      </c>
      <c r="B1486">
        <v>1117.6600000000001</v>
      </c>
      <c r="C1486">
        <v>25.668406776357703</v>
      </c>
      <c r="D1486">
        <f t="shared" si="945"/>
        <v>0.13934812403632005</v>
      </c>
      <c r="E1486">
        <f t="shared" si="969"/>
        <v>9.6347014046927748E-2</v>
      </c>
      <c r="F1486">
        <f t="shared" si="965"/>
        <v>0.31649126673645961</v>
      </c>
      <c r="G1486" t="str">
        <f t="shared" si="946"/>
        <v>Above 22.0</v>
      </c>
      <c r="H1486" t="str">
        <f t="shared" si="947"/>
        <v>17.8 to 22.0</v>
      </c>
      <c r="I1486" t="str">
        <f>IF(C1486&gt;$AA$17,"Above 21.9",IF(C1486&gt;$AA$16,"17.7 to 21.9",IF(C1486&gt;$AA$15,"13.7 to 17.7",IF(C1486&gt;$AA$14,"10.6 to 13.6","Below 10.6"))))</f>
        <v>Above 21.9</v>
      </c>
      <c r="J1486" t="str">
        <f t="shared" si="948"/>
        <v>17.7 to 21.9</v>
      </c>
      <c r="K1486">
        <f t="shared" ref="K1486:O1486" si="998">_xlfn.PERCENTILE.INC($C767:$C1486,K$1)</f>
        <v>10.882089812775964</v>
      </c>
      <c r="L1486">
        <f t="shared" si="998"/>
        <v>14.440644976859309</v>
      </c>
      <c r="M1486">
        <f t="shared" si="998"/>
        <v>18.049974198830522</v>
      </c>
      <c r="N1486">
        <f t="shared" si="998"/>
        <v>21.965908476518646</v>
      </c>
      <c r="O1486">
        <f t="shared" si="998"/>
        <v>44.197939761040573</v>
      </c>
      <c r="P1486">
        <f t="shared" si="987"/>
        <v>1</v>
      </c>
      <c r="Q1486">
        <f t="shared" si="950"/>
        <v>1</v>
      </c>
      <c r="R1486">
        <f t="shared" si="951"/>
        <v>1</v>
      </c>
      <c r="S1486">
        <f t="shared" si="952"/>
        <v>1</v>
      </c>
      <c r="T1486">
        <f t="shared" si="964"/>
        <v>3.8958397718749961E-2</v>
      </c>
      <c r="U1486">
        <f t="shared" si="953"/>
        <v>4.8599247931508084E-2</v>
      </c>
      <c r="V1486">
        <f t="shared" si="954"/>
        <v>3.9613865034858906E-2</v>
      </c>
      <c r="W1486">
        <f t="shared" si="955"/>
        <v>3.9722794910321012E-2</v>
      </c>
    </row>
    <row r="1487" spans="1:23" x14ac:dyDescent="0.4">
      <c r="A1487">
        <v>2004.1</v>
      </c>
      <c r="B1487">
        <v>1117.21</v>
      </c>
      <c r="C1487">
        <v>25.411655665489342</v>
      </c>
      <c r="D1487">
        <f t="shared" si="945"/>
        <v>0.14087665207735928</v>
      </c>
      <c r="E1487">
        <f t="shared" si="969"/>
        <v>7.5553801276558891E-2</v>
      </c>
      <c r="F1487">
        <f t="shared" si="965"/>
        <v>-4.8315230034183428E-3</v>
      </c>
      <c r="G1487" t="str">
        <f t="shared" si="946"/>
        <v>Above 22.0</v>
      </c>
      <c r="H1487" t="str">
        <f t="shared" si="947"/>
        <v>17.8 to 22.0</v>
      </c>
      <c r="I1487" t="str">
        <f>IF(C1487&gt;$AA$17,"Above 21.9",IF(C1487&gt;$AA$16,"17.7 to 21.9",IF(C1487&gt;$AA$15,"13.7 to 17.7",IF(C1487&gt;$AA$14,"10.6 to 13.6","Below 10.6"))))</f>
        <v>Above 21.9</v>
      </c>
      <c r="J1487" t="str">
        <f t="shared" si="948"/>
        <v>17.7 to 21.9</v>
      </c>
      <c r="K1487">
        <f t="shared" ref="K1487:O1487" si="999">_xlfn.PERCENTILE.INC($C768:$C1487,K$1)</f>
        <v>10.882089812775964</v>
      </c>
      <c r="L1487">
        <f t="shared" si="999"/>
        <v>14.483093939494596</v>
      </c>
      <c r="M1487">
        <f t="shared" si="999"/>
        <v>18.084454416550034</v>
      </c>
      <c r="N1487">
        <f t="shared" si="999"/>
        <v>22.004610228634817</v>
      </c>
      <c r="O1487">
        <f t="shared" si="999"/>
        <v>44.197939761040573</v>
      </c>
      <c r="P1487">
        <f t="shared" si="987"/>
        <v>1</v>
      </c>
      <c r="Q1487">
        <f t="shared" si="950"/>
        <v>1</v>
      </c>
      <c r="R1487">
        <f t="shared" si="951"/>
        <v>1</v>
      </c>
      <c r="S1487">
        <f t="shared" si="952"/>
        <v>1</v>
      </c>
      <c r="T1487">
        <f t="shared" si="964"/>
        <v>3.9352020709066356E-2</v>
      </c>
      <c r="U1487">
        <f t="shared" si="953"/>
        <v>4.9029800075274584E-2</v>
      </c>
      <c r="V1487">
        <f t="shared" si="954"/>
        <v>3.8936631148614453E-2</v>
      </c>
      <c r="W1487">
        <f t="shared" si="955"/>
        <v>3.8958397718749961E-2</v>
      </c>
    </row>
    <row r="1488" spans="1:23" x14ac:dyDescent="0.4">
      <c r="A1488">
        <v>2004.11</v>
      </c>
      <c r="B1488">
        <v>1168.94</v>
      </c>
      <c r="C1488">
        <v>26.465310814818054</v>
      </c>
      <c r="D1488">
        <f t="shared" si="945"/>
        <v>0.15356066028936469</v>
      </c>
      <c r="E1488">
        <f t="shared" si="969"/>
        <v>0.11338222687875031</v>
      </c>
      <c r="F1488">
        <f t="shared" si="965"/>
        <v>0.55563412429176273</v>
      </c>
      <c r="G1488" t="str">
        <f t="shared" si="946"/>
        <v>Above 22.0</v>
      </c>
      <c r="H1488" t="str">
        <f t="shared" si="947"/>
        <v>17.8 to 22.0</v>
      </c>
      <c r="I1488" t="str">
        <f>IF(C1488&gt;$AA$17,"Above 21.9",IF(C1488&gt;$AA$16,"17.7 to 21.9",IF(C1488&gt;$AA$15,"13.7 to 17.7",IF(C1488&gt;$AA$14,"10.6 to 13.6","Below 10.6"))))</f>
        <v>Above 21.9</v>
      </c>
      <c r="J1488" t="str">
        <f t="shared" si="948"/>
        <v>17.7 to 21.9</v>
      </c>
      <c r="K1488">
        <f t="shared" ref="K1488:O1488" si="1000">_xlfn.PERCENTILE.INC($C769:$C1488,K$1)</f>
        <v>10.882089812775964</v>
      </c>
      <c r="L1488">
        <f t="shared" si="1000"/>
        <v>14.56824387527689</v>
      </c>
      <c r="M1488">
        <f t="shared" si="1000"/>
        <v>18.111387630015304</v>
      </c>
      <c r="N1488">
        <f t="shared" si="1000"/>
        <v>22.009824154902436</v>
      </c>
      <c r="O1488">
        <f t="shared" si="1000"/>
        <v>44.197939761040573</v>
      </c>
      <c r="P1488">
        <f t="shared" si="987"/>
        <v>1</v>
      </c>
      <c r="Q1488">
        <f t="shared" si="950"/>
        <v>1</v>
      </c>
      <c r="R1488">
        <f t="shared" si="951"/>
        <v>1</v>
      </c>
      <c r="S1488">
        <f t="shared" si="952"/>
        <v>1</v>
      </c>
      <c r="T1488">
        <f t="shared" si="964"/>
        <v>3.7785311005684288E-2</v>
      </c>
      <c r="U1488">
        <f t="shared" si="953"/>
        <v>4.9481745466141917E-2</v>
      </c>
      <c r="V1488">
        <f t="shared" si="954"/>
        <v>3.8540400691522737E-2</v>
      </c>
      <c r="W1488">
        <f t="shared" si="955"/>
        <v>3.9352020709066356E-2</v>
      </c>
    </row>
    <row r="1489" spans="1:23" x14ac:dyDescent="0.4">
      <c r="A1489">
        <v>2004.12</v>
      </c>
      <c r="B1489">
        <v>1199.21</v>
      </c>
      <c r="C1489">
        <v>27.14480869474124</v>
      </c>
      <c r="D1489">
        <f t="shared" si="945"/>
        <v>0.16345262417891429</v>
      </c>
      <c r="E1489">
        <f t="shared" si="969"/>
        <v>0.1097220165827657</v>
      </c>
      <c r="F1489">
        <f t="shared" si="965"/>
        <v>0.31074306636782023</v>
      </c>
      <c r="G1489" t="str">
        <f t="shared" si="946"/>
        <v>Above 22.0</v>
      </c>
      <c r="H1489" t="str">
        <f t="shared" si="947"/>
        <v>17.8 to 22.0</v>
      </c>
      <c r="I1489" t="str">
        <f>IF(C1489&gt;$AA$17,"Above 21.9",IF(C1489&gt;$AA$16,"17.7 to 21.9",IF(C1489&gt;$AA$15,"13.7 to 17.7",IF(C1489&gt;$AA$14,"10.6 to 13.6","Below 10.6"))))</f>
        <v>Above 21.9</v>
      </c>
      <c r="J1489" t="str">
        <f t="shared" si="948"/>
        <v>17.7 to 21.9</v>
      </c>
      <c r="K1489">
        <f t="shared" ref="K1489:O1489" si="1001">_xlfn.PERCENTILE.INC($C770:$C1489,K$1)</f>
        <v>10.882089812775964</v>
      </c>
      <c r="L1489">
        <f t="shared" si="1001"/>
        <v>14.614865448447182</v>
      </c>
      <c r="M1489">
        <f t="shared" si="1001"/>
        <v>18.136112692134386</v>
      </c>
      <c r="N1489">
        <f t="shared" si="1001"/>
        <v>22.032797678977275</v>
      </c>
      <c r="O1489">
        <f t="shared" si="1001"/>
        <v>44.197939761040573</v>
      </c>
      <c r="P1489">
        <f t="shared" si="987"/>
        <v>1</v>
      </c>
      <c r="Q1489">
        <f t="shared" si="950"/>
        <v>1</v>
      </c>
      <c r="R1489">
        <f t="shared" si="951"/>
        <v>1</v>
      </c>
      <c r="S1489">
        <f t="shared" si="952"/>
        <v>1</v>
      </c>
      <c r="T1489">
        <f t="shared" si="964"/>
        <v>3.6839456532759794E-2</v>
      </c>
      <c r="U1489">
        <f t="shared" si="953"/>
        <v>5.0222273466480873E-2</v>
      </c>
      <c r="V1489">
        <f t="shared" si="954"/>
        <v>3.7544343843563935E-2</v>
      </c>
      <c r="W1489">
        <f t="shared" si="955"/>
        <v>3.7785311005684288E-2</v>
      </c>
    </row>
    <row r="1490" spans="1:23" x14ac:dyDescent="0.4">
      <c r="A1490">
        <v>2005.01</v>
      </c>
      <c r="B1490">
        <v>1181.4100000000001</v>
      </c>
      <c r="C1490">
        <v>26.587250697970394</v>
      </c>
      <c r="D1490">
        <f t="shared" si="945"/>
        <v>0.15393014508328856</v>
      </c>
      <c r="E1490">
        <f t="shared" si="969"/>
        <v>4.3169215554692282E-2</v>
      </c>
      <c r="F1490">
        <f t="shared" si="965"/>
        <v>-0.17811726052984836</v>
      </c>
      <c r="G1490" t="str">
        <f t="shared" si="946"/>
        <v>Above 22.0</v>
      </c>
      <c r="H1490" t="str">
        <f t="shared" si="947"/>
        <v>17.8 to 22.0</v>
      </c>
      <c r="I1490" t="str">
        <f>IF(C1490&gt;$AA$17,"Above 21.9",IF(C1490&gt;$AA$16,"17.7 to 21.9",IF(C1490&gt;$AA$15,"13.7 to 17.7",IF(C1490&gt;$AA$14,"10.6 to 13.6","Below 10.6"))))</f>
        <v>Above 21.9</v>
      </c>
      <c r="J1490" t="str">
        <f t="shared" si="948"/>
        <v>17.7 to 21.9</v>
      </c>
      <c r="K1490">
        <f t="shared" ref="K1490:O1490" si="1002">_xlfn.PERCENTILE.INC($C771:$C1490,K$1)</f>
        <v>10.882089812775964</v>
      </c>
      <c r="L1490">
        <f t="shared" si="1002"/>
        <v>14.629026105465993</v>
      </c>
      <c r="M1490">
        <f t="shared" si="1002"/>
        <v>18.156473075902301</v>
      </c>
      <c r="N1490">
        <f t="shared" si="1002"/>
        <v>22.046823997542592</v>
      </c>
      <c r="O1490">
        <f t="shared" si="1002"/>
        <v>44.197939761040573</v>
      </c>
      <c r="P1490">
        <f t="shared" si="987"/>
        <v>1</v>
      </c>
      <c r="Q1490">
        <f t="shared" si="950"/>
        <v>1</v>
      </c>
      <c r="R1490">
        <f t="shared" si="951"/>
        <v>1</v>
      </c>
      <c r="S1490">
        <f t="shared" si="952"/>
        <v>1</v>
      </c>
      <c r="T1490">
        <f t="shared" si="964"/>
        <v>3.7612012289647445E-2</v>
      </c>
      <c r="U1490">
        <f t="shared" si="953"/>
        <v>4.945813806754136E-2</v>
      </c>
      <c r="V1490">
        <f t="shared" si="954"/>
        <v>3.6155197893246477E-2</v>
      </c>
      <c r="W1490">
        <f t="shared" si="955"/>
        <v>3.6839456532759794E-2</v>
      </c>
    </row>
    <row r="1491" spans="1:23" x14ac:dyDescent="0.4">
      <c r="A1491">
        <v>2005.02</v>
      </c>
      <c r="B1491">
        <v>1199.6300000000001</v>
      </c>
      <c r="C1491">
        <v>26.744863128101194</v>
      </c>
      <c r="D1491">
        <f t="shared" si="945"/>
        <v>0.14892720783532537</v>
      </c>
      <c r="E1491">
        <f t="shared" si="969"/>
        <v>4.9214595577945892E-2</v>
      </c>
      <c r="F1491">
        <f t="shared" si="965"/>
        <v>0.18506699621638578</v>
      </c>
      <c r="G1491" t="str">
        <f t="shared" si="946"/>
        <v>Above 22.0</v>
      </c>
      <c r="H1491" t="str">
        <f t="shared" si="947"/>
        <v>17.8 to 22.0</v>
      </c>
      <c r="I1491" t="str">
        <f>IF(C1491&gt;$AA$17,"Above 21.9",IF(C1491&gt;$AA$16,"17.7 to 21.9",IF(C1491&gt;$AA$15,"13.7 to 17.7",IF(C1491&gt;$AA$14,"10.6 to 13.6","Below 10.6"))))</f>
        <v>Above 21.9</v>
      </c>
      <c r="J1491" t="str">
        <f t="shared" si="948"/>
        <v>17.7 to 21.9</v>
      </c>
      <c r="K1491">
        <f t="shared" ref="K1491:O1491" si="1003">_xlfn.PERCENTILE.INC($C772:$C1491,K$1)</f>
        <v>10.882089812775964</v>
      </c>
      <c r="L1491">
        <f t="shared" si="1003"/>
        <v>14.645329316608851</v>
      </c>
      <c r="M1491">
        <f t="shared" si="1003"/>
        <v>18.175247046369481</v>
      </c>
      <c r="N1491">
        <f t="shared" si="1003"/>
        <v>22.088008472543645</v>
      </c>
      <c r="O1491">
        <f t="shared" si="1003"/>
        <v>44.197939761040573</v>
      </c>
      <c r="P1491">
        <f t="shared" si="987"/>
        <v>1</v>
      </c>
      <c r="Q1491">
        <f t="shared" si="950"/>
        <v>1</v>
      </c>
      <c r="R1491">
        <f t="shared" si="951"/>
        <v>1</v>
      </c>
      <c r="S1491">
        <f t="shared" si="952"/>
        <v>1</v>
      </c>
      <c r="T1491">
        <f t="shared" si="964"/>
        <v>3.7390357737493385E-2</v>
      </c>
      <c r="U1491">
        <f t="shared" si="953"/>
        <v>4.8070979460076338E-2</v>
      </c>
      <c r="V1491">
        <f t="shared" si="954"/>
        <v>3.6165237766232428E-2</v>
      </c>
      <c r="W1491">
        <f t="shared" si="955"/>
        <v>3.7612012289647445E-2</v>
      </c>
    </row>
    <row r="1492" spans="1:23" x14ac:dyDescent="0.4">
      <c r="A1492">
        <v>2005.03</v>
      </c>
      <c r="B1492">
        <v>1194.9000000000001</v>
      </c>
      <c r="C1492">
        <v>26.33914213105793</v>
      </c>
      <c r="D1492">
        <f t="shared" si="945"/>
        <v>0.14229950319375445</v>
      </c>
      <c r="E1492">
        <f t="shared" si="969"/>
        <v>6.3097208135376143E-2</v>
      </c>
      <c r="F1492">
        <f t="shared" si="965"/>
        <v>-4.7314588664838508E-2</v>
      </c>
      <c r="G1492" t="str">
        <f t="shared" si="946"/>
        <v>Above 22.0</v>
      </c>
      <c r="H1492" t="str">
        <f t="shared" si="947"/>
        <v>17.8 to 22.0</v>
      </c>
      <c r="I1492" t="str">
        <f>IF(C1492&gt;$AA$17,"Above 21.9",IF(C1492&gt;$AA$16,"17.7 to 21.9",IF(C1492&gt;$AA$15,"13.7 to 17.7",IF(C1492&gt;$AA$14,"10.6 to 13.6","Below 10.6"))))</f>
        <v>Above 21.9</v>
      </c>
      <c r="J1492" t="str">
        <f t="shared" si="948"/>
        <v>17.7 to 21.9</v>
      </c>
      <c r="K1492">
        <f t="shared" ref="K1492:O1492" si="1004">_xlfn.PERCENTILE.INC($C773:$C1492,K$1)</f>
        <v>10.882089812775964</v>
      </c>
      <c r="L1492">
        <f t="shared" si="1004"/>
        <v>14.662106150546304</v>
      </c>
      <c r="M1492">
        <f t="shared" si="1004"/>
        <v>18.20945369251049</v>
      </c>
      <c r="N1492">
        <f t="shared" si="1004"/>
        <v>22.172881808390102</v>
      </c>
      <c r="O1492">
        <f t="shared" si="1004"/>
        <v>44.197939761040573</v>
      </c>
      <c r="P1492">
        <f t="shared" si="987"/>
        <v>1</v>
      </c>
      <c r="Q1492">
        <f t="shared" si="950"/>
        <v>1</v>
      </c>
      <c r="R1492">
        <f t="shared" si="951"/>
        <v>1</v>
      </c>
      <c r="S1492">
        <f t="shared" si="952"/>
        <v>1</v>
      </c>
      <c r="T1492">
        <f t="shared" si="964"/>
        <v>3.7966308660480064E-2</v>
      </c>
      <c r="U1492">
        <f t="shared" si="953"/>
        <v>4.7275205365676295E-2</v>
      </c>
      <c r="V1492">
        <f t="shared" si="954"/>
        <v>3.7193344984139703E-2</v>
      </c>
      <c r="W1492">
        <f t="shared" si="955"/>
        <v>3.7390357737493385E-2</v>
      </c>
    </row>
    <row r="1493" spans="1:23" x14ac:dyDescent="0.4">
      <c r="A1493">
        <v>2005.04</v>
      </c>
      <c r="B1493">
        <v>1164.43</v>
      </c>
      <c r="C1493">
        <v>25.408922569114477</v>
      </c>
      <c r="D1493">
        <f t="shared" si="945"/>
        <v>0.12925912071036205</v>
      </c>
      <c r="E1493">
        <f t="shared" si="969"/>
        <v>2.7414060845627308E-2</v>
      </c>
      <c r="F1493">
        <f t="shared" si="965"/>
        <v>-0.30600050213407004</v>
      </c>
      <c r="G1493" t="str">
        <f t="shared" si="946"/>
        <v>Above 22.0</v>
      </c>
      <c r="H1493" t="str">
        <f t="shared" si="947"/>
        <v>17.8 to 22.0</v>
      </c>
      <c r="I1493" t="str">
        <f>IF(C1493&gt;$AA$17,"Above 21.9",IF(C1493&gt;$AA$16,"17.7 to 21.9",IF(C1493&gt;$AA$15,"13.7 to 17.7",IF(C1493&gt;$AA$14,"10.6 to 13.6","Below 10.6"))))</f>
        <v>Above 21.9</v>
      </c>
      <c r="J1493" t="str">
        <f t="shared" si="948"/>
        <v>17.7 to 21.9</v>
      </c>
      <c r="K1493">
        <f t="shared" ref="K1493:O1493" si="1005">_xlfn.PERCENTILE.INC($C774:$C1493,K$1)</f>
        <v>10.882089812775964</v>
      </c>
      <c r="L1493">
        <f t="shared" si="1005"/>
        <v>14.688830773584582</v>
      </c>
      <c r="M1493">
        <f t="shared" si="1005"/>
        <v>18.239842603879772</v>
      </c>
      <c r="N1493">
        <f t="shared" si="1005"/>
        <v>22.195447203847593</v>
      </c>
      <c r="O1493">
        <f t="shared" si="1005"/>
        <v>44.197939761040573</v>
      </c>
      <c r="P1493">
        <f t="shared" si="987"/>
        <v>1</v>
      </c>
      <c r="Q1493">
        <f t="shared" si="950"/>
        <v>1</v>
      </c>
      <c r="R1493">
        <f t="shared" si="951"/>
        <v>1</v>
      </c>
      <c r="S1493">
        <f t="shared" si="952"/>
        <v>1</v>
      </c>
      <c r="T1493">
        <f t="shared" si="964"/>
        <v>3.9356253586900945E-2</v>
      </c>
      <c r="U1493">
        <f t="shared" si="953"/>
        <v>4.6204872123620039E-2</v>
      </c>
      <c r="V1493">
        <f t="shared" si="954"/>
        <v>3.7173923113214581E-2</v>
      </c>
      <c r="W1493">
        <f t="shared" si="955"/>
        <v>3.7966308660480064E-2</v>
      </c>
    </row>
    <row r="1494" spans="1:23" x14ac:dyDescent="0.4">
      <c r="A1494">
        <v>2005.05</v>
      </c>
      <c r="B1494">
        <v>1178.28</v>
      </c>
      <c r="C1494">
        <v>25.650230187182981</v>
      </c>
      <c r="D1494">
        <f t="shared" si="945"/>
        <v>0.12494415914167352</v>
      </c>
      <c r="E1494">
        <f t="shared" si="969"/>
        <v>6.8463338109142347E-2</v>
      </c>
      <c r="F1494">
        <f t="shared" si="965"/>
        <v>0.14273077814896465</v>
      </c>
      <c r="G1494" t="str">
        <f t="shared" si="946"/>
        <v>Above 22.0</v>
      </c>
      <c r="H1494" t="str">
        <f t="shared" si="947"/>
        <v>Above 22.0</v>
      </c>
      <c r="I1494" t="str">
        <f>IF(C1494&gt;$AA$17,"Above 21.9",IF(C1494&gt;$AA$16,"17.7 to 21.9",IF(C1494&gt;$AA$15,"13.7 to 17.7",IF(C1494&gt;$AA$14,"10.6 to 13.6","Below 10.6"))))</f>
        <v>Above 21.9</v>
      </c>
      <c r="J1494" t="str">
        <f t="shared" si="948"/>
        <v>Above 21.9</v>
      </c>
      <c r="K1494">
        <f t="shared" ref="K1494:O1494" si="1006">_xlfn.PERCENTILE.INC($C775:$C1494,K$1)</f>
        <v>10.882089812775964</v>
      </c>
      <c r="L1494">
        <f t="shared" si="1006"/>
        <v>14.740715888156574</v>
      </c>
      <c r="M1494">
        <f t="shared" si="1006"/>
        <v>18.275217356797217</v>
      </c>
      <c r="N1494">
        <f t="shared" si="1006"/>
        <v>22.200252479459486</v>
      </c>
      <c r="O1494">
        <f t="shared" si="1006"/>
        <v>44.197939761040573</v>
      </c>
      <c r="P1494">
        <f t="shared" si="987"/>
        <v>1</v>
      </c>
      <c r="Q1494">
        <f t="shared" si="950"/>
        <v>1</v>
      </c>
      <c r="R1494">
        <f t="shared" si="951"/>
        <v>1</v>
      </c>
      <c r="S1494">
        <f t="shared" si="952"/>
        <v>1</v>
      </c>
      <c r="T1494">
        <f t="shared" si="964"/>
        <v>3.898600490921459E-2</v>
      </c>
      <c r="U1494">
        <f t="shared" si="953"/>
        <v>4.5054326443258234E-2</v>
      </c>
      <c r="V1494">
        <f t="shared" si="954"/>
        <v>3.8605843700636501E-2</v>
      </c>
      <c r="W1494">
        <f t="shared" si="955"/>
        <v>3.9356253586900945E-2</v>
      </c>
    </row>
    <row r="1495" spans="1:23" x14ac:dyDescent="0.4">
      <c r="A1495">
        <v>2005.06</v>
      </c>
      <c r="B1495">
        <v>1202.25</v>
      </c>
      <c r="C1495">
        <v>26.068394871883999</v>
      </c>
      <c r="D1495">
        <f t="shared" si="945"/>
        <v>0.12290720311486047</v>
      </c>
      <c r="E1495">
        <f t="shared" si="969"/>
        <v>6.1345739609449494E-2</v>
      </c>
      <c r="F1495">
        <f t="shared" si="965"/>
        <v>0.24411854567674945</v>
      </c>
      <c r="G1495" t="str">
        <f t="shared" si="946"/>
        <v>Above 22.0</v>
      </c>
      <c r="H1495" t="str">
        <f t="shared" si="947"/>
        <v>Above 22.0</v>
      </c>
      <c r="I1495" t="str">
        <f>IF(C1495&gt;$AA$17,"Above 21.9",IF(C1495&gt;$AA$16,"17.7 to 21.9",IF(C1495&gt;$AA$15,"13.7 to 17.7",IF(C1495&gt;$AA$14,"10.6 to 13.6","Below 10.6"))))</f>
        <v>Above 21.9</v>
      </c>
      <c r="J1495" t="str">
        <f t="shared" si="948"/>
        <v>Above 21.9</v>
      </c>
      <c r="K1495">
        <f t="shared" ref="K1495:O1495" si="1007">_xlfn.PERCENTILE.INC($C776:$C1495,K$1)</f>
        <v>10.882089812775964</v>
      </c>
      <c r="L1495">
        <f t="shared" si="1007"/>
        <v>14.793457551118484</v>
      </c>
      <c r="M1495">
        <f t="shared" si="1007"/>
        <v>18.290355055748375</v>
      </c>
      <c r="N1495">
        <f t="shared" si="1007"/>
        <v>22.230890990018814</v>
      </c>
      <c r="O1495">
        <f t="shared" si="1007"/>
        <v>44.197939761040573</v>
      </c>
      <c r="P1495">
        <f t="shared" si="987"/>
        <v>1</v>
      </c>
      <c r="Q1495">
        <f t="shared" si="950"/>
        <v>1</v>
      </c>
      <c r="R1495">
        <f t="shared" si="951"/>
        <v>1</v>
      </c>
      <c r="S1495">
        <f t="shared" si="952"/>
        <v>1</v>
      </c>
      <c r="T1495">
        <f t="shared" si="964"/>
        <v>3.8360628067612534E-2</v>
      </c>
      <c r="U1495">
        <f t="shared" si="953"/>
        <v>4.4017268087883553E-2</v>
      </c>
      <c r="V1495">
        <f t="shared" si="954"/>
        <v>3.7876943721453331E-2</v>
      </c>
      <c r="W1495">
        <f t="shared" si="955"/>
        <v>3.898600490921459E-2</v>
      </c>
    </row>
    <row r="1496" spans="1:23" x14ac:dyDescent="0.4">
      <c r="A1496">
        <v>2005.07</v>
      </c>
      <c r="B1496">
        <v>1222.24</v>
      </c>
      <c r="C1496">
        <v>26.287871091254758</v>
      </c>
      <c r="D1496">
        <f t="shared" si="945"/>
        <v>0.11928700862981503</v>
      </c>
      <c r="E1496">
        <f t="shared" si="969"/>
        <v>0.10524935569923598</v>
      </c>
      <c r="F1496">
        <f t="shared" si="965"/>
        <v>0.19952588895820347</v>
      </c>
      <c r="G1496" t="str">
        <f t="shared" si="946"/>
        <v>Above 22.0</v>
      </c>
      <c r="H1496" t="str">
        <f t="shared" si="947"/>
        <v>Above 22.0</v>
      </c>
      <c r="I1496" t="str">
        <f>IF(C1496&gt;$AA$17,"Above 21.9",IF(C1496&gt;$AA$16,"17.7 to 21.9",IF(C1496&gt;$AA$15,"13.7 to 17.7",IF(C1496&gt;$AA$14,"10.6 to 13.6","Below 10.6"))))</f>
        <v>Above 21.9</v>
      </c>
      <c r="J1496" t="str">
        <f t="shared" si="948"/>
        <v>Above 21.9</v>
      </c>
      <c r="K1496">
        <f t="shared" ref="K1496:O1496" si="1008">_xlfn.PERCENTILE.INC($C777:$C1496,K$1)</f>
        <v>10.882089812775964</v>
      </c>
      <c r="L1496">
        <f t="shared" si="1008"/>
        <v>14.815468840611574</v>
      </c>
      <c r="M1496">
        <f t="shared" si="1008"/>
        <v>18.306314129593879</v>
      </c>
      <c r="N1496">
        <f t="shared" si="1008"/>
        <v>22.28235600356447</v>
      </c>
      <c r="O1496">
        <f t="shared" si="1008"/>
        <v>44.197939761040573</v>
      </c>
      <c r="P1496">
        <f t="shared" si="987"/>
        <v>1</v>
      </c>
      <c r="Q1496">
        <f t="shared" si="950"/>
        <v>1</v>
      </c>
      <c r="R1496">
        <f t="shared" si="951"/>
        <v>1</v>
      </c>
      <c r="S1496">
        <f t="shared" si="952"/>
        <v>1</v>
      </c>
      <c r="T1496">
        <f t="shared" si="964"/>
        <v>3.804035695886656E-2</v>
      </c>
      <c r="U1496">
        <f t="shared" si="953"/>
        <v>4.2778163322000892E-2</v>
      </c>
      <c r="V1496">
        <f t="shared" si="954"/>
        <v>3.8916731534996557E-2</v>
      </c>
      <c r="W1496">
        <f t="shared" si="955"/>
        <v>3.8360628067612534E-2</v>
      </c>
    </row>
    <row r="1497" spans="1:23" x14ac:dyDescent="0.4">
      <c r="A1497">
        <v>2005.08</v>
      </c>
      <c r="B1497">
        <v>1224.27</v>
      </c>
      <c r="C1497">
        <v>26.104381410936156</v>
      </c>
      <c r="D1497">
        <f t="shared" si="945"/>
        <v>0.11896764500724363</v>
      </c>
      <c r="E1497">
        <f t="shared" si="969"/>
        <v>0.1242768196594853</v>
      </c>
      <c r="F1497">
        <f t="shared" si="965"/>
        <v>1.9930619190993318E-2</v>
      </c>
      <c r="G1497" t="str">
        <f t="shared" si="946"/>
        <v>Above 22.0</v>
      </c>
      <c r="H1497" t="str">
        <f t="shared" si="947"/>
        <v>Above 22.0</v>
      </c>
      <c r="I1497" t="str">
        <f>IF(C1497&gt;$AA$17,"Above 21.9",IF(C1497&gt;$AA$16,"17.7 to 21.9",IF(C1497&gt;$AA$15,"13.7 to 17.7",IF(C1497&gt;$AA$14,"10.6 to 13.6","Below 10.6"))))</f>
        <v>Above 21.9</v>
      </c>
      <c r="J1497" t="str">
        <f t="shared" si="948"/>
        <v>Above 21.9</v>
      </c>
      <c r="K1497">
        <f t="shared" ref="K1497:O1497" si="1009">_xlfn.PERCENTILE.INC($C778:$C1497,K$1)</f>
        <v>10.882089812775964</v>
      </c>
      <c r="L1497">
        <f t="shared" si="1009"/>
        <v>14.832855873345659</v>
      </c>
      <c r="M1497">
        <f t="shared" si="1009"/>
        <v>18.331458345264036</v>
      </c>
      <c r="N1497">
        <f t="shared" si="1009"/>
        <v>22.30038677130112</v>
      </c>
      <c r="O1497">
        <f t="shared" si="1009"/>
        <v>44.197939761040573</v>
      </c>
      <c r="P1497">
        <f t="shared" si="987"/>
        <v>1</v>
      </c>
      <c r="Q1497">
        <f t="shared" si="950"/>
        <v>1</v>
      </c>
      <c r="R1497">
        <f t="shared" si="951"/>
        <v>1</v>
      </c>
      <c r="S1497">
        <f t="shared" si="952"/>
        <v>1</v>
      </c>
      <c r="T1497">
        <f t="shared" si="964"/>
        <v>3.8307745518193374E-2</v>
      </c>
      <c r="U1497">
        <f t="shared" si="953"/>
        <v>4.294781749906515E-2</v>
      </c>
      <c r="V1497">
        <f t="shared" si="954"/>
        <v>3.9722794910321012E-2</v>
      </c>
      <c r="W1497">
        <f t="shared" si="955"/>
        <v>3.804035695886656E-2</v>
      </c>
    </row>
    <row r="1498" spans="1:23" x14ac:dyDescent="0.4">
      <c r="A1498">
        <v>2005.09</v>
      </c>
      <c r="B1498">
        <v>1225.92</v>
      </c>
      <c r="C1498">
        <v>25.730122990164482</v>
      </c>
      <c r="D1498">
        <f t="shared" si="945"/>
        <v>0.11181471050676436</v>
      </c>
      <c r="E1498">
        <f t="shared" si="969"/>
        <v>9.6863088953706836E-2</v>
      </c>
      <c r="F1498">
        <f t="shared" si="965"/>
        <v>1.6172903036095872E-2</v>
      </c>
      <c r="G1498" t="str">
        <f t="shared" si="946"/>
        <v>Above 22.0</v>
      </c>
      <c r="H1498" t="str">
        <f t="shared" si="947"/>
        <v>Above 22.0</v>
      </c>
      <c r="I1498" t="str">
        <f>IF(C1498&gt;$AA$17,"Above 21.9",IF(C1498&gt;$AA$16,"17.7 to 21.9",IF(C1498&gt;$AA$15,"13.7 to 17.7",IF(C1498&gt;$AA$14,"10.6 to 13.6","Below 10.6"))))</f>
        <v>Above 21.9</v>
      </c>
      <c r="J1498" t="str">
        <f t="shared" si="948"/>
        <v>Above 21.9</v>
      </c>
      <c r="K1498">
        <f t="shared" ref="K1498:O1498" si="1010">_xlfn.PERCENTILE.INC($C779:$C1498,K$1)</f>
        <v>10.882089812775964</v>
      </c>
      <c r="L1498">
        <f t="shared" si="1010"/>
        <v>14.845686055222959</v>
      </c>
      <c r="M1498">
        <f t="shared" si="1010"/>
        <v>18.338528882612568</v>
      </c>
      <c r="N1498">
        <f t="shared" si="1010"/>
        <v>22.31363272998442</v>
      </c>
      <c r="O1498">
        <f t="shared" si="1010"/>
        <v>44.197939761040573</v>
      </c>
      <c r="P1498">
        <f t="shared" si="987"/>
        <v>1</v>
      </c>
      <c r="Q1498">
        <f t="shared" si="950"/>
        <v>1</v>
      </c>
      <c r="R1498">
        <f t="shared" si="951"/>
        <v>1</v>
      </c>
      <c r="S1498">
        <f t="shared" si="952"/>
        <v>1</v>
      </c>
      <c r="T1498">
        <f t="shared" si="964"/>
        <v>3.8864952195613561E-2</v>
      </c>
      <c r="U1498">
        <f t="shared" si="953"/>
        <v>4.1760615740880372E-2</v>
      </c>
      <c r="V1498">
        <f t="shared" si="954"/>
        <v>3.8958397718749961E-2</v>
      </c>
      <c r="W1498">
        <f t="shared" si="955"/>
        <v>3.8307745518193374E-2</v>
      </c>
    </row>
    <row r="1499" spans="1:23" x14ac:dyDescent="0.4">
      <c r="A1499">
        <v>2005.1</v>
      </c>
      <c r="B1499">
        <v>1191.96</v>
      </c>
      <c r="C1499">
        <v>24.876538723647972</v>
      </c>
      <c r="D1499">
        <f t="shared" si="945"/>
        <v>0.10448088931585811</v>
      </c>
      <c r="E1499">
        <f t="shared" si="969"/>
        <v>6.6907743396496633E-2</v>
      </c>
      <c r="F1499">
        <f t="shared" si="965"/>
        <v>-0.33241973375097922</v>
      </c>
      <c r="G1499" t="str">
        <f t="shared" si="946"/>
        <v>Above 22.0</v>
      </c>
      <c r="H1499" t="str">
        <f t="shared" si="947"/>
        <v>Above 22.0</v>
      </c>
      <c r="I1499" t="str">
        <f>IF(C1499&gt;$AA$17,"Above 21.9",IF(C1499&gt;$AA$16,"17.7 to 21.9",IF(C1499&gt;$AA$15,"13.7 to 17.7",IF(C1499&gt;$AA$14,"10.6 to 13.6","Below 10.6"))))</f>
        <v>Above 21.9</v>
      </c>
      <c r="J1499" t="str">
        <f t="shared" si="948"/>
        <v>Above 21.9</v>
      </c>
      <c r="K1499">
        <f t="shared" ref="K1499:O1499" si="1011">_xlfn.PERCENTILE.INC($C780:$C1499,K$1)</f>
        <v>10.882089812775964</v>
      </c>
      <c r="L1499">
        <f t="shared" si="1011"/>
        <v>14.892405926982081</v>
      </c>
      <c r="M1499">
        <f t="shared" si="1011"/>
        <v>18.34301202578164</v>
      </c>
      <c r="N1499">
        <f t="shared" si="1011"/>
        <v>22.369098038271026</v>
      </c>
      <c r="O1499">
        <f t="shared" si="1011"/>
        <v>44.197939761040573</v>
      </c>
      <c r="P1499">
        <f t="shared" si="987"/>
        <v>1</v>
      </c>
      <c r="Q1499">
        <f t="shared" si="950"/>
        <v>1</v>
      </c>
      <c r="R1499">
        <f t="shared" si="951"/>
        <v>1</v>
      </c>
      <c r="S1499">
        <f t="shared" si="952"/>
        <v>1</v>
      </c>
      <c r="T1499">
        <f t="shared" si="964"/>
        <v>4.0198518415642225E-2</v>
      </c>
      <c r="U1499">
        <f t="shared" si="953"/>
        <v>4.1794203831916253E-2</v>
      </c>
      <c r="V1499">
        <f t="shared" si="954"/>
        <v>3.9352020709066356E-2</v>
      </c>
      <c r="W1499">
        <f t="shared" si="955"/>
        <v>3.8864952195613561E-2</v>
      </c>
    </row>
    <row r="1500" spans="1:23" x14ac:dyDescent="0.4">
      <c r="A1500">
        <v>2005.11</v>
      </c>
      <c r="B1500">
        <v>1237.3699999999999</v>
      </c>
      <c r="C1500">
        <v>25.931783309069033</v>
      </c>
      <c r="D1500">
        <f t="shared" si="945"/>
        <v>0.10777626651889913</v>
      </c>
      <c r="E1500">
        <f t="shared" si="969"/>
        <v>5.8540215922117333E-2</v>
      </c>
      <c r="F1500">
        <f t="shared" si="965"/>
        <v>0.45716299204671151</v>
      </c>
      <c r="G1500" t="str">
        <f t="shared" si="946"/>
        <v>Above 22.0</v>
      </c>
      <c r="H1500" t="str">
        <f t="shared" si="947"/>
        <v>Above 22.0</v>
      </c>
      <c r="I1500" t="str">
        <f>IF(C1500&gt;$AA$17,"Above 21.9",IF(C1500&gt;$AA$16,"17.7 to 21.9",IF(C1500&gt;$AA$15,"13.7 to 17.7",IF(C1500&gt;$AA$14,"10.6 to 13.6","Below 10.6"))))</f>
        <v>Above 21.9</v>
      </c>
      <c r="J1500" t="str">
        <f t="shared" si="948"/>
        <v>Above 21.9</v>
      </c>
      <c r="K1500">
        <f t="shared" ref="K1500:O1500" si="1012">_xlfn.PERCENTILE.INC($C781:$C1500,K$1)</f>
        <v>10.882089812775964</v>
      </c>
      <c r="L1500">
        <f t="shared" si="1012"/>
        <v>14.939340386762622</v>
      </c>
      <c r="M1500">
        <f t="shared" si="1012"/>
        <v>18.352425831910935</v>
      </c>
      <c r="N1500">
        <f t="shared" si="1012"/>
        <v>22.39271282311368</v>
      </c>
      <c r="O1500">
        <f t="shared" si="1012"/>
        <v>44.197939761040573</v>
      </c>
      <c r="P1500">
        <f t="shared" si="987"/>
        <v>1</v>
      </c>
      <c r="Q1500">
        <f t="shared" si="950"/>
        <v>1</v>
      </c>
      <c r="R1500">
        <f t="shared" si="951"/>
        <v>1</v>
      </c>
      <c r="S1500">
        <f t="shared" si="952"/>
        <v>1</v>
      </c>
      <c r="T1500">
        <f t="shared" si="964"/>
        <v>3.8562716188140965E-2</v>
      </c>
      <c r="U1500">
        <f t="shared" si="953"/>
        <v>4.1071832082696012E-2</v>
      </c>
      <c r="V1500">
        <f t="shared" si="954"/>
        <v>3.7785311005684288E-2</v>
      </c>
      <c r="W1500">
        <f t="shared" si="955"/>
        <v>4.0198518415642225E-2</v>
      </c>
    </row>
    <row r="1501" spans="1:23" x14ac:dyDescent="0.4">
      <c r="A1501">
        <v>2005.12</v>
      </c>
      <c r="B1501">
        <v>1262.07</v>
      </c>
      <c r="C1501">
        <v>26.443803114292415</v>
      </c>
      <c r="D1501">
        <f t="shared" si="945"/>
        <v>0.10535821794099938</v>
      </c>
      <c r="E1501">
        <f t="shared" si="969"/>
        <v>5.2417841745815909E-2</v>
      </c>
      <c r="F1501">
        <f t="shared" si="965"/>
        <v>0.23954031534625905</v>
      </c>
      <c r="G1501" t="str">
        <f t="shared" si="946"/>
        <v>Above 22.0</v>
      </c>
      <c r="H1501" t="str">
        <f t="shared" si="947"/>
        <v>Above 22.0</v>
      </c>
      <c r="I1501" t="str">
        <f>IF(C1501&gt;$AA$17,"Above 21.9",IF(C1501&gt;$AA$16,"17.7 to 21.9",IF(C1501&gt;$AA$15,"13.7 to 17.7",IF(C1501&gt;$AA$14,"10.6 to 13.6","Below 10.6"))))</f>
        <v>Above 21.9</v>
      </c>
      <c r="J1501" t="str">
        <f t="shared" si="948"/>
        <v>Above 21.9</v>
      </c>
      <c r="K1501">
        <f t="shared" ref="K1501:O1501" si="1013">_xlfn.PERCENTILE.INC($C782:$C1501,K$1)</f>
        <v>10.882089812775964</v>
      </c>
      <c r="L1501">
        <f t="shared" si="1013"/>
        <v>14.939340386762622</v>
      </c>
      <c r="M1501">
        <f t="shared" si="1013"/>
        <v>18.373588092935393</v>
      </c>
      <c r="N1501">
        <f t="shared" si="1013"/>
        <v>22.423341651335928</v>
      </c>
      <c r="O1501">
        <f t="shared" si="1013"/>
        <v>44.197939761040573</v>
      </c>
      <c r="P1501">
        <f t="shared" si="987"/>
        <v>1</v>
      </c>
      <c r="Q1501">
        <f t="shared" si="950"/>
        <v>1</v>
      </c>
      <c r="R1501">
        <f t="shared" si="951"/>
        <v>1</v>
      </c>
      <c r="S1501">
        <f t="shared" si="952"/>
        <v>1</v>
      </c>
      <c r="T1501">
        <f t="shared" si="964"/>
        <v>3.7816043164363052E-2</v>
      </c>
      <c r="U1501">
        <f t="shared" si="953"/>
        <v>3.9956238864457032E-2</v>
      </c>
      <c r="V1501">
        <f t="shared" si="954"/>
        <v>3.6839456532759794E-2</v>
      </c>
      <c r="W1501">
        <f t="shared" si="955"/>
        <v>3.8562716188140965E-2</v>
      </c>
    </row>
    <row r="1502" spans="1:23" x14ac:dyDescent="0.4">
      <c r="A1502">
        <v>2006.01</v>
      </c>
      <c r="B1502">
        <v>1278.73</v>
      </c>
      <c r="C1502">
        <v>26.468702626685729</v>
      </c>
      <c r="D1502">
        <f t="shared" si="945"/>
        <v>0.10811985286937276</v>
      </c>
      <c r="E1502">
        <f t="shared" si="969"/>
        <v>8.2376143760421808E-2</v>
      </c>
      <c r="F1502">
        <f t="shared" si="965"/>
        <v>0.15840642753571593</v>
      </c>
      <c r="G1502" t="str">
        <f t="shared" si="946"/>
        <v>Above 22.0</v>
      </c>
      <c r="H1502" t="str">
        <f t="shared" si="947"/>
        <v>Above 22.0</v>
      </c>
      <c r="I1502" t="str">
        <f>IF(C1502&gt;$AA$17,"Above 21.9",IF(C1502&gt;$AA$16,"17.7 to 21.9",IF(C1502&gt;$AA$15,"13.7 to 17.7",IF(C1502&gt;$AA$14,"10.6 to 13.6","Below 10.6"))))</f>
        <v>Above 21.9</v>
      </c>
      <c r="J1502" t="str">
        <f t="shared" si="948"/>
        <v>Above 21.9</v>
      </c>
      <c r="K1502">
        <f t="shared" ref="K1502:O1502" si="1014">_xlfn.PERCENTILE.INC($C783:$C1502,K$1)</f>
        <v>10.882089812775964</v>
      </c>
      <c r="L1502">
        <f t="shared" si="1014"/>
        <v>14.939340386762622</v>
      </c>
      <c r="M1502">
        <f t="shared" si="1014"/>
        <v>18.410634042889285</v>
      </c>
      <c r="N1502">
        <f t="shared" si="1014"/>
        <v>22.457217816097494</v>
      </c>
      <c r="O1502">
        <f t="shared" si="1014"/>
        <v>44.197939761040573</v>
      </c>
      <c r="P1502">
        <f t="shared" si="987"/>
        <v>1</v>
      </c>
      <c r="Q1502">
        <f t="shared" si="950"/>
        <v>1</v>
      </c>
      <c r="R1502">
        <f t="shared" si="951"/>
        <v>1</v>
      </c>
      <c r="S1502">
        <f t="shared" si="952"/>
        <v>1</v>
      </c>
      <c r="T1502">
        <f t="shared" si="964"/>
        <v>3.7780469035599826E-2</v>
      </c>
      <c r="U1502">
        <f t="shared" si="953"/>
        <v>4.0383701385930434E-2</v>
      </c>
      <c r="V1502">
        <f t="shared" si="954"/>
        <v>3.7612012289647445E-2</v>
      </c>
      <c r="W1502">
        <f t="shared" si="955"/>
        <v>3.7816043164363052E-2</v>
      </c>
    </row>
    <row r="1503" spans="1:23" x14ac:dyDescent="0.4">
      <c r="A1503">
        <v>2006.02</v>
      </c>
      <c r="B1503">
        <v>1276.6500000000001</v>
      </c>
      <c r="C1503">
        <v>26.249624763583302</v>
      </c>
      <c r="D1503">
        <f t="shared" si="945"/>
        <v>9.6546786956923397E-2</v>
      </c>
      <c r="E1503">
        <f t="shared" si="969"/>
        <v>6.4203129298200254E-2</v>
      </c>
      <c r="F1503">
        <f t="shared" si="965"/>
        <v>-1.9519366871817448E-2</v>
      </c>
      <c r="G1503" t="str">
        <f t="shared" si="946"/>
        <v>Above 22.0</v>
      </c>
      <c r="H1503" t="str">
        <f t="shared" si="947"/>
        <v>Above 22.0</v>
      </c>
      <c r="I1503" t="str">
        <f>IF(C1503&gt;$AA$17,"Above 21.9",IF(C1503&gt;$AA$16,"17.7 to 21.9",IF(C1503&gt;$AA$15,"13.7 to 17.7",IF(C1503&gt;$AA$14,"10.6 to 13.6","Below 10.6"))))</f>
        <v>Above 21.9</v>
      </c>
      <c r="J1503" t="str">
        <f t="shared" si="948"/>
        <v>Above 21.9</v>
      </c>
      <c r="K1503">
        <f t="shared" ref="K1503:O1503" si="1015">_xlfn.PERCENTILE.INC($C784:$C1503,K$1)</f>
        <v>10.882089812775964</v>
      </c>
      <c r="L1503">
        <f t="shared" si="1015"/>
        <v>14.939340386762622</v>
      </c>
      <c r="M1503">
        <f t="shared" si="1015"/>
        <v>18.430010573638018</v>
      </c>
      <c r="N1503">
        <f t="shared" si="1015"/>
        <v>22.581687132109074</v>
      </c>
      <c r="O1503">
        <f t="shared" si="1015"/>
        <v>44.197939761040573</v>
      </c>
      <c r="P1503">
        <f t="shared" si="987"/>
        <v>1</v>
      </c>
      <c r="Q1503">
        <f t="shared" si="950"/>
        <v>1</v>
      </c>
      <c r="R1503">
        <f t="shared" si="951"/>
        <v>1</v>
      </c>
      <c r="S1503">
        <f t="shared" si="952"/>
        <v>1</v>
      </c>
      <c r="T1503">
        <f t="shared" si="964"/>
        <v>3.809578266380869E-2</v>
      </c>
      <c r="U1503">
        <f t="shared" si="953"/>
        <v>3.8496977075004213E-2</v>
      </c>
      <c r="V1503">
        <f t="shared" si="954"/>
        <v>3.7390357737493385E-2</v>
      </c>
      <c r="W1503">
        <f t="shared" si="955"/>
        <v>3.7780469035599826E-2</v>
      </c>
    </row>
    <row r="1504" spans="1:23" x14ac:dyDescent="0.4">
      <c r="A1504">
        <v>2006.03</v>
      </c>
      <c r="B1504">
        <v>1293.74</v>
      </c>
      <c r="C1504">
        <v>26.327837778667689</v>
      </c>
      <c r="D1504">
        <f t="shared" si="945"/>
        <v>9.9938182885931953E-2</v>
      </c>
      <c r="E1504">
        <f t="shared" si="969"/>
        <v>8.2718219097832377E-2</v>
      </c>
      <c r="F1504">
        <f t="shared" si="965"/>
        <v>0.16063917283515372</v>
      </c>
      <c r="G1504" t="str">
        <f t="shared" si="946"/>
        <v>Above 22.0</v>
      </c>
      <c r="H1504" t="str">
        <f t="shared" si="947"/>
        <v>Above 22.0</v>
      </c>
      <c r="I1504" t="str">
        <f>IF(C1504&gt;$AA$17,"Above 21.9",IF(C1504&gt;$AA$16,"17.7 to 21.9",IF(C1504&gt;$AA$15,"13.7 to 17.7",IF(C1504&gt;$AA$14,"10.6 to 13.6","Below 10.6"))))</f>
        <v>Above 21.9</v>
      </c>
      <c r="J1504" t="str">
        <f t="shared" si="948"/>
        <v>Above 21.9</v>
      </c>
      <c r="K1504">
        <f t="shared" ref="K1504:O1504" si="1016">_xlfn.PERCENTILE.INC($C785:$C1504,K$1)</f>
        <v>10.882089812775964</v>
      </c>
      <c r="L1504">
        <f t="shared" si="1016"/>
        <v>14.939340386762622</v>
      </c>
      <c r="M1504">
        <f t="shared" si="1016"/>
        <v>18.43355586314647</v>
      </c>
      <c r="N1504">
        <f t="shared" si="1016"/>
        <v>22.618971524419766</v>
      </c>
      <c r="O1504">
        <f t="shared" si="1016"/>
        <v>44.197939761040573</v>
      </c>
      <c r="P1504">
        <f t="shared" si="987"/>
        <v>1</v>
      </c>
      <c r="Q1504">
        <f t="shared" si="950"/>
        <v>1</v>
      </c>
      <c r="R1504">
        <f t="shared" si="951"/>
        <v>1</v>
      </c>
      <c r="S1504">
        <f t="shared" si="952"/>
        <v>1</v>
      </c>
      <c r="T1504">
        <f t="shared" si="964"/>
        <v>3.7982610209268942E-2</v>
      </c>
      <c r="U1504">
        <f t="shared" si="953"/>
        <v>3.9016883174472175E-2</v>
      </c>
      <c r="V1504">
        <f t="shared" si="954"/>
        <v>3.7966308660480064E-2</v>
      </c>
      <c r="W1504">
        <f t="shared" si="955"/>
        <v>3.809578266380869E-2</v>
      </c>
    </row>
    <row r="1505" spans="1:23" x14ac:dyDescent="0.4">
      <c r="A1505">
        <v>2006.04</v>
      </c>
      <c r="B1505">
        <v>1302.17</v>
      </c>
      <c r="C1505">
        <v>26.147280943874524</v>
      </c>
      <c r="D1505">
        <f t="shared" si="945"/>
        <v>0.10120988302918865</v>
      </c>
      <c r="E1505">
        <f t="shared" si="969"/>
        <v>0.11828963527219326</v>
      </c>
      <c r="F1505">
        <f t="shared" si="965"/>
        <v>7.8191908729729892E-2</v>
      </c>
      <c r="G1505" t="str">
        <f t="shared" si="946"/>
        <v>Above 22.0</v>
      </c>
      <c r="H1505" t="str">
        <f t="shared" si="947"/>
        <v>Above 22.0</v>
      </c>
      <c r="I1505" t="str">
        <f>IF(C1505&gt;$AA$17,"Above 21.9",IF(C1505&gt;$AA$16,"17.7 to 21.9",IF(C1505&gt;$AA$15,"13.7 to 17.7",IF(C1505&gt;$AA$14,"10.6 to 13.6","Below 10.6"))))</f>
        <v>Above 21.9</v>
      </c>
      <c r="J1505" t="str">
        <f t="shared" si="948"/>
        <v>Above 21.9</v>
      </c>
      <c r="K1505">
        <f t="shared" ref="K1505:O1505" si="1017">_xlfn.PERCENTILE.INC($C786:$C1505,K$1)</f>
        <v>10.882089812775964</v>
      </c>
      <c r="L1505">
        <f t="shared" si="1017"/>
        <v>14.939340386762622</v>
      </c>
      <c r="M1505">
        <f t="shared" si="1017"/>
        <v>18.439316976219722</v>
      </c>
      <c r="N1505">
        <f t="shared" si="1017"/>
        <v>22.653520203543916</v>
      </c>
      <c r="O1505">
        <f t="shared" si="1017"/>
        <v>44.197939761040573</v>
      </c>
      <c r="P1505">
        <f t="shared" si="987"/>
        <v>1</v>
      </c>
      <c r="Q1505">
        <f t="shared" si="950"/>
        <v>1</v>
      </c>
      <c r="R1505">
        <f t="shared" si="951"/>
        <v>1</v>
      </c>
      <c r="S1505">
        <f t="shared" si="952"/>
        <v>1</v>
      </c>
      <c r="T1505">
        <f t="shared" si="964"/>
        <v>3.824489445562286E-2</v>
      </c>
      <c r="U1505">
        <f t="shared" si="953"/>
        <v>3.9332598415413478E-2</v>
      </c>
      <c r="V1505">
        <f t="shared" si="954"/>
        <v>3.9356253586900945E-2</v>
      </c>
      <c r="W1505">
        <f t="shared" si="955"/>
        <v>3.7982610209268942E-2</v>
      </c>
    </row>
    <row r="1506" spans="1:23" x14ac:dyDescent="0.4">
      <c r="A1506">
        <v>2006.05</v>
      </c>
      <c r="B1506">
        <v>1290.01</v>
      </c>
      <c r="C1506">
        <v>25.650640708757336</v>
      </c>
      <c r="D1506">
        <f t="shared" si="945"/>
        <v>9.5092479167611862E-2</v>
      </c>
      <c r="E1506">
        <f t="shared" si="969"/>
        <v>9.4824659673422296E-2</v>
      </c>
      <c r="F1506">
        <f t="shared" si="965"/>
        <v>-0.11205910134621513</v>
      </c>
      <c r="G1506" t="str">
        <f t="shared" si="946"/>
        <v>Above 22.0</v>
      </c>
      <c r="H1506" t="str">
        <f t="shared" si="947"/>
        <v>Above 22.0</v>
      </c>
      <c r="I1506" t="str">
        <f>IF(C1506&gt;$AA$17,"Above 21.9",IF(C1506&gt;$AA$16,"17.7 to 21.9",IF(C1506&gt;$AA$15,"13.7 to 17.7",IF(C1506&gt;$AA$14,"10.6 to 13.6","Below 10.6"))))</f>
        <v>Above 21.9</v>
      </c>
      <c r="J1506" t="str">
        <f t="shared" si="948"/>
        <v>Above 21.9</v>
      </c>
      <c r="K1506">
        <f t="shared" ref="K1506:O1506" si="1018">_xlfn.PERCENTILE.INC($C787:$C1506,K$1)</f>
        <v>10.882089812775964</v>
      </c>
      <c r="L1506">
        <f t="shared" si="1018"/>
        <v>14.939340386762622</v>
      </c>
      <c r="M1506">
        <f t="shared" si="1018"/>
        <v>18.444427946934237</v>
      </c>
      <c r="N1506">
        <f t="shared" si="1018"/>
        <v>22.676448828675646</v>
      </c>
      <c r="O1506">
        <f t="shared" si="1018"/>
        <v>44.197939761040573</v>
      </c>
      <c r="P1506">
        <f t="shared" si="987"/>
        <v>1</v>
      </c>
      <c r="Q1506">
        <f t="shared" si="950"/>
        <v>1</v>
      </c>
      <c r="R1506">
        <f t="shared" si="951"/>
        <v>1</v>
      </c>
      <c r="S1506">
        <f t="shared" si="952"/>
        <v>1</v>
      </c>
      <c r="T1506">
        <f t="shared" si="964"/>
        <v>3.8985380963937943E-2</v>
      </c>
      <c r="U1506">
        <f t="shared" si="953"/>
        <v>3.8738603167899587E-2</v>
      </c>
      <c r="V1506">
        <f t="shared" si="954"/>
        <v>3.898600490921459E-2</v>
      </c>
      <c r="W1506">
        <f t="shared" si="955"/>
        <v>3.824489445562286E-2</v>
      </c>
    </row>
    <row r="1507" spans="1:23" x14ac:dyDescent="0.4">
      <c r="A1507">
        <v>2006.06</v>
      </c>
      <c r="B1507">
        <v>1253.17</v>
      </c>
      <c r="C1507">
        <v>24.74958224164638</v>
      </c>
      <c r="D1507">
        <f t="shared" si="945"/>
        <v>8.745998504113689E-2</v>
      </c>
      <c r="E1507">
        <f t="shared" si="969"/>
        <v>4.2353919733832457E-2</v>
      </c>
      <c r="F1507">
        <f t="shared" si="965"/>
        <v>-0.34269501786807777</v>
      </c>
      <c r="G1507" t="str">
        <f t="shared" si="946"/>
        <v>Above 22.0</v>
      </c>
      <c r="H1507" t="str">
        <f t="shared" si="947"/>
        <v>Above 22.0</v>
      </c>
      <c r="I1507" t="str">
        <f>IF(C1507&gt;$AA$17,"Above 21.9",IF(C1507&gt;$AA$16,"17.7 to 21.9",IF(C1507&gt;$AA$15,"13.7 to 17.7",IF(C1507&gt;$AA$14,"10.6 to 13.6","Below 10.6"))))</f>
        <v>Above 21.9</v>
      </c>
      <c r="J1507" t="str">
        <f t="shared" si="948"/>
        <v>Above 21.9</v>
      </c>
      <c r="K1507">
        <f t="shared" ref="K1507:O1507" si="1019">_xlfn.PERCENTILE.INC($C788:$C1507,K$1)</f>
        <v>10.882089812775964</v>
      </c>
      <c r="L1507">
        <f t="shared" si="1019"/>
        <v>14.939340386762622</v>
      </c>
      <c r="M1507">
        <f t="shared" si="1019"/>
        <v>18.448619650966034</v>
      </c>
      <c r="N1507">
        <f t="shared" si="1019"/>
        <v>22.725282362173939</v>
      </c>
      <c r="O1507">
        <f t="shared" si="1019"/>
        <v>44.197939761040573</v>
      </c>
      <c r="P1507">
        <f t="shared" si="987"/>
        <v>1</v>
      </c>
      <c r="Q1507">
        <f t="shared" si="950"/>
        <v>1</v>
      </c>
      <c r="R1507">
        <f t="shared" si="951"/>
        <v>1</v>
      </c>
      <c r="S1507">
        <f t="shared" si="952"/>
        <v>1</v>
      </c>
      <c r="T1507">
        <f t="shared" si="964"/>
        <v>4.0404722400416503E-2</v>
      </c>
      <c r="U1507">
        <f t="shared" si="953"/>
        <v>3.8510901203941725E-2</v>
      </c>
      <c r="V1507">
        <f t="shared" si="954"/>
        <v>3.8360628067612534E-2</v>
      </c>
      <c r="W1507">
        <f t="shared" si="955"/>
        <v>3.8985380963937943E-2</v>
      </c>
    </row>
    <row r="1508" spans="1:23" x14ac:dyDescent="0.4">
      <c r="A1508">
        <v>2006.07</v>
      </c>
      <c r="B1508">
        <v>1260.24</v>
      </c>
      <c r="C1508">
        <v>24.696786766853304</v>
      </c>
      <c r="D1508">
        <f t="shared" si="945"/>
        <v>9.566817271414596E-2</v>
      </c>
      <c r="E1508">
        <f t="shared" si="969"/>
        <v>3.1090456866081948E-2</v>
      </c>
      <c r="F1508">
        <f t="shared" si="965"/>
        <v>6.7700312008745211E-2</v>
      </c>
      <c r="G1508" t="str">
        <f t="shared" si="946"/>
        <v>Above 22.0</v>
      </c>
      <c r="H1508" t="str">
        <f t="shared" si="947"/>
        <v>Above 22.0</v>
      </c>
      <c r="I1508" t="str">
        <f>IF(C1508&gt;$AA$17,"Above 21.9",IF(C1508&gt;$AA$16,"17.7 to 21.9",IF(C1508&gt;$AA$15,"13.7 to 17.7",IF(C1508&gt;$AA$14,"10.6 to 13.6","Below 10.6"))))</f>
        <v>Above 21.9</v>
      </c>
      <c r="J1508" t="str">
        <f t="shared" si="948"/>
        <v>Above 21.9</v>
      </c>
      <c r="K1508">
        <f t="shared" ref="K1508:O1508" si="1020">_xlfn.PERCENTILE.INC($C789:$C1508,K$1)</f>
        <v>10.882089812775964</v>
      </c>
      <c r="L1508">
        <f t="shared" si="1020"/>
        <v>14.95477902465738</v>
      </c>
      <c r="M1508">
        <f t="shared" si="1020"/>
        <v>18.450809981742371</v>
      </c>
      <c r="N1508">
        <f t="shared" si="1020"/>
        <v>22.78083221507616</v>
      </c>
      <c r="O1508">
        <f t="shared" si="1020"/>
        <v>44.197939761040573</v>
      </c>
      <c r="P1508">
        <f t="shared" si="987"/>
        <v>1</v>
      </c>
      <c r="Q1508">
        <f t="shared" si="950"/>
        <v>1</v>
      </c>
      <c r="R1508">
        <f t="shared" si="951"/>
        <v>1</v>
      </c>
      <c r="S1508">
        <f t="shared" si="952"/>
        <v>1</v>
      </c>
      <c r="T1508">
        <f t="shared" si="964"/>
        <v>4.0491097463016774E-2</v>
      </c>
      <c r="U1508">
        <f t="shared" si="953"/>
        <v>4.022783220658574E-2</v>
      </c>
      <c r="V1508">
        <f t="shared" si="954"/>
        <v>3.804035695886656E-2</v>
      </c>
      <c r="W1508">
        <f t="shared" si="955"/>
        <v>4.0404722400416503E-2</v>
      </c>
    </row>
    <row r="1509" spans="1:23" x14ac:dyDescent="0.4">
      <c r="A1509">
        <v>2006.08</v>
      </c>
      <c r="B1509">
        <v>1287.1500000000001</v>
      </c>
      <c r="C1509">
        <v>25.051393562010958</v>
      </c>
      <c r="D1509">
        <f t="shared" si="945"/>
        <v>9.423401943622868E-2</v>
      </c>
      <c r="E1509">
        <f t="shared" si="969"/>
        <v>5.1361219338871417E-2</v>
      </c>
      <c r="F1509">
        <f t="shared" si="965"/>
        <v>0.25623690725576154</v>
      </c>
      <c r="G1509" t="str">
        <f t="shared" si="946"/>
        <v>Above 22.0</v>
      </c>
      <c r="H1509" t="str">
        <f t="shared" si="947"/>
        <v>Above 22.0</v>
      </c>
      <c r="I1509" t="str">
        <f>IF(C1509&gt;$AA$17,"Above 21.9",IF(C1509&gt;$AA$16,"17.7 to 21.9",IF(C1509&gt;$AA$15,"13.7 to 17.7",IF(C1509&gt;$AA$14,"10.6 to 13.6","Below 10.6"))))</f>
        <v>Above 21.9</v>
      </c>
      <c r="J1509" t="str">
        <f t="shared" si="948"/>
        <v>Above 21.9</v>
      </c>
      <c r="K1509">
        <f t="shared" ref="K1509:O1509" si="1021">_xlfn.PERCENTILE.INC($C790:$C1509,K$1)</f>
        <v>10.882089812775964</v>
      </c>
      <c r="L1509">
        <f t="shared" si="1021"/>
        <v>15.021494083214243</v>
      </c>
      <c r="M1509">
        <f t="shared" si="1021"/>
        <v>18.460585938570606</v>
      </c>
      <c r="N1509">
        <f t="shared" si="1021"/>
        <v>22.893447302707997</v>
      </c>
      <c r="O1509">
        <f t="shared" si="1021"/>
        <v>44.197939761040573</v>
      </c>
      <c r="P1509">
        <f t="shared" si="987"/>
        <v>1</v>
      </c>
      <c r="Q1509">
        <f t="shared" si="950"/>
        <v>1</v>
      </c>
      <c r="R1509">
        <f t="shared" si="951"/>
        <v>1</v>
      </c>
      <c r="S1509">
        <f t="shared" si="952"/>
        <v>1</v>
      </c>
      <c r="T1509">
        <f t="shared" si="964"/>
        <v>3.9917938997072175E-2</v>
      </c>
      <c r="U1509">
        <f t="shared" si="953"/>
        <v>3.9350668137778294E-2</v>
      </c>
      <c r="V1509">
        <f t="shared" si="954"/>
        <v>3.8307745518193374E-2</v>
      </c>
      <c r="W1509">
        <f t="shared" si="955"/>
        <v>4.0491097463016774E-2</v>
      </c>
    </row>
    <row r="1510" spans="1:23" x14ac:dyDescent="0.4">
      <c r="A1510">
        <v>2006.09</v>
      </c>
      <c r="B1510">
        <v>1317.74</v>
      </c>
      <c r="C1510">
        <v>25.644156440797389</v>
      </c>
      <c r="D1510">
        <f t="shared" si="945"/>
        <v>9.5255452821242287E-2</v>
      </c>
      <c r="E1510">
        <f t="shared" si="969"/>
        <v>7.4898851474810693E-2</v>
      </c>
      <c r="F1510">
        <f t="shared" si="965"/>
        <v>0.28518820650273785</v>
      </c>
      <c r="G1510" t="str">
        <f t="shared" si="946"/>
        <v>Above 22.0</v>
      </c>
      <c r="H1510" t="str">
        <f t="shared" si="947"/>
        <v>Above 22.0</v>
      </c>
      <c r="I1510" t="str">
        <f>IF(C1510&gt;$AA$17,"Above 21.9",IF(C1510&gt;$AA$16,"17.7 to 21.9",IF(C1510&gt;$AA$15,"13.7 to 17.7",IF(C1510&gt;$AA$14,"10.6 to 13.6","Below 10.6"))))</f>
        <v>Above 21.9</v>
      </c>
      <c r="J1510" t="str">
        <f t="shared" si="948"/>
        <v>Above 21.9</v>
      </c>
      <c r="K1510">
        <f t="shared" ref="K1510:O1510" si="1022">_xlfn.PERCENTILE.INC($C791:$C1510,K$1)</f>
        <v>10.882089812775964</v>
      </c>
      <c r="L1510">
        <f t="shared" si="1022"/>
        <v>15.078517627263828</v>
      </c>
      <c r="M1510">
        <f t="shared" si="1022"/>
        <v>18.487153574021406</v>
      </c>
      <c r="N1510">
        <f t="shared" si="1022"/>
        <v>22.915549230438256</v>
      </c>
      <c r="O1510">
        <f t="shared" si="1022"/>
        <v>44.197939761040573</v>
      </c>
      <c r="P1510">
        <f t="shared" si="987"/>
        <v>1</v>
      </c>
      <c r="Q1510">
        <f t="shared" si="950"/>
        <v>1</v>
      </c>
      <c r="R1510">
        <f t="shared" si="951"/>
        <v>1</v>
      </c>
      <c r="S1510">
        <f t="shared" si="952"/>
        <v>1</v>
      </c>
      <c r="T1510">
        <f t="shared" si="964"/>
        <v>3.8995238634915518E-2</v>
      </c>
      <c r="U1510">
        <f t="shared" si="953"/>
        <v>3.8940634807447458E-2</v>
      </c>
      <c r="V1510">
        <f t="shared" si="954"/>
        <v>3.8864952195613561E-2</v>
      </c>
      <c r="W1510">
        <f t="shared" si="955"/>
        <v>3.9917938997072175E-2</v>
      </c>
    </row>
    <row r="1511" spans="1:23" x14ac:dyDescent="0.4">
      <c r="A1511">
        <v>2006.1</v>
      </c>
      <c r="B1511">
        <v>1363.38</v>
      </c>
      <c r="C1511">
        <v>26.538040282101719</v>
      </c>
      <c r="D1511">
        <f t="shared" ref="D1511:D1574" si="1023">(B1511-B1391)/B1391/10</f>
        <v>9.4363185356256957E-2</v>
      </c>
      <c r="E1511">
        <f t="shared" si="969"/>
        <v>0.14381355079029504</v>
      </c>
      <c r="F1511">
        <f t="shared" si="965"/>
        <v>0.41562068389819024</v>
      </c>
      <c r="G1511" t="str">
        <f t="shared" ref="G1511:G1574" si="1024">IF(C1511&gt;22,"Above 22.0",IF(C1511&gt;17.8,"17.8 to 22.0",IF(C1511&gt;13.7,"13.7 to 17.8",IF(C1511&gt;10.7,"10.7 to 13.7","Below 10.7"))))</f>
        <v>Above 22.0</v>
      </c>
      <c r="H1511" t="str">
        <f t="shared" ref="H1511:H1574" si="1025">G1391</f>
        <v>Above 22.0</v>
      </c>
      <c r="I1511" t="str">
        <f>IF(C1511&gt;$AA$17,"Above 21.9",IF(C1511&gt;$AA$16,"17.7 to 21.9",IF(C1511&gt;$AA$15,"13.7 to 17.7",IF(C1511&gt;$AA$14,"10.6 to 13.6","Below 10.6"))))</f>
        <v>Above 21.9</v>
      </c>
      <c r="J1511" t="str">
        <f t="shared" ref="J1511:J1574" si="1026">I1391</f>
        <v>Above 21.9</v>
      </c>
      <c r="K1511">
        <f t="shared" ref="K1511:O1511" si="1027">_xlfn.PERCENTILE.INC($C792:$C1511,K$1)</f>
        <v>10.882089812775964</v>
      </c>
      <c r="L1511">
        <f t="shared" si="1027"/>
        <v>15.105615995545952</v>
      </c>
      <c r="M1511">
        <f t="shared" si="1027"/>
        <v>18.525157709904413</v>
      </c>
      <c r="N1511">
        <f t="shared" si="1027"/>
        <v>23.007769984127847</v>
      </c>
      <c r="O1511">
        <f t="shared" si="1027"/>
        <v>44.197939761040573</v>
      </c>
      <c r="P1511">
        <f t="shared" si="987"/>
        <v>1</v>
      </c>
      <c r="Q1511">
        <f t="shared" ref="Q1511:Q1574" si="1028">P1391</f>
        <v>1</v>
      </c>
      <c r="R1511">
        <f t="shared" ref="R1511:R1574" si="1029">P1499</f>
        <v>1</v>
      </c>
      <c r="S1511">
        <f t="shared" ref="S1511:S1574" si="1030">P1510</f>
        <v>1</v>
      </c>
      <c r="T1511">
        <f t="shared" si="964"/>
        <v>3.7681757558957307E-2</v>
      </c>
      <c r="U1511">
        <f t="shared" ref="U1511:U1574" si="1031">T1391</f>
        <v>3.775940562386905E-2</v>
      </c>
      <c r="V1511">
        <f t="shared" ref="V1511:V1574" si="1032">T1499</f>
        <v>4.0198518415642225E-2</v>
      </c>
      <c r="W1511">
        <f t="shared" ref="W1511:W1574" si="1033">T1510</f>
        <v>3.8995238634915518E-2</v>
      </c>
    </row>
    <row r="1512" spans="1:23" x14ac:dyDescent="0.4">
      <c r="A1512">
        <v>2006.11</v>
      </c>
      <c r="B1512">
        <v>1388.64</v>
      </c>
      <c r="C1512">
        <v>26.928020270856479</v>
      </c>
      <c r="D1512">
        <f t="shared" si="1023"/>
        <v>8.8758546630962276E-2</v>
      </c>
      <c r="E1512">
        <f t="shared" si="969"/>
        <v>0.12225122639145948</v>
      </c>
      <c r="F1512">
        <f t="shared" si="965"/>
        <v>0.22232979800202426</v>
      </c>
      <c r="G1512" t="str">
        <f t="shared" si="1024"/>
        <v>Above 22.0</v>
      </c>
      <c r="H1512" t="str">
        <f t="shared" si="1025"/>
        <v>Above 22.0</v>
      </c>
      <c r="I1512" t="str">
        <f>IF(C1512&gt;$AA$17,"Above 21.9",IF(C1512&gt;$AA$16,"17.7 to 21.9",IF(C1512&gt;$AA$15,"13.7 to 17.7",IF(C1512&gt;$AA$14,"10.6 to 13.6","Below 10.6"))))</f>
        <v>Above 21.9</v>
      </c>
      <c r="J1512" t="str">
        <f t="shared" si="1026"/>
        <v>Above 21.9</v>
      </c>
      <c r="K1512">
        <f t="shared" ref="K1512:O1512" si="1034">_xlfn.PERCENTILE.INC($C793:$C1512,K$1)</f>
        <v>10.882089812775964</v>
      </c>
      <c r="L1512">
        <f t="shared" si="1034"/>
        <v>15.141289372351091</v>
      </c>
      <c r="M1512">
        <f t="shared" si="1034"/>
        <v>18.561038402428608</v>
      </c>
      <c r="N1512">
        <f t="shared" si="1034"/>
        <v>23.103893322671677</v>
      </c>
      <c r="O1512">
        <f t="shared" si="1034"/>
        <v>44.197939761040573</v>
      </c>
      <c r="P1512">
        <f t="shared" si="987"/>
        <v>1</v>
      </c>
      <c r="Q1512">
        <f t="shared" si="1028"/>
        <v>1</v>
      </c>
      <c r="R1512">
        <f t="shared" si="1029"/>
        <v>1</v>
      </c>
      <c r="S1512">
        <f t="shared" si="1030"/>
        <v>1</v>
      </c>
      <c r="T1512">
        <f t="shared" si="964"/>
        <v>3.7136038592568754E-2</v>
      </c>
      <c r="U1512">
        <f t="shared" si="1031"/>
        <v>3.6250781683699745E-2</v>
      </c>
      <c r="V1512">
        <f t="shared" si="1032"/>
        <v>3.8562716188140965E-2</v>
      </c>
      <c r="W1512">
        <f t="shared" si="1033"/>
        <v>3.7681757558957307E-2</v>
      </c>
    </row>
    <row r="1513" spans="1:23" x14ac:dyDescent="0.4">
      <c r="A1513">
        <v>2006.12</v>
      </c>
      <c r="B1513">
        <v>1416.42</v>
      </c>
      <c r="C1513">
        <v>27.282689787571677</v>
      </c>
      <c r="D1513">
        <f t="shared" si="1023"/>
        <v>9.0571140262361266E-2</v>
      </c>
      <c r="E1513">
        <f t="shared" si="969"/>
        <v>0.12229908008272136</v>
      </c>
      <c r="F1513">
        <f t="shared" si="965"/>
        <v>0.24006221914967138</v>
      </c>
      <c r="G1513" t="str">
        <f t="shared" si="1024"/>
        <v>Above 22.0</v>
      </c>
      <c r="H1513" t="str">
        <f t="shared" si="1025"/>
        <v>Above 22.0</v>
      </c>
      <c r="I1513" t="str">
        <f>IF(C1513&gt;$AA$17,"Above 21.9",IF(C1513&gt;$AA$16,"17.7 to 21.9",IF(C1513&gt;$AA$15,"13.7 to 17.7",IF(C1513&gt;$AA$14,"10.6 to 13.6","Below 10.6"))))</f>
        <v>Above 21.9</v>
      </c>
      <c r="J1513" t="str">
        <f t="shared" si="1026"/>
        <v>Above 21.9</v>
      </c>
      <c r="K1513">
        <f t="shared" ref="K1513:O1513" si="1035">_xlfn.PERCENTILE.INC($C794:$C1513,K$1)</f>
        <v>10.882089812775964</v>
      </c>
      <c r="L1513">
        <f t="shared" si="1035"/>
        <v>15.175474355286804</v>
      </c>
      <c r="M1513">
        <f t="shared" si="1035"/>
        <v>18.601393262223962</v>
      </c>
      <c r="N1513">
        <f t="shared" si="1035"/>
        <v>23.133388106227741</v>
      </c>
      <c r="O1513">
        <f t="shared" si="1035"/>
        <v>44.197939761040573</v>
      </c>
      <c r="P1513">
        <f t="shared" si="987"/>
        <v>1</v>
      </c>
      <c r="Q1513">
        <f t="shared" si="1028"/>
        <v>1</v>
      </c>
      <c r="R1513">
        <f t="shared" si="1029"/>
        <v>1</v>
      </c>
      <c r="S1513">
        <f t="shared" si="1030"/>
        <v>1</v>
      </c>
      <c r="T1513">
        <f t="shared" si="964"/>
        <v>3.6653277509886097E-2</v>
      </c>
      <c r="U1513">
        <f t="shared" si="1031"/>
        <v>3.6069901235861623E-2</v>
      </c>
      <c r="V1513">
        <f t="shared" si="1032"/>
        <v>3.7816043164363052E-2</v>
      </c>
      <c r="W1513">
        <f t="shared" si="1033"/>
        <v>3.7136038592568754E-2</v>
      </c>
    </row>
    <row r="1514" spans="1:23" x14ac:dyDescent="0.4">
      <c r="A1514">
        <v>2007.01</v>
      </c>
      <c r="B1514">
        <v>1424.16</v>
      </c>
      <c r="C1514">
        <v>27.207536656807129</v>
      </c>
      <c r="D1514">
        <f t="shared" si="1023"/>
        <v>8.5868288481115079E-2</v>
      </c>
      <c r="E1514">
        <f t="shared" si="969"/>
        <v>0.11373002901316154</v>
      </c>
      <c r="F1514">
        <f t="shared" si="965"/>
        <v>6.5573770491803351E-2</v>
      </c>
      <c r="G1514" t="str">
        <f t="shared" si="1024"/>
        <v>Above 22.0</v>
      </c>
      <c r="H1514" t="str">
        <f t="shared" si="1025"/>
        <v>Above 22.0</v>
      </c>
      <c r="I1514" t="str">
        <f>IF(C1514&gt;$AA$17,"Above 21.9",IF(C1514&gt;$AA$16,"17.7 to 21.9",IF(C1514&gt;$AA$15,"13.7 to 17.7",IF(C1514&gt;$AA$14,"10.6 to 13.6","Below 10.6"))))</f>
        <v>Above 21.9</v>
      </c>
      <c r="J1514" t="str">
        <f t="shared" si="1026"/>
        <v>Above 21.9</v>
      </c>
      <c r="K1514">
        <f t="shared" ref="K1514:O1514" si="1036">_xlfn.PERCENTILE.INC($C795:$C1514,K$1)</f>
        <v>10.882089812775964</v>
      </c>
      <c r="L1514">
        <f t="shared" si="1036"/>
        <v>15.242143696624952</v>
      </c>
      <c r="M1514">
        <f t="shared" si="1036"/>
        <v>18.633125163569545</v>
      </c>
      <c r="N1514">
        <f t="shared" si="1036"/>
        <v>23.214727703159436</v>
      </c>
      <c r="O1514">
        <f t="shared" si="1036"/>
        <v>44.197939761040573</v>
      </c>
      <c r="P1514">
        <f t="shared" si="987"/>
        <v>1</v>
      </c>
      <c r="Q1514">
        <f t="shared" si="1028"/>
        <v>1</v>
      </c>
      <c r="R1514">
        <f t="shared" si="1029"/>
        <v>1</v>
      </c>
      <c r="S1514">
        <f t="shared" si="1030"/>
        <v>1</v>
      </c>
      <c r="T1514">
        <f t="shared" si="964"/>
        <v>3.6754521830252032E-2</v>
      </c>
      <c r="U1514">
        <f t="shared" si="1031"/>
        <v>3.5294694657245863E-2</v>
      </c>
      <c r="V1514">
        <f t="shared" si="1032"/>
        <v>3.7780469035599826E-2</v>
      </c>
      <c r="W1514">
        <f t="shared" si="1033"/>
        <v>3.6653277509886097E-2</v>
      </c>
    </row>
    <row r="1515" spans="1:23" x14ac:dyDescent="0.4">
      <c r="A1515">
        <v>2007.02</v>
      </c>
      <c r="B1515">
        <v>1444.8</v>
      </c>
      <c r="C1515">
        <v>27.315181413516616</v>
      </c>
      <c r="D1515">
        <f t="shared" si="1023"/>
        <v>8.0964190433246902E-2</v>
      </c>
      <c r="E1515">
        <f t="shared" si="969"/>
        <v>0.13171190224415449</v>
      </c>
      <c r="F1515">
        <f t="shared" si="965"/>
        <v>0.17391304347825978</v>
      </c>
      <c r="G1515" t="str">
        <f t="shared" si="1024"/>
        <v>Above 22.0</v>
      </c>
      <c r="H1515" t="str">
        <f t="shared" si="1025"/>
        <v>Above 22.0</v>
      </c>
      <c r="I1515" t="str">
        <f>IF(C1515&gt;$AA$17,"Above 21.9",IF(C1515&gt;$AA$16,"17.7 to 21.9",IF(C1515&gt;$AA$15,"13.7 to 17.7",IF(C1515&gt;$AA$14,"10.6 to 13.6","Below 10.6"))))</f>
        <v>Above 21.9</v>
      </c>
      <c r="J1515" t="str">
        <f t="shared" si="1026"/>
        <v>Above 21.9</v>
      </c>
      <c r="K1515">
        <f t="shared" ref="K1515:O1515" si="1037">_xlfn.PERCENTILE.INC($C796:$C1515,K$1)</f>
        <v>10.882089812775964</v>
      </c>
      <c r="L1515">
        <f t="shared" si="1037"/>
        <v>15.290781903211863</v>
      </c>
      <c r="M1515">
        <f t="shared" si="1037"/>
        <v>18.655806509318783</v>
      </c>
      <c r="N1515">
        <f t="shared" si="1037"/>
        <v>23.230721474483623</v>
      </c>
      <c r="O1515">
        <f t="shared" si="1037"/>
        <v>44.197939761040573</v>
      </c>
      <c r="P1515">
        <f t="shared" si="987"/>
        <v>1</v>
      </c>
      <c r="Q1515">
        <f t="shared" si="1028"/>
        <v>1</v>
      </c>
      <c r="R1515">
        <f t="shared" si="1029"/>
        <v>1</v>
      </c>
      <c r="S1515">
        <f t="shared" si="1030"/>
        <v>1</v>
      </c>
      <c r="T1515">
        <f t="shared" si="964"/>
        <v>3.6609678144226457E-2</v>
      </c>
      <c r="U1515">
        <f t="shared" si="1031"/>
        <v>3.4169769560038012E-2</v>
      </c>
      <c r="V1515">
        <f t="shared" si="1032"/>
        <v>3.809578266380869E-2</v>
      </c>
      <c r="W1515">
        <f t="shared" si="1033"/>
        <v>3.6754521830252032E-2</v>
      </c>
    </row>
    <row r="1516" spans="1:23" x14ac:dyDescent="0.4">
      <c r="A1516">
        <v>2007.03</v>
      </c>
      <c r="B1516">
        <v>1406.95</v>
      </c>
      <c r="C1516">
        <v>26.2276055546509</v>
      </c>
      <c r="D1516">
        <f t="shared" si="1023"/>
        <v>7.7609321349222396E-2</v>
      </c>
      <c r="E1516">
        <f t="shared" si="969"/>
        <v>8.750599038446677E-2</v>
      </c>
      <c r="F1516">
        <f t="shared" si="965"/>
        <v>-0.31436877076411884</v>
      </c>
      <c r="G1516" t="str">
        <f t="shared" si="1024"/>
        <v>Above 22.0</v>
      </c>
      <c r="H1516" t="str">
        <f t="shared" si="1025"/>
        <v>Above 22.0</v>
      </c>
      <c r="I1516" t="str">
        <f>IF(C1516&gt;$AA$17,"Above 21.9",IF(C1516&gt;$AA$16,"17.7 to 21.9",IF(C1516&gt;$AA$15,"13.7 to 17.7",IF(C1516&gt;$AA$14,"10.6 to 13.6","Below 10.6"))))</f>
        <v>Above 21.9</v>
      </c>
      <c r="J1516" t="str">
        <f t="shared" si="1026"/>
        <v>Above 21.9</v>
      </c>
      <c r="K1516">
        <f t="shared" ref="K1516:O1516" si="1038">_xlfn.PERCENTILE.INC($C797:$C1516,K$1)</f>
        <v>10.882089812775964</v>
      </c>
      <c r="L1516">
        <f t="shared" si="1038"/>
        <v>15.300358909666521</v>
      </c>
      <c r="M1516">
        <f t="shared" si="1038"/>
        <v>18.675245548988965</v>
      </c>
      <c r="N1516">
        <f t="shared" si="1038"/>
        <v>23.256689576412366</v>
      </c>
      <c r="O1516">
        <f t="shared" si="1038"/>
        <v>44.197939761040573</v>
      </c>
      <c r="P1516">
        <f t="shared" si="987"/>
        <v>1</v>
      </c>
      <c r="Q1516">
        <f t="shared" si="1028"/>
        <v>1</v>
      </c>
      <c r="R1516">
        <f t="shared" si="1029"/>
        <v>1</v>
      </c>
      <c r="S1516">
        <f t="shared" si="1030"/>
        <v>1</v>
      </c>
      <c r="T1516">
        <f t="shared" si="964"/>
        <v>3.8127765720598603E-2</v>
      </c>
      <c r="U1516">
        <f t="shared" si="1031"/>
        <v>3.4719258316448384E-2</v>
      </c>
      <c r="V1516">
        <f t="shared" si="1032"/>
        <v>3.7982610209268942E-2</v>
      </c>
      <c r="W1516">
        <f t="shared" si="1033"/>
        <v>3.6609678144226457E-2</v>
      </c>
    </row>
    <row r="1517" spans="1:23" x14ac:dyDescent="0.4">
      <c r="A1517">
        <v>2007.04</v>
      </c>
      <c r="B1517">
        <v>1463.64</v>
      </c>
      <c r="C1517">
        <v>26.976268314189088</v>
      </c>
      <c r="D1517">
        <f t="shared" si="1023"/>
        <v>9.1593470605945596E-2</v>
      </c>
      <c r="E1517">
        <f t="shared" si="969"/>
        <v>0.12400070651297451</v>
      </c>
      <c r="F1517">
        <f t="shared" si="965"/>
        <v>0.48351398415011243</v>
      </c>
      <c r="G1517" t="str">
        <f t="shared" si="1024"/>
        <v>Above 22.0</v>
      </c>
      <c r="H1517" t="str">
        <f t="shared" si="1025"/>
        <v>Above 22.0</v>
      </c>
      <c r="I1517" t="str">
        <f>IF(C1517&gt;$AA$17,"Above 21.9",IF(C1517&gt;$AA$16,"17.7 to 21.9",IF(C1517&gt;$AA$15,"13.7 to 17.7",IF(C1517&gt;$AA$14,"10.6 to 13.6","Below 10.6"))))</f>
        <v>Above 21.9</v>
      </c>
      <c r="J1517" t="str">
        <f t="shared" si="1026"/>
        <v>Above 21.9</v>
      </c>
      <c r="K1517">
        <f t="shared" ref="K1517:O1517" si="1039">_xlfn.PERCENTILE.INC($C798:$C1517,K$1)</f>
        <v>10.882089812775964</v>
      </c>
      <c r="L1517">
        <f t="shared" si="1039"/>
        <v>15.400750455049906</v>
      </c>
      <c r="M1517">
        <f t="shared" si="1039"/>
        <v>18.686113500153336</v>
      </c>
      <c r="N1517">
        <f t="shared" si="1039"/>
        <v>23.272282116784076</v>
      </c>
      <c r="O1517">
        <f t="shared" si="1039"/>
        <v>44.197939761040573</v>
      </c>
      <c r="P1517">
        <f t="shared" si="987"/>
        <v>1</v>
      </c>
      <c r="Q1517">
        <f t="shared" si="1028"/>
        <v>1</v>
      </c>
      <c r="R1517">
        <f t="shared" si="1029"/>
        <v>1</v>
      </c>
      <c r="S1517">
        <f t="shared" si="1030"/>
        <v>1</v>
      </c>
      <c r="T1517">
        <f t="shared" si="964"/>
        <v>3.7069619428200001E-2</v>
      </c>
      <c r="U1517">
        <f t="shared" si="1031"/>
        <v>3.6251375295343051E-2</v>
      </c>
      <c r="V1517">
        <f t="shared" si="1032"/>
        <v>3.824489445562286E-2</v>
      </c>
      <c r="W1517">
        <f t="shared" si="1033"/>
        <v>3.8127765720598603E-2</v>
      </c>
    </row>
    <row r="1518" spans="1:23" x14ac:dyDescent="0.4">
      <c r="A1518">
        <v>2007.05</v>
      </c>
      <c r="B1518">
        <v>1511.14</v>
      </c>
      <c r="C1518">
        <v>27.548490451851258</v>
      </c>
      <c r="D1518">
        <f t="shared" si="1023"/>
        <v>8.1389765811616999E-2</v>
      </c>
      <c r="E1518">
        <f t="shared" si="969"/>
        <v>0.17141727583507113</v>
      </c>
      <c r="F1518">
        <f t="shared" si="965"/>
        <v>0.38944002623595964</v>
      </c>
      <c r="G1518" t="str">
        <f t="shared" si="1024"/>
        <v>Above 22.0</v>
      </c>
      <c r="H1518" t="str">
        <f t="shared" si="1025"/>
        <v>Above 22.0</v>
      </c>
      <c r="I1518" t="str">
        <f>IF(C1518&gt;$AA$17,"Above 21.9",IF(C1518&gt;$AA$16,"17.7 to 21.9",IF(C1518&gt;$AA$15,"13.7 to 17.7",IF(C1518&gt;$AA$14,"10.6 to 13.6","Below 10.6"))))</f>
        <v>Above 21.9</v>
      </c>
      <c r="J1518" t="str">
        <f t="shared" si="1026"/>
        <v>Above 21.9</v>
      </c>
      <c r="K1518">
        <f t="shared" ref="K1518:O1518" si="1040">_xlfn.PERCENTILE.INC($C799:$C1518,K$1)</f>
        <v>10.901362940923416</v>
      </c>
      <c r="L1518">
        <f t="shared" si="1040"/>
        <v>15.472009346177238</v>
      </c>
      <c r="M1518">
        <f t="shared" si="1040"/>
        <v>18.700645050677487</v>
      </c>
      <c r="N1518">
        <f t="shared" si="1040"/>
        <v>23.296935505529454</v>
      </c>
      <c r="O1518">
        <f t="shared" si="1040"/>
        <v>44.197939761040573</v>
      </c>
      <c r="P1518">
        <f t="shared" si="987"/>
        <v>1</v>
      </c>
      <c r="Q1518">
        <f t="shared" si="1028"/>
        <v>1</v>
      </c>
      <c r="R1518">
        <f t="shared" si="1029"/>
        <v>1</v>
      </c>
      <c r="S1518">
        <f t="shared" si="1030"/>
        <v>1</v>
      </c>
      <c r="T1518">
        <f t="shared" si="964"/>
        <v>3.6299629620279251E-2</v>
      </c>
      <c r="U1518">
        <f t="shared" si="1031"/>
        <v>3.3413121389418057E-2</v>
      </c>
      <c r="V1518">
        <f t="shared" si="1032"/>
        <v>3.8985380963937943E-2</v>
      </c>
      <c r="W1518">
        <f t="shared" si="1033"/>
        <v>3.7069619428200001E-2</v>
      </c>
    </row>
    <row r="1519" spans="1:23" x14ac:dyDescent="0.4">
      <c r="A1519">
        <v>2007.06</v>
      </c>
      <c r="B1519">
        <v>1514.19</v>
      </c>
      <c r="C1519">
        <v>27.418262740410604</v>
      </c>
      <c r="D1519">
        <f t="shared" si="1023"/>
        <v>7.2795535724474794E-2</v>
      </c>
      <c r="E1519">
        <f t="shared" si="969"/>
        <v>0.20828778218438038</v>
      </c>
      <c r="F1519">
        <f t="shared" si="965"/>
        <v>2.4220125203488395E-2</v>
      </c>
      <c r="G1519" t="str">
        <f t="shared" si="1024"/>
        <v>Above 22.0</v>
      </c>
      <c r="H1519" t="str">
        <f t="shared" si="1025"/>
        <v>Above 22.0</v>
      </c>
      <c r="I1519" t="str">
        <f>IF(C1519&gt;$AA$17,"Above 21.9",IF(C1519&gt;$AA$16,"17.7 to 21.9",IF(C1519&gt;$AA$15,"13.7 to 17.7",IF(C1519&gt;$AA$14,"10.6 to 13.6","Below 10.6"))))</f>
        <v>Above 21.9</v>
      </c>
      <c r="J1519" t="str">
        <f t="shared" si="1026"/>
        <v>Above 21.9</v>
      </c>
      <c r="K1519">
        <f t="shared" ref="K1519:O1519" si="1041">_xlfn.PERCENTILE.INC($C800:$C1519,K$1)</f>
        <v>10.901362940923416</v>
      </c>
      <c r="L1519">
        <f t="shared" si="1041"/>
        <v>15.508156778898616</v>
      </c>
      <c r="M1519">
        <f t="shared" si="1041"/>
        <v>18.757682028907734</v>
      </c>
      <c r="N1519">
        <f t="shared" si="1041"/>
        <v>23.353130856730374</v>
      </c>
      <c r="O1519">
        <f t="shared" si="1041"/>
        <v>44.197939761040573</v>
      </c>
      <c r="P1519">
        <f t="shared" si="987"/>
        <v>1</v>
      </c>
      <c r="Q1519">
        <f t="shared" si="1028"/>
        <v>1</v>
      </c>
      <c r="R1519">
        <f t="shared" si="1029"/>
        <v>1</v>
      </c>
      <c r="S1519">
        <f t="shared" si="1030"/>
        <v>1</v>
      </c>
      <c r="T1519">
        <f t="shared" ref="T1519:T1582" si="1042">1/C1519</f>
        <v>3.6472040897257245E-2</v>
      </c>
      <c r="U1519">
        <f t="shared" si="1031"/>
        <v>3.1993283338919563E-2</v>
      </c>
      <c r="V1519">
        <f t="shared" si="1032"/>
        <v>4.0404722400416503E-2</v>
      </c>
      <c r="W1519">
        <f t="shared" si="1033"/>
        <v>3.6299629620279251E-2</v>
      </c>
    </row>
    <row r="1520" spans="1:23" x14ac:dyDescent="0.4">
      <c r="A1520">
        <v>2007.07</v>
      </c>
      <c r="B1520">
        <v>1520.71</v>
      </c>
      <c r="C1520">
        <v>27.410088167204325</v>
      </c>
      <c r="D1520">
        <f t="shared" si="1023"/>
        <v>6.434955527456257E-2</v>
      </c>
      <c r="E1520">
        <f t="shared" si="969"/>
        <v>0.20668285405954423</v>
      </c>
      <c r="F1520">
        <f t="shared" ref="F1520:F1583" si="1043">(B1520-B1519)/B1519*12</f>
        <v>5.1671190537514955E-2</v>
      </c>
      <c r="G1520" t="str">
        <f t="shared" si="1024"/>
        <v>Above 22.0</v>
      </c>
      <c r="H1520" t="str">
        <f t="shared" si="1025"/>
        <v>Above 22.0</v>
      </c>
      <c r="I1520" t="str">
        <f>IF(C1520&gt;$AA$17,"Above 21.9",IF(C1520&gt;$AA$16,"17.7 to 21.9",IF(C1520&gt;$AA$15,"13.7 to 17.7",IF(C1520&gt;$AA$14,"10.6 to 13.6","Below 10.6"))))</f>
        <v>Above 21.9</v>
      </c>
      <c r="J1520" t="str">
        <f t="shared" si="1026"/>
        <v>Above 21.9</v>
      </c>
      <c r="K1520">
        <f t="shared" ref="K1520:O1520" si="1044">_xlfn.PERCENTILE.INC($C801:$C1520,K$1)</f>
        <v>10.901362940923416</v>
      </c>
      <c r="L1520">
        <f t="shared" si="1044"/>
        <v>15.538762360150482</v>
      </c>
      <c r="M1520">
        <f t="shared" si="1044"/>
        <v>18.829469338098967</v>
      </c>
      <c r="N1520">
        <f t="shared" si="1044"/>
        <v>23.372483984530792</v>
      </c>
      <c r="O1520">
        <f t="shared" si="1044"/>
        <v>44.197939761040573</v>
      </c>
      <c r="P1520">
        <f t="shared" si="987"/>
        <v>1</v>
      </c>
      <c r="Q1520">
        <f t="shared" si="1028"/>
        <v>1</v>
      </c>
      <c r="R1520">
        <f t="shared" si="1029"/>
        <v>1</v>
      </c>
      <c r="S1520">
        <f t="shared" si="1030"/>
        <v>1</v>
      </c>
      <c r="T1520">
        <f t="shared" si="1042"/>
        <v>3.6482918037326194E-2</v>
      </c>
      <c r="U1520">
        <f t="shared" si="1031"/>
        <v>3.0518846928113779E-2</v>
      </c>
      <c r="V1520">
        <f t="shared" si="1032"/>
        <v>4.0491097463016774E-2</v>
      </c>
      <c r="W1520">
        <f t="shared" si="1033"/>
        <v>3.6472040897257245E-2</v>
      </c>
    </row>
    <row r="1521" spans="1:23" x14ac:dyDescent="0.4">
      <c r="A1521">
        <v>2007.08</v>
      </c>
      <c r="B1521">
        <v>1454.62</v>
      </c>
      <c r="C1521">
        <v>26.148607189312319</v>
      </c>
      <c r="D1521">
        <f t="shared" si="1023"/>
        <v>5.6876321125059304E-2</v>
      </c>
      <c r="E1521">
        <f t="shared" si="969"/>
        <v>0.13010915588703709</v>
      </c>
      <c r="F1521">
        <f t="shared" si="1043"/>
        <v>-0.52151955336652067</v>
      </c>
      <c r="G1521" t="str">
        <f t="shared" si="1024"/>
        <v>Above 22.0</v>
      </c>
      <c r="H1521" t="str">
        <f t="shared" si="1025"/>
        <v>Above 22.0</v>
      </c>
      <c r="I1521" t="str">
        <f>IF(C1521&gt;$AA$17,"Above 21.9",IF(C1521&gt;$AA$16,"17.7 to 21.9",IF(C1521&gt;$AA$15,"13.7 to 17.7",IF(C1521&gt;$AA$14,"10.6 to 13.6","Below 10.6"))))</f>
        <v>Above 21.9</v>
      </c>
      <c r="J1521" t="str">
        <f t="shared" si="1026"/>
        <v>Above 21.9</v>
      </c>
      <c r="K1521">
        <f t="shared" ref="K1521:O1521" si="1045">_xlfn.PERCENTILE.INC($C802:$C1521,K$1)</f>
        <v>10.901362940923416</v>
      </c>
      <c r="L1521">
        <f t="shared" si="1045"/>
        <v>15.581540827747792</v>
      </c>
      <c r="M1521">
        <f t="shared" si="1045"/>
        <v>18.838919834668868</v>
      </c>
      <c r="N1521">
        <f t="shared" si="1045"/>
        <v>23.374600003621335</v>
      </c>
      <c r="O1521">
        <f t="shared" si="1045"/>
        <v>44.197939761040573</v>
      </c>
      <c r="P1521">
        <f t="shared" si="987"/>
        <v>1</v>
      </c>
      <c r="Q1521">
        <f t="shared" si="1028"/>
        <v>1</v>
      </c>
      <c r="R1521">
        <f t="shared" si="1029"/>
        <v>1</v>
      </c>
      <c r="S1521">
        <f t="shared" si="1030"/>
        <v>1</v>
      </c>
      <c r="T1521">
        <f t="shared" si="1042"/>
        <v>3.824295469200855E-2</v>
      </c>
      <c r="U1521">
        <f t="shared" si="1031"/>
        <v>3.0687758559755463E-2</v>
      </c>
      <c r="V1521">
        <f t="shared" si="1032"/>
        <v>3.9917938997072175E-2</v>
      </c>
      <c r="W1521">
        <f t="shared" si="1033"/>
        <v>3.6482918037326194E-2</v>
      </c>
    </row>
    <row r="1522" spans="1:23" x14ac:dyDescent="0.4">
      <c r="A1522">
        <v>2007.09</v>
      </c>
      <c r="B1522">
        <v>1497.12</v>
      </c>
      <c r="C1522">
        <v>26.725743047696916</v>
      </c>
      <c r="D1522">
        <f t="shared" si="1023"/>
        <v>5.9774604597553939E-2</v>
      </c>
      <c r="E1522">
        <f t="shared" si="969"/>
        <v>0.13612700532730271</v>
      </c>
      <c r="F1522">
        <f t="shared" si="1043"/>
        <v>0.35060703138964133</v>
      </c>
      <c r="G1522" t="str">
        <f t="shared" si="1024"/>
        <v>Above 22.0</v>
      </c>
      <c r="H1522" t="str">
        <f t="shared" si="1025"/>
        <v>Above 22.0</v>
      </c>
      <c r="I1522" t="str">
        <f>IF(C1522&gt;$AA$17,"Above 21.9",IF(C1522&gt;$AA$16,"17.7 to 21.9",IF(C1522&gt;$AA$15,"13.7 to 17.7",IF(C1522&gt;$AA$14,"10.6 to 13.6","Below 10.6"))))</f>
        <v>Above 21.9</v>
      </c>
      <c r="J1522" t="str">
        <f t="shared" si="1026"/>
        <v>Above 21.9</v>
      </c>
      <c r="K1522">
        <f t="shared" ref="K1522:O1522" si="1046">_xlfn.PERCENTILE.INC($C803:$C1522,K$1)</f>
        <v>10.90931062802872</v>
      </c>
      <c r="L1522">
        <f t="shared" si="1046"/>
        <v>15.625703640116939</v>
      </c>
      <c r="M1522">
        <f t="shared" si="1046"/>
        <v>18.849095431315511</v>
      </c>
      <c r="N1522">
        <f t="shared" si="1046"/>
        <v>23.38524054416396</v>
      </c>
      <c r="O1522">
        <f t="shared" si="1046"/>
        <v>44.197939761040573</v>
      </c>
      <c r="P1522">
        <f t="shared" si="987"/>
        <v>1</v>
      </c>
      <c r="Q1522">
        <f t="shared" si="1028"/>
        <v>1</v>
      </c>
      <c r="R1522">
        <f t="shared" si="1029"/>
        <v>1</v>
      </c>
      <c r="S1522">
        <f t="shared" si="1030"/>
        <v>1</v>
      </c>
      <c r="T1522">
        <f t="shared" si="1042"/>
        <v>3.741710747631298E-2</v>
      </c>
      <c r="U1522">
        <f t="shared" si="1031"/>
        <v>3.061232485700003E-2</v>
      </c>
      <c r="V1522">
        <f t="shared" si="1032"/>
        <v>3.8995238634915518E-2</v>
      </c>
      <c r="W1522">
        <f t="shared" si="1033"/>
        <v>3.824295469200855E-2</v>
      </c>
    </row>
    <row r="1523" spans="1:23" x14ac:dyDescent="0.4">
      <c r="A1523">
        <v>2007.1</v>
      </c>
      <c r="B1523">
        <v>1539.66</v>
      </c>
      <c r="C1523">
        <v>27.320648130462018</v>
      </c>
      <c r="D1523">
        <f t="shared" si="1023"/>
        <v>6.1871819672820572E-2</v>
      </c>
      <c r="E1523">
        <f t="shared" ref="E1523:E1586" si="1047">(B1523-B1511)/B1511</f>
        <v>0.12929630770584866</v>
      </c>
      <c r="F1523">
        <f t="shared" si="1043"/>
        <v>0.34097467136903009</v>
      </c>
      <c r="G1523" t="str">
        <f t="shared" si="1024"/>
        <v>Above 22.0</v>
      </c>
      <c r="H1523" t="str">
        <f t="shared" si="1025"/>
        <v>Above 22.0</v>
      </c>
      <c r="I1523" t="str">
        <f>IF(C1523&gt;$AA$17,"Above 21.9",IF(C1523&gt;$AA$16,"17.7 to 21.9",IF(C1523&gt;$AA$15,"13.7 to 17.7",IF(C1523&gt;$AA$14,"10.6 to 13.6","Below 10.6"))))</f>
        <v>Above 21.9</v>
      </c>
      <c r="J1523" t="str">
        <f t="shared" si="1026"/>
        <v>Above 21.9</v>
      </c>
      <c r="K1523">
        <f t="shared" ref="K1523:O1523" si="1048">_xlfn.PERCENTILE.INC($C804:$C1523,K$1)</f>
        <v>10.90931062802872</v>
      </c>
      <c r="L1523">
        <f t="shared" si="1048"/>
        <v>15.66753065541741</v>
      </c>
      <c r="M1523">
        <f t="shared" si="1048"/>
        <v>18.891026172463508</v>
      </c>
      <c r="N1523">
        <f t="shared" si="1048"/>
        <v>23.42906565730333</v>
      </c>
      <c r="O1523">
        <f t="shared" si="1048"/>
        <v>44.197939761040573</v>
      </c>
      <c r="P1523">
        <f t="shared" si="987"/>
        <v>1</v>
      </c>
      <c r="Q1523">
        <f t="shared" si="1028"/>
        <v>1</v>
      </c>
      <c r="R1523">
        <f t="shared" si="1029"/>
        <v>1</v>
      </c>
      <c r="S1523">
        <f t="shared" si="1030"/>
        <v>1</v>
      </c>
      <c r="T1523">
        <f t="shared" si="1042"/>
        <v>3.6602352741588823E-2</v>
      </c>
      <c r="U1523">
        <f t="shared" si="1031"/>
        <v>3.0393752726251565E-2</v>
      </c>
      <c r="V1523">
        <f t="shared" si="1032"/>
        <v>3.7681757558957307E-2</v>
      </c>
      <c r="W1523">
        <f t="shared" si="1033"/>
        <v>3.741710747631298E-2</v>
      </c>
    </row>
    <row r="1524" spans="1:23" x14ac:dyDescent="0.4">
      <c r="A1524">
        <v>2007.11</v>
      </c>
      <c r="B1524">
        <v>1463.39</v>
      </c>
      <c r="C1524">
        <v>25.72905357949838</v>
      </c>
      <c r="D1524">
        <f t="shared" si="1023"/>
        <v>5.5858859114727578E-2</v>
      </c>
      <c r="E1524">
        <f t="shared" si="1047"/>
        <v>5.3829646272612046E-2</v>
      </c>
      <c r="F1524">
        <f t="shared" si="1043"/>
        <v>-0.59444292895834128</v>
      </c>
      <c r="G1524" t="str">
        <f t="shared" si="1024"/>
        <v>Above 22.0</v>
      </c>
      <c r="H1524" t="str">
        <f t="shared" si="1025"/>
        <v>Above 22.0</v>
      </c>
      <c r="I1524" t="str">
        <f>IF(C1524&gt;$AA$17,"Above 21.9",IF(C1524&gt;$AA$16,"17.7 to 21.9",IF(C1524&gt;$AA$15,"13.7 to 17.7",IF(C1524&gt;$AA$14,"10.6 to 13.6","Below 10.6"))))</f>
        <v>Above 21.9</v>
      </c>
      <c r="J1524" t="str">
        <f t="shared" si="1026"/>
        <v>Above 21.9</v>
      </c>
      <c r="K1524">
        <f t="shared" ref="K1524:O1524" si="1049">_xlfn.PERCENTILE.INC($C805:$C1524,K$1)</f>
        <v>10.90931062802872</v>
      </c>
      <c r="L1524">
        <f t="shared" si="1049"/>
        <v>15.748134263854089</v>
      </c>
      <c r="M1524">
        <f t="shared" si="1049"/>
        <v>18.948942877788234</v>
      </c>
      <c r="N1524">
        <f t="shared" si="1049"/>
        <v>23.488239079713637</v>
      </c>
      <c r="O1524">
        <f t="shared" si="1049"/>
        <v>44.197939761040573</v>
      </c>
      <c r="P1524">
        <f t="shared" si="987"/>
        <v>1</v>
      </c>
      <c r="Q1524">
        <f t="shared" si="1028"/>
        <v>1</v>
      </c>
      <c r="R1524">
        <f t="shared" si="1029"/>
        <v>1</v>
      </c>
      <c r="S1524">
        <f t="shared" si="1030"/>
        <v>1</v>
      </c>
      <c r="T1524">
        <f t="shared" si="1042"/>
        <v>3.8866567590998664E-2</v>
      </c>
      <c r="U1524">
        <f t="shared" si="1031"/>
        <v>3.0924710189782552E-2</v>
      </c>
      <c r="V1524">
        <f t="shared" si="1032"/>
        <v>3.7136038592568754E-2</v>
      </c>
      <c r="W1524">
        <f t="shared" si="1033"/>
        <v>3.6602352741588823E-2</v>
      </c>
    </row>
    <row r="1525" spans="1:23" x14ac:dyDescent="0.4">
      <c r="A1525">
        <v>2007.12</v>
      </c>
      <c r="B1525">
        <v>1479.22</v>
      </c>
      <c r="C1525">
        <v>25.955510105240226</v>
      </c>
      <c r="D1525">
        <f t="shared" si="1023"/>
        <v>5.3705955090038136E-2</v>
      </c>
      <c r="E1525">
        <f t="shared" si="1047"/>
        <v>4.4337131641744645E-2</v>
      </c>
      <c r="F1525">
        <f t="shared" si="1043"/>
        <v>0.12980818510444864</v>
      </c>
      <c r="G1525" t="str">
        <f t="shared" si="1024"/>
        <v>Above 22.0</v>
      </c>
      <c r="H1525" t="str">
        <f t="shared" si="1025"/>
        <v>Above 22.0</v>
      </c>
      <c r="I1525" t="str">
        <f>IF(C1525&gt;$AA$17,"Above 21.9",IF(C1525&gt;$AA$16,"17.7 to 21.9",IF(C1525&gt;$AA$15,"13.7 to 17.7",IF(C1525&gt;$AA$14,"10.6 to 13.6","Below 10.6"))))</f>
        <v>Above 21.9</v>
      </c>
      <c r="J1525" t="str">
        <f t="shared" si="1026"/>
        <v>Above 21.9</v>
      </c>
      <c r="K1525">
        <f t="shared" ref="K1525:O1525" si="1050">_xlfn.PERCENTILE.INC($C806:$C1525,K$1)</f>
        <v>10.911440557980596</v>
      </c>
      <c r="L1525">
        <f t="shared" si="1050"/>
        <v>15.800618629540024</v>
      </c>
      <c r="M1525">
        <f t="shared" si="1050"/>
        <v>19.011029183696788</v>
      </c>
      <c r="N1525">
        <f t="shared" si="1050"/>
        <v>23.589186913770195</v>
      </c>
      <c r="O1525">
        <f t="shared" si="1050"/>
        <v>44.197939761040573</v>
      </c>
      <c r="P1525">
        <f t="shared" si="987"/>
        <v>1</v>
      </c>
      <c r="Q1525">
        <f t="shared" si="1028"/>
        <v>1</v>
      </c>
      <c r="R1525">
        <f t="shared" si="1029"/>
        <v>1</v>
      </c>
      <c r="S1525">
        <f t="shared" si="1030"/>
        <v>1</v>
      </c>
      <c r="T1525">
        <f t="shared" si="1042"/>
        <v>3.8527464725037611E-2</v>
      </c>
      <c r="U1525">
        <f t="shared" si="1031"/>
        <v>3.0274783890298463E-2</v>
      </c>
      <c r="V1525">
        <f t="shared" si="1032"/>
        <v>3.6653277509886097E-2</v>
      </c>
      <c r="W1525">
        <f t="shared" si="1033"/>
        <v>3.8866567590998664E-2</v>
      </c>
    </row>
    <row r="1526" spans="1:23" x14ac:dyDescent="0.4">
      <c r="A1526">
        <v>2008.01</v>
      </c>
      <c r="B1526">
        <v>1378.76</v>
      </c>
      <c r="C1526">
        <v>24.02231776083682</v>
      </c>
      <c r="D1526">
        <f t="shared" si="1023"/>
        <v>4.31199136356087E-2</v>
      </c>
      <c r="E1526">
        <f t="shared" si="1047"/>
        <v>-3.1878440624648979E-2</v>
      </c>
      <c r="F1526">
        <f t="shared" si="1043"/>
        <v>-0.81497005178404869</v>
      </c>
      <c r="G1526" t="str">
        <f t="shared" si="1024"/>
        <v>Above 22.0</v>
      </c>
      <c r="H1526" t="str">
        <f t="shared" si="1025"/>
        <v>Above 22.0</v>
      </c>
      <c r="I1526" t="str">
        <f>IF(C1526&gt;$AA$17,"Above 21.9",IF(C1526&gt;$AA$16,"17.7 to 21.9",IF(C1526&gt;$AA$15,"13.7 to 17.7",IF(C1526&gt;$AA$14,"10.6 to 13.6","Below 10.6"))))</f>
        <v>Above 21.9</v>
      </c>
      <c r="J1526" t="str">
        <f t="shared" si="1026"/>
        <v>Above 21.9</v>
      </c>
      <c r="K1526">
        <f t="shared" ref="K1526:O1526" si="1051">_xlfn.PERCENTILE.INC($C807:$C1526,K$1)</f>
        <v>10.980363978781041</v>
      </c>
      <c r="L1526">
        <f t="shared" si="1051"/>
        <v>15.816720104774664</v>
      </c>
      <c r="M1526">
        <f t="shared" si="1051"/>
        <v>19.089834089188603</v>
      </c>
      <c r="N1526">
        <f t="shared" si="1051"/>
        <v>23.611686672606456</v>
      </c>
      <c r="O1526">
        <f t="shared" si="1051"/>
        <v>44.197939761040573</v>
      </c>
      <c r="P1526">
        <f t="shared" si="987"/>
        <v>1</v>
      </c>
      <c r="Q1526">
        <f t="shared" si="1028"/>
        <v>1</v>
      </c>
      <c r="R1526">
        <f t="shared" si="1029"/>
        <v>1</v>
      </c>
      <c r="S1526">
        <f t="shared" si="1030"/>
        <v>1</v>
      </c>
      <c r="T1526">
        <f t="shared" si="1042"/>
        <v>4.1627956550898813E-2</v>
      </c>
      <c r="U1526">
        <f t="shared" si="1031"/>
        <v>3.0432165587290342E-2</v>
      </c>
      <c r="V1526">
        <f t="shared" si="1032"/>
        <v>3.6754521830252032E-2</v>
      </c>
      <c r="W1526">
        <f t="shared" si="1033"/>
        <v>3.8527464725037611E-2</v>
      </c>
    </row>
    <row r="1527" spans="1:23" x14ac:dyDescent="0.4">
      <c r="A1527">
        <v>2008.02</v>
      </c>
      <c r="B1527">
        <v>1354.87</v>
      </c>
      <c r="C1527">
        <v>23.49526340181178</v>
      </c>
      <c r="D1527">
        <f t="shared" si="1023"/>
        <v>3.2345126692324214E-2</v>
      </c>
      <c r="E1527">
        <f t="shared" si="1047"/>
        <v>-6.2243909191583659E-2</v>
      </c>
      <c r="F1527">
        <f t="shared" si="1043"/>
        <v>-0.20792596245902201</v>
      </c>
      <c r="G1527" t="str">
        <f t="shared" si="1024"/>
        <v>Above 22.0</v>
      </c>
      <c r="H1527" t="str">
        <f t="shared" si="1025"/>
        <v>Above 22.0</v>
      </c>
      <c r="I1527" t="str">
        <f>IF(C1527&gt;$AA$17,"Above 21.9",IF(C1527&gt;$AA$16,"17.7 to 21.9",IF(C1527&gt;$AA$15,"13.7 to 17.7",IF(C1527&gt;$AA$14,"10.6 to 13.6","Below 10.6"))))</f>
        <v>Above 21.9</v>
      </c>
      <c r="J1527" t="str">
        <f t="shared" si="1026"/>
        <v>Above 21.9</v>
      </c>
      <c r="K1527">
        <f t="shared" ref="K1527:O1527" si="1052">_xlfn.PERCENTILE.INC($C808:$C1527,K$1)</f>
        <v>11.008596478756811</v>
      </c>
      <c r="L1527">
        <f t="shared" si="1052"/>
        <v>15.835167142472429</v>
      </c>
      <c r="M1527">
        <f t="shared" si="1052"/>
        <v>19.118990885723917</v>
      </c>
      <c r="N1527">
        <f t="shared" si="1052"/>
        <v>23.611686672606456</v>
      </c>
      <c r="O1527">
        <f t="shared" si="1052"/>
        <v>44.197939761040573</v>
      </c>
      <c r="P1527">
        <f t="shared" si="987"/>
        <v>2</v>
      </c>
      <c r="Q1527">
        <f t="shared" si="1028"/>
        <v>1</v>
      </c>
      <c r="R1527">
        <f t="shared" si="1029"/>
        <v>1</v>
      </c>
      <c r="S1527">
        <f t="shared" si="1030"/>
        <v>1</v>
      </c>
      <c r="T1527">
        <f t="shared" si="1042"/>
        <v>4.256177012779893E-2</v>
      </c>
      <c r="U1527">
        <f t="shared" si="1031"/>
        <v>2.8810408620699134E-2</v>
      </c>
      <c r="V1527">
        <f t="shared" si="1032"/>
        <v>3.6609678144226457E-2</v>
      </c>
      <c r="W1527">
        <f t="shared" si="1033"/>
        <v>4.1627956550898813E-2</v>
      </c>
    </row>
    <row r="1528" spans="1:23" x14ac:dyDescent="0.4">
      <c r="A1528">
        <v>2008.03</v>
      </c>
      <c r="B1528">
        <v>1316.94</v>
      </c>
      <c r="C1528">
        <v>22.606810842249335</v>
      </c>
      <c r="D1528">
        <f t="shared" si="1023"/>
        <v>2.2297855743246393E-2</v>
      </c>
      <c r="E1528">
        <f t="shared" si="1047"/>
        <v>-6.3975265645545315E-2</v>
      </c>
      <c r="F1528">
        <f t="shared" si="1043"/>
        <v>-0.33594366987238483</v>
      </c>
      <c r="G1528" t="str">
        <f t="shared" si="1024"/>
        <v>Above 22.0</v>
      </c>
      <c r="H1528" t="str">
        <f t="shared" si="1025"/>
        <v>Above 22.0</v>
      </c>
      <c r="I1528" t="str">
        <f>IF(C1528&gt;$AA$17,"Above 21.9",IF(C1528&gt;$AA$16,"17.7 to 21.9",IF(C1528&gt;$AA$15,"13.7 to 17.7",IF(C1528&gt;$AA$14,"10.6 to 13.6","Below 10.6"))))</f>
        <v>Above 21.9</v>
      </c>
      <c r="J1528" t="str">
        <f t="shared" si="1026"/>
        <v>Above 21.9</v>
      </c>
      <c r="K1528">
        <f t="shared" ref="K1528:O1528" si="1053">_xlfn.PERCENTILE.INC($C809:$C1528,K$1)</f>
        <v>11.014144405227759</v>
      </c>
      <c r="L1528">
        <f t="shared" si="1053"/>
        <v>15.845282241729162</v>
      </c>
      <c r="M1528">
        <f t="shared" si="1053"/>
        <v>19.190611549688352</v>
      </c>
      <c r="N1528">
        <f t="shared" si="1053"/>
        <v>23.611686672606456</v>
      </c>
      <c r="O1528">
        <f t="shared" si="1053"/>
        <v>44.197939761040573</v>
      </c>
      <c r="P1528">
        <f t="shared" si="987"/>
        <v>2</v>
      </c>
      <c r="Q1528">
        <f t="shared" si="1028"/>
        <v>1</v>
      </c>
      <c r="R1528">
        <f t="shared" si="1029"/>
        <v>1</v>
      </c>
      <c r="S1528">
        <f t="shared" si="1030"/>
        <v>2</v>
      </c>
      <c r="T1528">
        <f t="shared" si="1042"/>
        <v>4.4234456906726692E-2</v>
      </c>
      <c r="U1528">
        <f t="shared" si="1031"/>
        <v>2.7550541116362012E-2</v>
      </c>
      <c r="V1528">
        <f t="shared" si="1032"/>
        <v>3.8127765720598603E-2</v>
      </c>
      <c r="W1528">
        <f t="shared" si="1033"/>
        <v>4.256177012779893E-2</v>
      </c>
    </row>
    <row r="1529" spans="1:23" x14ac:dyDescent="0.4">
      <c r="A1529">
        <v>2008.04</v>
      </c>
      <c r="B1529">
        <v>1370.47</v>
      </c>
      <c r="C1529">
        <v>23.356040643201609</v>
      </c>
      <c r="D1529">
        <f t="shared" si="1023"/>
        <v>2.3221542887969786E-2</v>
      </c>
      <c r="E1529">
        <f t="shared" si="1047"/>
        <v>-6.3656363586674369E-2</v>
      </c>
      <c r="F1529">
        <f t="shared" si="1043"/>
        <v>0.48776709645086308</v>
      </c>
      <c r="G1529" t="str">
        <f t="shared" si="1024"/>
        <v>Above 22.0</v>
      </c>
      <c r="H1529" t="str">
        <f t="shared" si="1025"/>
        <v>Above 22.0</v>
      </c>
      <c r="I1529" t="str">
        <f>IF(C1529&gt;$AA$17,"Above 21.9",IF(C1529&gt;$AA$16,"17.7 to 21.9",IF(C1529&gt;$AA$15,"13.7 to 17.7",IF(C1529&gt;$AA$14,"10.6 to 13.6","Below 10.6"))))</f>
        <v>Above 21.9</v>
      </c>
      <c r="J1529" t="str">
        <f t="shared" si="1026"/>
        <v>Above 21.9</v>
      </c>
      <c r="K1529">
        <f t="shared" ref="K1529:O1529" si="1054">_xlfn.PERCENTILE.INC($C810:$C1529,K$1)</f>
        <v>11.035457707053787</v>
      </c>
      <c r="L1529">
        <f t="shared" si="1054"/>
        <v>15.85989162756286</v>
      </c>
      <c r="M1529">
        <f t="shared" si="1054"/>
        <v>19.244101376280639</v>
      </c>
      <c r="N1529">
        <f t="shared" si="1054"/>
        <v>23.611686672606456</v>
      </c>
      <c r="O1529">
        <f t="shared" si="1054"/>
        <v>44.197939761040573</v>
      </c>
      <c r="P1529">
        <f t="shared" si="987"/>
        <v>2</v>
      </c>
      <c r="Q1529">
        <f t="shared" si="1028"/>
        <v>1</v>
      </c>
      <c r="R1529">
        <f t="shared" si="1029"/>
        <v>1</v>
      </c>
      <c r="S1529">
        <f t="shared" si="1030"/>
        <v>2</v>
      </c>
      <c r="T1529">
        <f t="shared" si="1042"/>
        <v>4.281547610215674E-2</v>
      </c>
      <c r="U1529">
        <f t="shared" si="1031"/>
        <v>2.6826240560602444E-2</v>
      </c>
      <c r="V1529">
        <f t="shared" si="1032"/>
        <v>3.7069619428200001E-2</v>
      </c>
      <c r="W1529">
        <f t="shared" si="1033"/>
        <v>4.4234456906726692E-2</v>
      </c>
    </row>
    <row r="1530" spans="1:23" x14ac:dyDescent="0.4">
      <c r="A1530">
        <v>2008.05</v>
      </c>
      <c r="B1530">
        <v>1403.22</v>
      </c>
      <c r="C1530">
        <v>23.696432116623185</v>
      </c>
      <c r="D1530">
        <f t="shared" si="1023"/>
        <v>2.6596416520813404E-2</v>
      </c>
      <c r="E1530">
        <f t="shared" si="1047"/>
        <v>-7.1416281747554863E-2</v>
      </c>
      <c r="F1530">
        <f t="shared" si="1043"/>
        <v>0.28676293534334935</v>
      </c>
      <c r="G1530" t="str">
        <f t="shared" si="1024"/>
        <v>Above 22.0</v>
      </c>
      <c r="H1530" t="str">
        <f t="shared" si="1025"/>
        <v>Above 22.0</v>
      </c>
      <c r="I1530" t="str">
        <f>IF(C1530&gt;$AA$17,"Above 21.9",IF(C1530&gt;$AA$16,"17.7 to 21.9",IF(C1530&gt;$AA$15,"13.7 to 17.7",IF(C1530&gt;$AA$14,"10.6 to 13.6","Below 10.6"))))</f>
        <v>Above 21.9</v>
      </c>
      <c r="J1530" t="str">
        <f t="shared" si="1026"/>
        <v>Above 21.9</v>
      </c>
      <c r="K1530">
        <f t="shared" ref="K1530:O1530" si="1055">_xlfn.PERCENTILE.INC($C811:$C1530,K$1)</f>
        <v>11.035457707053787</v>
      </c>
      <c r="L1530">
        <f t="shared" si="1055"/>
        <v>15.871417783393337</v>
      </c>
      <c r="M1530">
        <f t="shared" si="1055"/>
        <v>19.268963760471863</v>
      </c>
      <c r="N1530">
        <f t="shared" si="1055"/>
        <v>23.694575662609701</v>
      </c>
      <c r="O1530">
        <f t="shared" si="1055"/>
        <v>44.197939761040573</v>
      </c>
      <c r="P1530">
        <f t="shared" si="987"/>
        <v>1</v>
      </c>
      <c r="Q1530">
        <f t="shared" si="1028"/>
        <v>1</v>
      </c>
      <c r="R1530">
        <f t="shared" si="1029"/>
        <v>1</v>
      </c>
      <c r="S1530">
        <f t="shared" si="1030"/>
        <v>2</v>
      </c>
      <c r="T1530">
        <f t="shared" si="1042"/>
        <v>4.2200445834142862E-2</v>
      </c>
      <c r="U1530">
        <f t="shared" si="1031"/>
        <v>2.7058767312871674E-2</v>
      </c>
      <c r="V1530">
        <f t="shared" si="1032"/>
        <v>3.6299629620279251E-2</v>
      </c>
      <c r="W1530">
        <f t="shared" si="1033"/>
        <v>4.281547610215674E-2</v>
      </c>
    </row>
    <row r="1531" spans="1:23" x14ac:dyDescent="0.4">
      <c r="A1531">
        <v>2008.06</v>
      </c>
      <c r="B1531">
        <v>1341.25</v>
      </c>
      <c r="C1531">
        <v>22.416812802281939</v>
      </c>
      <c r="D1531">
        <f t="shared" si="1023"/>
        <v>2.1008850675303808E-2</v>
      </c>
      <c r="E1531">
        <f t="shared" si="1047"/>
        <v>-0.11421287949332649</v>
      </c>
      <c r="F1531">
        <f t="shared" si="1043"/>
        <v>-0.52995253773463913</v>
      </c>
      <c r="G1531" t="str">
        <f t="shared" si="1024"/>
        <v>Above 22.0</v>
      </c>
      <c r="H1531" t="str">
        <f t="shared" si="1025"/>
        <v>Above 22.0</v>
      </c>
      <c r="I1531" t="str">
        <f>IF(C1531&gt;$AA$17,"Above 21.9",IF(C1531&gt;$AA$16,"17.7 to 21.9",IF(C1531&gt;$AA$15,"13.7 to 17.7",IF(C1531&gt;$AA$14,"10.6 to 13.6","Below 10.6"))))</f>
        <v>Above 21.9</v>
      </c>
      <c r="J1531" t="str">
        <f t="shared" si="1026"/>
        <v>Above 21.9</v>
      </c>
      <c r="K1531">
        <f t="shared" ref="K1531:O1531" si="1056">_xlfn.PERCENTILE.INC($C812:$C1531,K$1)</f>
        <v>11.035457707053787</v>
      </c>
      <c r="L1531">
        <f t="shared" si="1056"/>
        <v>15.873531540065075</v>
      </c>
      <c r="M1531">
        <f t="shared" si="1056"/>
        <v>19.285362959421079</v>
      </c>
      <c r="N1531">
        <f t="shared" si="1056"/>
        <v>23.694575662609701</v>
      </c>
      <c r="O1531">
        <f t="shared" si="1056"/>
        <v>44.197939761040573</v>
      </c>
      <c r="P1531">
        <f t="shared" si="987"/>
        <v>2</v>
      </c>
      <c r="Q1531">
        <f t="shared" si="1028"/>
        <v>1</v>
      </c>
      <c r="R1531">
        <f t="shared" si="1029"/>
        <v>1</v>
      </c>
      <c r="S1531">
        <f t="shared" si="1030"/>
        <v>1</v>
      </c>
      <c r="T1531">
        <f t="shared" si="1042"/>
        <v>4.4609374616279264E-2</v>
      </c>
      <c r="U1531">
        <f t="shared" si="1031"/>
        <v>2.7172219608660762E-2</v>
      </c>
      <c r="V1531">
        <f t="shared" si="1032"/>
        <v>3.6472040897257245E-2</v>
      </c>
      <c r="W1531">
        <f t="shared" si="1033"/>
        <v>4.2200445834142862E-2</v>
      </c>
    </row>
    <row r="1532" spans="1:23" x14ac:dyDescent="0.4">
      <c r="A1532">
        <v>2008.07</v>
      </c>
      <c r="B1532">
        <v>1257.33</v>
      </c>
      <c r="C1532">
        <v>20.907206462661577</v>
      </c>
      <c r="D1532">
        <f t="shared" si="1023"/>
        <v>8.7110273392242664E-3</v>
      </c>
      <c r="E1532">
        <f t="shared" si="1047"/>
        <v>-0.17319541529943258</v>
      </c>
      <c r="F1532">
        <f t="shared" si="1043"/>
        <v>-0.75082199440820196</v>
      </c>
      <c r="G1532" t="str">
        <f t="shared" si="1024"/>
        <v>17.8 to 22.0</v>
      </c>
      <c r="H1532" t="str">
        <f t="shared" si="1025"/>
        <v>Above 22.0</v>
      </c>
      <c r="I1532" t="str">
        <f>IF(C1532&gt;$AA$17,"Above 21.9",IF(C1532&gt;$AA$16,"17.7 to 21.9",IF(C1532&gt;$AA$15,"13.7 to 17.7",IF(C1532&gt;$AA$14,"10.6 to 13.6","Below 10.6"))))</f>
        <v>17.7 to 21.9</v>
      </c>
      <c r="J1532" t="str">
        <f t="shared" si="1026"/>
        <v>Above 21.9</v>
      </c>
      <c r="K1532">
        <f t="shared" ref="K1532:O1532" si="1057">_xlfn.PERCENTILE.INC($C813:$C1532,K$1)</f>
        <v>11.035457707053787</v>
      </c>
      <c r="L1532">
        <f t="shared" si="1057"/>
        <v>15.883247419275573</v>
      </c>
      <c r="M1532">
        <f t="shared" si="1057"/>
        <v>19.293330567115326</v>
      </c>
      <c r="N1532">
        <f t="shared" si="1057"/>
        <v>23.694575662609701</v>
      </c>
      <c r="O1532">
        <f t="shared" si="1057"/>
        <v>44.197939761040573</v>
      </c>
      <c r="P1532">
        <f t="shared" si="987"/>
        <v>2</v>
      </c>
      <c r="Q1532">
        <f t="shared" si="1028"/>
        <v>1</v>
      </c>
      <c r="R1532">
        <f t="shared" si="1029"/>
        <v>1</v>
      </c>
      <c r="S1532">
        <f t="shared" si="1030"/>
        <v>2</v>
      </c>
      <c r="T1532">
        <f t="shared" si="1042"/>
        <v>4.7830397704538459E-2</v>
      </c>
      <c r="U1532">
        <f t="shared" si="1031"/>
        <v>2.6137200117038243E-2</v>
      </c>
      <c r="V1532">
        <f t="shared" si="1032"/>
        <v>3.6482918037326194E-2</v>
      </c>
      <c r="W1532">
        <f t="shared" si="1033"/>
        <v>4.4609374616279264E-2</v>
      </c>
    </row>
    <row r="1533" spans="1:23" x14ac:dyDescent="0.4">
      <c r="A1533">
        <v>2008.08</v>
      </c>
      <c r="B1533">
        <v>1281.47</v>
      </c>
      <c r="C1533">
        <v>21.401617360047918</v>
      </c>
      <c r="D1533">
        <f t="shared" si="1023"/>
        <v>1.9248664644246353E-2</v>
      </c>
      <c r="E1533">
        <f t="shared" si="1047"/>
        <v>-0.11903452448062028</v>
      </c>
      <c r="F1533">
        <f t="shared" si="1043"/>
        <v>0.23039297559113459</v>
      </c>
      <c r="G1533" t="str">
        <f t="shared" si="1024"/>
        <v>17.8 to 22.0</v>
      </c>
      <c r="H1533" t="str">
        <f t="shared" si="1025"/>
        <v>Above 22.0</v>
      </c>
      <c r="I1533" t="str">
        <f>IF(C1533&gt;$AA$17,"Above 21.9",IF(C1533&gt;$AA$16,"17.7 to 21.9",IF(C1533&gt;$AA$15,"13.7 to 17.7",IF(C1533&gt;$AA$14,"10.6 to 13.6","Below 10.6"))))</f>
        <v>17.7 to 21.9</v>
      </c>
      <c r="J1533" t="str">
        <f t="shared" si="1026"/>
        <v>Above 21.9</v>
      </c>
      <c r="K1533">
        <f t="shared" ref="K1533:O1533" si="1058">_xlfn.PERCENTILE.INC($C814:$C1533,K$1)</f>
        <v>11.119601819862645</v>
      </c>
      <c r="L1533">
        <f t="shared" si="1058"/>
        <v>15.896057694917019</v>
      </c>
      <c r="M1533">
        <f t="shared" si="1058"/>
        <v>19.306884091786479</v>
      </c>
      <c r="N1533">
        <f t="shared" si="1058"/>
        <v>23.694575662609701</v>
      </c>
      <c r="O1533">
        <f t="shared" si="1058"/>
        <v>44.197939761040573</v>
      </c>
      <c r="P1533">
        <f t="shared" si="987"/>
        <v>2</v>
      </c>
      <c r="Q1533">
        <f t="shared" si="1028"/>
        <v>1</v>
      </c>
      <c r="R1533">
        <f t="shared" si="1029"/>
        <v>1</v>
      </c>
      <c r="S1533">
        <f t="shared" si="1030"/>
        <v>2</v>
      </c>
      <c r="T1533">
        <f t="shared" si="1042"/>
        <v>4.6725440567252578E-2</v>
      </c>
      <c r="U1533">
        <f t="shared" si="1031"/>
        <v>2.8229926293573192E-2</v>
      </c>
      <c r="V1533">
        <f t="shared" si="1032"/>
        <v>3.824295469200855E-2</v>
      </c>
      <c r="W1533">
        <f t="shared" si="1033"/>
        <v>4.7830397704538459E-2</v>
      </c>
    </row>
    <row r="1534" spans="1:23" x14ac:dyDescent="0.4">
      <c r="A1534">
        <v>2008.09</v>
      </c>
      <c r="B1534">
        <v>1216.95</v>
      </c>
      <c r="C1534">
        <v>20.36273394609751</v>
      </c>
      <c r="D1534">
        <f t="shared" si="1023"/>
        <v>1.9234010032920527E-2</v>
      </c>
      <c r="E1534">
        <f t="shared" si="1047"/>
        <v>-0.18713930747034296</v>
      </c>
      <c r="F1534">
        <f t="shared" si="1043"/>
        <v>-0.60418113572693843</v>
      </c>
      <c r="G1534" t="str">
        <f t="shared" si="1024"/>
        <v>17.8 to 22.0</v>
      </c>
      <c r="H1534" t="str">
        <f t="shared" si="1025"/>
        <v>Above 22.0</v>
      </c>
      <c r="I1534" t="str">
        <f>IF(C1534&gt;$AA$17,"Above 21.9",IF(C1534&gt;$AA$16,"17.7 to 21.9",IF(C1534&gt;$AA$15,"13.7 to 17.7",IF(C1534&gt;$AA$14,"10.6 to 13.6","Below 10.6"))))</f>
        <v>17.7 to 21.9</v>
      </c>
      <c r="J1534" t="str">
        <f t="shared" si="1026"/>
        <v>Above 21.9</v>
      </c>
      <c r="K1534">
        <f t="shared" ref="K1534:O1534" si="1059">_xlfn.PERCENTILE.INC($C815:$C1534,K$1)</f>
        <v>11.159558774386555</v>
      </c>
      <c r="L1534">
        <f t="shared" si="1059"/>
        <v>15.9082766289077</v>
      </c>
      <c r="M1534">
        <f t="shared" si="1059"/>
        <v>19.337328011349555</v>
      </c>
      <c r="N1534">
        <f t="shared" si="1059"/>
        <v>23.694575662609701</v>
      </c>
      <c r="O1534">
        <f t="shared" si="1059"/>
        <v>44.197939761040573</v>
      </c>
      <c r="P1534">
        <f t="shared" si="987"/>
        <v>2</v>
      </c>
      <c r="Q1534">
        <f t="shared" si="1028"/>
        <v>1</v>
      </c>
      <c r="R1534">
        <f t="shared" si="1029"/>
        <v>1</v>
      </c>
      <c r="S1534">
        <f t="shared" si="1030"/>
        <v>2</v>
      </c>
      <c r="T1534">
        <f t="shared" si="1042"/>
        <v>4.9109319143839654E-2</v>
      </c>
      <c r="U1534">
        <f t="shared" si="1031"/>
        <v>2.9821941850718719E-2</v>
      </c>
      <c r="V1534">
        <f t="shared" si="1032"/>
        <v>3.741710747631298E-2</v>
      </c>
      <c r="W1534">
        <f t="shared" si="1033"/>
        <v>4.6725440567252578E-2</v>
      </c>
    </row>
    <row r="1535" spans="1:23" x14ac:dyDescent="0.4">
      <c r="A1535">
        <v>2008.1</v>
      </c>
      <c r="B1535">
        <v>968.8</v>
      </c>
      <c r="C1535">
        <v>16.387356548789832</v>
      </c>
      <c r="D1535">
        <f t="shared" si="1023"/>
        <v>-6.166765136033015E-3</v>
      </c>
      <c r="E1535">
        <f t="shared" si="1047"/>
        <v>-0.37077017003754081</v>
      </c>
      <c r="F1535">
        <f t="shared" si="1043"/>
        <v>-2.4469370146678178</v>
      </c>
      <c r="G1535" t="str">
        <f t="shared" si="1024"/>
        <v>13.7 to 17.8</v>
      </c>
      <c r="H1535" t="str">
        <f t="shared" si="1025"/>
        <v>Above 22.0</v>
      </c>
      <c r="I1535" t="str">
        <f>IF(C1535&gt;$AA$17,"Above 21.9",IF(C1535&gt;$AA$16,"17.7 to 21.9",IF(C1535&gt;$AA$15,"13.7 to 17.7",IF(C1535&gt;$AA$14,"10.6 to 13.6","Below 10.6"))))</f>
        <v>13.7 to 17.7</v>
      </c>
      <c r="J1535" t="str">
        <f t="shared" si="1026"/>
        <v>Above 21.9</v>
      </c>
      <c r="K1535">
        <f t="shared" ref="K1535:O1535" si="1060">_xlfn.PERCENTILE.INC($C816:$C1535,K$1)</f>
        <v>11.175339506498368</v>
      </c>
      <c r="L1535">
        <f t="shared" si="1060"/>
        <v>15.924560434029061</v>
      </c>
      <c r="M1535">
        <f t="shared" si="1060"/>
        <v>19.337328011349555</v>
      </c>
      <c r="N1535">
        <f t="shared" si="1060"/>
        <v>23.694575662609701</v>
      </c>
      <c r="O1535">
        <f t="shared" si="1060"/>
        <v>44.197939761040573</v>
      </c>
      <c r="P1535">
        <f t="shared" si="987"/>
        <v>3</v>
      </c>
      <c r="Q1535">
        <f t="shared" si="1028"/>
        <v>1</v>
      </c>
      <c r="R1535">
        <f t="shared" si="1029"/>
        <v>1</v>
      </c>
      <c r="S1535">
        <f t="shared" si="1030"/>
        <v>2</v>
      </c>
      <c r="T1535">
        <f t="shared" si="1042"/>
        <v>6.1022654692519503E-2</v>
      </c>
      <c r="U1535">
        <f t="shared" si="1031"/>
        <v>2.9609361141062676E-2</v>
      </c>
      <c r="V1535">
        <f t="shared" si="1032"/>
        <v>3.6602352741588823E-2</v>
      </c>
      <c r="W1535">
        <f t="shared" si="1033"/>
        <v>4.9109319143839654E-2</v>
      </c>
    </row>
    <row r="1536" spans="1:23" x14ac:dyDescent="0.4">
      <c r="A1536">
        <v>2008.11</v>
      </c>
      <c r="B1536">
        <v>883.04</v>
      </c>
      <c r="C1536">
        <v>15.259659405704575</v>
      </c>
      <c r="D1536">
        <f t="shared" si="1023"/>
        <v>-2.2840191186879067E-2</v>
      </c>
      <c r="E1536">
        <f t="shared" si="1047"/>
        <v>-0.3965791757494585</v>
      </c>
      <c r="F1536">
        <f t="shared" si="1043"/>
        <v>-1.0622625928984308</v>
      </c>
      <c r="G1536" t="str">
        <f t="shared" si="1024"/>
        <v>13.7 to 17.8</v>
      </c>
      <c r="H1536" t="str">
        <f t="shared" si="1025"/>
        <v>Above 22.0</v>
      </c>
      <c r="I1536" t="str">
        <f>IF(C1536&gt;$AA$17,"Above 21.9",IF(C1536&gt;$AA$16,"17.7 to 21.9",IF(C1536&gt;$AA$15,"13.7 to 17.7",IF(C1536&gt;$AA$14,"10.6 to 13.6","Below 10.6"))))</f>
        <v>13.7 to 17.7</v>
      </c>
      <c r="J1536" t="str">
        <f t="shared" si="1026"/>
        <v>Above 21.9</v>
      </c>
      <c r="K1536">
        <f t="shared" ref="K1536:O1536" si="1061">_xlfn.PERCENTILE.INC($C817:$C1536,K$1)</f>
        <v>11.183645410288944</v>
      </c>
      <c r="L1536">
        <f t="shared" si="1061"/>
        <v>15.924560434029061</v>
      </c>
      <c r="M1536">
        <f t="shared" si="1061"/>
        <v>19.337328011349555</v>
      </c>
      <c r="N1536">
        <f t="shared" si="1061"/>
        <v>23.694575662609701</v>
      </c>
      <c r="O1536">
        <f t="shared" si="1061"/>
        <v>44.197939761040573</v>
      </c>
      <c r="P1536">
        <f t="shared" si="987"/>
        <v>4</v>
      </c>
      <c r="Q1536">
        <f t="shared" si="1028"/>
        <v>1</v>
      </c>
      <c r="R1536">
        <f t="shared" si="1029"/>
        <v>1</v>
      </c>
      <c r="S1536">
        <f t="shared" si="1030"/>
        <v>3</v>
      </c>
      <c r="T1536">
        <f t="shared" si="1042"/>
        <v>6.5532262117604434E-2</v>
      </c>
      <c r="U1536">
        <f t="shared" si="1031"/>
        <v>2.675986815911429E-2</v>
      </c>
      <c r="V1536">
        <f t="shared" si="1032"/>
        <v>3.8866567590998664E-2</v>
      </c>
      <c r="W1536">
        <f t="shared" si="1033"/>
        <v>6.1022654692519503E-2</v>
      </c>
    </row>
    <row r="1537" spans="1:23" x14ac:dyDescent="0.4">
      <c r="A1537">
        <v>2008.12</v>
      </c>
      <c r="B1537">
        <v>877.56</v>
      </c>
      <c r="C1537">
        <v>15.376080747423769</v>
      </c>
      <c r="D1537">
        <f t="shared" si="1023"/>
        <v>-2.6258560564682159E-2</v>
      </c>
      <c r="E1537">
        <f t="shared" si="1047"/>
        <v>-0.4067413907329539</v>
      </c>
      <c r="F1537">
        <f t="shared" si="1043"/>
        <v>-7.4470012683457404E-2</v>
      </c>
      <c r="G1537" t="str">
        <f t="shared" si="1024"/>
        <v>13.7 to 17.8</v>
      </c>
      <c r="H1537" t="str">
        <f t="shared" si="1025"/>
        <v>Above 22.0</v>
      </c>
      <c r="I1537" t="str">
        <f>IF(C1537&gt;$AA$17,"Above 21.9",IF(C1537&gt;$AA$16,"17.7 to 21.9",IF(C1537&gt;$AA$15,"13.7 to 17.7",IF(C1537&gt;$AA$14,"10.6 to 13.6","Below 10.6"))))</f>
        <v>13.7 to 17.7</v>
      </c>
      <c r="J1537" t="str">
        <f t="shared" si="1026"/>
        <v>Above 21.9</v>
      </c>
      <c r="K1537">
        <f t="shared" ref="K1537:O1537" si="1062">_xlfn.PERCENTILE.INC($C818:$C1537,K$1)</f>
        <v>11.236094960930805</v>
      </c>
      <c r="L1537">
        <f t="shared" si="1062"/>
        <v>15.924560434029061</v>
      </c>
      <c r="M1537">
        <f t="shared" si="1062"/>
        <v>19.337328011349555</v>
      </c>
      <c r="N1537">
        <f t="shared" si="1062"/>
        <v>23.694575662609701</v>
      </c>
      <c r="O1537">
        <f t="shared" si="1062"/>
        <v>44.197939761040573</v>
      </c>
      <c r="P1537">
        <f t="shared" si="987"/>
        <v>4</v>
      </c>
      <c r="Q1537">
        <f t="shared" si="1028"/>
        <v>1</v>
      </c>
      <c r="R1537">
        <f t="shared" si="1029"/>
        <v>1</v>
      </c>
      <c r="S1537">
        <f t="shared" si="1030"/>
        <v>4</v>
      </c>
      <c r="T1537">
        <f t="shared" si="1042"/>
        <v>6.5036078856931592E-2</v>
      </c>
      <c r="U1537">
        <f t="shared" si="1031"/>
        <v>2.575973523280331E-2</v>
      </c>
      <c r="V1537">
        <f t="shared" si="1032"/>
        <v>3.8527464725037611E-2</v>
      </c>
      <c r="W1537">
        <f t="shared" si="1033"/>
        <v>6.5532262117604434E-2</v>
      </c>
    </row>
    <row r="1538" spans="1:23" x14ac:dyDescent="0.4">
      <c r="A1538">
        <v>2009.01</v>
      </c>
      <c r="B1538">
        <v>865.58</v>
      </c>
      <c r="C1538">
        <v>15.17465193687967</v>
      </c>
      <c r="D1538">
        <f t="shared" si="1023"/>
        <v>-3.0685394428117262E-2</v>
      </c>
      <c r="E1538">
        <f t="shared" si="1047"/>
        <v>-0.37220400939975046</v>
      </c>
      <c r="F1538">
        <f t="shared" si="1043"/>
        <v>-0.16381785860795714</v>
      </c>
      <c r="G1538" t="str">
        <f t="shared" si="1024"/>
        <v>13.7 to 17.8</v>
      </c>
      <c r="H1538" t="str">
        <f t="shared" si="1025"/>
        <v>Above 22.0</v>
      </c>
      <c r="I1538" t="str">
        <f>IF(C1538&gt;$AA$17,"Above 21.9",IF(C1538&gt;$AA$16,"17.7 to 21.9",IF(C1538&gt;$AA$15,"13.7 to 17.7",IF(C1538&gt;$AA$14,"10.6 to 13.6","Below 10.6"))))</f>
        <v>13.7 to 17.7</v>
      </c>
      <c r="J1538" t="str">
        <f t="shared" si="1026"/>
        <v>Above 21.9</v>
      </c>
      <c r="K1538">
        <f t="shared" ref="K1538:O1538" si="1063">_xlfn.PERCENTILE.INC($C819:$C1538,K$1)</f>
        <v>11.295103803214202</v>
      </c>
      <c r="L1538">
        <f t="shared" si="1063"/>
        <v>15.924560434029061</v>
      </c>
      <c r="M1538">
        <f t="shared" si="1063"/>
        <v>19.337328011349555</v>
      </c>
      <c r="N1538">
        <f t="shared" si="1063"/>
        <v>23.694575662609701</v>
      </c>
      <c r="O1538">
        <f t="shared" si="1063"/>
        <v>44.197939761040573</v>
      </c>
      <c r="P1538">
        <f t="shared" si="987"/>
        <v>4</v>
      </c>
      <c r="Q1538">
        <f t="shared" si="1028"/>
        <v>1</v>
      </c>
      <c r="R1538">
        <f t="shared" si="1029"/>
        <v>1</v>
      </c>
      <c r="S1538">
        <f t="shared" si="1030"/>
        <v>4</v>
      </c>
      <c r="T1538">
        <f t="shared" si="1042"/>
        <v>6.5899369828025703E-2</v>
      </c>
      <c r="U1538">
        <f t="shared" si="1031"/>
        <v>2.4644528748435354E-2</v>
      </c>
      <c r="V1538">
        <f t="shared" si="1032"/>
        <v>4.1627956550898813E-2</v>
      </c>
      <c r="W1538">
        <f t="shared" si="1033"/>
        <v>6.5036078856931592E-2</v>
      </c>
    </row>
    <row r="1539" spans="1:23" x14ac:dyDescent="0.4">
      <c r="A1539">
        <v>2009.02</v>
      </c>
      <c r="B1539">
        <v>805.23</v>
      </c>
      <c r="C1539">
        <v>14.122181801918897</v>
      </c>
      <c r="D1539">
        <f t="shared" si="1023"/>
        <v>-3.5404867718076653E-2</v>
      </c>
      <c r="E1539">
        <f t="shared" si="1047"/>
        <v>-0.4056772974528921</v>
      </c>
      <c r="F1539">
        <f t="shared" si="1043"/>
        <v>-0.83666443309688332</v>
      </c>
      <c r="G1539" t="str">
        <f t="shared" si="1024"/>
        <v>13.7 to 17.8</v>
      </c>
      <c r="H1539" t="str">
        <f t="shared" si="1025"/>
        <v>Above 22.0</v>
      </c>
      <c r="I1539" t="str">
        <f>IF(C1539&gt;$AA$17,"Above 21.9",IF(C1539&gt;$AA$16,"17.7 to 21.9",IF(C1539&gt;$AA$15,"13.7 to 17.7",IF(C1539&gt;$AA$14,"10.6 to 13.6","Below 10.6"))))</f>
        <v>13.7 to 17.7</v>
      </c>
      <c r="J1539" t="str">
        <f t="shared" si="1026"/>
        <v>Above 21.9</v>
      </c>
      <c r="K1539">
        <f t="shared" ref="K1539:O1539" si="1064">_xlfn.PERCENTILE.INC($C820:$C1539,K$1)</f>
        <v>11.331246039599991</v>
      </c>
      <c r="L1539">
        <f t="shared" si="1064"/>
        <v>15.924560434029061</v>
      </c>
      <c r="M1539">
        <f t="shared" si="1064"/>
        <v>19.337328011349555</v>
      </c>
      <c r="N1539">
        <f t="shared" si="1064"/>
        <v>23.694575662609701</v>
      </c>
      <c r="O1539">
        <f t="shared" si="1064"/>
        <v>44.197939761040573</v>
      </c>
      <c r="P1539">
        <f t="shared" ref="P1539:P1602" si="1065">IF(C1539&gt;$N1539,1,IF(C1539&gt;$M1539,2,IF(C1539&gt;$L1539,3,IF(C1539&gt;$K1539,4,5))))</f>
        <v>4</v>
      </c>
      <c r="Q1539">
        <f t="shared" si="1028"/>
        <v>1</v>
      </c>
      <c r="R1539">
        <f t="shared" si="1029"/>
        <v>2</v>
      </c>
      <c r="S1539">
        <f t="shared" si="1030"/>
        <v>4</v>
      </c>
      <c r="T1539">
        <f t="shared" si="1042"/>
        <v>7.0810588195665478E-2</v>
      </c>
      <c r="U1539">
        <f t="shared" si="1031"/>
        <v>2.4752377690525209E-2</v>
      </c>
      <c r="V1539">
        <f t="shared" si="1032"/>
        <v>4.256177012779893E-2</v>
      </c>
      <c r="W1539">
        <f t="shared" si="1033"/>
        <v>6.5899369828025703E-2</v>
      </c>
    </row>
    <row r="1540" spans="1:23" x14ac:dyDescent="0.4">
      <c r="A1540">
        <v>2009.03</v>
      </c>
      <c r="B1540">
        <v>757.13</v>
      </c>
      <c r="C1540">
        <v>13.323667656863931</v>
      </c>
      <c r="D1540">
        <f t="shared" si="1023"/>
        <v>-4.0925830563487982E-2</v>
      </c>
      <c r="E1540">
        <f t="shared" si="1047"/>
        <v>-0.42508390663204099</v>
      </c>
      <c r="F1540">
        <f t="shared" si="1043"/>
        <v>-0.71681382958906181</v>
      </c>
      <c r="G1540" t="str">
        <f t="shared" si="1024"/>
        <v>10.7 to 13.7</v>
      </c>
      <c r="H1540" t="str">
        <f t="shared" si="1025"/>
        <v>Above 22.0</v>
      </c>
      <c r="I1540" t="str">
        <f>IF(C1540&gt;$AA$17,"Above 21.9",IF(C1540&gt;$AA$16,"17.7 to 21.9",IF(C1540&gt;$AA$15,"13.7 to 17.7",IF(C1540&gt;$AA$14,"10.6 to 13.6","Below 10.6"))))</f>
        <v>10.6 to 13.6</v>
      </c>
      <c r="J1540" t="str">
        <f t="shared" si="1026"/>
        <v>Above 21.9</v>
      </c>
      <c r="K1540">
        <f t="shared" ref="K1540:O1540" si="1066">_xlfn.PERCENTILE.INC($C821:$C1540,K$1)</f>
        <v>11.34403512950882</v>
      </c>
      <c r="L1540">
        <f t="shared" si="1066"/>
        <v>15.924560434029061</v>
      </c>
      <c r="M1540">
        <f t="shared" si="1066"/>
        <v>19.337328011349555</v>
      </c>
      <c r="N1540">
        <f t="shared" si="1066"/>
        <v>23.694575662609701</v>
      </c>
      <c r="O1540">
        <f t="shared" si="1066"/>
        <v>44.197939761040573</v>
      </c>
      <c r="P1540">
        <f t="shared" si="1065"/>
        <v>4</v>
      </c>
      <c r="Q1540">
        <f t="shared" si="1028"/>
        <v>1</v>
      </c>
      <c r="R1540">
        <f t="shared" si="1029"/>
        <v>2</v>
      </c>
      <c r="S1540">
        <f t="shared" si="1030"/>
        <v>4</v>
      </c>
      <c r="T1540">
        <f t="shared" si="1042"/>
        <v>7.5054408872532313E-2</v>
      </c>
      <c r="U1540">
        <f t="shared" si="1031"/>
        <v>2.4180227636555987E-2</v>
      </c>
      <c r="V1540">
        <f t="shared" si="1032"/>
        <v>4.4234456906726692E-2</v>
      </c>
      <c r="W1540">
        <f t="shared" si="1033"/>
        <v>7.0810588195665478E-2</v>
      </c>
    </row>
    <row r="1541" spans="1:23" x14ac:dyDescent="0.4">
      <c r="A1541">
        <v>2009.04</v>
      </c>
      <c r="B1541">
        <v>848.15</v>
      </c>
      <c r="C1541">
        <v>14.981866453039247</v>
      </c>
      <c r="D1541">
        <f t="shared" si="1023"/>
        <v>-3.6456741286823101E-2</v>
      </c>
      <c r="E1541">
        <f t="shared" si="1047"/>
        <v>-0.38112472363495736</v>
      </c>
      <c r="F1541">
        <f t="shared" si="1043"/>
        <v>1.4426056291521929</v>
      </c>
      <c r="G1541" t="str">
        <f t="shared" si="1024"/>
        <v>13.7 to 17.8</v>
      </c>
      <c r="H1541" t="str">
        <f t="shared" si="1025"/>
        <v>Above 22.0</v>
      </c>
      <c r="I1541" t="str">
        <f>IF(C1541&gt;$AA$17,"Above 21.9",IF(C1541&gt;$AA$16,"17.7 to 21.9",IF(C1541&gt;$AA$15,"13.7 to 17.7",IF(C1541&gt;$AA$14,"10.6 to 13.6","Below 10.6"))))</f>
        <v>13.7 to 17.7</v>
      </c>
      <c r="J1541" t="str">
        <f t="shared" si="1026"/>
        <v>Above 21.9</v>
      </c>
      <c r="K1541">
        <f t="shared" ref="K1541:O1541" si="1067">_xlfn.PERCENTILE.INC($C822:$C1541,K$1)</f>
        <v>11.382687039600471</v>
      </c>
      <c r="L1541">
        <f t="shared" si="1067"/>
        <v>15.924560434029061</v>
      </c>
      <c r="M1541">
        <f t="shared" si="1067"/>
        <v>19.337328011349555</v>
      </c>
      <c r="N1541">
        <f t="shared" si="1067"/>
        <v>23.694575662609701</v>
      </c>
      <c r="O1541">
        <f t="shared" si="1067"/>
        <v>44.197939761040573</v>
      </c>
      <c r="P1541">
        <f t="shared" si="1065"/>
        <v>4</v>
      </c>
      <c r="Q1541">
        <f t="shared" si="1028"/>
        <v>1</v>
      </c>
      <c r="R1541">
        <f t="shared" si="1029"/>
        <v>2</v>
      </c>
      <c r="S1541">
        <f t="shared" si="1030"/>
        <v>4</v>
      </c>
      <c r="T1541">
        <f t="shared" si="1042"/>
        <v>6.6747357756425485E-2</v>
      </c>
      <c r="U1541">
        <f t="shared" si="1031"/>
        <v>2.3416730722652164E-2</v>
      </c>
      <c r="V1541">
        <f t="shared" si="1032"/>
        <v>4.281547610215674E-2</v>
      </c>
      <c r="W1541">
        <f t="shared" si="1033"/>
        <v>7.5054408872532313E-2</v>
      </c>
    </row>
    <row r="1542" spans="1:23" x14ac:dyDescent="0.4">
      <c r="A1542">
        <v>2009.05</v>
      </c>
      <c r="B1542">
        <v>902.41</v>
      </c>
      <c r="C1542">
        <v>15.996355755263155</v>
      </c>
      <c r="D1542">
        <f t="shared" si="1023"/>
        <v>-3.2255061670933213E-2</v>
      </c>
      <c r="E1542">
        <f t="shared" si="1047"/>
        <v>-0.35690055728966236</v>
      </c>
      <c r="F1542">
        <f t="shared" si="1043"/>
        <v>0.76769439368036307</v>
      </c>
      <c r="G1542" t="str">
        <f t="shared" si="1024"/>
        <v>13.7 to 17.8</v>
      </c>
      <c r="H1542" t="str">
        <f t="shared" si="1025"/>
        <v>Above 22.0</v>
      </c>
      <c r="I1542" t="str">
        <f>IF(C1542&gt;$AA$17,"Above 21.9",IF(C1542&gt;$AA$16,"17.7 to 21.9",IF(C1542&gt;$AA$15,"13.7 to 17.7",IF(C1542&gt;$AA$14,"10.6 to 13.6","Below 10.6"))))</f>
        <v>13.7 to 17.7</v>
      </c>
      <c r="J1542" t="str">
        <f t="shared" si="1026"/>
        <v>Above 21.9</v>
      </c>
      <c r="K1542">
        <f t="shared" ref="K1542:O1542" si="1068">_xlfn.PERCENTILE.INC($C823:$C1542,K$1)</f>
        <v>11.428756030514329</v>
      </c>
      <c r="L1542">
        <f t="shared" si="1068"/>
        <v>15.967237911419044</v>
      </c>
      <c r="M1542">
        <f t="shared" si="1068"/>
        <v>19.337328011349555</v>
      </c>
      <c r="N1542">
        <f t="shared" si="1068"/>
        <v>23.694575662609701</v>
      </c>
      <c r="O1542">
        <f t="shared" si="1068"/>
        <v>44.197939761040573</v>
      </c>
      <c r="P1542">
        <f t="shared" si="1065"/>
        <v>3</v>
      </c>
      <c r="Q1542">
        <f t="shared" si="1028"/>
        <v>1</v>
      </c>
      <c r="R1542">
        <f t="shared" si="1029"/>
        <v>1</v>
      </c>
      <c r="S1542">
        <f t="shared" si="1030"/>
        <v>4</v>
      </c>
      <c r="T1542">
        <f t="shared" si="1042"/>
        <v>6.2514238574056344E-2</v>
      </c>
      <c r="U1542">
        <f t="shared" si="1031"/>
        <v>2.3498075444794882E-2</v>
      </c>
      <c r="V1542">
        <f t="shared" si="1032"/>
        <v>4.2200445834142862E-2</v>
      </c>
      <c r="W1542">
        <f t="shared" si="1033"/>
        <v>6.6747357756425485E-2</v>
      </c>
    </row>
    <row r="1543" spans="1:23" x14ac:dyDescent="0.4">
      <c r="A1543">
        <v>2009.06</v>
      </c>
      <c r="B1543">
        <v>926.12</v>
      </c>
      <c r="C1543">
        <v>16.38418281621534</v>
      </c>
      <c r="D1543">
        <f t="shared" si="1023"/>
        <v>-2.9974670144796035E-2</v>
      </c>
      <c r="E1543">
        <f t="shared" si="1047"/>
        <v>-0.3095097856477167</v>
      </c>
      <c r="F1543">
        <f t="shared" si="1043"/>
        <v>0.31528905929677248</v>
      </c>
      <c r="G1543" t="str">
        <f t="shared" si="1024"/>
        <v>13.7 to 17.8</v>
      </c>
      <c r="H1543" t="str">
        <f t="shared" si="1025"/>
        <v>Above 22.0</v>
      </c>
      <c r="I1543" t="str">
        <f>IF(C1543&gt;$AA$17,"Above 21.9",IF(C1543&gt;$AA$16,"17.7 to 21.9",IF(C1543&gt;$AA$15,"13.7 to 17.7",IF(C1543&gt;$AA$14,"10.6 to 13.6","Below 10.6"))))</f>
        <v>13.7 to 17.7</v>
      </c>
      <c r="J1543" t="str">
        <f t="shared" si="1026"/>
        <v>Above 21.9</v>
      </c>
      <c r="K1543">
        <f t="shared" ref="K1543:O1543" si="1069">_xlfn.PERCENTILE.INC($C824:$C1543,K$1)</f>
        <v>11.456826753026494</v>
      </c>
      <c r="L1543">
        <f t="shared" si="1069"/>
        <v>15.994125878345828</v>
      </c>
      <c r="M1543">
        <f t="shared" si="1069"/>
        <v>19.337328011349555</v>
      </c>
      <c r="N1543">
        <f t="shared" si="1069"/>
        <v>23.694575662609701</v>
      </c>
      <c r="O1543">
        <f t="shared" si="1069"/>
        <v>44.197939761040573</v>
      </c>
      <c r="P1543">
        <f t="shared" si="1065"/>
        <v>3</v>
      </c>
      <c r="Q1543">
        <f t="shared" si="1028"/>
        <v>1</v>
      </c>
      <c r="R1543">
        <f t="shared" si="1029"/>
        <v>2</v>
      </c>
      <c r="S1543">
        <f t="shared" si="1030"/>
        <v>3</v>
      </c>
      <c r="T1543">
        <f t="shared" si="1042"/>
        <v>6.1034475214125736E-2</v>
      </c>
      <c r="U1543">
        <f t="shared" si="1031"/>
        <v>2.3707538544243893E-2</v>
      </c>
      <c r="V1543">
        <f t="shared" si="1032"/>
        <v>4.4609374616279264E-2</v>
      </c>
      <c r="W1543">
        <f t="shared" si="1033"/>
        <v>6.2514238574056344E-2</v>
      </c>
    </row>
    <row r="1544" spans="1:23" x14ac:dyDescent="0.4">
      <c r="A1544">
        <v>2009.07</v>
      </c>
      <c r="B1544">
        <v>935.82</v>
      </c>
      <c r="C1544">
        <v>16.69462081699562</v>
      </c>
      <c r="D1544">
        <f t="shared" si="1023"/>
        <v>-3.2235570134468747E-2</v>
      </c>
      <c r="E1544">
        <f t="shared" si="1047"/>
        <v>-0.25570852520817916</v>
      </c>
      <c r="F1544">
        <f t="shared" si="1043"/>
        <v>0.12568565628644296</v>
      </c>
      <c r="G1544" t="str">
        <f t="shared" si="1024"/>
        <v>13.7 to 17.8</v>
      </c>
      <c r="H1544" t="str">
        <f t="shared" si="1025"/>
        <v>Above 22.0</v>
      </c>
      <c r="I1544" t="str">
        <f>IF(C1544&gt;$AA$17,"Above 21.9",IF(C1544&gt;$AA$16,"17.7 to 21.9",IF(C1544&gt;$AA$15,"13.7 to 17.7",IF(C1544&gt;$AA$14,"10.6 to 13.6","Below 10.6"))))</f>
        <v>13.7 to 17.7</v>
      </c>
      <c r="J1544" t="str">
        <f t="shared" si="1026"/>
        <v>Above 21.9</v>
      </c>
      <c r="K1544">
        <f t="shared" ref="K1544:O1544" si="1070">_xlfn.PERCENTILE.INC($C825:$C1544,K$1)</f>
        <v>11.517951489404787</v>
      </c>
      <c r="L1544">
        <f t="shared" si="1070"/>
        <v>16.072764918232323</v>
      </c>
      <c r="M1544">
        <f t="shared" si="1070"/>
        <v>19.337328011349555</v>
      </c>
      <c r="N1544">
        <f t="shared" si="1070"/>
        <v>23.694575662609701</v>
      </c>
      <c r="O1544">
        <f t="shared" si="1070"/>
        <v>44.197939761040573</v>
      </c>
      <c r="P1544">
        <f t="shared" si="1065"/>
        <v>3</v>
      </c>
      <c r="Q1544">
        <f t="shared" si="1028"/>
        <v>1</v>
      </c>
      <c r="R1544">
        <f t="shared" si="1029"/>
        <v>2</v>
      </c>
      <c r="S1544">
        <f t="shared" si="1030"/>
        <v>3</v>
      </c>
      <c r="T1544">
        <f t="shared" si="1042"/>
        <v>5.989953356604364E-2</v>
      </c>
      <c r="U1544">
        <f t="shared" si="1031"/>
        <v>2.281644562316584E-2</v>
      </c>
      <c r="V1544">
        <f t="shared" si="1032"/>
        <v>4.7830397704538459E-2</v>
      </c>
      <c r="W1544">
        <f t="shared" si="1033"/>
        <v>6.1034475214125736E-2</v>
      </c>
    </row>
    <row r="1545" spans="1:23" x14ac:dyDescent="0.4">
      <c r="A1545">
        <v>2009.08</v>
      </c>
      <c r="B1545">
        <v>1009.73</v>
      </c>
      <c r="C1545">
        <v>18.094069801576079</v>
      </c>
      <c r="D1545">
        <f t="shared" si="1023"/>
        <v>-2.3936903479498901E-2</v>
      </c>
      <c r="E1545">
        <f t="shared" si="1047"/>
        <v>-0.21205334498661693</v>
      </c>
      <c r="F1545">
        <f t="shared" si="1043"/>
        <v>0.9477463614797712</v>
      </c>
      <c r="G1545" t="str">
        <f t="shared" si="1024"/>
        <v>17.8 to 22.0</v>
      </c>
      <c r="H1545" t="str">
        <f t="shared" si="1025"/>
        <v>Above 22.0</v>
      </c>
      <c r="I1545" t="str">
        <f>IF(C1545&gt;$AA$17,"Above 21.9",IF(C1545&gt;$AA$16,"17.7 to 21.9",IF(C1545&gt;$AA$15,"13.7 to 17.7",IF(C1545&gt;$AA$14,"10.6 to 13.6","Below 10.6"))))</f>
        <v>17.7 to 21.9</v>
      </c>
      <c r="J1545" t="str">
        <f t="shared" si="1026"/>
        <v>Above 21.9</v>
      </c>
      <c r="K1545">
        <f t="shared" ref="K1545:O1545" si="1071">_xlfn.PERCENTILE.INC($C826:$C1545,K$1)</f>
        <v>11.540149428094921</v>
      </c>
      <c r="L1545">
        <f t="shared" si="1071"/>
        <v>16.145668915678151</v>
      </c>
      <c r="M1545">
        <f t="shared" si="1071"/>
        <v>19.337328011349555</v>
      </c>
      <c r="N1545">
        <f t="shared" si="1071"/>
        <v>23.694575662609701</v>
      </c>
      <c r="O1545">
        <f t="shared" si="1071"/>
        <v>44.197939761040573</v>
      </c>
      <c r="P1545">
        <f t="shared" si="1065"/>
        <v>3</v>
      </c>
      <c r="Q1545">
        <f t="shared" si="1028"/>
        <v>1</v>
      </c>
      <c r="R1545">
        <f t="shared" si="1029"/>
        <v>2</v>
      </c>
      <c r="S1545">
        <f t="shared" si="1030"/>
        <v>3</v>
      </c>
      <c r="T1545">
        <f t="shared" si="1042"/>
        <v>5.526672611337529E-2</v>
      </c>
      <c r="U1545">
        <f t="shared" si="1031"/>
        <v>2.3848867536177331E-2</v>
      </c>
      <c r="V1545">
        <f t="shared" si="1032"/>
        <v>4.6725440567252578E-2</v>
      </c>
      <c r="W1545">
        <f t="shared" si="1033"/>
        <v>5.989953356604364E-2</v>
      </c>
    </row>
    <row r="1546" spans="1:23" x14ac:dyDescent="0.4">
      <c r="A1546">
        <v>2009.09</v>
      </c>
      <c r="B1546">
        <v>1044.55</v>
      </c>
      <c r="C1546">
        <v>18.831902264840071</v>
      </c>
      <c r="D1546">
        <f t="shared" si="1023"/>
        <v>-2.0757565412655433E-2</v>
      </c>
      <c r="E1546">
        <f t="shared" si="1047"/>
        <v>-0.14166563950860767</v>
      </c>
      <c r="F1546">
        <f t="shared" si="1043"/>
        <v>0.41381359373297733</v>
      </c>
      <c r="G1546" t="str">
        <f t="shared" si="1024"/>
        <v>17.8 to 22.0</v>
      </c>
      <c r="H1546" t="str">
        <f t="shared" si="1025"/>
        <v>Above 22.0</v>
      </c>
      <c r="I1546" t="str">
        <f>IF(C1546&gt;$AA$17,"Above 21.9",IF(C1546&gt;$AA$16,"17.7 to 21.9",IF(C1546&gt;$AA$15,"13.7 to 17.7",IF(C1546&gt;$AA$14,"10.6 to 13.6","Below 10.6"))))</f>
        <v>17.7 to 21.9</v>
      </c>
      <c r="J1546" t="str">
        <f t="shared" si="1026"/>
        <v>Above 21.9</v>
      </c>
      <c r="K1546">
        <f t="shared" ref="K1546:O1546" si="1072">_xlfn.PERCENTILE.INC($C827:$C1546,K$1)</f>
        <v>11.543507982876946</v>
      </c>
      <c r="L1546">
        <f t="shared" si="1072"/>
        <v>16.165125634967684</v>
      </c>
      <c r="M1546">
        <f t="shared" si="1072"/>
        <v>19.337328011349555</v>
      </c>
      <c r="N1546">
        <f t="shared" si="1072"/>
        <v>23.694575662609701</v>
      </c>
      <c r="O1546">
        <f t="shared" si="1072"/>
        <v>44.197939761040573</v>
      </c>
      <c r="P1546">
        <f t="shared" si="1065"/>
        <v>3</v>
      </c>
      <c r="Q1546">
        <f t="shared" si="1028"/>
        <v>1</v>
      </c>
      <c r="R1546">
        <f t="shared" si="1029"/>
        <v>2</v>
      </c>
      <c r="S1546">
        <f t="shared" si="1030"/>
        <v>3</v>
      </c>
      <c r="T1546">
        <f t="shared" si="1042"/>
        <v>5.3101380090902484E-2</v>
      </c>
      <c r="U1546">
        <f t="shared" si="1031"/>
        <v>2.4199333978667924E-2</v>
      </c>
      <c r="V1546">
        <f t="shared" si="1032"/>
        <v>4.9109319143839654E-2</v>
      </c>
      <c r="W1546">
        <f t="shared" si="1033"/>
        <v>5.526672611337529E-2</v>
      </c>
    </row>
    <row r="1547" spans="1:23" x14ac:dyDescent="0.4">
      <c r="A1547">
        <v>2009.1</v>
      </c>
      <c r="B1547">
        <v>1067.6600000000001</v>
      </c>
      <c r="C1547">
        <v>19.358008443486838</v>
      </c>
      <c r="D1547">
        <f t="shared" si="1023"/>
        <v>-1.7872939438927385E-2</v>
      </c>
      <c r="E1547">
        <f t="shared" si="1047"/>
        <v>0.10204376548307198</v>
      </c>
      <c r="F1547">
        <f t="shared" si="1043"/>
        <v>0.26549231726580969</v>
      </c>
      <c r="G1547" t="str">
        <f t="shared" si="1024"/>
        <v>17.8 to 22.0</v>
      </c>
      <c r="H1547" t="str">
        <f t="shared" si="1025"/>
        <v>Above 22.0</v>
      </c>
      <c r="I1547" t="str">
        <f>IF(C1547&gt;$AA$17,"Above 21.9",IF(C1547&gt;$AA$16,"17.7 to 21.9",IF(C1547&gt;$AA$15,"13.7 to 17.7",IF(C1547&gt;$AA$14,"10.6 to 13.6","Below 10.6"))))</f>
        <v>17.7 to 21.9</v>
      </c>
      <c r="J1547" t="str">
        <f t="shared" si="1026"/>
        <v>Above 21.9</v>
      </c>
      <c r="K1547">
        <f t="shared" ref="K1547:O1547" si="1073">_xlfn.PERCENTILE.INC($C828:$C1547,K$1)</f>
        <v>11.552069241518851</v>
      </c>
      <c r="L1547">
        <f t="shared" si="1073"/>
        <v>16.179146025730322</v>
      </c>
      <c r="M1547">
        <f t="shared" si="1073"/>
        <v>19.362913496854894</v>
      </c>
      <c r="N1547">
        <f t="shared" si="1073"/>
        <v>23.694575662609701</v>
      </c>
      <c r="O1547">
        <f t="shared" si="1073"/>
        <v>44.197939761040573</v>
      </c>
      <c r="P1547">
        <f t="shared" si="1065"/>
        <v>3</v>
      </c>
      <c r="Q1547">
        <f t="shared" si="1028"/>
        <v>1</v>
      </c>
      <c r="R1547">
        <f t="shared" si="1029"/>
        <v>3</v>
      </c>
      <c r="S1547">
        <f t="shared" si="1030"/>
        <v>3</v>
      </c>
      <c r="T1547">
        <f t="shared" si="1042"/>
        <v>5.1658206623856402E-2</v>
      </c>
      <c r="U1547">
        <f t="shared" si="1031"/>
        <v>2.4659176642602657E-2</v>
      </c>
      <c r="V1547">
        <f t="shared" si="1032"/>
        <v>6.1022654692519503E-2</v>
      </c>
      <c r="W1547">
        <f t="shared" si="1033"/>
        <v>5.3101380090902484E-2</v>
      </c>
    </row>
    <row r="1548" spans="1:23" x14ac:dyDescent="0.4">
      <c r="A1548">
        <v>2009.11</v>
      </c>
      <c r="B1548">
        <v>1088.07</v>
      </c>
      <c r="C1548">
        <v>19.812761079966052</v>
      </c>
      <c r="D1548">
        <f t="shared" si="1023"/>
        <v>-2.1777857656362334E-2</v>
      </c>
      <c r="E1548">
        <f t="shared" si="1047"/>
        <v>0.23218653741619857</v>
      </c>
      <c r="F1548">
        <f t="shared" si="1043"/>
        <v>0.22939887230016881</v>
      </c>
      <c r="G1548" t="str">
        <f t="shared" si="1024"/>
        <v>17.8 to 22.0</v>
      </c>
      <c r="H1548" t="str">
        <f t="shared" si="1025"/>
        <v>Above 22.0</v>
      </c>
      <c r="I1548" t="str">
        <f>IF(C1548&gt;$AA$17,"Above 21.9",IF(C1548&gt;$AA$16,"17.7 to 21.9",IF(C1548&gt;$AA$15,"13.7 to 17.7",IF(C1548&gt;$AA$14,"10.6 to 13.6","Below 10.6"))))</f>
        <v>17.7 to 21.9</v>
      </c>
      <c r="J1548" t="str">
        <f t="shared" si="1026"/>
        <v>Above 21.9</v>
      </c>
      <c r="K1548">
        <f t="shared" ref="K1548:O1548" si="1074">_xlfn.PERCENTILE.INC($C829:$C1548,K$1)</f>
        <v>11.579699624368613</v>
      </c>
      <c r="L1548">
        <f t="shared" si="1074"/>
        <v>16.192462087350346</v>
      </c>
      <c r="M1548">
        <f t="shared" si="1074"/>
        <v>19.370400099975594</v>
      </c>
      <c r="N1548">
        <f t="shared" si="1074"/>
        <v>23.694575662609701</v>
      </c>
      <c r="O1548">
        <f t="shared" si="1074"/>
        <v>44.197939761040573</v>
      </c>
      <c r="P1548">
        <f t="shared" si="1065"/>
        <v>2</v>
      </c>
      <c r="Q1548">
        <f t="shared" si="1028"/>
        <v>1</v>
      </c>
      <c r="R1548">
        <f t="shared" si="1029"/>
        <v>4</v>
      </c>
      <c r="S1548">
        <f t="shared" si="1030"/>
        <v>3</v>
      </c>
      <c r="T1548">
        <f t="shared" si="1042"/>
        <v>5.0472521016324365E-2</v>
      </c>
      <c r="U1548">
        <f t="shared" si="1031"/>
        <v>2.3143706530880648E-2</v>
      </c>
      <c r="V1548">
        <f t="shared" si="1032"/>
        <v>6.5532262117604434E-2</v>
      </c>
      <c r="W1548">
        <f t="shared" si="1033"/>
        <v>5.1658206623856402E-2</v>
      </c>
    </row>
    <row r="1549" spans="1:23" x14ac:dyDescent="0.4">
      <c r="A1549">
        <v>2009.12</v>
      </c>
      <c r="B1549">
        <v>1110.3800000000001</v>
      </c>
      <c r="C1549">
        <v>20.322376500216535</v>
      </c>
      <c r="D1549">
        <f t="shared" si="1023"/>
        <v>-2.2279306772685272E-2</v>
      </c>
      <c r="E1549">
        <f t="shared" si="1047"/>
        <v>0.26530379689138084</v>
      </c>
      <c r="F1549">
        <f t="shared" si="1043"/>
        <v>0.24605034602553336</v>
      </c>
      <c r="G1549" t="str">
        <f t="shared" si="1024"/>
        <v>17.8 to 22.0</v>
      </c>
      <c r="H1549" t="str">
        <f t="shared" si="1025"/>
        <v>Above 22.0</v>
      </c>
      <c r="I1549" t="str">
        <f>IF(C1549&gt;$AA$17,"Above 21.9",IF(C1549&gt;$AA$16,"17.7 to 21.9",IF(C1549&gt;$AA$15,"13.7 to 17.7",IF(C1549&gt;$AA$14,"10.6 to 13.6","Below 10.6"))))</f>
        <v>17.7 to 21.9</v>
      </c>
      <c r="J1549" t="str">
        <f t="shared" si="1026"/>
        <v>Above 21.9</v>
      </c>
      <c r="K1549">
        <f t="shared" ref="K1549:O1549" si="1075">_xlfn.PERCENTILE.INC($C830:$C1549,K$1)</f>
        <v>11.595290380156296</v>
      </c>
      <c r="L1549">
        <f t="shared" si="1075"/>
        <v>16.210183548611031</v>
      </c>
      <c r="M1549">
        <f t="shared" si="1075"/>
        <v>19.370840220467095</v>
      </c>
      <c r="N1549">
        <f t="shared" si="1075"/>
        <v>23.694575662609701</v>
      </c>
      <c r="O1549">
        <f t="shared" si="1075"/>
        <v>44.197939761040573</v>
      </c>
      <c r="P1549">
        <f t="shared" si="1065"/>
        <v>2</v>
      </c>
      <c r="Q1549">
        <f t="shared" si="1028"/>
        <v>1</v>
      </c>
      <c r="R1549">
        <f t="shared" si="1029"/>
        <v>4</v>
      </c>
      <c r="S1549">
        <f t="shared" si="1030"/>
        <v>2</v>
      </c>
      <c r="T1549">
        <f t="shared" si="1042"/>
        <v>4.9206843500283787E-2</v>
      </c>
      <c r="U1549">
        <f t="shared" si="1031"/>
        <v>2.2625489002577357E-2</v>
      </c>
      <c r="V1549">
        <f t="shared" si="1032"/>
        <v>6.5036078856931592E-2</v>
      </c>
      <c r="W1549">
        <f t="shared" si="1033"/>
        <v>5.0472521016324365E-2</v>
      </c>
    </row>
    <row r="1550" spans="1:23" x14ac:dyDescent="0.4">
      <c r="A1550">
        <v>2010.01</v>
      </c>
      <c r="B1550">
        <v>1123.58</v>
      </c>
      <c r="C1550">
        <v>20.527859801454408</v>
      </c>
      <c r="D1550">
        <f t="shared" si="1023"/>
        <v>-2.1184912913249955E-2</v>
      </c>
      <c r="E1550">
        <f t="shared" si="1047"/>
        <v>0.29806603664594822</v>
      </c>
      <c r="F1550">
        <f t="shared" si="1043"/>
        <v>0.14265386624398657</v>
      </c>
      <c r="G1550" t="str">
        <f t="shared" si="1024"/>
        <v>17.8 to 22.0</v>
      </c>
      <c r="H1550" t="str">
        <f t="shared" si="1025"/>
        <v>Above 22.0</v>
      </c>
      <c r="I1550" t="str">
        <f>IF(C1550&gt;$AA$17,"Above 21.9",IF(C1550&gt;$AA$16,"17.7 to 21.9",IF(C1550&gt;$AA$15,"13.7 to 17.7",IF(C1550&gt;$AA$14,"10.6 to 13.6","Below 10.6"))))</f>
        <v>17.7 to 21.9</v>
      </c>
      <c r="J1550" t="str">
        <f t="shared" si="1026"/>
        <v>Above 21.9</v>
      </c>
      <c r="K1550">
        <f t="shared" ref="K1550:O1550" si="1076">_xlfn.PERCENTILE.INC($C831:$C1550,K$1)</f>
        <v>11.597906747323993</v>
      </c>
      <c r="L1550">
        <f t="shared" si="1076"/>
        <v>16.27631643401627</v>
      </c>
      <c r="M1550">
        <f t="shared" si="1076"/>
        <v>19.410402583448544</v>
      </c>
      <c r="N1550">
        <f t="shared" si="1076"/>
        <v>23.694575662609701</v>
      </c>
      <c r="O1550">
        <f t="shared" si="1076"/>
        <v>44.197939761040573</v>
      </c>
      <c r="P1550">
        <f t="shared" si="1065"/>
        <v>2</v>
      </c>
      <c r="Q1550">
        <f t="shared" si="1028"/>
        <v>1</v>
      </c>
      <c r="R1550">
        <f t="shared" si="1029"/>
        <v>4</v>
      </c>
      <c r="S1550">
        <f t="shared" si="1030"/>
        <v>2</v>
      </c>
      <c r="T1550">
        <f t="shared" si="1042"/>
        <v>4.8714284376062893E-2</v>
      </c>
      <c r="U1550">
        <f t="shared" si="1031"/>
        <v>2.2845353011722302E-2</v>
      </c>
      <c r="V1550">
        <f t="shared" si="1032"/>
        <v>6.5899369828025703E-2</v>
      </c>
      <c r="W1550">
        <f t="shared" si="1033"/>
        <v>4.9206843500283787E-2</v>
      </c>
    </row>
    <row r="1551" spans="1:23" x14ac:dyDescent="0.4">
      <c r="A1551">
        <v>2010.02</v>
      </c>
      <c r="B1551">
        <v>1089.1600000000001</v>
      </c>
      <c r="C1551">
        <v>19.920539306600439</v>
      </c>
      <c r="D1551">
        <f t="shared" si="1023"/>
        <v>-2.1579413480023315E-2</v>
      </c>
      <c r="E1551">
        <f t="shared" si="1047"/>
        <v>0.35260732958285218</v>
      </c>
      <c r="F1551">
        <f t="shared" si="1043"/>
        <v>-0.36761067302728617</v>
      </c>
      <c r="G1551" t="str">
        <f t="shared" si="1024"/>
        <v>17.8 to 22.0</v>
      </c>
      <c r="H1551" t="str">
        <f t="shared" si="1025"/>
        <v>Above 22.0</v>
      </c>
      <c r="I1551" t="str">
        <f>IF(C1551&gt;$AA$17,"Above 21.9",IF(C1551&gt;$AA$16,"17.7 to 21.9",IF(C1551&gt;$AA$15,"13.7 to 17.7",IF(C1551&gt;$AA$14,"10.6 to 13.6","Below 10.6"))))</f>
        <v>17.7 to 21.9</v>
      </c>
      <c r="J1551" t="str">
        <f t="shared" si="1026"/>
        <v>Above 21.9</v>
      </c>
      <c r="K1551">
        <f t="shared" ref="K1551:O1551" si="1077">_xlfn.PERCENTILE.INC($C832:$C1551,K$1)</f>
        <v>11.612129086121991</v>
      </c>
      <c r="L1551">
        <f t="shared" si="1077"/>
        <v>16.349287576163345</v>
      </c>
      <c r="M1551">
        <f t="shared" si="1077"/>
        <v>19.514707973957545</v>
      </c>
      <c r="N1551">
        <f t="shared" si="1077"/>
        <v>23.694575662609701</v>
      </c>
      <c r="O1551">
        <f t="shared" si="1077"/>
        <v>44.197939761040573</v>
      </c>
      <c r="P1551">
        <f t="shared" si="1065"/>
        <v>2</v>
      </c>
      <c r="Q1551">
        <f t="shared" si="1028"/>
        <v>1</v>
      </c>
      <c r="R1551">
        <f t="shared" si="1029"/>
        <v>4</v>
      </c>
      <c r="S1551">
        <f t="shared" si="1030"/>
        <v>2</v>
      </c>
      <c r="T1551">
        <f t="shared" si="1042"/>
        <v>5.0199444131949864E-2</v>
      </c>
      <c r="U1551">
        <f t="shared" si="1031"/>
        <v>2.3704751130382198E-2</v>
      </c>
      <c r="V1551">
        <f t="shared" si="1032"/>
        <v>7.0810588195665478E-2</v>
      </c>
      <c r="W1551">
        <f t="shared" si="1033"/>
        <v>4.8714284376062893E-2</v>
      </c>
    </row>
    <row r="1552" spans="1:23" x14ac:dyDescent="0.4">
      <c r="A1552">
        <v>2010.03</v>
      </c>
      <c r="B1552">
        <v>1152.05</v>
      </c>
      <c r="C1552">
        <v>21.004601209715354</v>
      </c>
      <c r="D1552">
        <f t="shared" si="1023"/>
        <v>-2.0119122735246606E-2</v>
      </c>
      <c r="E1552">
        <f t="shared" si="1047"/>
        <v>0.52160131021092804</v>
      </c>
      <c r="F1552">
        <f t="shared" si="1043"/>
        <v>0.69290095119174266</v>
      </c>
      <c r="G1552" t="str">
        <f t="shared" si="1024"/>
        <v>17.8 to 22.0</v>
      </c>
      <c r="H1552" t="str">
        <f t="shared" si="1025"/>
        <v>Above 22.0</v>
      </c>
      <c r="I1552" t="str">
        <f>IF(C1552&gt;$AA$17,"Above 21.9",IF(C1552&gt;$AA$16,"17.7 to 21.9",IF(C1552&gt;$AA$15,"13.7 to 17.7",IF(C1552&gt;$AA$14,"10.6 to 13.6","Below 10.6"))))</f>
        <v>17.7 to 21.9</v>
      </c>
      <c r="J1552" t="str">
        <f t="shared" si="1026"/>
        <v>Above 21.9</v>
      </c>
      <c r="K1552">
        <f t="shared" ref="K1552:O1552" si="1078">_xlfn.PERCENTILE.INC($C833:$C1552,K$1)</f>
        <v>11.6226592797811</v>
      </c>
      <c r="L1552">
        <f t="shared" si="1078"/>
        <v>16.379544404593144</v>
      </c>
      <c r="M1552">
        <f t="shared" si="1078"/>
        <v>19.598086060161823</v>
      </c>
      <c r="N1552">
        <f t="shared" si="1078"/>
        <v>23.694575662609701</v>
      </c>
      <c r="O1552">
        <f t="shared" si="1078"/>
        <v>44.197939761040573</v>
      </c>
      <c r="P1552">
        <f t="shared" si="1065"/>
        <v>2</v>
      </c>
      <c r="Q1552">
        <f t="shared" si="1028"/>
        <v>1</v>
      </c>
      <c r="R1552">
        <f t="shared" si="1029"/>
        <v>4</v>
      </c>
      <c r="S1552">
        <f t="shared" si="1030"/>
        <v>2</v>
      </c>
      <c r="T1552">
        <f t="shared" si="1042"/>
        <v>4.760861632247821E-2</v>
      </c>
      <c r="U1552">
        <f t="shared" si="1031"/>
        <v>2.313703570841703E-2</v>
      </c>
      <c r="V1552">
        <f t="shared" si="1032"/>
        <v>7.5054408872532313E-2</v>
      </c>
      <c r="W1552">
        <f t="shared" si="1033"/>
        <v>5.0199444131949864E-2</v>
      </c>
    </row>
    <row r="1553" spans="1:23" x14ac:dyDescent="0.4">
      <c r="A1553">
        <v>2010.04</v>
      </c>
      <c r="B1553">
        <v>1197.32</v>
      </c>
      <c r="C1553">
        <v>21.804845599625153</v>
      </c>
      <c r="D1553">
        <f t="shared" si="1023"/>
        <v>-1.8068100947063008E-2</v>
      </c>
      <c r="E1553">
        <f t="shared" si="1047"/>
        <v>0.41168425396451097</v>
      </c>
      <c r="F1553">
        <f t="shared" si="1043"/>
        <v>0.47154203376589543</v>
      </c>
      <c r="G1553" t="str">
        <f t="shared" si="1024"/>
        <v>17.8 to 22.0</v>
      </c>
      <c r="H1553" t="str">
        <f t="shared" si="1025"/>
        <v>Above 22.0</v>
      </c>
      <c r="I1553" t="str">
        <f>IF(C1553&gt;$AA$17,"Above 21.9",IF(C1553&gt;$AA$16,"17.7 to 21.9",IF(C1553&gt;$AA$15,"13.7 to 17.7",IF(C1553&gt;$AA$14,"10.6 to 13.6","Below 10.6"))))</f>
        <v>17.7 to 21.9</v>
      </c>
      <c r="J1553" t="str">
        <f t="shared" si="1026"/>
        <v>Above 21.9</v>
      </c>
      <c r="K1553">
        <f t="shared" ref="K1553:O1553" si="1079">_xlfn.PERCENTILE.INC($C834:$C1553,K$1)</f>
        <v>11.630285099947228</v>
      </c>
      <c r="L1553">
        <f t="shared" si="1079"/>
        <v>16.386087055760036</v>
      </c>
      <c r="M1553">
        <f t="shared" si="1079"/>
        <v>19.637356335151335</v>
      </c>
      <c r="N1553">
        <f t="shared" si="1079"/>
        <v>23.694575662609701</v>
      </c>
      <c r="O1553">
        <f t="shared" si="1079"/>
        <v>44.197939761040573</v>
      </c>
      <c r="P1553">
        <f t="shared" si="1065"/>
        <v>2</v>
      </c>
      <c r="Q1553">
        <f t="shared" si="1028"/>
        <v>1</v>
      </c>
      <c r="R1553">
        <f t="shared" si="1029"/>
        <v>4</v>
      </c>
      <c r="S1553">
        <f t="shared" si="1030"/>
        <v>2</v>
      </c>
      <c r="T1553">
        <f t="shared" si="1042"/>
        <v>4.5861365788216861E-2</v>
      </c>
      <c r="U1553">
        <f t="shared" si="1031"/>
        <v>2.2973414965810547E-2</v>
      </c>
      <c r="V1553">
        <f t="shared" si="1032"/>
        <v>6.6747357756425485E-2</v>
      </c>
      <c r="W1553">
        <f t="shared" si="1033"/>
        <v>4.760861632247821E-2</v>
      </c>
    </row>
    <row r="1554" spans="1:23" x14ac:dyDescent="0.4">
      <c r="A1554">
        <v>2010.05</v>
      </c>
      <c r="B1554">
        <v>1125.06</v>
      </c>
      <c r="C1554">
        <v>20.480068638423401</v>
      </c>
      <c r="D1554">
        <f t="shared" si="1023"/>
        <v>-2.0685522531160121E-2</v>
      </c>
      <c r="E1554">
        <f t="shared" si="1047"/>
        <v>0.24672820558282818</v>
      </c>
      <c r="F1554">
        <f t="shared" si="1043"/>
        <v>-0.72421741890221492</v>
      </c>
      <c r="G1554" t="str">
        <f t="shared" si="1024"/>
        <v>17.8 to 22.0</v>
      </c>
      <c r="H1554" t="str">
        <f t="shared" si="1025"/>
        <v>Above 22.0</v>
      </c>
      <c r="I1554" t="str">
        <f>IF(C1554&gt;$AA$17,"Above 21.9",IF(C1554&gt;$AA$16,"17.7 to 21.9",IF(C1554&gt;$AA$15,"13.7 to 17.7",IF(C1554&gt;$AA$14,"10.6 to 13.6","Below 10.6"))))</f>
        <v>17.7 to 21.9</v>
      </c>
      <c r="J1554" t="str">
        <f t="shared" si="1026"/>
        <v>Above 21.9</v>
      </c>
      <c r="K1554">
        <f t="shared" ref="K1554:O1554" si="1080">_xlfn.PERCENTILE.INC($C835:$C1554,K$1)</f>
        <v>11.641607095517919</v>
      </c>
      <c r="L1554">
        <f t="shared" si="1080"/>
        <v>16.412260245011623</v>
      </c>
      <c r="M1554">
        <f t="shared" si="1080"/>
        <v>19.680874447283145</v>
      </c>
      <c r="N1554">
        <f t="shared" si="1080"/>
        <v>23.694575662609701</v>
      </c>
      <c r="O1554">
        <f t="shared" si="1080"/>
        <v>44.197939761040573</v>
      </c>
      <c r="P1554">
        <f t="shared" si="1065"/>
        <v>2</v>
      </c>
      <c r="Q1554">
        <f t="shared" si="1028"/>
        <v>1</v>
      </c>
      <c r="R1554">
        <f t="shared" si="1029"/>
        <v>3</v>
      </c>
      <c r="S1554">
        <f t="shared" si="1030"/>
        <v>2</v>
      </c>
      <c r="T1554">
        <f t="shared" si="1042"/>
        <v>4.882796135379467E-2</v>
      </c>
      <c r="U1554">
        <f t="shared" si="1031"/>
        <v>2.3828785125271326E-2</v>
      </c>
      <c r="V1554">
        <f t="shared" si="1032"/>
        <v>6.2514238574056344E-2</v>
      </c>
      <c r="W1554">
        <f t="shared" si="1033"/>
        <v>4.5861365788216861E-2</v>
      </c>
    </row>
    <row r="1555" spans="1:23" x14ac:dyDescent="0.4">
      <c r="A1555">
        <v>2010.06</v>
      </c>
      <c r="B1555">
        <v>1083.3599999999999</v>
      </c>
      <c r="C1555">
        <v>19.742039853739449</v>
      </c>
      <c r="D1555">
        <f t="shared" si="1023"/>
        <v>-2.5896741360912755E-2</v>
      </c>
      <c r="E1555">
        <f t="shared" si="1047"/>
        <v>0.16978361335464076</v>
      </c>
      <c r="F1555">
        <f t="shared" si="1043"/>
        <v>-0.44477627859847524</v>
      </c>
      <c r="G1555" t="str">
        <f t="shared" si="1024"/>
        <v>17.8 to 22.0</v>
      </c>
      <c r="H1555" t="str">
        <f t="shared" si="1025"/>
        <v>Above 22.0</v>
      </c>
      <c r="I1555" t="str">
        <f>IF(C1555&gt;$AA$17,"Above 21.9",IF(C1555&gt;$AA$16,"17.7 to 21.9",IF(C1555&gt;$AA$15,"13.7 to 17.7",IF(C1555&gt;$AA$14,"10.6 to 13.6","Below 10.6"))))</f>
        <v>17.7 to 21.9</v>
      </c>
      <c r="J1555" t="str">
        <f t="shared" si="1026"/>
        <v>Above 21.9</v>
      </c>
      <c r="K1555">
        <f t="shared" ref="K1555:O1555" si="1081">_xlfn.PERCENTILE.INC($C836:$C1555,K$1)</f>
        <v>11.658769284985365</v>
      </c>
      <c r="L1555">
        <f t="shared" si="1081"/>
        <v>16.431551469305745</v>
      </c>
      <c r="M1555">
        <f t="shared" si="1081"/>
        <v>19.709760339618775</v>
      </c>
      <c r="N1555">
        <f t="shared" si="1081"/>
        <v>23.694575662609701</v>
      </c>
      <c r="O1555">
        <f t="shared" si="1081"/>
        <v>44.197939761040573</v>
      </c>
      <c r="P1555">
        <f t="shared" si="1065"/>
        <v>2</v>
      </c>
      <c r="Q1555">
        <f t="shared" si="1028"/>
        <v>1</v>
      </c>
      <c r="R1555">
        <f t="shared" si="1029"/>
        <v>3</v>
      </c>
      <c r="S1555">
        <f t="shared" si="1030"/>
        <v>2</v>
      </c>
      <c r="T1555">
        <f t="shared" si="1042"/>
        <v>5.0653326981840961E-2</v>
      </c>
      <c r="U1555">
        <f t="shared" si="1031"/>
        <v>2.3374331835835319E-2</v>
      </c>
      <c r="V1555">
        <f t="shared" si="1032"/>
        <v>6.1034475214125736E-2</v>
      </c>
      <c r="W1555">
        <f t="shared" si="1033"/>
        <v>4.882796135379467E-2</v>
      </c>
    </row>
    <row r="1556" spans="1:23" x14ac:dyDescent="0.4">
      <c r="A1556">
        <v>2010.07</v>
      </c>
      <c r="B1556">
        <v>1079.8</v>
      </c>
      <c r="C1556">
        <v>19.668660470717697</v>
      </c>
      <c r="D1556">
        <f t="shared" si="1023"/>
        <v>-2.6693822131704008E-2</v>
      </c>
      <c r="E1556">
        <f t="shared" si="1047"/>
        <v>0.15385437370434474</v>
      </c>
      <c r="F1556">
        <f t="shared" si="1043"/>
        <v>-3.943287549844867E-2</v>
      </c>
      <c r="G1556" t="str">
        <f t="shared" si="1024"/>
        <v>17.8 to 22.0</v>
      </c>
      <c r="H1556" t="str">
        <f t="shared" si="1025"/>
        <v>Above 22.0</v>
      </c>
      <c r="I1556" t="str">
        <f>IF(C1556&gt;$AA$17,"Above 21.9",IF(C1556&gt;$AA$16,"17.7 to 21.9",IF(C1556&gt;$AA$15,"13.7 to 17.7",IF(C1556&gt;$AA$14,"10.6 to 13.6","Below 10.6"))))</f>
        <v>17.7 to 21.9</v>
      </c>
      <c r="J1556" t="str">
        <f t="shared" si="1026"/>
        <v>Above 21.9</v>
      </c>
      <c r="K1556">
        <f t="shared" ref="K1556:O1556" si="1082">_xlfn.PERCENTILE.INC($C837:$C1556,K$1)</f>
        <v>11.683820113586153</v>
      </c>
      <c r="L1556">
        <f t="shared" si="1082"/>
        <v>16.435974520020242</v>
      </c>
      <c r="M1556">
        <f t="shared" si="1082"/>
        <v>19.709760339618775</v>
      </c>
      <c r="N1556">
        <f t="shared" si="1082"/>
        <v>23.694575662609701</v>
      </c>
      <c r="O1556">
        <f t="shared" si="1082"/>
        <v>44.197939761040573</v>
      </c>
      <c r="P1556">
        <f t="shared" si="1065"/>
        <v>3</v>
      </c>
      <c r="Q1556">
        <f t="shared" si="1028"/>
        <v>1</v>
      </c>
      <c r="R1556">
        <f t="shared" si="1029"/>
        <v>3</v>
      </c>
      <c r="S1556">
        <f t="shared" si="1030"/>
        <v>2</v>
      </c>
      <c r="T1556">
        <f t="shared" si="1042"/>
        <v>5.0842303241178E-2</v>
      </c>
      <c r="U1556">
        <f t="shared" si="1031"/>
        <v>2.3387385062759721E-2</v>
      </c>
      <c r="V1556">
        <f t="shared" si="1032"/>
        <v>5.989953356604364E-2</v>
      </c>
      <c r="W1556">
        <f t="shared" si="1033"/>
        <v>5.0653326981840961E-2</v>
      </c>
    </row>
    <row r="1557" spans="1:23" x14ac:dyDescent="0.4">
      <c r="A1557">
        <v>2010.08</v>
      </c>
      <c r="B1557">
        <v>1087.28</v>
      </c>
      <c r="C1557">
        <v>19.770299174358573</v>
      </c>
      <c r="D1557">
        <f t="shared" si="1023"/>
        <v>-2.6805164730117275E-2</v>
      </c>
      <c r="E1557">
        <f t="shared" si="1047"/>
        <v>7.6802709635248975E-2</v>
      </c>
      <c r="F1557">
        <f t="shared" si="1043"/>
        <v>8.3126504908316565E-2</v>
      </c>
      <c r="G1557" t="str">
        <f t="shared" si="1024"/>
        <v>17.8 to 22.0</v>
      </c>
      <c r="H1557" t="str">
        <f t="shared" si="1025"/>
        <v>Above 22.0</v>
      </c>
      <c r="I1557" t="str">
        <f>IF(C1557&gt;$AA$17,"Above 21.9",IF(C1557&gt;$AA$16,"17.7 to 21.9",IF(C1557&gt;$AA$15,"13.7 to 17.7",IF(C1557&gt;$AA$14,"10.6 to 13.6","Below 10.6"))))</f>
        <v>17.7 to 21.9</v>
      </c>
      <c r="J1557" t="str">
        <f t="shared" si="1026"/>
        <v>Above 21.9</v>
      </c>
      <c r="K1557">
        <f t="shared" ref="K1557:O1557" si="1083">_xlfn.PERCENTILE.INC($C838:$C1557,K$1)</f>
        <v>11.690250006015349</v>
      </c>
      <c r="L1557">
        <f t="shared" si="1083"/>
        <v>16.452167652490019</v>
      </c>
      <c r="M1557">
        <f t="shared" si="1083"/>
        <v>19.712087360660437</v>
      </c>
      <c r="N1557">
        <f t="shared" si="1083"/>
        <v>23.694575662609701</v>
      </c>
      <c r="O1557">
        <f t="shared" si="1083"/>
        <v>44.197939761040573</v>
      </c>
      <c r="P1557">
        <f t="shared" si="1065"/>
        <v>2</v>
      </c>
      <c r="Q1557">
        <f t="shared" si="1028"/>
        <v>1</v>
      </c>
      <c r="R1557">
        <f t="shared" si="1029"/>
        <v>3</v>
      </c>
      <c r="S1557">
        <f t="shared" si="1030"/>
        <v>3</v>
      </c>
      <c r="T1557">
        <f t="shared" si="1042"/>
        <v>5.0580924000227928E-2</v>
      </c>
      <c r="U1557">
        <f t="shared" si="1031"/>
        <v>2.332657185737453E-2</v>
      </c>
      <c r="V1557">
        <f t="shared" si="1032"/>
        <v>5.526672611337529E-2</v>
      </c>
      <c r="W1557">
        <f t="shared" si="1033"/>
        <v>5.0842303241178E-2</v>
      </c>
    </row>
    <row r="1558" spans="1:23" x14ac:dyDescent="0.4">
      <c r="A1558">
        <v>2010.09</v>
      </c>
      <c r="B1558">
        <v>1122.08</v>
      </c>
      <c r="C1558">
        <v>20.381395233204024</v>
      </c>
      <c r="D1558">
        <f t="shared" si="1023"/>
        <v>-2.3566636013759752E-2</v>
      </c>
      <c r="E1558">
        <f t="shared" si="1047"/>
        <v>7.4223349767842589E-2</v>
      </c>
      <c r="F1558">
        <f t="shared" si="1043"/>
        <v>0.38407769847693274</v>
      </c>
      <c r="G1558" t="str">
        <f t="shared" si="1024"/>
        <v>17.8 to 22.0</v>
      </c>
      <c r="H1558" t="str">
        <f t="shared" si="1025"/>
        <v>Above 22.0</v>
      </c>
      <c r="I1558" t="str">
        <f>IF(C1558&gt;$AA$17,"Above 21.9",IF(C1558&gt;$AA$16,"17.7 to 21.9",IF(C1558&gt;$AA$15,"13.7 to 17.7",IF(C1558&gt;$AA$14,"10.6 to 13.6","Below 10.6"))))</f>
        <v>17.7 to 21.9</v>
      </c>
      <c r="J1558" t="str">
        <f t="shared" si="1026"/>
        <v>Above 21.9</v>
      </c>
      <c r="K1558">
        <f t="shared" ref="K1558:O1558" si="1084">_xlfn.PERCENTILE.INC($C839:$C1558,K$1)</f>
        <v>11.710110362483903</v>
      </c>
      <c r="L1558">
        <f t="shared" si="1084"/>
        <v>16.489573687290953</v>
      </c>
      <c r="M1558">
        <f t="shared" si="1084"/>
        <v>19.716859949595197</v>
      </c>
      <c r="N1558">
        <f t="shared" si="1084"/>
        <v>23.694575662609701</v>
      </c>
      <c r="O1558">
        <f t="shared" si="1084"/>
        <v>44.197939761040573</v>
      </c>
      <c r="P1558">
        <f t="shared" si="1065"/>
        <v>2</v>
      </c>
      <c r="Q1558">
        <f t="shared" si="1028"/>
        <v>1</v>
      </c>
      <c r="R1558">
        <f t="shared" si="1029"/>
        <v>3</v>
      </c>
      <c r="S1558">
        <f t="shared" si="1030"/>
        <v>2</v>
      </c>
      <c r="T1558">
        <f t="shared" si="1042"/>
        <v>4.9064354454540285E-2</v>
      </c>
      <c r="U1558">
        <f t="shared" si="1031"/>
        <v>2.3867483193778866E-2</v>
      </c>
      <c r="V1558">
        <f t="shared" si="1032"/>
        <v>5.3101380090902484E-2</v>
      </c>
      <c r="W1558">
        <f t="shared" si="1033"/>
        <v>5.0580924000227928E-2</v>
      </c>
    </row>
    <row r="1559" spans="1:23" x14ac:dyDescent="0.4">
      <c r="A1559">
        <v>2010.1</v>
      </c>
      <c r="B1559">
        <v>1171.58</v>
      </c>
      <c r="C1559">
        <v>21.240127651759423</v>
      </c>
      <c r="D1559">
        <f t="shared" si="1023"/>
        <v>-1.5722157480541541E-2</v>
      </c>
      <c r="E1559">
        <f t="shared" si="1047"/>
        <v>9.7334357379690012E-2</v>
      </c>
      <c r="F1559">
        <f t="shared" si="1043"/>
        <v>0.52937401967774134</v>
      </c>
      <c r="G1559" t="str">
        <f t="shared" si="1024"/>
        <v>17.8 to 22.0</v>
      </c>
      <c r="H1559" t="str">
        <f t="shared" si="1025"/>
        <v>Above 22.0</v>
      </c>
      <c r="I1559" t="str">
        <f>IF(C1559&gt;$AA$17,"Above 21.9",IF(C1559&gt;$AA$16,"17.7 to 21.9",IF(C1559&gt;$AA$15,"13.7 to 17.7",IF(C1559&gt;$AA$14,"10.6 to 13.6","Below 10.6"))))</f>
        <v>17.7 to 21.9</v>
      </c>
      <c r="J1559" t="str">
        <f t="shared" si="1026"/>
        <v>Above 21.9</v>
      </c>
      <c r="K1559">
        <f t="shared" ref="K1559:O1559" si="1085">_xlfn.PERCENTILE.INC($C840:$C1559,K$1)</f>
        <v>11.715062478284796</v>
      </c>
      <c r="L1559">
        <f t="shared" si="1085"/>
        <v>16.514072102950802</v>
      </c>
      <c r="M1559">
        <f t="shared" si="1085"/>
        <v>19.727872000127714</v>
      </c>
      <c r="N1559">
        <f t="shared" si="1085"/>
        <v>23.694575662609701</v>
      </c>
      <c r="O1559">
        <f t="shared" si="1085"/>
        <v>44.197939761040573</v>
      </c>
      <c r="P1559">
        <f t="shared" si="1065"/>
        <v>2</v>
      </c>
      <c r="Q1559">
        <f t="shared" si="1028"/>
        <v>1</v>
      </c>
      <c r="R1559">
        <f t="shared" si="1029"/>
        <v>3</v>
      </c>
      <c r="S1559">
        <f t="shared" si="1030"/>
        <v>2</v>
      </c>
      <c r="T1559">
        <f t="shared" si="1042"/>
        <v>4.7080696330804077E-2</v>
      </c>
      <c r="U1559">
        <f t="shared" si="1031"/>
        <v>2.5400244967005575E-2</v>
      </c>
      <c r="V1559">
        <f t="shared" si="1032"/>
        <v>5.1658206623856402E-2</v>
      </c>
      <c r="W1559">
        <f t="shared" si="1033"/>
        <v>4.9064354454540285E-2</v>
      </c>
    </row>
    <row r="1560" spans="1:23" x14ac:dyDescent="0.4">
      <c r="A1560">
        <v>2010.11</v>
      </c>
      <c r="B1560">
        <v>1198.8900000000001</v>
      </c>
      <c r="C1560">
        <v>21.700723827760619</v>
      </c>
      <c r="D1560">
        <f t="shared" si="1023"/>
        <v>-1.3000348320803452E-2</v>
      </c>
      <c r="E1560">
        <f t="shared" si="1047"/>
        <v>0.10185006479362557</v>
      </c>
      <c r="F1560">
        <f t="shared" si="1043"/>
        <v>0.2797248160603647</v>
      </c>
      <c r="G1560" t="str">
        <f t="shared" si="1024"/>
        <v>17.8 to 22.0</v>
      </c>
      <c r="H1560" t="str">
        <f t="shared" si="1025"/>
        <v>Above 22.0</v>
      </c>
      <c r="I1560" t="str">
        <f>IF(C1560&gt;$AA$17,"Above 21.9",IF(C1560&gt;$AA$16,"17.7 to 21.9",IF(C1560&gt;$AA$15,"13.7 to 17.7",IF(C1560&gt;$AA$14,"10.6 to 13.6","Below 10.6"))))</f>
        <v>17.7 to 21.9</v>
      </c>
      <c r="J1560" t="str">
        <f t="shared" si="1026"/>
        <v>Above 21.9</v>
      </c>
      <c r="K1560">
        <f t="shared" ref="K1560:O1560" si="1086">_xlfn.PERCENTILE.INC($C841:$C1560,K$1)</f>
        <v>11.743176556594802</v>
      </c>
      <c r="L1560">
        <f t="shared" si="1086"/>
        <v>16.518892796734068</v>
      </c>
      <c r="M1560">
        <f t="shared" si="1086"/>
        <v>19.738700193170963</v>
      </c>
      <c r="N1560">
        <f t="shared" si="1086"/>
        <v>23.694575662609701</v>
      </c>
      <c r="O1560">
        <f t="shared" si="1086"/>
        <v>44.197939761040573</v>
      </c>
      <c r="P1560">
        <f t="shared" si="1065"/>
        <v>2</v>
      </c>
      <c r="Q1560">
        <f t="shared" si="1028"/>
        <v>1</v>
      </c>
      <c r="R1560">
        <f t="shared" si="1029"/>
        <v>2</v>
      </c>
      <c r="S1560">
        <f t="shared" si="1030"/>
        <v>2</v>
      </c>
      <c r="T1560">
        <f t="shared" si="1042"/>
        <v>4.6081412211732377E-2</v>
      </c>
      <c r="U1560">
        <f t="shared" si="1031"/>
        <v>2.5785063347500914E-2</v>
      </c>
      <c r="V1560">
        <f t="shared" si="1032"/>
        <v>5.0472521016324365E-2</v>
      </c>
      <c r="W1560">
        <f t="shared" si="1033"/>
        <v>4.7080696330804077E-2</v>
      </c>
    </row>
    <row r="1561" spans="1:23" x14ac:dyDescent="0.4">
      <c r="A1561">
        <v>2010.12</v>
      </c>
      <c r="B1561">
        <v>1241.53</v>
      </c>
      <c r="C1561">
        <v>22.396379773044217</v>
      </c>
      <c r="D1561">
        <f t="shared" si="1023"/>
        <v>-6.7171075864245365E-3</v>
      </c>
      <c r="E1561">
        <f t="shared" si="1047"/>
        <v>0.11811271816855477</v>
      </c>
      <c r="F1561">
        <f t="shared" si="1043"/>
        <v>0.42679478517628677</v>
      </c>
      <c r="G1561" t="str">
        <f t="shared" si="1024"/>
        <v>Above 22.0</v>
      </c>
      <c r="H1561" t="str">
        <f t="shared" si="1025"/>
        <v>Above 22.0</v>
      </c>
      <c r="I1561" t="str">
        <f>IF(C1561&gt;$AA$17,"Above 21.9",IF(C1561&gt;$AA$16,"17.7 to 21.9",IF(C1561&gt;$AA$15,"13.7 to 17.7",IF(C1561&gt;$AA$14,"10.6 to 13.6","Below 10.6"))))</f>
        <v>Above 21.9</v>
      </c>
      <c r="J1561" t="str">
        <f t="shared" si="1026"/>
        <v>Above 21.9</v>
      </c>
      <c r="K1561">
        <f t="shared" ref="K1561:O1561" si="1087">_xlfn.PERCENTILE.INC($C842:$C1561,K$1)</f>
        <v>11.753599676283836</v>
      </c>
      <c r="L1561">
        <f t="shared" si="1087"/>
        <v>16.526794265586801</v>
      </c>
      <c r="M1561">
        <f t="shared" si="1087"/>
        <v>19.753343581987099</v>
      </c>
      <c r="N1561">
        <f t="shared" si="1087"/>
        <v>23.694575662609701</v>
      </c>
      <c r="O1561">
        <f t="shared" si="1087"/>
        <v>44.197939761040573</v>
      </c>
      <c r="P1561">
        <f t="shared" si="1065"/>
        <v>2</v>
      </c>
      <c r="Q1561">
        <f t="shared" si="1028"/>
        <v>1</v>
      </c>
      <c r="R1561">
        <f t="shared" si="1029"/>
        <v>2</v>
      </c>
      <c r="S1561">
        <f t="shared" si="1030"/>
        <v>2</v>
      </c>
      <c r="T1561">
        <f t="shared" si="1042"/>
        <v>4.4650073366034708E-2</v>
      </c>
      <c r="U1561">
        <f t="shared" si="1031"/>
        <v>2.6828180897469939E-2</v>
      </c>
      <c r="V1561">
        <f t="shared" si="1032"/>
        <v>4.9206843500283787E-2</v>
      </c>
      <c r="W1561">
        <f t="shared" si="1033"/>
        <v>4.6081412211732377E-2</v>
      </c>
    </row>
    <row r="1562" spans="1:23" x14ac:dyDescent="0.4">
      <c r="A1562">
        <v>2011.01</v>
      </c>
      <c r="B1562">
        <v>1282.6199999999999</v>
      </c>
      <c r="C1562">
        <v>22.978299430554983</v>
      </c>
      <c r="D1562">
        <f t="shared" si="1023"/>
        <v>-3.9689135464163142E-3</v>
      </c>
      <c r="E1562">
        <f t="shared" si="1047"/>
        <v>0.14154755335623628</v>
      </c>
      <c r="F1562">
        <f t="shared" si="1043"/>
        <v>0.39715512311422119</v>
      </c>
      <c r="G1562" t="str">
        <f t="shared" si="1024"/>
        <v>Above 22.0</v>
      </c>
      <c r="H1562" t="str">
        <f t="shared" si="1025"/>
        <v>Above 22.0</v>
      </c>
      <c r="I1562" t="str">
        <f>IF(C1562&gt;$AA$17,"Above 21.9",IF(C1562&gt;$AA$16,"17.7 to 21.9",IF(C1562&gt;$AA$15,"13.7 to 17.7",IF(C1562&gt;$AA$14,"10.6 to 13.6","Below 10.6"))))</f>
        <v>Above 21.9</v>
      </c>
      <c r="J1562" t="str">
        <f t="shared" si="1026"/>
        <v>Above 21.9</v>
      </c>
      <c r="K1562">
        <f t="shared" ref="K1562:O1562" si="1088">_xlfn.PERCENTILE.INC($C843:$C1562,K$1)</f>
        <v>11.753599676283836</v>
      </c>
      <c r="L1562">
        <f t="shared" si="1088"/>
        <v>16.548558311788394</v>
      </c>
      <c r="M1562">
        <f t="shared" si="1088"/>
        <v>19.77140678920021</v>
      </c>
      <c r="N1562">
        <f t="shared" si="1088"/>
        <v>23.694575662609701</v>
      </c>
      <c r="O1562">
        <f t="shared" si="1088"/>
        <v>44.197939761040573</v>
      </c>
      <c r="P1562">
        <f t="shared" si="1065"/>
        <v>2</v>
      </c>
      <c r="Q1562">
        <f t="shared" si="1028"/>
        <v>1</v>
      </c>
      <c r="R1562">
        <f t="shared" si="1029"/>
        <v>2</v>
      </c>
      <c r="S1562">
        <f t="shared" si="1030"/>
        <v>2</v>
      </c>
      <c r="T1562">
        <f t="shared" si="1042"/>
        <v>4.3519321480782337E-2</v>
      </c>
      <c r="U1562">
        <f t="shared" si="1031"/>
        <v>2.7042471935060888E-2</v>
      </c>
      <c r="V1562">
        <f t="shared" si="1032"/>
        <v>4.8714284376062893E-2</v>
      </c>
      <c r="W1562">
        <f t="shared" si="1033"/>
        <v>4.4650073366034708E-2</v>
      </c>
    </row>
    <row r="1563" spans="1:23" x14ac:dyDescent="0.4">
      <c r="A1563">
        <v>2011.02</v>
      </c>
      <c r="B1563">
        <v>1321.12</v>
      </c>
      <c r="C1563">
        <v>23.489828703298524</v>
      </c>
      <c r="D1563">
        <f t="shared" si="1023"/>
        <v>1.1771012827876616E-3</v>
      </c>
      <c r="E1563">
        <f t="shared" si="1047"/>
        <v>0.21297146424767691</v>
      </c>
      <c r="F1563">
        <f t="shared" si="1043"/>
        <v>0.36020021518454415</v>
      </c>
      <c r="G1563" t="str">
        <f t="shared" si="1024"/>
        <v>Above 22.0</v>
      </c>
      <c r="H1563" t="str">
        <f t="shared" si="1025"/>
        <v>Above 22.0</v>
      </c>
      <c r="I1563" t="str">
        <f>IF(C1563&gt;$AA$17,"Above 21.9",IF(C1563&gt;$AA$16,"17.7 to 21.9",IF(C1563&gt;$AA$15,"13.7 to 17.7",IF(C1563&gt;$AA$14,"10.6 to 13.6","Below 10.6"))))</f>
        <v>Above 21.9</v>
      </c>
      <c r="J1563" t="str">
        <f t="shared" si="1026"/>
        <v>Above 21.9</v>
      </c>
      <c r="K1563">
        <f t="shared" ref="K1563:O1563" si="1089">_xlfn.PERCENTILE.INC($C844:$C1563,K$1)</f>
        <v>11.753599676283836</v>
      </c>
      <c r="L1563">
        <f t="shared" si="1089"/>
        <v>16.582787797609193</v>
      </c>
      <c r="M1563">
        <f t="shared" si="1089"/>
        <v>19.788945358864016</v>
      </c>
      <c r="N1563">
        <f t="shared" si="1089"/>
        <v>23.694575662609701</v>
      </c>
      <c r="O1563">
        <f t="shared" si="1089"/>
        <v>44.197939761040573</v>
      </c>
      <c r="P1563">
        <f t="shared" si="1065"/>
        <v>2</v>
      </c>
      <c r="Q1563">
        <f t="shared" si="1028"/>
        <v>1</v>
      </c>
      <c r="R1563">
        <f t="shared" si="1029"/>
        <v>2</v>
      </c>
      <c r="S1563">
        <f t="shared" si="1030"/>
        <v>2</v>
      </c>
      <c r="T1563">
        <f t="shared" si="1042"/>
        <v>4.2571617385169624E-2</v>
      </c>
      <c r="U1563">
        <f t="shared" si="1031"/>
        <v>2.7905941510518409E-2</v>
      </c>
      <c r="V1563">
        <f t="shared" si="1032"/>
        <v>5.0199444131949864E-2</v>
      </c>
      <c r="W1563">
        <f t="shared" si="1033"/>
        <v>4.3519321480782337E-2</v>
      </c>
    </row>
    <row r="1564" spans="1:23" x14ac:dyDescent="0.4">
      <c r="A1564">
        <v>2011.03</v>
      </c>
      <c r="B1564">
        <v>1304.49</v>
      </c>
      <c r="C1564">
        <v>22.899336430143642</v>
      </c>
      <c r="D1564">
        <f t="shared" si="1023"/>
        <v>1.0004638023358782E-2</v>
      </c>
      <c r="E1564">
        <f t="shared" si="1047"/>
        <v>0.13232064580530364</v>
      </c>
      <c r="F1564">
        <f t="shared" si="1043"/>
        <v>-0.1510536514472558</v>
      </c>
      <c r="G1564" t="str">
        <f t="shared" si="1024"/>
        <v>Above 22.0</v>
      </c>
      <c r="H1564" t="str">
        <f t="shared" si="1025"/>
        <v>Above 22.0</v>
      </c>
      <c r="I1564" t="str">
        <f>IF(C1564&gt;$AA$17,"Above 21.9",IF(C1564&gt;$AA$16,"17.7 to 21.9",IF(C1564&gt;$AA$15,"13.7 to 17.7",IF(C1564&gt;$AA$14,"10.6 to 13.6","Below 10.6"))))</f>
        <v>Above 21.9</v>
      </c>
      <c r="J1564" t="str">
        <f t="shared" si="1026"/>
        <v>Above 21.9</v>
      </c>
      <c r="K1564">
        <f t="shared" ref="K1564:O1564" si="1090">_xlfn.PERCENTILE.INC($C845:$C1564,K$1)</f>
        <v>11.753599676283836</v>
      </c>
      <c r="L1564">
        <f t="shared" si="1090"/>
        <v>16.601378643400913</v>
      </c>
      <c r="M1564">
        <f t="shared" si="1090"/>
        <v>19.821119063500127</v>
      </c>
      <c r="N1564">
        <f t="shared" si="1090"/>
        <v>23.694575662609701</v>
      </c>
      <c r="O1564">
        <f t="shared" si="1090"/>
        <v>44.197939761040573</v>
      </c>
      <c r="P1564">
        <f t="shared" si="1065"/>
        <v>2</v>
      </c>
      <c r="Q1564">
        <f t="shared" si="1028"/>
        <v>1</v>
      </c>
      <c r="R1564">
        <f t="shared" si="1029"/>
        <v>2</v>
      </c>
      <c r="S1564">
        <f t="shared" si="1030"/>
        <v>2</v>
      </c>
      <c r="T1564">
        <f t="shared" si="1042"/>
        <v>4.3669387672022046E-2</v>
      </c>
      <c r="U1564">
        <f t="shared" si="1031"/>
        <v>3.0935006963433268E-2</v>
      </c>
      <c r="V1564">
        <f t="shared" si="1032"/>
        <v>4.760861632247821E-2</v>
      </c>
      <c r="W1564">
        <f t="shared" si="1033"/>
        <v>4.2571617385169624E-2</v>
      </c>
    </row>
    <row r="1565" spans="1:23" x14ac:dyDescent="0.4">
      <c r="A1565">
        <v>2011.04</v>
      </c>
      <c r="B1565">
        <v>1331.51</v>
      </c>
      <c r="C1565">
        <v>23.143929447285942</v>
      </c>
      <c r="D1565">
        <f t="shared" si="1023"/>
        <v>1.1906642909971095E-2</v>
      </c>
      <c r="E1565">
        <f t="shared" si="1047"/>
        <v>0.11207530150669834</v>
      </c>
      <c r="F1565">
        <f t="shared" si="1043"/>
        <v>0.24855690729710445</v>
      </c>
      <c r="G1565" t="str">
        <f t="shared" si="1024"/>
        <v>Above 22.0</v>
      </c>
      <c r="H1565" t="str">
        <f t="shared" si="1025"/>
        <v>Above 22.0</v>
      </c>
      <c r="I1565" t="str">
        <f>IF(C1565&gt;$AA$17,"Above 21.9",IF(C1565&gt;$AA$16,"17.7 to 21.9",IF(C1565&gt;$AA$15,"13.7 to 17.7",IF(C1565&gt;$AA$14,"10.6 to 13.6","Below 10.6"))))</f>
        <v>Above 21.9</v>
      </c>
      <c r="J1565" t="str">
        <f t="shared" si="1026"/>
        <v>Above 21.9</v>
      </c>
      <c r="K1565">
        <f t="shared" ref="K1565:O1565" si="1091">_xlfn.PERCENTILE.INC($C846:$C1565,K$1)</f>
        <v>11.753599676283836</v>
      </c>
      <c r="L1565">
        <f t="shared" si="1091"/>
        <v>16.604485606920761</v>
      </c>
      <c r="M1565">
        <f t="shared" si="1091"/>
        <v>19.837883732370983</v>
      </c>
      <c r="N1565">
        <f t="shared" si="1091"/>
        <v>23.694575662609701</v>
      </c>
      <c r="O1565">
        <f t="shared" si="1091"/>
        <v>44.197939761040573</v>
      </c>
      <c r="P1565">
        <f t="shared" si="1065"/>
        <v>2</v>
      </c>
      <c r="Q1565">
        <f t="shared" si="1028"/>
        <v>1</v>
      </c>
      <c r="R1565">
        <f t="shared" si="1029"/>
        <v>2</v>
      </c>
      <c r="S1565">
        <f t="shared" si="1030"/>
        <v>2</v>
      </c>
      <c r="T1565">
        <f t="shared" si="1042"/>
        <v>4.3207874543415903E-2</v>
      </c>
      <c r="U1565">
        <f t="shared" si="1031"/>
        <v>3.1081092552847904E-2</v>
      </c>
      <c r="V1565">
        <f t="shared" si="1032"/>
        <v>4.5861365788216861E-2</v>
      </c>
      <c r="W1565">
        <f t="shared" si="1033"/>
        <v>4.3669387672022046E-2</v>
      </c>
    </row>
    <row r="1566" spans="1:23" x14ac:dyDescent="0.4">
      <c r="A1566">
        <v>2011.05</v>
      </c>
      <c r="B1566">
        <v>1338.31</v>
      </c>
      <c r="C1566">
        <v>23.059491506095334</v>
      </c>
      <c r="D1566">
        <f t="shared" si="1023"/>
        <v>5.3480482064280537E-3</v>
      </c>
      <c r="E1566">
        <f t="shared" si="1047"/>
        <v>0.18954544646507743</v>
      </c>
      <c r="F1566">
        <f t="shared" si="1043"/>
        <v>6.1283805604163286E-2</v>
      </c>
      <c r="G1566" t="str">
        <f t="shared" si="1024"/>
        <v>Above 22.0</v>
      </c>
      <c r="H1566" t="str">
        <f t="shared" si="1025"/>
        <v>Above 22.0</v>
      </c>
      <c r="I1566" t="str">
        <f>IF(C1566&gt;$AA$17,"Above 21.9",IF(C1566&gt;$AA$16,"17.7 to 21.9",IF(C1566&gt;$AA$15,"13.7 to 17.7",IF(C1566&gt;$AA$14,"10.6 to 13.6","Below 10.6"))))</f>
        <v>Above 21.9</v>
      </c>
      <c r="J1566" t="str">
        <f t="shared" si="1026"/>
        <v>Above 21.9</v>
      </c>
      <c r="K1566">
        <f t="shared" ref="K1566:O1566" si="1092">_xlfn.PERCENTILE.INC($C847:$C1566,K$1)</f>
        <v>11.753599676283836</v>
      </c>
      <c r="L1566">
        <f t="shared" si="1092"/>
        <v>16.62718435598557</v>
      </c>
      <c r="M1566">
        <f t="shared" si="1092"/>
        <v>19.871128806871479</v>
      </c>
      <c r="N1566">
        <f t="shared" si="1092"/>
        <v>23.694575662609701</v>
      </c>
      <c r="O1566">
        <f t="shared" si="1092"/>
        <v>44.197939761040573</v>
      </c>
      <c r="P1566">
        <f t="shared" si="1065"/>
        <v>2</v>
      </c>
      <c r="Q1566">
        <f t="shared" si="1028"/>
        <v>1</v>
      </c>
      <c r="R1566">
        <f t="shared" si="1029"/>
        <v>2</v>
      </c>
      <c r="S1566">
        <f t="shared" si="1030"/>
        <v>2</v>
      </c>
      <c r="T1566">
        <f t="shared" si="1042"/>
        <v>4.3366090693529355E-2</v>
      </c>
      <c r="U1566">
        <f t="shared" si="1031"/>
        <v>2.9347335895126427E-2</v>
      </c>
      <c r="V1566">
        <f t="shared" si="1032"/>
        <v>4.882796135379467E-2</v>
      </c>
      <c r="W1566">
        <f t="shared" si="1033"/>
        <v>4.3207874543415903E-2</v>
      </c>
    </row>
    <row r="1567" spans="1:23" x14ac:dyDescent="0.4">
      <c r="A1567">
        <v>2011.06</v>
      </c>
      <c r="B1567">
        <v>1287.29</v>
      </c>
      <c r="C1567">
        <v>22.100831286610994</v>
      </c>
      <c r="D1567">
        <f t="shared" si="1023"/>
        <v>3.9218218953588754E-3</v>
      </c>
      <c r="E1567">
        <f t="shared" si="1047"/>
        <v>0.18823844336139425</v>
      </c>
      <c r="F1567">
        <f t="shared" si="1043"/>
        <v>-0.45747248395364293</v>
      </c>
      <c r="G1567" t="str">
        <f t="shared" si="1024"/>
        <v>Above 22.0</v>
      </c>
      <c r="H1567" t="str">
        <f t="shared" si="1025"/>
        <v>Above 22.0</v>
      </c>
      <c r="I1567" t="str">
        <f>IF(C1567&gt;$AA$17,"Above 21.9",IF(C1567&gt;$AA$16,"17.7 to 21.9",IF(C1567&gt;$AA$15,"13.7 to 17.7",IF(C1567&gt;$AA$14,"10.6 to 13.6","Below 10.6"))))</f>
        <v>Above 21.9</v>
      </c>
      <c r="J1567" t="str">
        <f t="shared" si="1026"/>
        <v>Above 21.9</v>
      </c>
      <c r="K1567">
        <f t="shared" ref="K1567:O1567" si="1093">_xlfn.PERCENTILE.INC($C848:$C1567,K$1)</f>
        <v>11.756882227757391</v>
      </c>
      <c r="L1567">
        <f t="shared" si="1093"/>
        <v>16.66792167116154</v>
      </c>
      <c r="M1567">
        <f t="shared" si="1093"/>
        <v>19.912452010458118</v>
      </c>
      <c r="N1567">
        <f t="shared" si="1093"/>
        <v>23.694575662609701</v>
      </c>
      <c r="O1567">
        <f t="shared" si="1093"/>
        <v>44.197939761040573</v>
      </c>
      <c r="P1567">
        <f t="shared" si="1065"/>
        <v>2</v>
      </c>
      <c r="Q1567">
        <f t="shared" si="1028"/>
        <v>1</v>
      </c>
      <c r="R1567">
        <f t="shared" si="1029"/>
        <v>2</v>
      </c>
      <c r="S1567">
        <f t="shared" si="1030"/>
        <v>2</v>
      </c>
      <c r="T1567">
        <f t="shared" si="1042"/>
        <v>4.5247166816110421E-2</v>
      </c>
      <c r="U1567">
        <f t="shared" si="1031"/>
        <v>3.0240227388606229E-2</v>
      </c>
      <c r="V1567">
        <f t="shared" si="1032"/>
        <v>5.0653326981840961E-2</v>
      </c>
      <c r="W1567">
        <f t="shared" si="1033"/>
        <v>4.3366090693529355E-2</v>
      </c>
    </row>
    <row r="1568" spans="1:23" x14ac:dyDescent="0.4">
      <c r="A1568">
        <v>2011.07</v>
      </c>
      <c r="B1568">
        <v>1325.19</v>
      </c>
      <c r="C1568">
        <v>22.610981701156621</v>
      </c>
      <c r="D1568">
        <f t="shared" si="1023"/>
        <v>1.0024492506953381E-2</v>
      </c>
      <c r="E1568">
        <f t="shared" si="1047"/>
        <v>0.22725504723096879</v>
      </c>
      <c r="F1568">
        <f t="shared" si="1043"/>
        <v>0.35330034413380129</v>
      </c>
      <c r="G1568" t="str">
        <f t="shared" si="1024"/>
        <v>Above 22.0</v>
      </c>
      <c r="H1568" t="str">
        <f t="shared" si="1025"/>
        <v>Above 22.0</v>
      </c>
      <c r="I1568" t="str">
        <f>IF(C1568&gt;$AA$17,"Above 21.9",IF(C1568&gt;$AA$16,"17.7 to 21.9",IF(C1568&gt;$AA$15,"13.7 to 17.7",IF(C1568&gt;$AA$14,"10.6 to 13.6","Below 10.6"))))</f>
        <v>Above 21.9</v>
      </c>
      <c r="J1568" t="str">
        <f t="shared" si="1026"/>
        <v>Above 21.9</v>
      </c>
      <c r="K1568">
        <f t="shared" ref="K1568:O1568" si="1094">_xlfn.PERCENTILE.INC($C849:$C1568,K$1)</f>
        <v>11.756882227757391</v>
      </c>
      <c r="L1568">
        <f t="shared" si="1094"/>
        <v>16.690879141422776</v>
      </c>
      <c r="M1568">
        <f t="shared" si="1094"/>
        <v>19.916558041046063</v>
      </c>
      <c r="N1568">
        <f t="shared" si="1094"/>
        <v>23.694575662609701</v>
      </c>
      <c r="O1568">
        <f t="shared" si="1094"/>
        <v>44.197939761040573</v>
      </c>
      <c r="P1568">
        <f t="shared" si="1065"/>
        <v>2</v>
      </c>
      <c r="Q1568">
        <f t="shared" si="1028"/>
        <v>1</v>
      </c>
      <c r="R1568">
        <f t="shared" si="1029"/>
        <v>3</v>
      </c>
      <c r="S1568">
        <f t="shared" si="1030"/>
        <v>2</v>
      </c>
      <c r="T1568">
        <f t="shared" si="1042"/>
        <v>4.4226297345985953E-2</v>
      </c>
      <c r="U1568">
        <f t="shared" si="1031"/>
        <v>3.1091589626149812E-2</v>
      </c>
      <c r="V1568">
        <f t="shared" si="1032"/>
        <v>5.0842303241178E-2</v>
      </c>
      <c r="W1568">
        <f t="shared" si="1033"/>
        <v>4.5247166816110421E-2</v>
      </c>
    </row>
    <row r="1569" spans="1:23" x14ac:dyDescent="0.4">
      <c r="A1569">
        <v>2011.08</v>
      </c>
      <c r="B1569">
        <v>1185.31</v>
      </c>
      <c r="C1569">
        <v>20.049852721660493</v>
      </c>
      <c r="D1569">
        <f t="shared" si="1023"/>
        <v>5.7785320322443329E-4</v>
      </c>
      <c r="E1569">
        <f t="shared" si="1047"/>
        <v>9.0160768155396934E-2</v>
      </c>
      <c r="F1569">
        <f t="shared" si="1043"/>
        <v>-1.2666561021438445</v>
      </c>
      <c r="G1569" t="str">
        <f t="shared" si="1024"/>
        <v>17.8 to 22.0</v>
      </c>
      <c r="H1569" t="str">
        <f t="shared" si="1025"/>
        <v>Above 22.0</v>
      </c>
      <c r="I1569" t="str">
        <f>IF(C1569&gt;$AA$17,"Above 21.9",IF(C1569&gt;$AA$16,"17.7 to 21.9",IF(C1569&gt;$AA$15,"13.7 to 17.7",IF(C1569&gt;$AA$14,"10.6 to 13.6","Below 10.6"))))</f>
        <v>17.7 to 21.9</v>
      </c>
      <c r="J1569" t="str">
        <f t="shared" si="1026"/>
        <v>Above 21.9</v>
      </c>
      <c r="K1569">
        <f t="shared" ref="K1569:O1569" si="1095">_xlfn.PERCENTILE.INC($C850:$C1569,K$1)</f>
        <v>11.756882227757391</v>
      </c>
      <c r="L1569">
        <f t="shared" si="1095"/>
        <v>16.708516373918059</v>
      </c>
      <c r="M1569">
        <f t="shared" si="1095"/>
        <v>19.926208107278544</v>
      </c>
      <c r="N1569">
        <f t="shared" si="1095"/>
        <v>23.694575662609701</v>
      </c>
      <c r="O1569">
        <f t="shared" si="1095"/>
        <v>44.197939761040573</v>
      </c>
      <c r="P1569">
        <f t="shared" si="1065"/>
        <v>2</v>
      </c>
      <c r="Q1569">
        <f t="shared" si="1028"/>
        <v>1</v>
      </c>
      <c r="R1569">
        <f t="shared" si="1029"/>
        <v>2</v>
      </c>
      <c r="S1569">
        <f t="shared" si="1030"/>
        <v>2</v>
      </c>
      <c r="T1569">
        <f t="shared" si="1042"/>
        <v>4.9875678085139659E-2</v>
      </c>
      <c r="U1569">
        <f t="shared" si="1031"/>
        <v>3.1842754100715229E-2</v>
      </c>
      <c r="V1569">
        <f t="shared" si="1032"/>
        <v>5.0580924000227928E-2</v>
      </c>
      <c r="W1569">
        <f t="shared" si="1033"/>
        <v>4.4226297345985953E-2</v>
      </c>
    </row>
    <row r="1570" spans="1:23" x14ac:dyDescent="0.4">
      <c r="A1570">
        <v>2011.09</v>
      </c>
      <c r="B1570">
        <v>1173.8800000000001</v>
      </c>
      <c r="C1570">
        <v>19.698114568877706</v>
      </c>
      <c r="D1570">
        <f t="shared" si="1023"/>
        <v>1.237172614489202E-2</v>
      </c>
      <c r="E1570">
        <f t="shared" si="1047"/>
        <v>4.6164266362469862E-2</v>
      </c>
      <c r="F1570">
        <f t="shared" si="1043"/>
        <v>-0.11571656359939428</v>
      </c>
      <c r="G1570" t="str">
        <f t="shared" si="1024"/>
        <v>17.8 to 22.0</v>
      </c>
      <c r="H1570" t="str">
        <f t="shared" si="1025"/>
        <v>Above 22.0</v>
      </c>
      <c r="I1570" t="str">
        <f>IF(C1570&gt;$AA$17,"Above 21.9",IF(C1570&gt;$AA$16,"17.7 to 21.9",IF(C1570&gt;$AA$15,"13.7 to 17.7",IF(C1570&gt;$AA$14,"10.6 to 13.6","Below 10.6"))))</f>
        <v>17.7 to 21.9</v>
      </c>
      <c r="J1570" t="str">
        <f t="shared" si="1026"/>
        <v>Above 21.9</v>
      </c>
      <c r="K1570">
        <f t="shared" ref="K1570:O1570" si="1096">_xlfn.PERCENTILE.INC($C851:$C1570,K$1)</f>
        <v>11.756882227757391</v>
      </c>
      <c r="L1570">
        <f t="shared" si="1096"/>
        <v>16.725063354896932</v>
      </c>
      <c r="M1570">
        <f t="shared" si="1096"/>
        <v>19.926208107278544</v>
      </c>
      <c r="N1570">
        <f t="shared" si="1096"/>
        <v>23.694575662609701</v>
      </c>
      <c r="O1570">
        <f t="shared" si="1096"/>
        <v>44.197939761040573</v>
      </c>
      <c r="P1570">
        <f t="shared" si="1065"/>
        <v>3</v>
      </c>
      <c r="Q1570">
        <f t="shared" si="1028"/>
        <v>1</v>
      </c>
      <c r="R1570">
        <f t="shared" si="1029"/>
        <v>2</v>
      </c>
      <c r="S1570">
        <f t="shared" si="1030"/>
        <v>2</v>
      </c>
      <c r="T1570">
        <f t="shared" si="1042"/>
        <v>5.0766280016462238E-2</v>
      </c>
      <c r="U1570">
        <f t="shared" si="1031"/>
        <v>3.6143629973821131E-2</v>
      </c>
      <c r="V1570">
        <f t="shared" si="1032"/>
        <v>4.9064354454540285E-2</v>
      </c>
      <c r="W1570">
        <f t="shared" si="1033"/>
        <v>4.9875678085139659E-2</v>
      </c>
    </row>
    <row r="1571" spans="1:23" x14ac:dyDescent="0.4">
      <c r="A1571">
        <v>2011.1</v>
      </c>
      <c r="B1571">
        <v>1207.22</v>
      </c>
      <c r="C1571">
        <v>20.15582478668874</v>
      </c>
      <c r="D1571">
        <f t="shared" si="1023"/>
        <v>1.2133681345730512E-2</v>
      </c>
      <c r="E1571">
        <f t="shared" si="1047"/>
        <v>3.0420457843254495E-2</v>
      </c>
      <c r="F1571">
        <f t="shared" si="1043"/>
        <v>0.34081848229801937</v>
      </c>
      <c r="G1571" t="str">
        <f t="shared" si="1024"/>
        <v>17.8 to 22.0</v>
      </c>
      <c r="H1571" t="str">
        <f t="shared" si="1025"/>
        <v>Above 22.0</v>
      </c>
      <c r="I1571" t="str">
        <f>IF(C1571&gt;$AA$17,"Above 21.9",IF(C1571&gt;$AA$16,"17.7 to 21.9",IF(C1571&gt;$AA$15,"13.7 to 17.7",IF(C1571&gt;$AA$14,"10.6 to 13.6","Below 10.6"))))</f>
        <v>17.7 to 21.9</v>
      </c>
      <c r="J1571" t="str">
        <f t="shared" si="1026"/>
        <v>Above 21.9</v>
      </c>
      <c r="K1571">
        <f t="shared" ref="K1571:O1571" si="1097">_xlfn.PERCENTILE.INC($C852:$C1571,K$1)</f>
        <v>11.756882227757391</v>
      </c>
      <c r="L1571">
        <f t="shared" si="1097"/>
        <v>16.735860129729947</v>
      </c>
      <c r="M1571">
        <f t="shared" si="1097"/>
        <v>19.948519539357275</v>
      </c>
      <c r="N1571">
        <f t="shared" si="1097"/>
        <v>23.694575662609701</v>
      </c>
      <c r="O1571">
        <f t="shared" si="1097"/>
        <v>44.197939761040573</v>
      </c>
      <c r="P1571">
        <f t="shared" si="1065"/>
        <v>2</v>
      </c>
      <c r="Q1571">
        <f t="shared" si="1028"/>
        <v>1</v>
      </c>
      <c r="R1571">
        <f t="shared" si="1029"/>
        <v>2</v>
      </c>
      <c r="S1571">
        <f t="shared" si="1030"/>
        <v>3</v>
      </c>
      <c r="T1571">
        <f t="shared" si="1042"/>
        <v>4.9613449738877345E-2</v>
      </c>
      <c r="U1571">
        <f t="shared" si="1031"/>
        <v>3.4992719450917406E-2</v>
      </c>
      <c r="V1571">
        <f t="shared" si="1032"/>
        <v>4.7080696330804077E-2</v>
      </c>
      <c r="W1571">
        <f t="shared" si="1033"/>
        <v>5.0766280016462238E-2</v>
      </c>
    </row>
    <row r="1572" spans="1:23" x14ac:dyDescent="0.4">
      <c r="A1572">
        <v>2011.11</v>
      </c>
      <c r="B1572">
        <v>1226.42</v>
      </c>
      <c r="C1572">
        <v>20.345246797645817</v>
      </c>
      <c r="D1572">
        <f t="shared" si="1023"/>
        <v>8.5634870051696059E-3</v>
      </c>
      <c r="E1572">
        <f t="shared" si="1047"/>
        <v>2.2962907355970914E-2</v>
      </c>
      <c r="F1572">
        <f t="shared" si="1043"/>
        <v>0.19085170888487646</v>
      </c>
      <c r="G1572" t="str">
        <f t="shared" si="1024"/>
        <v>17.8 to 22.0</v>
      </c>
      <c r="H1572" t="str">
        <f t="shared" si="1025"/>
        <v>Above 22.0</v>
      </c>
      <c r="I1572" t="str">
        <f>IF(C1572&gt;$AA$17,"Above 21.9",IF(C1572&gt;$AA$16,"17.7 to 21.9",IF(C1572&gt;$AA$15,"13.7 to 17.7",IF(C1572&gt;$AA$14,"10.6 to 13.6","Below 10.6"))))</f>
        <v>17.7 to 21.9</v>
      </c>
      <c r="J1572" t="str">
        <f t="shared" si="1026"/>
        <v>Above 21.9</v>
      </c>
      <c r="K1572">
        <f t="shared" ref="K1572:O1572" si="1098">_xlfn.PERCENTILE.INC($C853:$C1572,K$1)</f>
        <v>11.756882227757391</v>
      </c>
      <c r="L1572">
        <f t="shared" si="1098"/>
        <v>16.784276726401995</v>
      </c>
      <c r="M1572">
        <f t="shared" si="1098"/>
        <v>20.001480220233976</v>
      </c>
      <c r="N1572">
        <f t="shared" si="1098"/>
        <v>23.694575662609701</v>
      </c>
      <c r="O1572">
        <f t="shared" si="1098"/>
        <v>44.197939761040573</v>
      </c>
      <c r="P1572">
        <f t="shared" si="1065"/>
        <v>2</v>
      </c>
      <c r="Q1572">
        <f t="shared" si="1028"/>
        <v>1</v>
      </c>
      <c r="R1572">
        <f t="shared" si="1029"/>
        <v>2</v>
      </c>
      <c r="S1572">
        <f t="shared" si="1030"/>
        <v>2</v>
      </c>
      <c r="T1572">
        <f t="shared" si="1042"/>
        <v>4.9151529590474745E-2</v>
      </c>
      <c r="U1572">
        <f t="shared" si="1031"/>
        <v>3.3327663396768584E-2</v>
      </c>
      <c r="V1572">
        <f t="shared" si="1032"/>
        <v>4.6081412211732377E-2</v>
      </c>
      <c r="W1572">
        <f t="shared" si="1033"/>
        <v>4.9613449738877345E-2</v>
      </c>
    </row>
    <row r="1573" spans="1:23" x14ac:dyDescent="0.4">
      <c r="A1573">
        <v>2011.12</v>
      </c>
      <c r="B1573">
        <v>1243.32</v>
      </c>
      <c r="C1573">
        <v>20.52357549943169</v>
      </c>
      <c r="D1573">
        <f t="shared" si="1023"/>
        <v>8.5935384696007502E-3</v>
      </c>
      <c r="E1573">
        <f t="shared" si="1047"/>
        <v>1.4417694296553153E-3</v>
      </c>
      <c r="F1573">
        <f t="shared" si="1043"/>
        <v>0.1653593385626444</v>
      </c>
      <c r="G1573" t="str">
        <f t="shared" si="1024"/>
        <v>17.8 to 22.0</v>
      </c>
      <c r="H1573" t="str">
        <f t="shared" si="1025"/>
        <v>Above 22.0</v>
      </c>
      <c r="I1573" t="str">
        <f>IF(C1573&gt;$AA$17,"Above 21.9",IF(C1573&gt;$AA$16,"17.7 to 21.9",IF(C1573&gt;$AA$15,"13.7 to 17.7",IF(C1573&gt;$AA$14,"10.6 to 13.6","Below 10.6"))))</f>
        <v>17.7 to 21.9</v>
      </c>
      <c r="J1573" t="str">
        <f t="shared" si="1026"/>
        <v>Above 21.9</v>
      </c>
      <c r="K1573">
        <f t="shared" ref="K1573:O1573" si="1099">_xlfn.PERCENTILE.INC($C854:$C1573,K$1)</f>
        <v>11.756882227757391</v>
      </c>
      <c r="L1573">
        <f t="shared" si="1099"/>
        <v>16.820689944221538</v>
      </c>
      <c r="M1573">
        <f t="shared" si="1099"/>
        <v>20.052011667021834</v>
      </c>
      <c r="N1573">
        <f t="shared" si="1099"/>
        <v>23.694575662609701</v>
      </c>
      <c r="O1573">
        <f t="shared" si="1099"/>
        <v>44.197939761040573</v>
      </c>
      <c r="P1573">
        <f t="shared" si="1065"/>
        <v>2</v>
      </c>
      <c r="Q1573">
        <f t="shared" si="1028"/>
        <v>1</v>
      </c>
      <c r="R1573">
        <f t="shared" si="1029"/>
        <v>2</v>
      </c>
      <c r="S1573">
        <f t="shared" si="1030"/>
        <v>2</v>
      </c>
      <c r="T1573">
        <f t="shared" si="1042"/>
        <v>4.8724453496306754E-2</v>
      </c>
      <c r="U1573">
        <f t="shared" si="1031"/>
        <v>3.2786935495889472E-2</v>
      </c>
      <c r="V1573">
        <f t="shared" si="1032"/>
        <v>4.4650073366034708E-2</v>
      </c>
      <c r="W1573">
        <f t="shared" si="1033"/>
        <v>4.9151529590474745E-2</v>
      </c>
    </row>
    <row r="1574" spans="1:23" x14ac:dyDescent="0.4">
      <c r="A1574">
        <v>2012.01</v>
      </c>
      <c r="B1574">
        <v>1300.58</v>
      </c>
      <c r="C1574">
        <v>21.213008091803438</v>
      </c>
      <c r="D1574">
        <f t="shared" si="1023"/>
        <v>1.4064952947264089E-2</v>
      </c>
      <c r="E1574">
        <f t="shared" si="1047"/>
        <v>1.4002588451762828E-2</v>
      </c>
      <c r="F1574">
        <f t="shared" si="1043"/>
        <v>0.55264935817006067</v>
      </c>
      <c r="G1574" t="str">
        <f t="shared" si="1024"/>
        <v>17.8 to 22.0</v>
      </c>
      <c r="H1574" t="str">
        <f t="shared" si="1025"/>
        <v>Above 22.0</v>
      </c>
      <c r="I1574" t="str">
        <f>IF(C1574&gt;$AA$17,"Above 21.9",IF(C1574&gt;$AA$16,"17.7 to 21.9",IF(C1574&gt;$AA$15,"13.7 to 17.7",IF(C1574&gt;$AA$14,"10.6 to 13.6","Below 10.6"))))</f>
        <v>17.7 to 21.9</v>
      </c>
      <c r="J1574" t="str">
        <f t="shared" si="1026"/>
        <v>Above 21.9</v>
      </c>
      <c r="K1574">
        <f t="shared" ref="K1574:O1574" si="1100">_xlfn.PERCENTILE.INC($C855:$C1574,K$1)</f>
        <v>11.756882227757391</v>
      </c>
      <c r="L1574">
        <f t="shared" si="1100"/>
        <v>16.826625670026967</v>
      </c>
      <c r="M1574">
        <f t="shared" si="1100"/>
        <v>20.060330777495164</v>
      </c>
      <c r="N1574">
        <f t="shared" si="1100"/>
        <v>23.694575662609701</v>
      </c>
      <c r="O1574">
        <f t="shared" si="1100"/>
        <v>44.197939761040573</v>
      </c>
      <c r="P1574">
        <f t="shared" si="1065"/>
        <v>2</v>
      </c>
      <c r="Q1574">
        <f t="shared" si="1028"/>
        <v>1</v>
      </c>
      <c r="R1574">
        <f t="shared" si="1029"/>
        <v>2</v>
      </c>
      <c r="S1574">
        <f t="shared" si="1030"/>
        <v>2</v>
      </c>
      <c r="T1574">
        <f t="shared" si="1042"/>
        <v>4.7140886180418382E-2</v>
      </c>
      <c r="U1574">
        <f t="shared" si="1031"/>
        <v>3.3028148361904257E-2</v>
      </c>
      <c r="V1574">
        <f t="shared" si="1032"/>
        <v>4.3519321480782337E-2</v>
      </c>
      <c r="W1574">
        <f t="shared" si="1033"/>
        <v>4.8724453496306754E-2</v>
      </c>
    </row>
    <row r="1575" spans="1:23" x14ac:dyDescent="0.4">
      <c r="A1575">
        <v>2012.02</v>
      </c>
      <c r="B1575">
        <v>1352.49</v>
      </c>
      <c r="C1575">
        <v>21.797435963717522</v>
      </c>
      <c r="D1575">
        <f t="shared" ref="D1575:D1621" si="1101">(B1575-B1455)/B1455/10</f>
        <v>2.2878792008503904E-2</v>
      </c>
      <c r="E1575">
        <f t="shared" si="1047"/>
        <v>2.3745004238827753E-2</v>
      </c>
      <c r="F1575">
        <f t="shared" si="1043"/>
        <v>0.47895554291162479</v>
      </c>
      <c r="G1575" t="str">
        <f t="shared" ref="G1575:G1621" si="1102">IF(C1575&gt;22,"Above 22.0",IF(C1575&gt;17.8,"17.8 to 22.0",IF(C1575&gt;13.7,"13.7 to 17.8",IF(C1575&gt;10.7,"10.7 to 13.7","Below 10.7"))))</f>
        <v>17.8 to 22.0</v>
      </c>
      <c r="H1575" t="str">
        <f t="shared" ref="H1575:H1621" si="1103">G1455</f>
        <v>Above 22.0</v>
      </c>
      <c r="I1575" t="str">
        <f>IF(C1575&gt;$AA$17,"Above 21.9",IF(C1575&gt;$AA$16,"17.7 to 21.9",IF(C1575&gt;$AA$15,"13.7 to 17.7",IF(C1575&gt;$AA$14,"10.6 to 13.6","Below 10.6"))))</f>
        <v>17.7 to 21.9</v>
      </c>
      <c r="J1575" t="str">
        <f t="shared" ref="J1575:J1621" si="1104">I1455</f>
        <v>Above 21.9</v>
      </c>
      <c r="K1575">
        <f t="shared" ref="K1575:O1575" si="1105">_xlfn.PERCENTILE.INC($C856:$C1575,K$1)</f>
        <v>11.756882227757391</v>
      </c>
      <c r="L1575">
        <f t="shared" si="1105"/>
        <v>16.831277438005557</v>
      </c>
      <c r="M1575">
        <f t="shared" si="1105"/>
        <v>20.099428584416213</v>
      </c>
      <c r="N1575">
        <f t="shared" si="1105"/>
        <v>23.694575662609701</v>
      </c>
      <c r="O1575">
        <f t="shared" si="1105"/>
        <v>44.197939761040573</v>
      </c>
      <c r="P1575">
        <f t="shared" si="1065"/>
        <v>2</v>
      </c>
      <c r="Q1575">
        <f t="shared" ref="Q1575:Q1621" si="1106">P1455</f>
        <v>1</v>
      </c>
      <c r="R1575">
        <f t="shared" ref="R1575:R1621" si="1107">P1563</f>
        <v>2</v>
      </c>
      <c r="S1575">
        <f t="shared" ref="S1575:S1621" si="1108">P1574</f>
        <v>2</v>
      </c>
      <c r="T1575">
        <f t="shared" si="1042"/>
        <v>4.5876955512773598E-2</v>
      </c>
      <c r="U1575">
        <f t="shared" ref="U1575:U1621" si="1109">T1455</f>
        <v>3.4381151467874911E-2</v>
      </c>
      <c r="V1575">
        <f t="shared" ref="V1575:V1621" si="1110">T1563</f>
        <v>4.2571617385169624E-2</v>
      </c>
      <c r="W1575">
        <f t="shared" ref="W1575:W1621" si="1111">T1574</f>
        <v>4.7140886180418382E-2</v>
      </c>
    </row>
    <row r="1576" spans="1:23" x14ac:dyDescent="0.4">
      <c r="A1576">
        <v>2012.03</v>
      </c>
      <c r="B1576">
        <v>1389.24</v>
      </c>
      <c r="C1576">
        <v>22.053943972904694</v>
      </c>
      <c r="D1576">
        <f t="shared" si="1101"/>
        <v>2.0406659790776487E-2</v>
      </c>
      <c r="E1576">
        <f t="shared" si="1047"/>
        <v>6.4967918496883839E-2</v>
      </c>
      <c r="F1576">
        <f t="shared" si="1043"/>
        <v>0.32606525741410286</v>
      </c>
      <c r="G1576" t="str">
        <f t="shared" si="1102"/>
        <v>Above 22.0</v>
      </c>
      <c r="H1576" t="str">
        <f t="shared" si="1103"/>
        <v>Above 22.0</v>
      </c>
      <c r="I1576" t="str">
        <f>IF(C1576&gt;$AA$17,"Above 21.9",IF(C1576&gt;$AA$16,"17.7 to 21.9",IF(C1576&gt;$AA$15,"13.7 to 17.7",IF(C1576&gt;$AA$14,"10.6 to 13.6","Below 10.6"))))</f>
        <v>Above 21.9</v>
      </c>
      <c r="J1576" t="str">
        <f t="shared" si="1104"/>
        <v>Above 21.9</v>
      </c>
      <c r="K1576">
        <f t="shared" ref="K1576:O1576" si="1112">_xlfn.PERCENTILE.INC($C857:$C1576,K$1)</f>
        <v>11.756882227757391</v>
      </c>
      <c r="L1576">
        <f t="shared" si="1112"/>
        <v>16.847574822093986</v>
      </c>
      <c r="M1576">
        <f t="shared" si="1112"/>
        <v>20.148017137387189</v>
      </c>
      <c r="N1576">
        <f t="shared" si="1112"/>
        <v>23.694575662609701</v>
      </c>
      <c r="O1576">
        <f t="shared" si="1112"/>
        <v>44.197939761040573</v>
      </c>
      <c r="P1576">
        <f t="shared" si="1065"/>
        <v>2</v>
      </c>
      <c r="Q1576">
        <f t="shared" si="1106"/>
        <v>1</v>
      </c>
      <c r="R1576">
        <f t="shared" si="1107"/>
        <v>2</v>
      </c>
      <c r="S1576">
        <f t="shared" si="1108"/>
        <v>2</v>
      </c>
      <c r="T1576">
        <f t="shared" si="1042"/>
        <v>4.5343363582885328E-2</v>
      </c>
      <c r="U1576">
        <f t="shared" si="1109"/>
        <v>3.3011874002986032E-2</v>
      </c>
      <c r="V1576">
        <f t="shared" si="1110"/>
        <v>4.3669387672022046E-2</v>
      </c>
      <c r="W1576">
        <f t="shared" si="1111"/>
        <v>4.5876955512773598E-2</v>
      </c>
    </row>
    <row r="1577" spans="1:23" x14ac:dyDescent="0.4">
      <c r="A1577">
        <v>2012.04</v>
      </c>
      <c r="B1577">
        <v>1386.43</v>
      </c>
      <c r="C1577">
        <v>21.779246906824888</v>
      </c>
      <c r="D1577">
        <f t="shared" si="1101"/>
        <v>2.4686805824107629E-2</v>
      </c>
      <c r="E1577">
        <f t="shared" si="1047"/>
        <v>4.1246404458096499E-2</v>
      </c>
      <c r="F1577">
        <f t="shared" si="1043"/>
        <v>-2.4272263971667492E-2</v>
      </c>
      <c r="G1577" t="str">
        <f t="shared" si="1102"/>
        <v>17.8 to 22.0</v>
      </c>
      <c r="H1577" t="str">
        <f t="shared" si="1103"/>
        <v>Above 22.0</v>
      </c>
      <c r="I1577" t="str">
        <f>IF(C1577&gt;$AA$17,"Above 21.9",IF(C1577&gt;$AA$16,"17.7 to 21.9",IF(C1577&gt;$AA$15,"13.7 to 17.7",IF(C1577&gt;$AA$14,"10.6 to 13.6","Below 10.6"))))</f>
        <v>17.7 to 21.9</v>
      </c>
      <c r="J1577" t="str">
        <f t="shared" si="1104"/>
        <v>Above 21.9</v>
      </c>
      <c r="K1577">
        <f t="shared" ref="K1577:O1577" si="1113">_xlfn.PERCENTILE.INC($C858:$C1577,K$1)</f>
        <v>11.756882227757391</v>
      </c>
      <c r="L1577">
        <f t="shared" si="1113"/>
        <v>16.864046449522281</v>
      </c>
      <c r="M1577">
        <f t="shared" si="1113"/>
        <v>20.152376257611685</v>
      </c>
      <c r="N1577">
        <f t="shared" si="1113"/>
        <v>23.694575662609701</v>
      </c>
      <c r="O1577">
        <f t="shared" si="1113"/>
        <v>44.197939761040573</v>
      </c>
      <c r="P1577">
        <f t="shared" si="1065"/>
        <v>2</v>
      </c>
      <c r="Q1577">
        <f t="shared" si="1106"/>
        <v>1</v>
      </c>
      <c r="R1577">
        <f t="shared" si="1107"/>
        <v>2</v>
      </c>
      <c r="S1577">
        <f t="shared" si="1108"/>
        <v>2</v>
      </c>
      <c r="T1577">
        <f t="shared" si="1042"/>
        <v>4.5915269902497564E-2</v>
      </c>
      <c r="U1577">
        <f t="shared" si="1109"/>
        <v>3.4475764494862636E-2</v>
      </c>
      <c r="V1577">
        <f t="shared" si="1110"/>
        <v>4.3207874543415903E-2</v>
      </c>
      <c r="W1577">
        <f t="shared" si="1111"/>
        <v>4.5343363582885328E-2</v>
      </c>
    </row>
    <row r="1578" spans="1:23" x14ac:dyDescent="0.4">
      <c r="A1578">
        <v>2012.05</v>
      </c>
      <c r="B1578">
        <v>1341.27</v>
      </c>
      <c r="C1578">
        <v>20.941467419743471</v>
      </c>
      <c r="D1578">
        <f t="shared" si="1101"/>
        <v>2.4277970813064625E-2</v>
      </c>
      <c r="E1578">
        <f t="shared" si="1047"/>
        <v>2.211744663045211E-3</v>
      </c>
      <c r="F1578">
        <f t="shared" si="1043"/>
        <v>-0.3908744040449218</v>
      </c>
      <c r="G1578" t="str">
        <f t="shared" si="1102"/>
        <v>17.8 to 22.0</v>
      </c>
      <c r="H1578" t="str">
        <f t="shared" si="1103"/>
        <v>Above 22.0</v>
      </c>
      <c r="I1578" t="str">
        <f>IF(C1578&gt;$AA$17,"Above 21.9",IF(C1578&gt;$AA$16,"17.7 to 21.9",IF(C1578&gt;$AA$15,"13.7 to 17.7",IF(C1578&gt;$AA$14,"10.6 to 13.6","Below 10.6"))))</f>
        <v>17.7 to 21.9</v>
      </c>
      <c r="J1578" t="str">
        <f t="shared" si="1104"/>
        <v>Above 21.9</v>
      </c>
      <c r="K1578">
        <f t="shared" ref="K1578:O1578" si="1114">_xlfn.PERCENTILE.INC($C859:$C1578,K$1)</f>
        <v>11.756882227757391</v>
      </c>
      <c r="L1578">
        <f t="shared" si="1114"/>
        <v>16.881201778807938</v>
      </c>
      <c r="M1578">
        <f t="shared" si="1114"/>
        <v>20.17209184052582</v>
      </c>
      <c r="N1578">
        <f t="shared" si="1114"/>
        <v>23.694575662609701</v>
      </c>
      <c r="O1578">
        <f t="shared" si="1114"/>
        <v>44.197939761040573</v>
      </c>
      <c r="P1578">
        <f t="shared" si="1065"/>
        <v>2</v>
      </c>
      <c r="Q1578">
        <f t="shared" si="1106"/>
        <v>1</v>
      </c>
      <c r="R1578">
        <f t="shared" si="1107"/>
        <v>2</v>
      </c>
      <c r="S1578">
        <f t="shared" si="1108"/>
        <v>2</v>
      </c>
      <c r="T1578">
        <f t="shared" si="1042"/>
        <v>4.7752145537671674E-2</v>
      </c>
      <c r="U1578">
        <f t="shared" si="1109"/>
        <v>3.5551627484754003E-2</v>
      </c>
      <c r="V1578">
        <f t="shared" si="1110"/>
        <v>4.3366090693529355E-2</v>
      </c>
      <c r="W1578">
        <f t="shared" si="1111"/>
        <v>4.5915269902497564E-2</v>
      </c>
    </row>
    <row r="1579" spans="1:23" x14ac:dyDescent="0.4">
      <c r="A1579">
        <v>2012.06</v>
      </c>
      <c r="B1579">
        <v>1323.48</v>
      </c>
      <c r="C1579">
        <v>20.547504086856087</v>
      </c>
      <c r="D1579">
        <f t="shared" si="1101"/>
        <v>3.0518135736967718E-2</v>
      </c>
      <c r="E1579">
        <f t="shared" si="1047"/>
        <v>2.8113323338175591E-2</v>
      </c>
      <c r="F1579">
        <f t="shared" si="1043"/>
        <v>-0.15916258471448669</v>
      </c>
      <c r="G1579" t="str">
        <f t="shared" si="1102"/>
        <v>17.8 to 22.0</v>
      </c>
      <c r="H1579" t="str">
        <f t="shared" si="1103"/>
        <v>Above 22.0</v>
      </c>
      <c r="I1579" t="str">
        <f>IF(C1579&gt;$AA$17,"Above 21.9",IF(C1579&gt;$AA$16,"17.7 to 21.9",IF(C1579&gt;$AA$15,"13.7 to 17.7",IF(C1579&gt;$AA$14,"10.6 to 13.6","Below 10.6"))))</f>
        <v>17.7 to 21.9</v>
      </c>
      <c r="J1579" t="str">
        <f t="shared" si="1104"/>
        <v>Above 21.9</v>
      </c>
      <c r="K1579">
        <f t="shared" ref="K1579:O1579" si="1115">_xlfn.PERCENTILE.INC($C860:$C1579,K$1)</f>
        <v>11.756882227757391</v>
      </c>
      <c r="L1579">
        <f t="shared" si="1115"/>
        <v>16.917209923107844</v>
      </c>
      <c r="M1579">
        <f t="shared" si="1115"/>
        <v>20.198810499361532</v>
      </c>
      <c r="N1579">
        <f t="shared" si="1115"/>
        <v>23.694575662609701</v>
      </c>
      <c r="O1579">
        <f t="shared" si="1115"/>
        <v>44.197939761040573</v>
      </c>
      <c r="P1579">
        <f t="shared" si="1065"/>
        <v>2</v>
      </c>
      <c r="Q1579">
        <f t="shared" si="1106"/>
        <v>1</v>
      </c>
      <c r="R1579">
        <f t="shared" si="1107"/>
        <v>2</v>
      </c>
      <c r="S1579">
        <f t="shared" si="1108"/>
        <v>2</v>
      </c>
      <c r="T1579">
        <f t="shared" si="1042"/>
        <v>4.8667711454048773E-2</v>
      </c>
      <c r="U1579">
        <f t="shared" si="1109"/>
        <v>3.7896483611402076E-2</v>
      </c>
      <c r="V1579">
        <f t="shared" si="1110"/>
        <v>4.5247166816110421E-2</v>
      </c>
      <c r="W1579">
        <f t="shared" si="1111"/>
        <v>4.7752145537671674E-2</v>
      </c>
    </row>
    <row r="1580" spans="1:23" x14ac:dyDescent="0.4">
      <c r="A1580">
        <v>2012.07</v>
      </c>
      <c r="B1580">
        <v>1359.78</v>
      </c>
      <c r="C1580">
        <v>20.99934129338056</v>
      </c>
      <c r="D1580">
        <f t="shared" si="1101"/>
        <v>5.0486393165041651E-2</v>
      </c>
      <c r="E1580">
        <f t="shared" si="1047"/>
        <v>2.6101917460892337E-2</v>
      </c>
      <c r="F1580">
        <f t="shared" si="1043"/>
        <v>0.32913228760540353</v>
      </c>
      <c r="G1580" t="str">
        <f t="shared" si="1102"/>
        <v>17.8 to 22.0</v>
      </c>
      <c r="H1580" t="str">
        <f t="shared" si="1103"/>
        <v>Above 22.0</v>
      </c>
      <c r="I1580" t="str">
        <f>IF(C1580&gt;$AA$17,"Above 21.9",IF(C1580&gt;$AA$16,"17.7 to 21.9",IF(C1580&gt;$AA$15,"13.7 to 17.7",IF(C1580&gt;$AA$14,"10.6 to 13.6","Below 10.6"))))</f>
        <v>17.7 to 21.9</v>
      </c>
      <c r="J1580" t="str">
        <f t="shared" si="1104"/>
        <v>Above 21.9</v>
      </c>
      <c r="K1580">
        <f t="shared" ref="K1580:O1580" si="1116">_xlfn.PERCENTILE.INC($C861:$C1580,K$1)</f>
        <v>11.756882227757391</v>
      </c>
      <c r="L1580">
        <f t="shared" si="1116"/>
        <v>16.967626174052132</v>
      </c>
      <c r="M1580">
        <f t="shared" si="1116"/>
        <v>20.205161778046609</v>
      </c>
      <c r="N1580">
        <f t="shared" si="1116"/>
        <v>23.694575662609701</v>
      </c>
      <c r="O1580">
        <f t="shared" si="1116"/>
        <v>44.197939761040573</v>
      </c>
      <c r="P1580">
        <f t="shared" si="1065"/>
        <v>2</v>
      </c>
      <c r="Q1580">
        <f t="shared" si="1106"/>
        <v>1</v>
      </c>
      <c r="R1580">
        <f t="shared" si="1107"/>
        <v>2</v>
      </c>
      <c r="S1580">
        <f t="shared" si="1108"/>
        <v>2</v>
      </c>
      <c r="T1580">
        <f t="shared" si="1042"/>
        <v>4.7620541331704597E-2</v>
      </c>
      <c r="U1580">
        <f t="shared" si="1109"/>
        <v>4.2620076958138381E-2</v>
      </c>
      <c r="V1580">
        <f t="shared" si="1110"/>
        <v>4.4226297345985953E-2</v>
      </c>
      <c r="W1580">
        <f t="shared" si="1111"/>
        <v>4.8667711454048773E-2</v>
      </c>
    </row>
    <row r="1581" spans="1:23" x14ac:dyDescent="0.4">
      <c r="A1581">
        <v>2012.08</v>
      </c>
      <c r="B1581">
        <v>1403.45</v>
      </c>
      <c r="C1581">
        <v>21.410428453442929</v>
      </c>
      <c r="D1581">
        <f t="shared" si="1101"/>
        <v>5.3794312640403276E-2</v>
      </c>
      <c r="E1581">
        <f t="shared" si="1047"/>
        <v>0.18403624368308721</v>
      </c>
      <c r="F1581">
        <f t="shared" si="1043"/>
        <v>0.3853858712438783</v>
      </c>
      <c r="G1581" t="str">
        <f t="shared" si="1102"/>
        <v>17.8 to 22.0</v>
      </c>
      <c r="H1581" t="str">
        <f t="shared" si="1103"/>
        <v>Above 22.0</v>
      </c>
      <c r="I1581" t="str">
        <f>IF(C1581&gt;$AA$17,"Above 21.9",IF(C1581&gt;$AA$16,"17.7 to 21.9",IF(C1581&gt;$AA$15,"13.7 to 17.7",IF(C1581&gt;$AA$14,"10.6 to 13.6","Below 10.6"))))</f>
        <v>17.7 to 21.9</v>
      </c>
      <c r="J1581" t="str">
        <f t="shared" si="1104"/>
        <v>Above 21.9</v>
      </c>
      <c r="K1581">
        <f t="shared" ref="K1581:O1581" si="1117">_xlfn.PERCENTILE.INC($C862:$C1581,K$1)</f>
        <v>11.756882227757391</v>
      </c>
      <c r="L1581">
        <f t="shared" si="1117"/>
        <v>17.003598022054014</v>
      </c>
      <c r="M1581">
        <f t="shared" si="1117"/>
        <v>20.213331581219339</v>
      </c>
      <c r="N1581">
        <f t="shared" si="1117"/>
        <v>23.694575662609701</v>
      </c>
      <c r="O1581">
        <f t="shared" si="1117"/>
        <v>44.197939761040573</v>
      </c>
      <c r="P1581">
        <f t="shared" si="1065"/>
        <v>2</v>
      </c>
      <c r="Q1581">
        <f t="shared" si="1106"/>
        <v>1</v>
      </c>
      <c r="R1581">
        <f t="shared" si="1107"/>
        <v>2</v>
      </c>
      <c r="S1581">
        <f t="shared" si="1108"/>
        <v>2</v>
      </c>
      <c r="T1581">
        <f t="shared" si="1042"/>
        <v>4.6706211516248E-2</v>
      </c>
      <c r="U1581">
        <f t="shared" si="1109"/>
        <v>4.2393155471462267E-2</v>
      </c>
      <c r="V1581">
        <f t="shared" si="1110"/>
        <v>4.9875678085139659E-2</v>
      </c>
      <c r="W1581">
        <f t="shared" si="1111"/>
        <v>4.7620541331704597E-2</v>
      </c>
    </row>
    <row r="1582" spans="1:23" x14ac:dyDescent="0.4">
      <c r="A1582">
        <v>2012.09</v>
      </c>
      <c r="B1582">
        <v>1443.42</v>
      </c>
      <c r="C1582">
        <v>21.78369030172767</v>
      </c>
      <c r="D1582">
        <f t="shared" si="1101"/>
        <v>6.6329035157465369E-2</v>
      </c>
      <c r="E1582">
        <f t="shared" si="1047"/>
        <v>0.22961461137424605</v>
      </c>
      <c r="F1582">
        <f t="shared" si="1043"/>
        <v>0.34175781110834036</v>
      </c>
      <c r="G1582" t="str">
        <f t="shared" si="1102"/>
        <v>17.8 to 22.0</v>
      </c>
      <c r="H1582" t="str">
        <f t="shared" si="1103"/>
        <v>Above 22.0</v>
      </c>
      <c r="I1582" t="str">
        <f>IF(C1582&gt;$AA$17,"Above 21.9",IF(C1582&gt;$AA$16,"17.7 to 21.9",IF(C1582&gt;$AA$15,"13.7 to 17.7",IF(C1582&gt;$AA$14,"10.6 to 13.6","Below 10.6"))))</f>
        <v>17.7 to 21.9</v>
      </c>
      <c r="J1582" t="str">
        <f t="shared" si="1104"/>
        <v>Above 21.9</v>
      </c>
      <c r="K1582">
        <f t="shared" ref="K1582:O1582" si="1118">_xlfn.PERCENTILE.INC($C863:$C1582,K$1)</f>
        <v>11.756882227757391</v>
      </c>
      <c r="L1582">
        <f t="shared" si="1118"/>
        <v>17.026083929100935</v>
      </c>
      <c r="M1582">
        <f t="shared" si="1118"/>
        <v>20.247777129742495</v>
      </c>
      <c r="N1582">
        <f t="shared" si="1118"/>
        <v>23.694575662609701</v>
      </c>
      <c r="O1582">
        <f t="shared" si="1118"/>
        <v>44.197939761040573</v>
      </c>
      <c r="P1582">
        <f t="shared" si="1065"/>
        <v>2</v>
      </c>
      <c r="Q1582">
        <f t="shared" si="1106"/>
        <v>1</v>
      </c>
      <c r="R1582">
        <f t="shared" si="1107"/>
        <v>3</v>
      </c>
      <c r="S1582">
        <f t="shared" si="1108"/>
        <v>2</v>
      </c>
      <c r="T1582">
        <f t="shared" si="1042"/>
        <v>4.5905904194786032E-2</v>
      </c>
      <c r="U1582">
        <f t="shared" si="1109"/>
        <v>4.4712647195163879E-2</v>
      </c>
      <c r="V1582">
        <f t="shared" si="1110"/>
        <v>5.0766280016462238E-2</v>
      </c>
      <c r="W1582">
        <f t="shared" si="1111"/>
        <v>4.6706211516248E-2</v>
      </c>
    </row>
    <row r="1583" spans="1:23" x14ac:dyDescent="0.4">
      <c r="A1583">
        <v>2012.1</v>
      </c>
      <c r="B1583">
        <v>1437.82</v>
      </c>
      <c r="C1583">
        <v>21.57710965452878</v>
      </c>
      <c r="D1583">
        <f t="shared" si="1101"/>
        <v>6.823888700373261E-2</v>
      </c>
      <c r="E1583">
        <f t="shared" si="1047"/>
        <v>0.1910173787710607</v>
      </c>
      <c r="F1583">
        <f t="shared" si="1043"/>
        <v>-4.6556095938813116E-2</v>
      </c>
      <c r="G1583" t="str">
        <f t="shared" si="1102"/>
        <v>17.8 to 22.0</v>
      </c>
      <c r="H1583" t="str">
        <f t="shared" si="1103"/>
        <v>17.8 to 22.0</v>
      </c>
      <c r="I1583" t="str">
        <f>IF(C1583&gt;$AA$17,"Above 21.9",IF(C1583&gt;$AA$16,"17.7 to 21.9",IF(C1583&gt;$AA$15,"13.7 to 17.7",IF(C1583&gt;$AA$14,"10.6 to 13.6","Below 10.6"))))</f>
        <v>17.7 to 21.9</v>
      </c>
      <c r="J1583" t="str">
        <f t="shared" si="1104"/>
        <v>Above 21.9</v>
      </c>
      <c r="K1583">
        <f t="shared" ref="K1583:O1583" si="1119">_xlfn.PERCENTILE.INC($C864:$C1583,K$1)</f>
        <v>11.756882227757391</v>
      </c>
      <c r="L1583">
        <f t="shared" si="1119"/>
        <v>17.043120076727821</v>
      </c>
      <c r="M1583">
        <f t="shared" si="1119"/>
        <v>20.303408814488794</v>
      </c>
      <c r="N1583">
        <f t="shared" si="1119"/>
        <v>23.694575662609701</v>
      </c>
      <c r="O1583">
        <f t="shared" si="1119"/>
        <v>44.197939761040573</v>
      </c>
      <c r="P1583">
        <f t="shared" si="1065"/>
        <v>2</v>
      </c>
      <c r="Q1583">
        <f t="shared" si="1106"/>
        <v>1</v>
      </c>
      <c r="R1583">
        <f t="shared" si="1107"/>
        <v>2</v>
      </c>
      <c r="S1583">
        <f t="shared" si="1108"/>
        <v>2</v>
      </c>
      <c r="T1583">
        <f t="shared" ref="T1583:T1621" si="1120">1/C1583</f>
        <v>4.6345410298738128E-2</v>
      </c>
      <c r="U1583">
        <f t="shared" si="1109"/>
        <v>4.5545151605219172E-2</v>
      </c>
      <c r="V1583">
        <f t="shared" si="1110"/>
        <v>4.9613449738877345E-2</v>
      </c>
      <c r="W1583">
        <f t="shared" si="1111"/>
        <v>4.5905904194786032E-2</v>
      </c>
    </row>
    <row r="1584" spans="1:23" x14ac:dyDescent="0.4">
      <c r="A1584">
        <v>2012.11</v>
      </c>
      <c r="B1584">
        <v>1394.51</v>
      </c>
      <c r="C1584">
        <v>20.898162059573693</v>
      </c>
      <c r="D1584">
        <f t="shared" si="1101"/>
        <v>5.3254645961777293E-2</v>
      </c>
      <c r="E1584">
        <f t="shared" si="1047"/>
        <v>0.13705745177019285</v>
      </c>
      <c r="F1584">
        <f t="shared" ref="F1584:F1621" si="1121">(B1584-B1583)/B1583*12</f>
        <v>-0.361463882822606</v>
      </c>
      <c r="G1584" t="str">
        <f t="shared" si="1102"/>
        <v>17.8 to 22.0</v>
      </c>
      <c r="H1584" t="str">
        <f t="shared" si="1103"/>
        <v>Above 22.0</v>
      </c>
      <c r="I1584" t="str">
        <f>IF(C1584&gt;$AA$17,"Above 21.9",IF(C1584&gt;$AA$16,"17.7 to 21.9",IF(C1584&gt;$AA$15,"13.7 to 17.7",IF(C1584&gt;$AA$14,"10.6 to 13.6","Below 10.6"))))</f>
        <v>17.7 to 21.9</v>
      </c>
      <c r="J1584" t="str">
        <f t="shared" si="1104"/>
        <v>Above 21.9</v>
      </c>
      <c r="K1584">
        <f t="shared" ref="K1584:O1584" si="1122">_xlfn.PERCENTILE.INC($C865:$C1584,K$1)</f>
        <v>11.756882227757391</v>
      </c>
      <c r="L1584">
        <f t="shared" si="1122"/>
        <v>17.050746723441915</v>
      </c>
      <c r="M1584">
        <f t="shared" si="1122"/>
        <v>20.322790221328209</v>
      </c>
      <c r="N1584">
        <f t="shared" si="1122"/>
        <v>23.694575662609701</v>
      </c>
      <c r="O1584">
        <f t="shared" si="1122"/>
        <v>44.197939761040573</v>
      </c>
      <c r="P1584">
        <f t="shared" si="1065"/>
        <v>2</v>
      </c>
      <c r="Q1584">
        <f t="shared" si="1106"/>
        <v>1</v>
      </c>
      <c r="R1584">
        <f t="shared" si="1107"/>
        <v>2</v>
      </c>
      <c r="S1584">
        <f t="shared" si="1108"/>
        <v>2</v>
      </c>
      <c r="T1584">
        <f t="shared" si="1120"/>
        <v>4.7851097964947034E-2</v>
      </c>
      <c r="U1584">
        <f t="shared" si="1109"/>
        <v>4.2829493660658191E-2</v>
      </c>
      <c r="V1584">
        <f t="shared" si="1110"/>
        <v>4.9151529590474745E-2</v>
      </c>
      <c r="W1584">
        <f t="shared" si="1111"/>
        <v>4.6345410298738128E-2</v>
      </c>
    </row>
    <row r="1585" spans="1:23" x14ac:dyDescent="0.4">
      <c r="A1585">
        <v>2012.12</v>
      </c>
      <c r="B1585">
        <v>1422.29</v>
      </c>
      <c r="C1585">
        <v>21.238261139845605</v>
      </c>
      <c r="D1585">
        <f t="shared" si="1101"/>
        <v>5.8176338441691323E-2</v>
      </c>
      <c r="E1585">
        <f t="shared" si="1047"/>
        <v>0.14394524338062609</v>
      </c>
      <c r="F1585">
        <f t="shared" si="1121"/>
        <v>0.23905170991961311</v>
      </c>
      <c r="G1585" t="str">
        <f t="shared" si="1102"/>
        <v>17.8 to 22.0</v>
      </c>
      <c r="H1585" t="str">
        <f t="shared" si="1103"/>
        <v>Above 22.0</v>
      </c>
      <c r="I1585" t="str">
        <f>IF(C1585&gt;$AA$17,"Above 21.9",IF(C1585&gt;$AA$16,"17.7 to 21.9",IF(C1585&gt;$AA$15,"13.7 to 17.7",IF(C1585&gt;$AA$14,"10.6 to 13.6","Below 10.6"))))</f>
        <v>17.7 to 21.9</v>
      </c>
      <c r="J1585" t="str">
        <f t="shared" si="1104"/>
        <v>Above 21.9</v>
      </c>
      <c r="K1585">
        <f t="shared" ref="K1585:O1585" si="1123">_xlfn.PERCENTILE.INC($C866:$C1585,K$1)</f>
        <v>11.756882227757391</v>
      </c>
      <c r="L1585">
        <f t="shared" si="1123"/>
        <v>17.070706315169499</v>
      </c>
      <c r="M1585">
        <f t="shared" si="1123"/>
        <v>20.327012302434355</v>
      </c>
      <c r="N1585">
        <f t="shared" si="1123"/>
        <v>23.694575662609701</v>
      </c>
      <c r="O1585">
        <f t="shared" si="1123"/>
        <v>44.197939761040573</v>
      </c>
      <c r="P1585">
        <f t="shared" si="1065"/>
        <v>2</v>
      </c>
      <c r="Q1585">
        <f t="shared" si="1106"/>
        <v>1</v>
      </c>
      <c r="R1585">
        <f t="shared" si="1107"/>
        <v>2</v>
      </c>
      <c r="S1585">
        <f t="shared" si="1108"/>
        <v>2</v>
      </c>
      <c r="T1585">
        <f t="shared" si="1120"/>
        <v>4.7084833989722269E-2</v>
      </c>
      <c r="U1585">
        <f t="shared" si="1109"/>
        <v>4.3287340103055863E-2</v>
      </c>
      <c r="V1585">
        <f t="shared" si="1110"/>
        <v>4.8724453496306754E-2</v>
      </c>
      <c r="W1585">
        <f t="shared" si="1111"/>
        <v>4.7851097964947034E-2</v>
      </c>
    </row>
    <row r="1586" spans="1:23" x14ac:dyDescent="0.4">
      <c r="A1586">
        <v>2013.01</v>
      </c>
      <c r="B1586">
        <v>1480.4</v>
      </c>
      <c r="C1586">
        <v>21.900475413821802</v>
      </c>
      <c r="D1586">
        <f t="shared" si="1101"/>
        <v>6.5252723700660847E-2</v>
      </c>
      <c r="E1586">
        <f t="shared" si="1047"/>
        <v>0.13826139107167584</v>
      </c>
      <c r="F1586">
        <f t="shared" si="1121"/>
        <v>0.49027976010518359</v>
      </c>
      <c r="G1586" t="str">
        <f t="shared" si="1102"/>
        <v>17.8 to 22.0</v>
      </c>
      <c r="H1586" t="str">
        <f t="shared" si="1103"/>
        <v>Above 22.0</v>
      </c>
      <c r="I1586" t="str">
        <f>IF(C1586&gt;$AA$17,"Above 21.9",IF(C1586&gt;$AA$16,"17.7 to 21.9",IF(C1586&gt;$AA$15,"13.7 to 17.7",IF(C1586&gt;$AA$14,"10.6 to 13.6","Below 10.6"))))</f>
        <v>Above 21.9</v>
      </c>
      <c r="J1586" t="str">
        <f t="shared" si="1104"/>
        <v>Above 21.9</v>
      </c>
      <c r="K1586">
        <f t="shared" ref="K1586:O1586" si="1124">_xlfn.PERCENTILE.INC($C867:$C1586,K$1)</f>
        <v>11.756882227757391</v>
      </c>
      <c r="L1586">
        <f t="shared" si="1124"/>
        <v>17.08759158911241</v>
      </c>
      <c r="M1586">
        <f t="shared" si="1124"/>
        <v>20.337547450013712</v>
      </c>
      <c r="N1586">
        <f t="shared" si="1124"/>
        <v>23.694575662609701</v>
      </c>
      <c r="O1586">
        <f t="shared" si="1124"/>
        <v>44.197939761040573</v>
      </c>
      <c r="P1586">
        <f t="shared" si="1065"/>
        <v>2</v>
      </c>
      <c r="Q1586">
        <f t="shared" si="1106"/>
        <v>1</v>
      </c>
      <c r="R1586">
        <f t="shared" si="1107"/>
        <v>2</v>
      </c>
      <c r="S1586">
        <f t="shared" si="1108"/>
        <v>2</v>
      </c>
      <c r="T1586">
        <f t="shared" si="1120"/>
        <v>4.5661109227285598E-2</v>
      </c>
      <c r="U1586">
        <f t="shared" si="1109"/>
        <v>4.3671271605207833E-2</v>
      </c>
      <c r="V1586">
        <f t="shared" si="1110"/>
        <v>4.7140886180418382E-2</v>
      </c>
      <c r="W1586">
        <f t="shared" si="1111"/>
        <v>4.7084833989722269E-2</v>
      </c>
    </row>
    <row r="1587" spans="1:23" x14ac:dyDescent="0.4">
      <c r="A1587">
        <v>2013.02</v>
      </c>
      <c r="B1587">
        <v>1512.31</v>
      </c>
      <c r="C1587">
        <v>22.052724336861932</v>
      </c>
      <c r="D1587">
        <f t="shared" si="1101"/>
        <v>8.067572249501212E-2</v>
      </c>
      <c r="E1587">
        <f t="shared" ref="E1587:E1621" si="1125">(B1587-B1575)/B1575</f>
        <v>0.11816723229007234</v>
      </c>
      <c r="F1587">
        <f t="shared" si="1121"/>
        <v>0.25865982166981777</v>
      </c>
      <c r="G1587" t="str">
        <f t="shared" si="1102"/>
        <v>Above 22.0</v>
      </c>
      <c r="H1587" t="str">
        <f t="shared" si="1103"/>
        <v>17.8 to 22.0</v>
      </c>
      <c r="I1587" t="str">
        <f>IF(C1587&gt;$AA$17,"Above 21.9",IF(C1587&gt;$AA$16,"17.7 to 21.9",IF(C1587&gt;$AA$15,"13.7 to 17.7",IF(C1587&gt;$AA$14,"10.6 to 13.6","Below 10.6"))))</f>
        <v>Above 21.9</v>
      </c>
      <c r="J1587" t="str">
        <f t="shared" si="1104"/>
        <v>17.7 to 21.9</v>
      </c>
      <c r="K1587">
        <f t="shared" ref="K1587:O1587" si="1126">_xlfn.PERCENTILE.INC($C868:$C1587,K$1)</f>
        <v>11.756882227757391</v>
      </c>
      <c r="L1587">
        <f t="shared" si="1126"/>
        <v>17.10842040003304</v>
      </c>
      <c r="M1587">
        <f t="shared" si="1126"/>
        <v>20.352241657026493</v>
      </c>
      <c r="N1587">
        <f t="shared" si="1126"/>
        <v>23.694575662609701</v>
      </c>
      <c r="O1587">
        <f t="shared" si="1126"/>
        <v>44.197939761040573</v>
      </c>
      <c r="P1587">
        <f t="shared" si="1065"/>
        <v>2</v>
      </c>
      <c r="Q1587">
        <f t="shared" si="1106"/>
        <v>2</v>
      </c>
      <c r="R1587">
        <f t="shared" si="1107"/>
        <v>2</v>
      </c>
      <c r="S1587">
        <f t="shared" si="1108"/>
        <v>2</v>
      </c>
      <c r="T1587">
        <f t="shared" si="1120"/>
        <v>4.5345871318423166E-2</v>
      </c>
      <c r="U1587">
        <f t="shared" si="1109"/>
        <v>4.7138455079663244E-2</v>
      </c>
      <c r="V1587">
        <f t="shared" si="1110"/>
        <v>4.5876955512773598E-2</v>
      </c>
      <c r="W1587">
        <f t="shared" si="1111"/>
        <v>4.5661109227285598E-2</v>
      </c>
    </row>
    <row r="1588" spans="1:23" x14ac:dyDescent="0.4">
      <c r="A1588">
        <v>2013.03</v>
      </c>
      <c r="B1588">
        <v>1550.83</v>
      </c>
      <c r="C1588">
        <v>22.419207114602568</v>
      </c>
      <c r="D1588">
        <f t="shared" si="1101"/>
        <v>8.3176830492659129E-2</v>
      </c>
      <c r="E1588">
        <f t="shared" si="1125"/>
        <v>0.11631539546802562</v>
      </c>
      <c r="F1588">
        <f t="shared" si="1121"/>
        <v>0.3056516190463594</v>
      </c>
      <c r="G1588" t="str">
        <f t="shared" si="1102"/>
        <v>Above 22.0</v>
      </c>
      <c r="H1588" t="str">
        <f t="shared" si="1103"/>
        <v>17.8 to 22.0</v>
      </c>
      <c r="I1588" t="str">
        <f>IF(C1588&gt;$AA$17,"Above 21.9",IF(C1588&gt;$AA$16,"17.7 to 21.9",IF(C1588&gt;$AA$15,"13.7 to 17.7",IF(C1588&gt;$AA$14,"10.6 to 13.6","Below 10.6"))))</f>
        <v>Above 21.9</v>
      </c>
      <c r="J1588" t="str">
        <f t="shared" si="1104"/>
        <v>17.7 to 21.9</v>
      </c>
      <c r="K1588">
        <f t="shared" ref="K1588:O1588" si="1127">_xlfn.PERCENTILE.INC($C869:$C1588,K$1)</f>
        <v>11.756882227757391</v>
      </c>
      <c r="L1588">
        <f t="shared" si="1127"/>
        <v>17.132931291444983</v>
      </c>
      <c r="M1588">
        <f t="shared" si="1127"/>
        <v>20.370198460940117</v>
      </c>
      <c r="N1588">
        <f t="shared" si="1127"/>
        <v>23.694575662609701</v>
      </c>
      <c r="O1588">
        <f t="shared" si="1127"/>
        <v>44.197939761040573</v>
      </c>
      <c r="P1588">
        <f t="shared" si="1065"/>
        <v>2</v>
      </c>
      <c r="Q1588">
        <f t="shared" si="1106"/>
        <v>2</v>
      </c>
      <c r="R1588">
        <f t="shared" si="1107"/>
        <v>2</v>
      </c>
      <c r="S1588">
        <f t="shared" si="1108"/>
        <v>2</v>
      </c>
      <c r="T1588">
        <f t="shared" si="1120"/>
        <v>4.4604610452465922E-2</v>
      </c>
      <c r="U1588">
        <f t="shared" si="1109"/>
        <v>4.6926944401913286E-2</v>
      </c>
      <c r="V1588">
        <f t="shared" si="1110"/>
        <v>4.5343363582885328E-2</v>
      </c>
      <c r="W1588">
        <f t="shared" si="1111"/>
        <v>4.5345871318423166E-2</v>
      </c>
    </row>
    <row r="1589" spans="1:23" x14ac:dyDescent="0.4">
      <c r="A1589">
        <v>2013.04</v>
      </c>
      <c r="B1589">
        <v>1570.7</v>
      </c>
      <c r="C1589">
        <v>22.595655396105585</v>
      </c>
      <c r="D1589">
        <f t="shared" si="1101"/>
        <v>7.6477197397840535E-2</v>
      </c>
      <c r="E1589">
        <f t="shared" si="1125"/>
        <v>0.13290970333879099</v>
      </c>
      <c r="F1589">
        <f t="shared" si="1121"/>
        <v>0.15374992745820071</v>
      </c>
      <c r="G1589" t="str">
        <f t="shared" si="1102"/>
        <v>Above 22.0</v>
      </c>
      <c r="H1589" t="str">
        <f t="shared" si="1103"/>
        <v>Above 22.0</v>
      </c>
      <c r="I1589" t="str">
        <f>IF(C1589&gt;$AA$17,"Above 21.9",IF(C1589&gt;$AA$16,"17.7 to 21.9",IF(C1589&gt;$AA$15,"13.7 to 17.7",IF(C1589&gt;$AA$14,"10.6 to 13.6","Below 10.6"))))</f>
        <v>Above 21.9</v>
      </c>
      <c r="J1589" t="str">
        <f t="shared" si="1104"/>
        <v>Above 21.9</v>
      </c>
      <c r="K1589">
        <f t="shared" ref="K1589:O1589" si="1128">_xlfn.PERCENTILE.INC($C870:$C1589,K$1)</f>
        <v>11.756882227757391</v>
      </c>
      <c r="L1589">
        <f t="shared" si="1128"/>
        <v>17.144183335980525</v>
      </c>
      <c r="M1589">
        <f t="shared" si="1128"/>
        <v>20.381974330224327</v>
      </c>
      <c r="N1589">
        <f t="shared" si="1128"/>
        <v>23.694575662609701</v>
      </c>
      <c r="O1589">
        <f t="shared" si="1128"/>
        <v>44.197939761040573</v>
      </c>
      <c r="P1589">
        <f t="shared" si="1065"/>
        <v>2</v>
      </c>
      <c r="Q1589">
        <f t="shared" si="1106"/>
        <v>1</v>
      </c>
      <c r="R1589">
        <f t="shared" si="1107"/>
        <v>2</v>
      </c>
      <c r="S1589">
        <f t="shared" si="1108"/>
        <v>2</v>
      </c>
      <c r="T1589">
        <f t="shared" si="1120"/>
        <v>4.4256295401475826E-2</v>
      </c>
      <c r="U1589">
        <f t="shared" si="1109"/>
        <v>4.4587243359301615E-2</v>
      </c>
      <c r="V1589">
        <f t="shared" si="1110"/>
        <v>4.5915269902497564E-2</v>
      </c>
      <c r="W1589">
        <f t="shared" si="1111"/>
        <v>4.4604610452465922E-2</v>
      </c>
    </row>
    <row r="1590" spans="1:23" x14ac:dyDescent="0.4">
      <c r="A1590">
        <v>2013.05</v>
      </c>
      <c r="B1590">
        <v>1639.84</v>
      </c>
      <c r="C1590">
        <v>23.411841781842398</v>
      </c>
      <c r="D1590">
        <f t="shared" si="1101"/>
        <v>7.5204068549938025E-2</v>
      </c>
      <c r="E1590">
        <f t="shared" si="1125"/>
        <v>0.22260245886361429</v>
      </c>
      <c r="F1590">
        <f t="shared" si="1121"/>
        <v>0.52822308524861428</v>
      </c>
      <c r="G1590" t="str">
        <f t="shared" si="1102"/>
        <v>Above 22.0</v>
      </c>
      <c r="H1590" t="str">
        <f t="shared" si="1103"/>
        <v>Above 22.0</v>
      </c>
      <c r="I1590" t="str">
        <f>IF(C1590&gt;$AA$17,"Above 21.9",IF(C1590&gt;$AA$16,"17.7 to 21.9",IF(C1590&gt;$AA$15,"13.7 to 17.7",IF(C1590&gt;$AA$14,"10.6 to 13.6","Below 10.6"))))</f>
        <v>Above 21.9</v>
      </c>
      <c r="J1590" t="str">
        <f t="shared" si="1104"/>
        <v>Above 21.9</v>
      </c>
      <c r="K1590">
        <f t="shared" ref="K1590:O1590" si="1129">_xlfn.PERCENTILE.INC($C871:$C1590,K$1)</f>
        <v>11.756882227757391</v>
      </c>
      <c r="L1590">
        <f t="shared" si="1129"/>
        <v>17.176949016304167</v>
      </c>
      <c r="M1590">
        <f t="shared" si="1129"/>
        <v>20.383365782989266</v>
      </c>
      <c r="N1590">
        <f t="shared" si="1129"/>
        <v>23.694575662609701</v>
      </c>
      <c r="O1590">
        <f t="shared" si="1129"/>
        <v>44.197939761040573</v>
      </c>
      <c r="P1590">
        <f t="shared" si="1065"/>
        <v>2</v>
      </c>
      <c r="Q1590">
        <f t="shared" si="1106"/>
        <v>1</v>
      </c>
      <c r="R1590">
        <f t="shared" si="1107"/>
        <v>2</v>
      </c>
      <c r="S1590">
        <f t="shared" si="1108"/>
        <v>2</v>
      </c>
      <c r="T1590">
        <f t="shared" si="1120"/>
        <v>4.2713427218510139E-2</v>
      </c>
      <c r="U1590">
        <f t="shared" si="1109"/>
        <v>4.238890210950147E-2</v>
      </c>
      <c r="V1590">
        <f t="shared" si="1110"/>
        <v>4.7752145537671674E-2</v>
      </c>
      <c r="W1590">
        <f t="shared" si="1111"/>
        <v>4.4256295401475826E-2</v>
      </c>
    </row>
    <row r="1591" spans="1:23" x14ac:dyDescent="0.4">
      <c r="A1591">
        <v>2013.06</v>
      </c>
      <c r="B1591">
        <v>1618.77</v>
      </c>
      <c r="C1591">
        <v>22.92533317391532</v>
      </c>
      <c r="D1591">
        <f t="shared" si="1101"/>
        <v>6.3843117408906885E-2</v>
      </c>
      <c r="E1591">
        <f t="shared" si="1125"/>
        <v>0.22311632967630787</v>
      </c>
      <c r="F1591">
        <f t="shared" si="1121"/>
        <v>-0.15418577422187485</v>
      </c>
      <c r="G1591" t="str">
        <f t="shared" si="1102"/>
        <v>Above 22.0</v>
      </c>
      <c r="H1591" t="str">
        <f t="shared" si="1103"/>
        <v>Above 22.0</v>
      </c>
      <c r="I1591" t="str">
        <f>IF(C1591&gt;$AA$17,"Above 21.9",IF(C1591&gt;$AA$16,"17.7 to 21.9",IF(C1591&gt;$AA$15,"13.7 to 17.7",IF(C1591&gt;$AA$14,"10.6 to 13.6","Below 10.6"))))</f>
        <v>Above 21.9</v>
      </c>
      <c r="J1591" t="str">
        <f t="shared" si="1104"/>
        <v>Above 21.9</v>
      </c>
      <c r="K1591">
        <f t="shared" ref="K1591:O1591" si="1130">_xlfn.PERCENTILE.INC($C872:$C1591,K$1)</f>
        <v>11.796290857369819</v>
      </c>
      <c r="L1591">
        <f t="shared" si="1130"/>
        <v>17.224430650392829</v>
      </c>
      <c r="M1591">
        <f t="shared" si="1130"/>
        <v>20.388793709268693</v>
      </c>
      <c r="N1591">
        <f t="shared" si="1130"/>
        <v>23.694575662609701</v>
      </c>
      <c r="O1591">
        <f t="shared" si="1130"/>
        <v>44.197939761040573</v>
      </c>
      <c r="P1591">
        <f t="shared" si="1065"/>
        <v>2</v>
      </c>
      <c r="Q1591">
        <f t="shared" si="1106"/>
        <v>1</v>
      </c>
      <c r="R1591">
        <f t="shared" si="1107"/>
        <v>2</v>
      </c>
      <c r="S1591">
        <f t="shared" si="1108"/>
        <v>2</v>
      </c>
      <c r="T1591">
        <f t="shared" si="1120"/>
        <v>4.3619867698926632E-2</v>
      </c>
      <c r="U1591">
        <f t="shared" si="1109"/>
        <v>4.0270256494902512E-2</v>
      </c>
      <c r="V1591">
        <f t="shared" si="1110"/>
        <v>4.8667711454048773E-2</v>
      </c>
      <c r="W1591">
        <f t="shared" si="1111"/>
        <v>4.2713427218510139E-2</v>
      </c>
    </row>
    <row r="1592" spans="1:23" x14ac:dyDescent="0.4">
      <c r="A1592">
        <v>2013.07</v>
      </c>
      <c r="B1592">
        <v>1668.68</v>
      </c>
      <c r="C1592">
        <v>23.492460177159629</v>
      </c>
      <c r="D1592">
        <f t="shared" si="1101"/>
        <v>6.8122191548955213E-2</v>
      </c>
      <c r="E1592">
        <f t="shared" si="1125"/>
        <v>0.22716910088396661</v>
      </c>
      <c r="F1592">
        <f t="shared" si="1121"/>
        <v>0.36998461795066684</v>
      </c>
      <c r="G1592" t="str">
        <f t="shared" si="1102"/>
        <v>Above 22.0</v>
      </c>
      <c r="H1592" t="str">
        <f t="shared" si="1103"/>
        <v>Above 22.0</v>
      </c>
      <c r="I1592" t="str">
        <f>IF(C1592&gt;$AA$17,"Above 21.9",IF(C1592&gt;$AA$16,"17.7 to 21.9",IF(C1592&gt;$AA$15,"13.7 to 17.7",IF(C1592&gt;$AA$14,"10.6 to 13.6","Below 10.6"))))</f>
        <v>Above 21.9</v>
      </c>
      <c r="J1592" t="str">
        <f t="shared" si="1104"/>
        <v>Above 21.9</v>
      </c>
      <c r="K1592">
        <f t="shared" ref="K1592:O1592" si="1131">_xlfn.PERCENTILE.INC($C873:$C1592,K$1)</f>
        <v>11.871997245971158</v>
      </c>
      <c r="L1592">
        <f t="shared" si="1131"/>
        <v>17.250650054015725</v>
      </c>
      <c r="M1592">
        <f t="shared" si="1131"/>
        <v>20.407452519931837</v>
      </c>
      <c r="N1592">
        <f t="shared" si="1131"/>
        <v>23.694575662609701</v>
      </c>
      <c r="O1592">
        <f t="shared" si="1131"/>
        <v>44.197939761040573</v>
      </c>
      <c r="P1592">
        <f t="shared" si="1065"/>
        <v>2</v>
      </c>
      <c r="Q1592">
        <f t="shared" si="1106"/>
        <v>1</v>
      </c>
      <c r="R1592">
        <f t="shared" si="1107"/>
        <v>2</v>
      </c>
      <c r="S1592">
        <f t="shared" si="1108"/>
        <v>2</v>
      </c>
      <c r="T1592">
        <f t="shared" si="1120"/>
        <v>4.2566848787179923E-2</v>
      </c>
      <c r="U1592">
        <f t="shared" si="1109"/>
        <v>4.0213405948328319E-2</v>
      </c>
      <c r="V1592">
        <f t="shared" si="1110"/>
        <v>4.7620541331704597E-2</v>
      </c>
      <c r="W1592">
        <f t="shared" si="1111"/>
        <v>4.3619867698926632E-2</v>
      </c>
    </row>
    <row r="1593" spans="1:23" x14ac:dyDescent="0.4">
      <c r="A1593">
        <v>2013.08</v>
      </c>
      <c r="B1593">
        <v>1670.09</v>
      </c>
      <c r="C1593">
        <v>23.356649094916087</v>
      </c>
      <c r="D1593">
        <f t="shared" si="1101"/>
        <v>6.8776085616403748E-2</v>
      </c>
      <c r="E1593">
        <f t="shared" si="1125"/>
        <v>0.18998895578752351</v>
      </c>
      <c r="F1593">
        <f t="shared" si="1121"/>
        <v>1.013975118057282E-2</v>
      </c>
      <c r="G1593" t="str">
        <f t="shared" si="1102"/>
        <v>Above 22.0</v>
      </c>
      <c r="H1593" t="str">
        <f t="shared" si="1103"/>
        <v>Above 22.0</v>
      </c>
      <c r="I1593" t="str">
        <f>IF(C1593&gt;$AA$17,"Above 21.9",IF(C1593&gt;$AA$16,"17.7 to 21.9",IF(C1593&gt;$AA$15,"13.7 to 17.7",IF(C1593&gt;$AA$14,"10.6 to 13.6","Below 10.6"))))</f>
        <v>Above 21.9</v>
      </c>
      <c r="J1593" t="str">
        <f t="shared" si="1104"/>
        <v>Above 21.9</v>
      </c>
      <c r="K1593">
        <f t="shared" ref="K1593:O1593" si="1132">_xlfn.PERCENTILE.INC($C874:$C1593,K$1)</f>
        <v>11.97404932187953</v>
      </c>
      <c r="L1593">
        <f t="shared" si="1132"/>
        <v>17.260266309712279</v>
      </c>
      <c r="M1593">
        <f t="shared" si="1132"/>
        <v>20.426438658501404</v>
      </c>
      <c r="N1593">
        <f t="shared" si="1132"/>
        <v>23.694575662609701</v>
      </c>
      <c r="O1593">
        <f t="shared" si="1132"/>
        <v>44.197939761040573</v>
      </c>
      <c r="P1593">
        <f t="shared" si="1065"/>
        <v>2</v>
      </c>
      <c r="Q1593">
        <f t="shared" si="1106"/>
        <v>1</v>
      </c>
      <c r="R1593">
        <f t="shared" si="1107"/>
        <v>2</v>
      </c>
      <c r="S1593">
        <f t="shared" si="1108"/>
        <v>2</v>
      </c>
      <c r="T1593">
        <f t="shared" si="1120"/>
        <v>4.2814360738829806E-2</v>
      </c>
      <c r="U1593">
        <f t="shared" si="1109"/>
        <v>4.0580707637653014E-2</v>
      </c>
      <c r="V1593">
        <f t="shared" si="1110"/>
        <v>4.6706211516248E-2</v>
      </c>
      <c r="W1593">
        <f t="shared" si="1111"/>
        <v>4.2566848787179923E-2</v>
      </c>
    </row>
    <row r="1594" spans="1:23" x14ac:dyDescent="0.4">
      <c r="A1594">
        <v>2013.09</v>
      </c>
      <c r="B1594">
        <v>1687.17</v>
      </c>
      <c r="C1594">
        <v>23.442287167960597</v>
      </c>
      <c r="D1594">
        <f t="shared" si="1101"/>
        <v>6.5499686102173743E-2</v>
      </c>
      <c r="E1594">
        <f t="shared" si="1125"/>
        <v>0.16886976763519973</v>
      </c>
      <c r="F1594">
        <f t="shared" si="1121"/>
        <v>0.12272392505793214</v>
      </c>
      <c r="G1594" t="str">
        <f t="shared" si="1102"/>
        <v>Above 22.0</v>
      </c>
      <c r="H1594" t="str">
        <f t="shared" si="1103"/>
        <v>Above 22.0</v>
      </c>
      <c r="I1594" t="str">
        <f>IF(C1594&gt;$AA$17,"Above 21.9",IF(C1594&gt;$AA$16,"17.7 to 21.9",IF(C1594&gt;$AA$15,"13.7 to 17.7",IF(C1594&gt;$AA$14,"10.6 to 13.6","Below 10.6"))))</f>
        <v>Above 21.9</v>
      </c>
      <c r="J1594" t="str">
        <f t="shared" si="1104"/>
        <v>Above 21.9</v>
      </c>
      <c r="K1594">
        <f t="shared" ref="K1594:O1594" si="1133">_xlfn.PERCENTILE.INC($C875:$C1594,K$1)</f>
        <v>12.001207833408193</v>
      </c>
      <c r="L1594">
        <f t="shared" si="1133"/>
        <v>17.276811151127365</v>
      </c>
      <c r="M1594">
        <f t="shared" si="1133"/>
        <v>20.430061699313011</v>
      </c>
      <c r="N1594">
        <f t="shared" si="1133"/>
        <v>23.694575662609701</v>
      </c>
      <c r="O1594">
        <f t="shared" si="1133"/>
        <v>44.197939761040573</v>
      </c>
      <c r="P1594">
        <f t="shared" si="1065"/>
        <v>2</v>
      </c>
      <c r="Q1594">
        <f t="shared" si="1106"/>
        <v>1</v>
      </c>
      <c r="R1594">
        <f t="shared" si="1107"/>
        <v>2</v>
      </c>
      <c r="S1594">
        <f t="shared" si="1108"/>
        <v>2</v>
      </c>
      <c r="T1594">
        <f t="shared" si="1120"/>
        <v>4.2657953672998912E-2</v>
      </c>
      <c r="U1594">
        <f t="shared" si="1109"/>
        <v>3.9613865034858906E-2</v>
      </c>
      <c r="V1594">
        <f t="shared" si="1110"/>
        <v>4.5905904194786032E-2</v>
      </c>
      <c r="W1594">
        <f t="shared" si="1111"/>
        <v>4.2814360738829806E-2</v>
      </c>
    </row>
    <row r="1595" spans="1:23" x14ac:dyDescent="0.4">
      <c r="A1595">
        <v>2013.1</v>
      </c>
      <c r="B1595">
        <v>1720.03</v>
      </c>
      <c r="C1595">
        <v>23.83473788763143</v>
      </c>
      <c r="D1595">
        <f t="shared" si="1101"/>
        <v>6.558971051187508E-2</v>
      </c>
      <c r="E1595">
        <f t="shared" si="1125"/>
        <v>0.19627630718726966</v>
      </c>
      <c r="F1595">
        <f t="shared" si="1121"/>
        <v>0.23371681573285369</v>
      </c>
      <c r="G1595" t="str">
        <f t="shared" si="1102"/>
        <v>Above 22.0</v>
      </c>
      <c r="H1595" t="str">
        <f t="shared" si="1103"/>
        <v>Above 22.0</v>
      </c>
      <c r="I1595" t="str">
        <f>IF(C1595&gt;$AA$17,"Above 21.9",IF(C1595&gt;$AA$16,"17.7 to 21.9",IF(C1595&gt;$AA$15,"13.7 to 17.7",IF(C1595&gt;$AA$14,"10.6 to 13.6","Below 10.6"))))</f>
        <v>Above 21.9</v>
      </c>
      <c r="J1595" t="str">
        <f t="shared" si="1104"/>
        <v>Above 21.9</v>
      </c>
      <c r="K1595">
        <f t="shared" ref="K1595:O1595" si="1134">_xlfn.PERCENTILE.INC($C876:$C1595,K$1)</f>
        <v>12.172572099331838</v>
      </c>
      <c r="L1595">
        <f t="shared" si="1134"/>
        <v>17.298010922516198</v>
      </c>
      <c r="M1595">
        <f t="shared" si="1134"/>
        <v>20.438787963727759</v>
      </c>
      <c r="N1595">
        <f t="shared" si="1134"/>
        <v>23.697151122414432</v>
      </c>
      <c r="O1595">
        <f t="shared" si="1134"/>
        <v>44.197939761040573</v>
      </c>
      <c r="P1595">
        <f t="shared" si="1065"/>
        <v>1</v>
      </c>
      <c r="Q1595">
        <f t="shared" si="1106"/>
        <v>1</v>
      </c>
      <c r="R1595">
        <f t="shared" si="1107"/>
        <v>2</v>
      </c>
      <c r="S1595">
        <f t="shared" si="1108"/>
        <v>2</v>
      </c>
      <c r="T1595">
        <f t="shared" si="1120"/>
        <v>4.1955569417817279E-2</v>
      </c>
      <c r="U1595">
        <f t="shared" si="1109"/>
        <v>3.8936631148614453E-2</v>
      </c>
      <c r="V1595">
        <f t="shared" si="1110"/>
        <v>4.6345410298738128E-2</v>
      </c>
      <c r="W1595">
        <f t="shared" si="1111"/>
        <v>4.2657953672998912E-2</v>
      </c>
    </row>
    <row r="1596" spans="1:23" x14ac:dyDescent="0.4">
      <c r="A1596">
        <v>2013.11</v>
      </c>
      <c r="B1596">
        <v>1783.54</v>
      </c>
      <c r="C1596">
        <v>24.642077092412055</v>
      </c>
      <c r="D1596">
        <f t="shared" si="1101"/>
        <v>6.9877131155348118E-2</v>
      </c>
      <c r="E1596">
        <f t="shared" si="1125"/>
        <v>0.27897254232669538</v>
      </c>
      <c r="F1596">
        <f t="shared" si="1121"/>
        <v>0.44308529502392391</v>
      </c>
      <c r="G1596" t="str">
        <f t="shared" si="1102"/>
        <v>Above 22.0</v>
      </c>
      <c r="H1596" t="str">
        <f t="shared" si="1103"/>
        <v>Above 22.0</v>
      </c>
      <c r="I1596" t="str">
        <f>IF(C1596&gt;$AA$17,"Above 21.9",IF(C1596&gt;$AA$16,"17.7 to 21.9",IF(C1596&gt;$AA$15,"13.7 to 17.7",IF(C1596&gt;$AA$14,"10.6 to 13.6","Below 10.6"))))</f>
        <v>Above 21.9</v>
      </c>
      <c r="J1596" t="str">
        <f t="shared" si="1104"/>
        <v>Above 21.9</v>
      </c>
      <c r="K1596">
        <f t="shared" ref="K1596:O1596" si="1135">_xlfn.PERCENTILE.INC($C877:$C1596,K$1)</f>
        <v>12.353585776621067</v>
      </c>
      <c r="L1596">
        <f t="shared" si="1135"/>
        <v>17.315278444684179</v>
      </c>
      <c r="M1596">
        <f t="shared" si="1135"/>
        <v>20.452108839402662</v>
      </c>
      <c r="N1596">
        <f t="shared" si="1135"/>
        <v>23.70178337823592</v>
      </c>
      <c r="O1596">
        <f t="shared" si="1135"/>
        <v>44.197939761040573</v>
      </c>
      <c r="P1596">
        <f t="shared" si="1065"/>
        <v>1</v>
      </c>
      <c r="Q1596">
        <f t="shared" si="1106"/>
        <v>1</v>
      </c>
      <c r="R1596">
        <f t="shared" si="1107"/>
        <v>2</v>
      </c>
      <c r="S1596">
        <f t="shared" si="1108"/>
        <v>1</v>
      </c>
      <c r="T1596">
        <f t="shared" si="1120"/>
        <v>4.0580994704700696E-2</v>
      </c>
      <c r="U1596">
        <f t="shared" si="1109"/>
        <v>3.8540400691522737E-2</v>
      </c>
      <c r="V1596">
        <f t="shared" si="1110"/>
        <v>4.7851097964947034E-2</v>
      </c>
      <c r="W1596">
        <f t="shared" si="1111"/>
        <v>4.1955569417817279E-2</v>
      </c>
    </row>
    <row r="1597" spans="1:23" x14ac:dyDescent="0.4">
      <c r="A1597">
        <v>2013.12</v>
      </c>
      <c r="B1597">
        <v>1807.78</v>
      </c>
      <c r="C1597">
        <v>24.861869296461936</v>
      </c>
      <c r="D1597">
        <f t="shared" si="1101"/>
        <v>6.7287903464613538E-2</v>
      </c>
      <c r="E1597">
        <f t="shared" si="1125"/>
        <v>0.27103473975068376</v>
      </c>
      <c r="F1597">
        <f t="shared" si="1121"/>
        <v>0.16309138006436644</v>
      </c>
      <c r="G1597" t="str">
        <f t="shared" si="1102"/>
        <v>Above 22.0</v>
      </c>
      <c r="H1597" t="str">
        <f t="shared" si="1103"/>
        <v>Above 22.0</v>
      </c>
      <c r="I1597" t="str">
        <f>IF(C1597&gt;$AA$17,"Above 21.9",IF(C1597&gt;$AA$16,"17.7 to 21.9",IF(C1597&gt;$AA$15,"13.7 to 17.7",IF(C1597&gt;$AA$14,"10.6 to 13.6","Below 10.6"))))</f>
        <v>Above 21.9</v>
      </c>
      <c r="J1597" t="str">
        <f t="shared" si="1104"/>
        <v>Above 21.9</v>
      </c>
      <c r="K1597">
        <f t="shared" ref="K1597:O1597" si="1136">_xlfn.PERCENTILE.INC($C878:$C1597,K$1)</f>
        <v>12.413728056035604</v>
      </c>
      <c r="L1597">
        <f t="shared" si="1136"/>
        <v>17.324742407231806</v>
      </c>
      <c r="M1597">
        <f t="shared" si="1136"/>
        <v>20.463472370196385</v>
      </c>
      <c r="N1597">
        <f t="shared" si="1136"/>
        <v>23.722195751752103</v>
      </c>
      <c r="O1597">
        <f t="shared" si="1136"/>
        <v>44.197939761040573</v>
      </c>
      <c r="P1597">
        <f t="shared" si="1065"/>
        <v>1</v>
      </c>
      <c r="Q1597">
        <f t="shared" si="1106"/>
        <v>1</v>
      </c>
      <c r="R1597">
        <f t="shared" si="1107"/>
        <v>2</v>
      </c>
      <c r="S1597">
        <f t="shared" si="1108"/>
        <v>1</v>
      </c>
      <c r="T1597">
        <f t="shared" si="1120"/>
        <v>4.0222237035986222E-2</v>
      </c>
      <c r="U1597">
        <f t="shared" si="1109"/>
        <v>3.7544343843563935E-2</v>
      </c>
      <c r="V1597">
        <f t="shared" si="1110"/>
        <v>4.7084833989722269E-2</v>
      </c>
      <c r="W1597">
        <f t="shared" si="1111"/>
        <v>4.0580994704700696E-2</v>
      </c>
    </row>
    <row r="1598" spans="1:23" x14ac:dyDescent="0.4">
      <c r="A1598">
        <v>2014.01</v>
      </c>
      <c r="B1598">
        <v>1822.36</v>
      </c>
      <c r="C1598">
        <v>24.859609093632709</v>
      </c>
      <c r="D1598">
        <f t="shared" si="1101"/>
        <v>6.0911948574859598E-2</v>
      </c>
      <c r="E1598">
        <f t="shared" si="1125"/>
        <v>0.23099162388543623</v>
      </c>
      <c r="F1598">
        <f t="shared" si="1121"/>
        <v>9.6781688037260699E-2</v>
      </c>
      <c r="G1598" t="str">
        <f t="shared" si="1102"/>
        <v>Above 22.0</v>
      </c>
      <c r="H1598" t="str">
        <f t="shared" si="1103"/>
        <v>Above 22.0</v>
      </c>
      <c r="I1598" t="str">
        <f>IF(C1598&gt;$AA$17,"Above 21.9",IF(C1598&gt;$AA$16,"17.7 to 21.9",IF(C1598&gt;$AA$15,"13.7 to 17.7",IF(C1598&gt;$AA$14,"10.6 to 13.6","Below 10.6"))))</f>
        <v>Above 21.9</v>
      </c>
      <c r="J1598" t="str">
        <f t="shared" si="1104"/>
        <v>Above 21.9</v>
      </c>
      <c r="K1598">
        <f t="shared" ref="K1598:O1598" si="1137">_xlfn.PERCENTILE.INC($C879:$C1598,K$1)</f>
        <v>12.524349897870721</v>
      </c>
      <c r="L1598">
        <f t="shared" si="1137"/>
        <v>17.343570812620147</v>
      </c>
      <c r="M1598">
        <f t="shared" si="1137"/>
        <v>20.475610195685967</v>
      </c>
      <c r="N1598">
        <f t="shared" si="1137"/>
        <v>23.787543996176449</v>
      </c>
      <c r="O1598">
        <f t="shared" si="1137"/>
        <v>44.197939761040573</v>
      </c>
      <c r="P1598">
        <f t="shared" si="1065"/>
        <v>1</v>
      </c>
      <c r="Q1598">
        <f t="shared" si="1106"/>
        <v>1</v>
      </c>
      <c r="R1598">
        <f t="shared" si="1107"/>
        <v>2</v>
      </c>
      <c r="S1598">
        <f t="shared" si="1108"/>
        <v>1</v>
      </c>
      <c r="T1598">
        <f t="shared" si="1120"/>
        <v>4.0225893988660104E-2</v>
      </c>
      <c r="U1598">
        <f t="shared" si="1109"/>
        <v>3.6155197893246477E-2</v>
      </c>
      <c r="V1598">
        <f t="shared" si="1110"/>
        <v>4.5661109227285598E-2</v>
      </c>
      <c r="W1598">
        <f t="shared" si="1111"/>
        <v>4.0222237035986222E-2</v>
      </c>
    </row>
    <row r="1599" spans="1:23" x14ac:dyDescent="0.4">
      <c r="A1599">
        <v>2014.02</v>
      </c>
      <c r="B1599">
        <v>1817.04</v>
      </c>
      <c r="C1599">
        <v>24.590930877894124</v>
      </c>
      <c r="D1599">
        <f t="shared" si="1101"/>
        <v>5.8921074727120083E-2</v>
      </c>
      <c r="E1599">
        <f t="shared" si="1125"/>
        <v>0.20149969252335834</v>
      </c>
      <c r="F1599">
        <f t="shared" si="1121"/>
        <v>-3.5031497618472338E-2</v>
      </c>
      <c r="G1599" t="str">
        <f t="shared" si="1102"/>
        <v>Above 22.0</v>
      </c>
      <c r="H1599" t="str">
        <f t="shared" si="1103"/>
        <v>Above 22.0</v>
      </c>
      <c r="I1599" t="str">
        <f>IF(C1599&gt;$AA$17,"Above 21.9",IF(C1599&gt;$AA$16,"17.7 to 21.9",IF(C1599&gt;$AA$15,"13.7 to 17.7",IF(C1599&gt;$AA$14,"10.6 to 13.6","Below 10.6"))))</f>
        <v>Above 21.9</v>
      </c>
      <c r="J1599" t="str">
        <f t="shared" si="1104"/>
        <v>Above 21.9</v>
      </c>
      <c r="K1599">
        <f t="shared" ref="K1599:O1599" si="1138">_xlfn.PERCENTILE.INC($C880:$C1599,K$1)</f>
        <v>12.83637675695692</v>
      </c>
      <c r="L1599">
        <f t="shared" si="1138"/>
        <v>17.356880317304029</v>
      </c>
      <c r="M1599">
        <f t="shared" si="1138"/>
        <v>20.491075529035086</v>
      </c>
      <c r="N1599">
        <f t="shared" si="1138"/>
        <v>23.852882541439897</v>
      </c>
      <c r="O1599">
        <f t="shared" si="1138"/>
        <v>44.197939761040573</v>
      </c>
      <c r="P1599">
        <f t="shared" si="1065"/>
        <v>1</v>
      </c>
      <c r="Q1599">
        <f t="shared" si="1106"/>
        <v>1</v>
      </c>
      <c r="R1599">
        <f t="shared" si="1107"/>
        <v>2</v>
      </c>
      <c r="S1599">
        <f t="shared" si="1108"/>
        <v>1</v>
      </c>
      <c r="T1599">
        <f t="shared" si="1120"/>
        <v>4.0665398352160154E-2</v>
      </c>
      <c r="U1599">
        <f t="shared" si="1109"/>
        <v>3.6165237766232428E-2</v>
      </c>
      <c r="V1599">
        <f t="shared" si="1110"/>
        <v>4.5345871318423166E-2</v>
      </c>
      <c r="W1599">
        <f t="shared" si="1111"/>
        <v>4.0225893988660104E-2</v>
      </c>
    </row>
    <row r="1600" spans="1:23" x14ac:dyDescent="0.4">
      <c r="A1600">
        <v>2014.03</v>
      </c>
      <c r="B1600">
        <v>1863.52</v>
      </c>
      <c r="C1600">
        <v>24.956039153965385</v>
      </c>
      <c r="D1600">
        <f t="shared" si="1101"/>
        <v>6.5796544422498618E-2</v>
      </c>
      <c r="E1600">
        <f t="shared" si="1125"/>
        <v>0.2016275155884269</v>
      </c>
      <c r="F1600">
        <f t="shared" si="1121"/>
        <v>0.30696077136441702</v>
      </c>
      <c r="G1600" t="str">
        <f t="shared" si="1102"/>
        <v>Above 22.0</v>
      </c>
      <c r="H1600" t="str">
        <f t="shared" si="1103"/>
        <v>Above 22.0</v>
      </c>
      <c r="I1600" t="str">
        <f>IF(C1600&gt;$AA$17,"Above 21.9",IF(C1600&gt;$AA$16,"17.7 to 21.9",IF(C1600&gt;$AA$15,"13.7 to 17.7",IF(C1600&gt;$AA$14,"10.6 to 13.6","Below 10.6"))))</f>
        <v>Above 21.9</v>
      </c>
      <c r="J1600" t="str">
        <f t="shared" si="1104"/>
        <v>Above 21.9</v>
      </c>
      <c r="K1600">
        <f t="shared" ref="K1600:O1600" si="1139">_xlfn.PERCENTILE.INC($C881:$C1600,K$1)</f>
        <v>12.947430660976496</v>
      </c>
      <c r="L1600">
        <f t="shared" si="1139"/>
        <v>17.365398124191174</v>
      </c>
      <c r="M1600">
        <f t="shared" si="1139"/>
        <v>20.511593772477518</v>
      </c>
      <c r="N1600">
        <f t="shared" si="1139"/>
        <v>23.925721478155641</v>
      </c>
      <c r="O1600">
        <f t="shared" si="1139"/>
        <v>44.197939761040573</v>
      </c>
      <c r="P1600">
        <f t="shared" si="1065"/>
        <v>1</v>
      </c>
      <c r="Q1600">
        <f t="shared" si="1106"/>
        <v>1</v>
      </c>
      <c r="R1600">
        <f t="shared" si="1107"/>
        <v>2</v>
      </c>
      <c r="S1600">
        <f t="shared" si="1108"/>
        <v>1</v>
      </c>
      <c r="T1600">
        <f t="shared" si="1120"/>
        <v>4.0070461255110879E-2</v>
      </c>
      <c r="U1600">
        <f t="shared" si="1109"/>
        <v>3.7193344984139703E-2</v>
      </c>
      <c r="V1600">
        <f t="shared" si="1110"/>
        <v>4.4604610452465922E-2</v>
      </c>
      <c r="W1600">
        <f t="shared" si="1111"/>
        <v>4.0665398352160154E-2</v>
      </c>
    </row>
    <row r="1601" spans="1:23" x14ac:dyDescent="0.4">
      <c r="A1601">
        <v>2014.04</v>
      </c>
      <c r="B1601">
        <v>1864.26</v>
      </c>
      <c r="C1601">
        <v>24.786315396962632</v>
      </c>
      <c r="D1601">
        <f t="shared" si="1101"/>
        <v>6.4489659066845492E-2</v>
      </c>
      <c r="E1601">
        <f t="shared" si="1125"/>
        <v>0.18689756159674026</v>
      </c>
      <c r="F1601">
        <f t="shared" si="1121"/>
        <v>4.7651755816949162E-3</v>
      </c>
      <c r="G1601" t="str">
        <f t="shared" si="1102"/>
        <v>Above 22.0</v>
      </c>
      <c r="H1601" t="str">
        <f t="shared" si="1103"/>
        <v>Above 22.0</v>
      </c>
      <c r="I1601" t="str">
        <f>IF(C1601&gt;$AA$17,"Above 21.9",IF(C1601&gt;$AA$16,"17.7 to 21.9",IF(C1601&gt;$AA$15,"13.7 to 17.7",IF(C1601&gt;$AA$14,"10.6 to 13.6","Below 10.6"))))</f>
        <v>Above 21.9</v>
      </c>
      <c r="J1601" t="str">
        <f t="shared" si="1104"/>
        <v>Above 21.9</v>
      </c>
      <c r="K1601">
        <f t="shared" ref="K1601:O1601" si="1140">_xlfn.PERCENTILE.INC($C882:$C1601,K$1)</f>
        <v>13.14268264126725</v>
      </c>
      <c r="L1601">
        <f t="shared" si="1140"/>
        <v>17.374120669101</v>
      </c>
      <c r="M1601">
        <f t="shared" si="1140"/>
        <v>20.519993580031599</v>
      </c>
      <c r="N1601">
        <f t="shared" si="1140"/>
        <v>23.930611626326588</v>
      </c>
      <c r="O1601">
        <f t="shared" si="1140"/>
        <v>44.197939761040573</v>
      </c>
      <c r="P1601">
        <f t="shared" si="1065"/>
        <v>1</v>
      </c>
      <c r="Q1601">
        <f t="shared" si="1106"/>
        <v>1</v>
      </c>
      <c r="R1601">
        <f t="shared" si="1107"/>
        <v>2</v>
      </c>
      <c r="S1601">
        <f t="shared" si="1108"/>
        <v>1</v>
      </c>
      <c r="T1601">
        <f t="shared" si="1120"/>
        <v>4.0344842869325472E-2</v>
      </c>
      <c r="U1601">
        <f t="shared" si="1109"/>
        <v>3.7173923113214581E-2</v>
      </c>
      <c r="V1601">
        <f t="shared" si="1110"/>
        <v>4.4256295401475826E-2</v>
      </c>
      <c r="W1601">
        <f t="shared" si="1111"/>
        <v>4.0070461255110879E-2</v>
      </c>
    </row>
    <row r="1602" spans="1:23" x14ac:dyDescent="0.4">
      <c r="A1602">
        <v>2014.05</v>
      </c>
      <c r="B1602">
        <v>1889.77</v>
      </c>
      <c r="C1602">
        <v>24.943274109902585</v>
      </c>
      <c r="D1602">
        <f t="shared" si="1101"/>
        <v>7.1364188686773439E-2</v>
      </c>
      <c r="E1602">
        <f t="shared" si="1125"/>
        <v>0.15241121084983905</v>
      </c>
      <c r="F1602">
        <f t="shared" si="1121"/>
        <v>0.16420456374110901</v>
      </c>
      <c r="G1602" t="str">
        <f t="shared" si="1102"/>
        <v>Above 22.0</v>
      </c>
      <c r="H1602" t="str">
        <f t="shared" si="1103"/>
        <v>Above 22.0</v>
      </c>
      <c r="I1602" t="str">
        <f>IF(C1602&gt;$AA$17,"Above 21.9",IF(C1602&gt;$AA$16,"17.7 to 21.9",IF(C1602&gt;$AA$15,"13.7 to 17.7",IF(C1602&gt;$AA$14,"10.6 to 13.6","Below 10.6"))))</f>
        <v>Above 21.9</v>
      </c>
      <c r="J1602" t="str">
        <f t="shared" si="1104"/>
        <v>Above 21.9</v>
      </c>
      <c r="K1602">
        <f t="shared" ref="K1602:O1602" si="1141">_xlfn.PERCENTILE.INC($C883:$C1602,K$1)</f>
        <v>13.14268264126725</v>
      </c>
      <c r="L1602">
        <f t="shared" si="1141"/>
        <v>17.386170742346255</v>
      </c>
      <c r="M1602">
        <f t="shared" si="1141"/>
        <v>20.525289220240776</v>
      </c>
      <c r="N1602">
        <f t="shared" si="1141"/>
        <v>23.961269212407252</v>
      </c>
      <c r="O1602">
        <f t="shared" si="1141"/>
        <v>44.197939761040573</v>
      </c>
      <c r="P1602">
        <f t="shared" si="1065"/>
        <v>1</v>
      </c>
      <c r="Q1602">
        <f t="shared" si="1106"/>
        <v>1</v>
      </c>
      <c r="R1602">
        <f t="shared" si="1107"/>
        <v>2</v>
      </c>
      <c r="S1602">
        <f t="shared" si="1108"/>
        <v>1</v>
      </c>
      <c r="T1602">
        <f t="shared" si="1120"/>
        <v>4.0090967833408674E-2</v>
      </c>
      <c r="U1602">
        <f t="shared" si="1109"/>
        <v>3.8605843700636501E-2</v>
      </c>
      <c r="V1602">
        <f t="shared" si="1110"/>
        <v>4.2713427218510139E-2</v>
      </c>
      <c r="W1602">
        <f t="shared" si="1111"/>
        <v>4.0344842869325472E-2</v>
      </c>
    </row>
    <row r="1603" spans="1:23" x14ac:dyDescent="0.4">
      <c r="A1603">
        <v>2014.06</v>
      </c>
      <c r="B1603">
        <v>1947.09</v>
      </c>
      <c r="C1603">
        <v>25.558007623511298</v>
      </c>
      <c r="D1603">
        <f t="shared" si="1101"/>
        <v>7.188901444260036E-2</v>
      </c>
      <c r="E1603">
        <f t="shared" si="1125"/>
        <v>0.20282066013084005</v>
      </c>
      <c r="F1603">
        <f t="shared" si="1121"/>
        <v>0.36398080189652671</v>
      </c>
      <c r="G1603" t="str">
        <f t="shared" si="1102"/>
        <v>Above 22.0</v>
      </c>
      <c r="H1603" t="str">
        <f t="shared" si="1103"/>
        <v>Above 22.0</v>
      </c>
      <c r="I1603" t="str">
        <f>IF(C1603&gt;$AA$17,"Above 21.9",IF(C1603&gt;$AA$16,"17.7 to 21.9",IF(C1603&gt;$AA$15,"13.7 to 17.7",IF(C1603&gt;$AA$14,"10.6 to 13.6","Below 10.6"))))</f>
        <v>Above 21.9</v>
      </c>
      <c r="J1603" t="str">
        <f t="shared" si="1104"/>
        <v>Above 21.9</v>
      </c>
      <c r="K1603">
        <f t="shared" ref="K1603:O1603" si="1142">_xlfn.PERCENTILE.INC($C884:$C1603,K$1)</f>
        <v>13.14268264126725</v>
      </c>
      <c r="L1603">
        <f t="shared" si="1142"/>
        <v>17.396179454140913</v>
      </c>
      <c r="M1603">
        <f t="shared" si="1142"/>
        <v>20.530935642774896</v>
      </c>
      <c r="N1603">
        <f t="shared" si="1142"/>
        <v>24.02955088635381</v>
      </c>
      <c r="O1603">
        <f t="shared" si="1142"/>
        <v>44.197939761040573</v>
      </c>
      <c r="P1603">
        <f t="shared" ref="P1603:P1621" si="1143">IF(C1603&gt;$N1603,1,IF(C1603&gt;$M1603,2,IF(C1603&gt;$L1603,3,IF(C1603&gt;$K1603,4,5))))</f>
        <v>1</v>
      </c>
      <c r="Q1603">
        <f t="shared" si="1106"/>
        <v>1</v>
      </c>
      <c r="R1603">
        <f t="shared" si="1107"/>
        <v>2</v>
      </c>
      <c r="S1603">
        <f t="shared" si="1108"/>
        <v>1</v>
      </c>
      <c r="T1603">
        <f t="shared" si="1120"/>
        <v>3.9126680558623866E-2</v>
      </c>
      <c r="U1603">
        <f t="shared" si="1109"/>
        <v>3.7876943721453331E-2</v>
      </c>
      <c r="V1603">
        <f t="shared" si="1110"/>
        <v>4.3619867698926632E-2</v>
      </c>
      <c r="W1603">
        <f t="shared" si="1111"/>
        <v>4.0090967833408674E-2</v>
      </c>
    </row>
    <row r="1604" spans="1:23" x14ac:dyDescent="0.4">
      <c r="A1604">
        <v>2014.07</v>
      </c>
      <c r="B1604">
        <v>1973.1</v>
      </c>
      <c r="C1604">
        <v>25.81754597615874</v>
      </c>
      <c r="D1604">
        <f t="shared" si="1101"/>
        <v>7.8423836867567945E-2</v>
      </c>
      <c r="E1604">
        <f t="shared" si="1125"/>
        <v>0.18243162259989923</v>
      </c>
      <c r="F1604">
        <f t="shared" si="1121"/>
        <v>0.16030075651356634</v>
      </c>
      <c r="G1604" t="str">
        <f t="shared" si="1102"/>
        <v>Above 22.0</v>
      </c>
      <c r="H1604" t="str">
        <f t="shared" si="1103"/>
        <v>Above 22.0</v>
      </c>
      <c r="I1604" t="str">
        <f>IF(C1604&gt;$AA$17,"Above 21.9",IF(C1604&gt;$AA$16,"17.7 to 21.9",IF(C1604&gt;$AA$15,"13.7 to 17.7",IF(C1604&gt;$AA$14,"10.6 to 13.6","Below 10.6"))))</f>
        <v>Above 21.9</v>
      </c>
      <c r="J1604" t="str">
        <f t="shared" si="1104"/>
        <v>Above 21.9</v>
      </c>
      <c r="K1604">
        <f t="shared" ref="K1604:O1604" si="1144">_xlfn.PERCENTILE.INC($C885:$C1604,K$1)</f>
        <v>13.14268264126725</v>
      </c>
      <c r="L1604">
        <f t="shared" si="1144"/>
        <v>17.401217576768609</v>
      </c>
      <c r="M1604">
        <f t="shared" si="1144"/>
        <v>20.539464360013561</v>
      </c>
      <c r="N1604">
        <f t="shared" si="1144"/>
        <v>24.11630408696038</v>
      </c>
      <c r="O1604">
        <f t="shared" si="1144"/>
        <v>44.197939761040573</v>
      </c>
      <c r="P1604">
        <f t="shared" si="1143"/>
        <v>1</v>
      </c>
      <c r="Q1604">
        <f t="shared" si="1106"/>
        <v>1</v>
      </c>
      <c r="R1604">
        <f t="shared" si="1107"/>
        <v>2</v>
      </c>
      <c r="S1604">
        <f t="shared" si="1108"/>
        <v>1</v>
      </c>
      <c r="T1604">
        <f t="shared" si="1120"/>
        <v>3.8733348278858562E-2</v>
      </c>
      <c r="U1604">
        <f t="shared" si="1109"/>
        <v>3.8916731534996557E-2</v>
      </c>
      <c r="V1604">
        <f t="shared" si="1110"/>
        <v>4.2566848787179923E-2</v>
      </c>
      <c r="W1604">
        <f t="shared" si="1111"/>
        <v>3.9126680558623866E-2</v>
      </c>
    </row>
    <row r="1605" spans="1:23" x14ac:dyDescent="0.4">
      <c r="A1605">
        <v>2014.08</v>
      </c>
      <c r="B1605">
        <v>1961.53</v>
      </c>
      <c r="C1605">
        <v>25.617606421799398</v>
      </c>
      <c r="D1605">
        <f t="shared" si="1101"/>
        <v>8.0132055025988566E-2</v>
      </c>
      <c r="E1605">
        <f t="shared" si="1125"/>
        <v>0.1745055655683227</v>
      </c>
      <c r="F1605">
        <f t="shared" si="1121"/>
        <v>-7.0366428462824607E-2</v>
      </c>
      <c r="G1605" t="str">
        <f t="shared" si="1102"/>
        <v>Above 22.0</v>
      </c>
      <c r="H1605" t="str">
        <f t="shared" si="1103"/>
        <v>Above 22.0</v>
      </c>
      <c r="I1605" t="str">
        <f>IF(C1605&gt;$AA$17,"Above 21.9",IF(C1605&gt;$AA$16,"17.7 to 21.9",IF(C1605&gt;$AA$15,"13.7 to 17.7",IF(C1605&gt;$AA$14,"10.6 to 13.6","Below 10.6"))))</f>
        <v>Above 21.9</v>
      </c>
      <c r="J1605" t="str">
        <f t="shared" si="1104"/>
        <v>Above 21.9</v>
      </c>
      <c r="K1605">
        <f t="shared" ref="K1605:O1605" si="1145">_xlfn.PERCENTILE.INC($C886:$C1605,K$1)</f>
        <v>13.14268264126725</v>
      </c>
      <c r="L1605">
        <f t="shared" si="1145"/>
        <v>17.408446277849759</v>
      </c>
      <c r="M1605">
        <f t="shared" si="1145"/>
        <v>20.546203710482708</v>
      </c>
      <c r="N1605">
        <f t="shared" si="1145"/>
        <v>24.396255680470688</v>
      </c>
      <c r="O1605">
        <f t="shared" si="1145"/>
        <v>44.197939761040573</v>
      </c>
      <c r="P1605">
        <f t="shared" si="1143"/>
        <v>1</v>
      </c>
      <c r="Q1605">
        <f t="shared" si="1106"/>
        <v>1</v>
      </c>
      <c r="R1605">
        <f t="shared" si="1107"/>
        <v>2</v>
      </c>
      <c r="S1605">
        <f t="shared" si="1108"/>
        <v>1</v>
      </c>
      <c r="T1605">
        <f t="shared" si="1120"/>
        <v>3.9035653196273883E-2</v>
      </c>
      <c r="U1605">
        <f t="shared" si="1109"/>
        <v>3.9722794910321012E-2</v>
      </c>
      <c r="V1605">
        <f t="shared" si="1110"/>
        <v>4.2814360738829806E-2</v>
      </c>
      <c r="W1605">
        <f t="shared" si="1111"/>
        <v>3.8733348278858562E-2</v>
      </c>
    </row>
    <row r="1606" spans="1:23" x14ac:dyDescent="0.4">
      <c r="A1606">
        <v>2014.09</v>
      </c>
      <c r="B1606">
        <v>1993.23</v>
      </c>
      <c r="C1606">
        <v>25.918436892606199</v>
      </c>
      <c r="D1606">
        <f t="shared" si="1101"/>
        <v>7.8339566594492052E-2</v>
      </c>
      <c r="E1606">
        <f t="shared" si="1125"/>
        <v>0.18140436351997721</v>
      </c>
      <c r="F1606">
        <f t="shared" si="1121"/>
        <v>0.19393024832656169</v>
      </c>
      <c r="G1606" t="str">
        <f t="shared" si="1102"/>
        <v>Above 22.0</v>
      </c>
      <c r="H1606" t="str">
        <f t="shared" si="1103"/>
        <v>Above 22.0</v>
      </c>
      <c r="I1606" t="str">
        <f>IF(C1606&gt;$AA$17,"Above 21.9",IF(C1606&gt;$AA$16,"17.7 to 21.9",IF(C1606&gt;$AA$15,"13.7 to 17.7",IF(C1606&gt;$AA$14,"10.6 to 13.6","Below 10.6"))))</f>
        <v>Above 21.9</v>
      </c>
      <c r="J1606" t="str">
        <f t="shared" si="1104"/>
        <v>Above 21.9</v>
      </c>
      <c r="K1606">
        <f t="shared" ref="K1606:O1606" si="1146">_xlfn.PERCENTILE.INC($C887:$C1606,K$1)</f>
        <v>13.14268264126725</v>
      </c>
      <c r="L1606">
        <f t="shared" si="1146"/>
        <v>17.41622859249782</v>
      </c>
      <c r="M1606">
        <f t="shared" si="1146"/>
        <v>20.55434101743251</v>
      </c>
      <c r="N1606">
        <f t="shared" si="1146"/>
        <v>24.601160120797712</v>
      </c>
      <c r="O1606">
        <f t="shared" si="1146"/>
        <v>44.197939761040573</v>
      </c>
      <c r="P1606">
        <f t="shared" si="1143"/>
        <v>1</v>
      </c>
      <c r="Q1606">
        <f t="shared" si="1106"/>
        <v>1</v>
      </c>
      <c r="R1606">
        <f t="shared" si="1107"/>
        <v>2</v>
      </c>
      <c r="S1606">
        <f t="shared" si="1108"/>
        <v>1</v>
      </c>
      <c r="T1606">
        <f t="shared" si="1120"/>
        <v>3.8582573638353629E-2</v>
      </c>
      <c r="U1606">
        <f t="shared" si="1109"/>
        <v>3.8958397718749961E-2</v>
      </c>
      <c r="V1606">
        <f t="shared" si="1110"/>
        <v>4.2657953672998912E-2</v>
      </c>
      <c r="W1606">
        <f t="shared" si="1111"/>
        <v>3.9035653196273883E-2</v>
      </c>
    </row>
    <row r="1607" spans="1:23" x14ac:dyDescent="0.4">
      <c r="A1607">
        <v>2014.1</v>
      </c>
      <c r="B1607">
        <v>1937.27</v>
      </c>
      <c r="C1607">
        <v>25.162748283083257</v>
      </c>
      <c r="D1607">
        <f t="shared" si="1101"/>
        <v>7.3402493712014752E-2</v>
      </c>
      <c r="E1607">
        <f t="shared" si="1125"/>
        <v>0.12630012267227897</v>
      </c>
      <c r="F1607">
        <f t="shared" si="1121"/>
        <v>-0.33690040788067632</v>
      </c>
      <c r="G1607" t="str">
        <f t="shared" si="1102"/>
        <v>Above 22.0</v>
      </c>
      <c r="H1607" t="str">
        <f t="shared" si="1103"/>
        <v>Above 22.0</v>
      </c>
      <c r="I1607" t="str">
        <f>IF(C1607&gt;$AA$17,"Above 21.9",IF(C1607&gt;$AA$16,"17.7 to 21.9",IF(C1607&gt;$AA$15,"13.7 to 17.7",IF(C1607&gt;$AA$14,"10.6 to 13.6","Below 10.6"))))</f>
        <v>Above 21.9</v>
      </c>
      <c r="J1607" t="str">
        <f t="shared" si="1104"/>
        <v>Above 21.9</v>
      </c>
      <c r="K1607">
        <f t="shared" ref="K1607:O1607" si="1147">_xlfn.PERCENTILE.INC($C888:$C1607,K$1)</f>
        <v>13.14268264126725</v>
      </c>
      <c r="L1607">
        <f t="shared" si="1147"/>
        <v>17.425441348012782</v>
      </c>
      <c r="M1607">
        <f t="shared" si="1147"/>
        <v>20.569337888305828</v>
      </c>
      <c r="N1607">
        <f t="shared" si="1147"/>
        <v>24.642111955916079</v>
      </c>
      <c r="O1607">
        <f t="shared" si="1147"/>
        <v>44.197939761040573</v>
      </c>
      <c r="P1607">
        <f t="shared" si="1143"/>
        <v>1</v>
      </c>
      <c r="Q1607">
        <f t="shared" si="1106"/>
        <v>1</v>
      </c>
      <c r="R1607">
        <f t="shared" si="1107"/>
        <v>1</v>
      </c>
      <c r="S1607">
        <f t="shared" si="1108"/>
        <v>1</v>
      </c>
      <c r="T1607">
        <f t="shared" si="1120"/>
        <v>3.9741286951246624E-2</v>
      </c>
      <c r="U1607">
        <f t="shared" si="1109"/>
        <v>3.9352020709066356E-2</v>
      </c>
      <c r="V1607">
        <f t="shared" si="1110"/>
        <v>4.1955569417817279E-2</v>
      </c>
      <c r="W1607">
        <f t="shared" si="1111"/>
        <v>3.8582573638353629E-2</v>
      </c>
    </row>
    <row r="1608" spans="1:23" x14ac:dyDescent="0.4">
      <c r="A1608">
        <v>2014.11</v>
      </c>
      <c r="B1608">
        <v>2044.57</v>
      </c>
      <c r="C1608">
        <v>26.606817147143424</v>
      </c>
      <c r="D1608">
        <f t="shared" si="1101"/>
        <v>7.4908036340616269E-2</v>
      </c>
      <c r="E1608">
        <f t="shared" si="1125"/>
        <v>0.14635500185025285</v>
      </c>
      <c r="F1608">
        <f t="shared" si="1121"/>
        <v>0.66464664192394429</v>
      </c>
      <c r="G1608" t="str">
        <f t="shared" si="1102"/>
        <v>Above 22.0</v>
      </c>
      <c r="H1608" t="str">
        <f t="shared" si="1103"/>
        <v>Above 22.0</v>
      </c>
      <c r="I1608" t="str">
        <f>IF(C1608&gt;$AA$17,"Above 21.9",IF(C1608&gt;$AA$16,"17.7 to 21.9",IF(C1608&gt;$AA$15,"13.7 to 17.7",IF(C1608&gt;$AA$14,"10.6 to 13.6","Below 10.6"))))</f>
        <v>Above 21.9</v>
      </c>
      <c r="J1608" t="str">
        <f t="shared" si="1104"/>
        <v>Above 21.9</v>
      </c>
      <c r="K1608">
        <f t="shared" ref="K1608:O1608" si="1148">_xlfn.PERCENTILE.INC($C889:$C1608,K$1)</f>
        <v>13.14268264126725</v>
      </c>
      <c r="L1608">
        <f t="shared" si="1148"/>
        <v>17.450395342330591</v>
      </c>
      <c r="M1608">
        <f t="shared" si="1148"/>
        <v>20.58531279781025</v>
      </c>
      <c r="N1608">
        <f t="shared" si="1148"/>
        <v>24.653158481316396</v>
      </c>
      <c r="O1608">
        <f t="shared" si="1148"/>
        <v>44.197939761040573</v>
      </c>
      <c r="P1608">
        <f t="shared" si="1143"/>
        <v>1</v>
      </c>
      <c r="Q1608">
        <f t="shared" si="1106"/>
        <v>1</v>
      </c>
      <c r="R1608">
        <f t="shared" si="1107"/>
        <v>1</v>
      </c>
      <c r="S1608">
        <f t="shared" si="1108"/>
        <v>1</v>
      </c>
      <c r="T1608">
        <f t="shared" si="1120"/>
        <v>3.7584352704410663E-2</v>
      </c>
      <c r="U1608">
        <f t="shared" si="1109"/>
        <v>3.7785311005684288E-2</v>
      </c>
      <c r="V1608">
        <f t="shared" si="1110"/>
        <v>4.0580994704700696E-2</v>
      </c>
      <c r="W1608">
        <f t="shared" si="1111"/>
        <v>3.9741286951246624E-2</v>
      </c>
    </row>
    <row r="1609" spans="1:23" x14ac:dyDescent="0.4">
      <c r="A1609">
        <v>2014.12</v>
      </c>
      <c r="B1609">
        <v>2054.27</v>
      </c>
      <c r="C1609">
        <v>26.794085482572552</v>
      </c>
      <c r="D1609">
        <f t="shared" si="1101"/>
        <v>7.1301940444125717E-2</v>
      </c>
      <c r="E1609">
        <f t="shared" si="1125"/>
        <v>0.13634955580878205</v>
      </c>
      <c r="F1609">
        <f t="shared" si="1121"/>
        <v>5.6931286285136017E-2</v>
      </c>
      <c r="G1609" t="str">
        <f t="shared" si="1102"/>
        <v>Above 22.0</v>
      </c>
      <c r="H1609" t="str">
        <f t="shared" si="1103"/>
        <v>Above 22.0</v>
      </c>
      <c r="I1609" t="str">
        <f>IF(C1609&gt;$AA$17,"Above 21.9",IF(C1609&gt;$AA$16,"17.7 to 21.9",IF(C1609&gt;$AA$15,"13.7 to 17.7",IF(C1609&gt;$AA$14,"10.6 to 13.6","Below 10.6"))))</f>
        <v>Above 21.9</v>
      </c>
      <c r="J1609" t="str">
        <f t="shared" si="1104"/>
        <v>Above 21.9</v>
      </c>
      <c r="K1609">
        <f t="shared" ref="K1609:O1609" si="1149">_xlfn.PERCENTILE.INC($C890:$C1609,K$1)</f>
        <v>13.14268264126725</v>
      </c>
      <c r="L1609">
        <f t="shared" si="1149"/>
        <v>17.505569354689612</v>
      </c>
      <c r="M1609">
        <f t="shared" si="1149"/>
        <v>20.602506911162489</v>
      </c>
      <c r="N1609">
        <f t="shared" si="1149"/>
        <v>24.70734586181192</v>
      </c>
      <c r="O1609">
        <f t="shared" si="1149"/>
        <v>44.197939761040573</v>
      </c>
      <c r="P1609">
        <f t="shared" si="1143"/>
        <v>1</v>
      </c>
      <c r="Q1609">
        <f t="shared" si="1106"/>
        <v>1</v>
      </c>
      <c r="R1609">
        <f t="shared" si="1107"/>
        <v>1</v>
      </c>
      <c r="S1609">
        <f t="shared" si="1108"/>
        <v>1</v>
      </c>
      <c r="T1609">
        <f t="shared" si="1120"/>
        <v>3.7321669390448925E-2</v>
      </c>
      <c r="U1609">
        <f t="shared" si="1109"/>
        <v>3.6839456532759794E-2</v>
      </c>
      <c r="V1609">
        <f t="shared" si="1110"/>
        <v>4.0222237035986222E-2</v>
      </c>
      <c r="W1609">
        <f t="shared" si="1111"/>
        <v>3.7584352704410663E-2</v>
      </c>
    </row>
    <row r="1610" spans="1:23" x14ac:dyDescent="0.4">
      <c r="A1610">
        <v>2015.01</v>
      </c>
      <c r="B1610">
        <v>2028.18</v>
      </c>
      <c r="C1610">
        <v>26.492295420383126</v>
      </c>
      <c r="D1610">
        <f t="shared" si="1101"/>
        <v>7.1674524508849591E-2</v>
      </c>
      <c r="E1610">
        <f t="shared" si="1125"/>
        <v>0.11294146052371659</v>
      </c>
      <c r="F1610">
        <f t="shared" si="1121"/>
        <v>-0.15240450378966688</v>
      </c>
      <c r="G1610" t="str">
        <f t="shared" si="1102"/>
        <v>Above 22.0</v>
      </c>
      <c r="H1610" t="str">
        <f t="shared" si="1103"/>
        <v>Above 22.0</v>
      </c>
      <c r="I1610" t="str">
        <f>IF(C1610&gt;$AA$17,"Above 21.9",IF(C1610&gt;$AA$16,"17.7 to 21.9",IF(C1610&gt;$AA$15,"13.7 to 17.7",IF(C1610&gt;$AA$14,"10.6 to 13.6","Below 10.6"))))</f>
        <v>Above 21.9</v>
      </c>
      <c r="J1610" t="str">
        <f t="shared" si="1104"/>
        <v>Above 21.9</v>
      </c>
      <c r="K1610">
        <f t="shared" ref="K1610:O1610" si="1150">_xlfn.PERCENTILE.INC($C891:$C1610,K$1)</f>
        <v>13.14268264126725</v>
      </c>
      <c r="L1610">
        <f t="shared" si="1150"/>
        <v>17.540438607031017</v>
      </c>
      <c r="M1610">
        <f t="shared" si="1150"/>
        <v>20.628348786835733</v>
      </c>
      <c r="N1610">
        <f t="shared" si="1150"/>
        <v>24.752158832245907</v>
      </c>
      <c r="O1610">
        <f t="shared" si="1150"/>
        <v>44.197939761040573</v>
      </c>
      <c r="P1610">
        <f t="shared" si="1143"/>
        <v>1</v>
      </c>
      <c r="Q1610">
        <f t="shared" si="1106"/>
        <v>1</v>
      </c>
      <c r="R1610">
        <f t="shared" si="1107"/>
        <v>1</v>
      </c>
      <c r="S1610">
        <f t="shared" si="1108"/>
        <v>1</v>
      </c>
      <c r="T1610">
        <f t="shared" si="1120"/>
        <v>3.7746823524797392E-2</v>
      </c>
      <c r="U1610">
        <f t="shared" si="1109"/>
        <v>3.7612012289647445E-2</v>
      </c>
      <c r="V1610">
        <f t="shared" si="1110"/>
        <v>4.0225893988660104E-2</v>
      </c>
      <c r="W1610">
        <f t="shared" si="1111"/>
        <v>3.7321669390448925E-2</v>
      </c>
    </row>
    <row r="1611" spans="1:23" x14ac:dyDescent="0.4">
      <c r="A1611">
        <v>2015.02</v>
      </c>
      <c r="B1611">
        <v>2082.1999999999998</v>
      </c>
      <c r="C1611">
        <v>26.995513699383242</v>
      </c>
      <c r="D1611">
        <f t="shared" si="1101"/>
        <v>7.3570184140109837E-2</v>
      </c>
      <c r="E1611">
        <f t="shared" si="1125"/>
        <v>0.14592964381631657</v>
      </c>
      <c r="F1611">
        <f t="shared" si="1121"/>
        <v>0.31961660207673726</v>
      </c>
      <c r="G1611" t="str">
        <f t="shared" si="1102"/>
        <v>Above 22.0</v>
      </c>
      <c r="H1611" t="str">
        <f t="shared" si="1103"/>
        <v>Above 22.0</v>
      </c>
      <c r="I1611" t="str">
        <f>IF(C1611&gt;$AA$17,"Above 21.9",IF(C1611&gt;$AA$16,"17.7 to 21.9",IF(C1611&gt;$AA$15,"13.7 to 17.7",IF(C1611&gt;$AA$14,"10.6 to 13.6","Below 10.6"))))</f>
        <v>Above 21.9</v>
      </c>
      <c r="J1611" t="str">
        <f t="shared" si="1104"/>
        <v>Above 21.9</v>
      </c>
      <c r="K1611">
        <f t="shared" ref="K1611:O1611" si="1151">_xlfn.PERCENTILE.INC($C892:$C1611,K$1)</f>
        <v>13.14268264126725</v>
      </c>
      <c r="L1611">
        <f t="shared" si="1151"/>
        <v>17.555364543952678</v>
      </c>
      <c r="M1611">
        <f t="shared" si="1151"/>
        <v>20.677099086248326</v>
      </c>
      <c r="N1611">
        <f t="shared" si="1151"/>
        <v>24.767235235107744</v>
      </c>
      <c r="O1611">
        <f t="shared" si="1151"/>
        <v>44.197939761040573</v>
      </c>
      <c r="P1611">
        <f t="shared" si="1143"/>
        <v>1</v>
      </c>
      <c r="Q1611">
        <f t="shared" si="1106"/>
        <v>1</v>
      </c>
      <c r="R1611">
        <f t="shared" si="1107"/>
        <v>1</v>
      </c>
      <c r="S1611">
        <f t="shared" si="1108"/>
        <v>1</v>
      </c>
      <c r="T1611">
        <f t="shared" si="1120"/>
        <v>3.7043192107244348E-2</v>
      </c>
      <c r="U1611">
        <f t="shared" si="1109"/>
        <v>3.7390357737493385E-2</v>
      </c>
      <c r="V1611">
        <f t="shared" si="1110"/>
        <v>4.0665398352160154E-2</v>
      </c>
      <c r="W1611">
        <f t="shared" si="1111"/>
        <v>3.7746823524797392E-2</v>
      </c>
    </row>
    <row r="1612" spans="1:23" x14ac:dyDescent="0.4">
      <c r="A1612">
        <v>2015.03</v>
      </c>
      <c r="B1612">
        <v>2079.9899999999998</v>
      </c>
      <c r="C1612">
        <v>26.728605452928484</v>
      </c>
      <c r="D1612">
        <f t="shared" si="1101"/>
        <v>7.4072307306050689E-2</v>
      </c>
      <c r="E1612">
        <f t="shared" si="1125"/>
        <v>0.11616188718124829</v>
      </c>
      <c r="F1612">
        <f t="shared" si="1121"/>
        <v>-1.2736528671597559E-2</v>
      </c>
      <c r="G1612" t="str">
        <f t="shared" si="1102"/>
        <v>Above 22.0</v>
      </c>
      <c r="H1612" t="str">
        <f t="shared" si="1103"/>
        <v>Above 22.0</v>
      </c>
      <c r="I1612" t="str">
        <f>IF(C1612&gt;$AA$17,"Above 21.9",IF(C1612&gt;$AA$16,"17.7 to 21.9",IF(C1612&gt;$AA$15,"13.7 to 17.7",IF(C1612&gt;$AA$14,"10.6 to 13.6","Below 10.6"))))</f>
        <v>Above 21.9</v>
      </c>
      <c r="J1612" t="str">
        <f t="shared" si="1104"/>
        <v>Above 21.9</v>
      </c>
      <c r="K1612">
        <f t="shared" ref="K1612:O1612" si="1152">_xlfn.PERCENTILE.INC($C893:$C1612,K$1)</f>
        <v>13.14268264126725</v>
      </c>
      <c r="L1612">
        <f t="shared" si="1152"/>
        <v>17.563328301402493</v>
      </c>
      <c r="M1612">
        <f t="shared" si="1152"/>
        <v>20.71130556062424</v>
      </c>
      <c r="N1612">
        <f t="shared" si="1152"/>
        <v>24.795496969476321</v>
      </c>
      <c r="O1612">
        <f t="shared" si="1152"/>
        <v>44.197939761040573</v>
      </c>
      <c r="P1612">
        <f t="shared" si="1143"/>
        <v>1</v>
      </c>
      <c r="Q1612">
        <f t="shared" si="1106"/>
        <v>1</v>
      </c>
      <c r="R1612">
        <f t="shared" si="1107"/>
        <v>1</v>
      </c>
      <c r="S1612">
        <f t="shared" si="1108"/>
        <v>1</v>
      </c>
      <c r="T1612">
        <f t="shared" si="1120"/>
        <v>3.741310042385456E-2</v>
      </c>
      <c r="U1612">
        <f t="shared" si="1109"/>
        <v>3.7966308660480064E-2</v>
      </c>
      <c r="V1612">
        <f t="shared" si="1110"/>
        <v>4.0070461255110879E-2</v>
      </c>
      <c r="W1612">
        <f t="shared" si="1111"/>
        <v>3.7043192107244348E-2</v>
      </c>
    </row>
    <row r="1613" spans="1:23" x14ac:dyDescent="0.4">
      <c r="A1613">
        <v>2015.04</v>
      </c>
      <c r="B1613">
        <v>2094.86</v>
      </c>
      <c r="C1613">
        <v>26.791371680192331</v>
      </c>
      <c r="D1613">
        <f t="shared" si="1101"/>
        <v>7.9904330874333365E-2</v>
      </c>
      <c r="E1613">
        <f t="shared" si="1125"/>
        <v>0.12369519273062778</v>
      </c>
      <c r="F1613">
        <f t="shared" si="1121"/>
        <v>8.5788873984973077E-2</v>
      </c>
      <c r="G1613" t="str">
        <f t="shared" si="1102"/>
        <v>Above 22.0</v>
      </c>
      <c r="H1613" t="str">
        <f t="shared" si="1103"/>
        <v>Above 22.0</v>
      </c>
      <c r="I1613" t="str">
        <f>IF(C1613&gt;$AA$17,"Above 21.9",IF(C1613&gt;$AA$16,"17.7 to 21.9",IF(C1613&gt;$AA$15,"13.7 to 17.7",IF(C1613&gt;$AA$14,"10.6 to 13.6","Below 10.6"))))</f>
        <v>Above 21.9</v>
      </c>
      <c r="J1613" t="str">
        <f t="shared" si="1104"/>
        <v>Above 21.9</v>
      </c>
      <c r="K1613">
        <f t="shared" ref="K1613:O1613" si="1153">_xlfn.PERCENTILE.INC($C894:$C1613,K$1)</f>
        <v>13.14268264126725</v>
      </c>
      <c r="L1613">
        <f t="shared" si="1153"/>
        <v>17.568418890507079</v>
      </c>
      <c r="M1613">
        <f t="shared" si="1153"/>
        <v>20.753268306936892</v>
      </c>
      <c r="N1613">
        <f t="shared" si="1153"/>
        <v>24.837460874094528</v>
      </c>
      <c r="O1613">
        <f t="shared" si="1153"/>
        <v>44.197939761040573</v>
      </c>
      <c r="P1613">
        <f t="shared" si="1143"/>
        <v>1</v>
      </c>
      <c r="Q1613">
        <f t="shared" si="1106"/>
        <v>1</v>
      </c>
      <c r="R1613">
        <f t="shared" si="1107"/>
        <v>1</v>
      </c>
      <c r="S1613">
        <f t="shared" si="1108"/>
        <v>1</v>
      </c>
      <c r="T1613">
        <f t="shared" si="1120"/>
        <v>3.7325449847695931E-2</v>
      </c>
      <c r="U1613">
        <f t="shared" si="1109"/>
        <v>3.9356253586900945E-2</v>
      </c>
      <c r="V1613">
        <f t="shared" si="1110"/>
        <v>4.0344842869325472E-2</v>
      </c>
      <c r="W1613">
        <f t="shared" si="1111"/>
        <v>3.741310042385456E-2</v>
      </c>
    </row>
    <row r="1614" spans="1:23" x14ac:dyDescent="0.4">
      <c r="A1614">
        <v>2015.05</v>
      </c>
      <c r="B1614">
        <v>2111.94</v>
      </c>
      <c r="C1614">
        <v>26.806111379650829</v>
      </c>
      <c r="D1614">
        <f t="shared" si="1101"/>
        <v>7.9239230064161323E-2</v>
      </c>
      <c r="E1614">
        <f t="shared" si="1125"/>
        <v>0.11756457134995268</v>
      </c>
      <c r="F1614">
        <f t="shared" si="1121"/>
        <v>9.7839473759582546E-2</v>
      </c>
      <c r="G1614" t="str">
        <f t="shared" si="1102"/>
        <v>Above 22.0</v>
      </c>
      <c r="H1614" t="str">
        <f t="shared" si="1103"/>
        <v>Above 22.0</v>
      </c>
      <c r="I1614" t="str">
        <f>IF(C1614&gt;$AA$17,"Above 21.9",IF(C1614&gt;$AA$16,"17.7 to 21.9",IF(C1614&gt;$AA$15,"13.7 to 17.7",IF(C1614&gt;$AA$14,"10.6 to 13.6","Below 10.6"))))</f>
        <v>Above 21.9</v>
      </c>
      <c r="J1614" t="str">
        <f t="shared" si="1104"/>
        <v>Above 21.9</v>
      </c>
      <c r="K1614">
        <f t="shared" ref="K1614:O1614" si="1154">_xlfn.PERCENTILE.INC($C895:$C1614,K$1)</f>
        <v>13.14268264126725</v>
      </c>
      <c r="L1614">
        <f t="shared" si="1154"/>
        <v>17.577772876164826</v>
      </c>
      <c r="M1614">
        <f t="shared" si="1154"/>
        <v>20.806434077250561</v>
      </c>
      <c r="N1614">
        <f t="shared" si="1154"/>
        <v>24.858650884605243</v>
      </c>
      <c r="O1614">
        <f t="shared" si="1154"/>
        <v>44.197939761040573</v>
      </c>
      <c r="P1614">
        <f t="shared" si="1143"/>
        <v>1</v>
      </c>
      <c r="Q1614">
        <f t="shared" si="1106"/>
        <v>1</v>
      </c>
      <c r="R1614">
        <f t="shared" si="1107"/>
        <v>1</v>
      </c>
      <c r="S1614">
        <f t="shared" si="1108"/>
        <v>1</v>
      </c>
      <c r="T1614">
        <f t="shared" si="1120"/>
        <v>3.7304925949055198E-2</v>
      </c>
      <c r="U1614">
        <f t="shared" si="1109"/>
        <v>3.898600490921459E-2</v>
      </c>
      <c r="V1614">
        <f t="shared" si="1110"/>
        <v>4.0090967833408674E-2</v>
      </c>
      <c r="W1614">
        <f t="shared" si="1111"/>
        <v>3.7325449847695931E-2</v>
      </c>
    </row>
    <row r="1615" spans="1:23" x14ac:dyDescent="0.4">
      <c r="A1615">
        <v>2015.06</v>
      </c>
      <c r="B1615">
        <v>2099.29</v>
      </c>
      <c r="C1615">
        <v>26.495895292784848</v>
      </c>
      <c r="D1615">
        <f t="shared" si="1101"/>
        <v>7.4613433146184238E-2</v>
      </c>
      <c r="E1615">
        <f t="shared" si="1125"/>
        <v>7.8167932658480113E-2</v>
      </c>
      <c r="F1615">
        <f t="shared" si="1121"/>
        <v>-7.1877041961419877E-2</v>
      </c>
      <c r="G1615" t="str">
        <f t="shared" si="1102"/>
        <v>Above 22.0</v>
      </c>
      <c r="H1615" t="str">
        <f t="shared" si="1103"/>
        <v>Above 22.0</v>
      </c>
      <c r="I1615" t="str">
        <f>IF(C1615&gt;$AA$17,"Above 21.9",IF(C1615&gt;$AA$16,"17.7 to 21.9",IF(C1615&gt;$AA$15,"13.7 to 17.7",IF(C1615&gt;$AA$14,"10.6 to 13.6","Below 10.6"))))</f>
        <v>Above 21.9</v>
      </c>
      <c r="J1615" t="str">
        <f t="shared" si="1104"/>
        <v>Above 21.9</v>
      </c>
      <c r="K1615">
        <f t="shared" ref="K1615:O1615" si="1155">_xlfn.PERCENTILE.INC($C896:$C1615,K$1)</f>
        <v>13.14268264126725</v>
      </c>
      <c r="L1615">
        <f t="shared" si="1155"/>
        <v>17.601157947578347</v>
      </c>
      <c r="M1615">
        <f t="shared" si="1155"/>
        <v>20.820686883760594</v>
      </c>
      <c r="N1615">
        <f t="shared" si="1155"/>
        <v>24.860061134198556</v>
      </c>
      <c r="O1615">
        <f t="shared" si="1155"/>
        <v>44.197939761040573</v>
      </c>
      <c r="P1615">
        <f t="shared" si="1143"/>
        <v>1</v>
      </c>
      <c r="Q1615">
        <f t="shared" si="1106"/>
        <v>1</v>
      </c>
      <c r="R1615">
        <f t="shared" si="1107"/>
        <v>1</v>
      </c>
      <c r="S1615">
        <f t="shared" si="1108"/>
        <v>1</v>
      </c>
      <c r="T1615">
        <f t="shared" si="1120"/>
        <v>3.7741695041809444E-2</v>
      </c>
      <c r="U1615">
        <f t="shared" si="1109"/>
        <v>3.8360628067612534E-2</v>
      </c>
      <c r="V1615">
        <f t="shared" si="1110"/>
        <v>3.9126680558623866E-2</v>
      </c>
      <c r="W1615">
        <f t="shared" si="1111"/>
        <v>3.7304925949055198E-2</v>
      </c>
    </row>
    <row r="1616" spans="1:23" x14ac:dyDescent="0.4">
      <c r="A1616">
        <v>2015.07</v>
      </c>
      <c r="B1616">
        <v>2094.14</v>
      </c>
      <c r="C1616">
        <v>26.381136336399695</v>
      </c>
      <c r="D1616">
        <f t="shared" si="1101"/>
        <v>7.1336235109307491E-2</v>
      </c>
      <c r="E1616">
        <f t="shared" si="1125"/>
        <v>6.134509148041152E-2</v>
      </c>
      <c r="F1616">
        <f t="shared" si="1121"/>
        <v>-2.943852445350623E-2</v>
      </c>
      <c r="G1616" t="str">
        <f t="shared" si="1102"/>
        <v>Above 22.0</v>
      </c>
      <c r="H1616" t="str">
        <f t="shared" si="1103"/>
        <v>Above 22.0</v>
      </c>
      <c r="I1616" t="str">
        <f>IF(C1616&gt;$AA$17,"Above 21.9",IF(C1616&gt;$AA$16,"17.7 to 21.9",IF(C1616&gt;$AA$15,"13.7 to 17.7",IF(C1616&gt;$AA$14,"10.6 to 13.6","Below 10.6"))))</f>
        <v>Above 21.9</v>
      </c>
      <c r="J1616" t="str">
        <f t="shared" si="1104"/>
        <v>Above 21.9</v>
      </c>
      <c r="K1616">
        <f t="shared" ref="K1616:O1616" si="1156">_xlfn.PERCENTILE.INC($C897:$C1616,K$1)</f>
        <v>13.14268264126725</v>
      </c>
      <c r="L1616">
        <f t="shared" si="1156"/>
        <v>17.601157947578347</v>
      </c>
      <c r="M1616">
        <f t="shared" si="1156"/>
        <v>20.84210559315261</v>
      </c>
      <c r="N1616">
        <f t="shared" si="1156"/>
        <v>24.862961257423304</v>
      </c>
      <c r="O1616">
        <f t="shared" si="1156"/>
        <v>44.197939761040573</v>
      </c>
      <c r="P1616">
        <f t="shared" si="1143"/>
        <v>1</v>
      </c>
      <c r="Q1616">
        <f t="shared" si="1106"/>
        <v>1</v>
      </c>
      <c r="R1616">
        <f t="shared" si="1107"/>
        <v>1</v>
      </c>
      <c r="S1616">
        <f t="shared" si="1108"/>
        <v>1</v>
      </c>
      <c r="T1616">
        <f t="shared" si="1120"/>
        <v>3.7905872864931821E-2</v>
      </c>
      <c r="U1616">
        <f t="shared" si="1109"/>
        <v>3.804035695886656E-2</v>
      </c>
      <c r="V1616">
        <f t="shared" si="1110"/>
        <v>3.8733348278858562E-2</v>
      </c>
      <c r="W1616">
        <f t="shared" si="1111"/>
        <v>3.7741695041809444E-2</v>
      </c>
    </row>
    <row r="1617" spans="1:23" x14ac:dyDescent="0.4">
      <c r="A1617">
        <v>2015.08</v>
      </c>
      <c r="B1617">
        <v>2039.87</v>
      </c>
      <c r="C1617">
        <v>25.693658417057708</v>
      </c>
      <c r="D1617">
        <f t="shared" si="1101"/>
        <v>6.661929149615689E-2</v>
      </c>
      <c r="E1617">
        <f t="shared" si="1125"/>
        <v>3.9938211498167203E-2</v>
      </c>
      <c r="F1617">
        <f t="shared" si="1121"/>
        <v>-0.31098207378685272</v>
      </c>
      <c r="G1617" t="str">
        <f t="shared" si="1102"/>
        <v>Above 22.0</v>
      </c>
      <c r="H1617" t="str">
        <f t="shared" si="1103"/>
        <v>Above 22.0</v>
      </c>
      <c r="I1617" t="str">
        <f>IF(C1617&gt;$AA$17,"Above 21.9",IF(C1617&gt;$AA$16,"17.7 to 21.9",IF(C1617&gt;$AA$15,"13.7 to 17.7",IF(C1617&gt;$AA$14,"10.6 to 13.6","Below 10.6"))))</f>
        <v>Above 21.9</v>
      </c>
      <c r="J1617" t="str">
        <f t="shared" si="1104"/>
        <v>Above 21.9</v>
      </c>
      <c r="K1617">
        <f t="shared" ref="K1617:O1617" si="1157">_xlfn.PERCENTILE.INC($C898:$C1617,K$1)</f>
        <v>13.14268264126725</v>
      </c>
      <c r="L1617">
        <f t="shared" si="1157"/>
        <v>17.601157947578347</v>
      </c>
      <c r="M1617">
        <f t="shared" si="1157"/>
        <v>20.869657927379151</v>
      </c>
      <c r="N1617">
        <f t="shared" si="1157"/>
        <v>24.86917102574462</v>
      </c>
      <c r="O1617">
        <f t="shared" si="1157"/>
        <v>44.197939761040573</v>
      </c>
      <c r="P1617">
        <f t="shared" si="1143"/>
        <v>1</v>
      </c>
      <c r="Q1617">
        <f t="shared" si="1106"/>
        <v>1</v>
      </c>
      <c r="R1617">
        <f t="shared" si="1107"/>
        <v>1</v>
      </c>
      <c r="S1617">
        <f t="shared" si="1108"/>
        <v>1</v>
      </c>
      <c r="T1617">
        <f t="shared" si="1120"/>
        <v>3.8920109537072076E-2</v>
      </c>
      <c r="U1617">
        <f t="shared" si="1109"/>
        <v>3.8307745518193374E-2</v>
      </c>
      <c r="V1617">
        <f t="shared" si="1110"/>
        <v>3.9035653196273883E-2</v>
      </c>
      <c r="W1617">
        <f t="shared" si="1111"/>
        <v>3.7905872864931821E-2</v>
      </c>
    </row>
    <row r="1618" spans="1:23" x14ac:dyDescent="0.4">
      <c r="A1618">
        <v>2015.09</v>
      </c>
      <c r="B1618">
        <v>1944.41</v>
      </c>
      <c r="C1618">
        <v>24.496752170486449</v>
      </c>
      <c r="D1618">
        <f t="shared" si="1101"/>
        <v>5.8608228921952485E-2</v>
      </c>
      <c r="E1618">
        <f t="shared" si="1125"/>
        <v>-2.449290849525641E-2</v>
      </c>
      <c r="F1618">
        <f t="shared" si="1121"/>
        <v>-0.56156519778221048</v>
      </c>
      <c r="G1618" t="str">
        <f t="shared" si="1102"/>
        <v>Above 22.0</v>
      </c>
      <c r="H1618" t="str">
        <f t="shared" si="1103"/>
        <v>Above 22.0</v>
      </c>
      <c r="I1618" t="str">
        <f>IF(C1618&gt;$AA$17,"Above 21.9",IF(C1618&gt;$AA$16,"17.7 to 21.9",IF(C1618&gt;$AA$15,"13.7 to 17.7",IF(C1618&gt;$AA$14,"10.6 to 13.6","Below 10.6"))))</f>
        <v>Above 21.9</v>
      </c>
      <c r="J1618" t="str">
        <f t="shared" si="1104"/>
        <v>Above 21.9</v>
      </c>
      <c r="K1618">
        <f t="shared" ref="K1618:O1618" si="1158">_xlfn.PERCENTILE.INC($C899:$C1618,K$1)</f>
        <v>13.14268264126725</v>
      </c>
      <c r="L1618">
        <f t="shared" si="1158"/>
        <v>17.601157947578347</v>
      </c>
      <c r="M1618">
        <f t="shared" si="1158"/>
        <v>20.893098718041792</v>
      </c>
      <c r="N1618">
        <f t="shared" si="1158"/>
        <v>24.86917102574462</v>
      </c>
      <c r="O1618">
        <f t="shared" si="1158"/>
        <v>44.197939761040573</v>
      </c>
      <c r="P1618">
        <f t="shared" si="1143"/>
        <v>2</v>
      </c>
      <c r="Q1618">
        <f t="shared" si="1106"/>
        <v>1</v>
      </c>
      <c r="R1618">
        <f t="shared" si="1107"/>
        <v>1</v>
      </c>
      <c r="S1618">
        <f t="shared" si="1108"/>
        <v>1</v>
      </c>
      <c r="T1618">
        <f t="shared" si="1120"/>
        <v>4.0821738042677934E-2</v>
      </c>
      <c r="U1618">
        <f t="shared" si="1109"/>
        <v>3.8864952195613561E-2</v>
      </c>
      <c r="V1618">
        <f t="shared" si="1110"/>
        <v>3.8582573638353629E-2</v>
      </c>
      <c r="W1618">
        <f t="shared" si="1111"/>
        <v>3.8920109537072076E-2</v>
      </c>
    </row>
    <row r="1619" spans="1:23" x14ac:dyDescent="0.4">
      <c r="A1619">
        <v>2015.1</v>
      </c>
      <c r="B1619">
        <v>2024.81</v>
      </c>
      <c r="C1619">
        <v>25.491441046066758</v>
      </c>
      <c r="D1619">
        <f t="shared" si="1101"/>
        <v>6.98723111513809E-2</v>
      </c>
      <c r="E1619">
        <f t="shared" si="1125"/>
        <v>4.5187299653636284E-2</v>
      </c>
      <c r="F1619">
        <f t="shared" si="1121"/>
        <v>0.49619164682345718</v>
      </c>
      <c r="G1619" t="str">
        <f t="shared" si="1102"/>
        <v>Above 22.0</v>
      </c>
      <c r="H1619" t="str">
        <f t="shared" si="1103"/>
        <v>Above 22.0</v>
      </c>
      <c r="I1619" t="str">
        <f>IF(C1619&gt;$AA$17,"Above 21.9",IF(C1619&gt;$AA$16,"17.7 to 21.9",IF(C1619&gt;$AA$15,"13.7 to 17.7",IF(C1619&gt;$AA$14,"10.6 to 13.6","Below 10.6"))))</f>
        <v>Above 21.9</v>
      </c>
      <c r="J1619" t="str">
        <f t="shared" si="1104"/>
        <v>Above 21.9</v>
      </c>
      <c r="K1619">
        <f t="shared" ref="K1619:O1619" si="1159">_xlfn.PERCENTILE.INC($C900:$C1619,K$1)</f>
        <v>13.14268264126725</v>
      </c>
      <c r="L1619">
        <f t="shared" si="1159"/>
        <v>17.601157947578347</v>
      </c>
      <c r="M1619">
        <f t="shared" si="1159"/>
        <v>20.896702765021821</v>
      </c>
      <c r="N1619">
        <f t="shared" si="1159"/>
        <v>24.889885800898899</v>
      </c>
      <c r="O1619">
        <f t="shared" si="1159"/>
        <v>44.197939761040573</v>
      </c>
      <c r="P1619">
        <f t="shared" si="1143"/>
        <v>1</v>
      </c>
      <c r="Q1619">
        <f t="shared" si="1106"/>
        <v>1</v>
      </c>
      <c r="R1619">
        <f t="shared" si="1107"/>
        <v>1</v>
      </c>
      <c r="S1619">
        <f t="shared" si="1108"/>
        <v>2</v>
      </c>
      <c r="T1619">
        <f t="shared" si="1120"/>
        <v>3.9228853252856674E-2</v>
      </c>
      <c r="U1619">
        <f t="shared" si="1109"/>
        <v>4.0198518415642225E-2</v>
      </c>
      <c r="V1619">
        <f t="shared" si="1110"/>
        <v>3.9741286951246624E-2</v>
      </c>
      <c r="W1619">
        <f t="shared" si="1111"/>
        <v>4.0821738042677934E-2</v>
      </c>
    </row>
    <row r="1620" spans="1:23" x14ac:dyDescent="0.4">
      <c r="A1620">
        <v>2015.11</v>
      </c>
      <c r="B1620">
        <v>2080.62</v>
      </c>
      <c r="C1620">
        <v>26.225851890971938</v>
      </c>
      <c r="D1620">
        <f t="shared" si="1101"/>
        <v>6.814857318344554E-2</v>
      </c>
      <c r="E1620">
        <f t="shared" si="1125"/>
        <v>1.7632069334872349E-2</v>
      </c>
      <c r="F1620">
        <f t="shared" si="1121"/>
        <v>0.33075695991228776</v>
      </c>
      <c r="G1620" t="str">
        <f t="shared" si="1102"/>
        <v>Above 22.0</v>
      </c>
      <c r="H1620" t="str">
        <f t="shared" si="1103"/>
        <v>Above 22.0</v>
      </c>
      <c r="I1620" t="str">
        <f>IF(C1620&gt;$AA$17,"Above 21.9",IF(C1620&gt;$AA$16,"17.7 to 21.9",IF(C1620&gt;$AA$15,"13.7 to 17.7",IF(C1620&gt;$AA$14,"10.6 to 13.6","Below 10.6"))))</f>
        <v>Above 21.9</v>
      </c>
      <c r="J1620" t="str">
        <f t="shared" si="1104"/>
        <v>Above 21.9</v>
      </c>
      <c r="K1620">
        <f t="shared" ref="K1620:O1620" si="1160">_xlfn.PERCENTILE.INC($C901:$C1620,K$1)</f>
        <v>13.14268264126725</v>
      </c>
      <c r="L1620">
        <f t="shared" si="1160"/>
        <v>17.601157947578347</v>
      </c>
      <c r="M1620">
        <f t="shared" si="1160"/>
        <v>20.901779820808848</v>
      </c>
      <c r="N1620">
        <f t="shared" si="1160"/>
        <v>24.945827118715147</v>
      </c>
      <c r="O1620">
        <f t="shared" si="1160"/>
        <v>44.197939761040573</v>
      </c>
      <c r="P1620">
        <f t="shared" si="1143"/>
        <v>1</v>
      </c>
      <c r="Q1620">
        <f t="shared" si="1106"/>
        <v>1</v>
      </c>
      <c r="R1620">
        <f t="shared" si="1107"/>
        <v>1</v>
      </c>
      <c r="S1620">
        <f t="shared" si="1108"/>
        <v>1</v>
      </c>
      <c r="T1620">
        <f t="shared" si="1120"/>
        <v>3.8130315238462963E-2</v>
      </c>
      <c r="U1620">
        <f t="shared" si="1109"/>
        <v>3.8562716188140965E-2</v>
      </c>
      <c r="V1620">
        <f t="shared" si="1110"/>
        <v>3.7584352704410663E-2</v>
      </c>
      <c r="W1620">
        <f t="shared" si="1111"/>
        <v>3.9228853252856674E-2</v>
      </c>
    </row>
    <row r="1621" spans="1:23" x14ac:dyDescent="0.4">
      <c r="A1621">
        <v>2015.12</v>
      </c>
      <c r="B1621">
        <v>2054.08</v>
      </c>
      <c r="C1621">
        <v>25.96542403712418</v>
      </c>
      <c r="D1621">
        <f t="shared" si="1101"/>
        <v>6.2754839271989674E-2</v>
      </c>
      <c r="E1621">
        <f t="shared" si="1125"/>
        <v>-9.2490276351236481E-5</v>
      </c>
      <c r="F1621">
        <f t="shared" si="1121"/>
        <v>-0.15306975805288786</v>
      </c>
      <c r="G1621" t="str">
        <f t="shared" si="1102"/>
        <v>Above 22.0</v>
      </c>
      <c r="H1621" t="str">
        <f t="shared" si="1103"/>
        <v>Above 22.0</v>
      </c>
      <c r="I1621" t="str">
        <f>IF(C1621&gt;$AA$17,"Above 21.9",IF(C1621&gt;$AA$16,"17.7 to 21.9",IF(C1621&gt;$AA$15,"13.7 to 17.7",IF(C1621&gt;$AA$14,"10.6 to 13.6","Below 10.6"))))</f>
        <v>Above 21.9</v>
      </c>
      <c r="J1621" t="str">
        <f t="shared" si="1104"/>
        <v>Above 21.9</v>
      </c>
      <c r="K1621">
        <f t="shared" ref="K1621:O1621" si="1161">_xlfn.PERCENTILE.INC($C902:$C1621,K$1)</f>
        <v>13.14268264126725</v>
      </c>
      <c r="L1621">
        <f t="shared" si="1161"/>
        <v>17.601157947578347</v>
      </c>
      <c r="M1621">
        <f t="shared" si="1161"/>
        <v>20.913999934001264</v>
      </c>
      <c r="N1621">
        <f t="shared" si="1161"/>
        <v>24.970307456160132</v>
      </c>
      <c r="O1621">
        <f t="shared" si="1161"/>
        <v>44.197939761040573</v>
      </c>
      <c r="P1621">
        <f t="shared" si="1143"/>
        <v>1</v>
      </c>
      <c r="Q1621">
        <f t="shared" si="1106"/>
        <v>1</v>
      </c>
      <c r="R1621">
        <f t="shared" si="1107"/>
        <v>1</v>
      </c>
      <c r="S1621">
        <f t="shared" si="1108"/>
        <v>1</v>
      </c>
      <c r="T1621">
        <f t="shared" si="1120"/>
        <v>3.8512754444920506E-2</v>
      </c>
      <c r="U1621">
        <f t="shared" si="1109"/>
        <v>3.7816043164363052E-2</v>
      </c>
      <c r="V1621">
        <f t="shared" si="1110"/>
        <v>3.7321669390448925E-2</v>
      </c>
      <c r="W1621">
        <f t="shared" si="1111"/>
        <v>3.8130315238462963E-2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vt:i4>
      </vt:variant>
      <vt:variant>
        <vt:lpstr>Charts</vt:lpstr>
      </vt:variant>
      <vt:variant>
        <vt:i4>3</vt:i4>
      </vt:variant>
      <vt:variant>
        <vt:lpstr>Named Ranges</vt:lpstr>
      </vt:variant>
      <vt:variant>
        <vt:i4>2</vt:i4>
      </vt:variant>
    </vt:vector>
  </HeadingPairs>
  <TitlesOfParts>
    <vt:vector size="8" baseType="lpstr">
      <vt:lpstr>Disclaimer</vt:lpstr>
      <vt:lpstr>Data</vt:lpstr>
      <vt:lpstr>Arkusz1</vt:lpstr>
      <vt:lpstr>Index Plot</vt:lpstr>
      <vt:lpstr>PE (CAPE) Plot</vt:lpstr>
      <vt:lpstr>Excess CAPE Yield (ECY)</vt:lpstr>
      <vt:lpstr>Print_Area</vt:lpstr>
      <vt:lpstr>Print_Area_MI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RShiller</dc:creator>
  <cp:lastModifiedBy>Adam Foster</cp:lastModifiedBy>
  <cp:lastPrinted>2001-01-03T03:07:37Z</cp:lastPrinted>
  <dcterms:created xsi:type="dcterms:W3CDTF">2000-07-15T18:21:09Z</dcterms:created>
  <dcterms:modified xsi:type="dcterms:W3CDTF">2023-06-11T00:09:20Z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0e244be3-aefb-42f5-ad8e-583ef560d873</vt:lpwstr>
  </property>
</Properties>
</file>