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\Documents\UW\Y2\S1\CPP\Project\opt_portfolio_variance\Testing\"/>
    </mc:Choice>
  </mc:AlternateContent>
  <xr:revisionPtr revIDLastSave="0" documentId="13_ncr:1_{5F4F250B-5DD3-4667-8BFC-B98E93AE30B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MALL" sheetId="5" r:id="rId1"/>
    <sheet name="MEDIUM" sheetId="7" r:id="rId2"/>
    <sheet name="LARGE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9" l="1"/>
  <c r="N65" i="9"/>
  <c r="K65" i="9"/>
  <c r="J42" i="7"/>
  <c r="G42" i="7"/>
  <c r="D42" i="7"/>
  <c r="J27" i="5"/>
  <c r="G27" i="5"/>
  <c r="D27" i="5"/>
  <c r="J28" i="5"/>
  <c r="G28" i="5"/>
  <c r="D28" i="5"/>
  <c r="J43" i="7"/>
  <c r="G43" i="7"/>
  <c r="D43" i="7"/>
  <c r="Q66" i="9"/>
  <c r="N66" i="9"/>
  <c r="K66" i="9"/>
  <c r="Q64" i="9"/>
  <c r="Q63" i="9"/>
  <c r="N64" i="9"/>
  <c r="N63" i="9"/>
  <c r="K64" i="9"/>
  <c r="K63" i="9"/>
  <c r="J41" i="7"/>
  <c r="J40" i="7"/>
  <c r="G41" i="7"/>
  <c r="G40" i="7"/>
  <c r="D41" i="7"/>
  <c r="D40" i="7"/>
  <c r="J26" i="5"/>
  <c r="J25" i="5"/>
  <c r="G26" i="5"/>
  <c r="G25" i="5"/>
  <c r="D26" i="5"/>
  <c r="D25" i="5"/>
  <c r="P62" i="9"/>
  <c r="Q62" i="9" s="1"/>
  <c r="O62" i="9"/>
  <c r="M62" i="9"/>
  <c r="N62" i="9" s="1"/>
  <c r="L62" i="9"/>
  <c r="J62" i="9"/>
  <c r="K62" i="9" s="1"/>
  <c r="I62" i="9"/>
  <c r="P61" i="9"/>
  <c r="Q61" i="9" s="1"/>
  <c r="O61" i="9"/>
  <c r="M61" i="9"/>
  <c r="N61" i="9" s="1"/>
  <c r="L61" i="9"/>
  <c r="K61" i="9"/>
  <c r="J61" i="9"/>
  <c r="I61" i="9"/>
  <c r="P60" i="9"/>
  <c r="Q60" i="9" s="1"/>
  <c r="O60" i="9"/>
  <c r="M60" i="9"/>
  <c r="N60" i="9" s="1"/>
  <c r="L60" i="9"/>
  <c r="J60" i="9"/>
  <c r="K60" i="9" s="1"/>
  <c r="I60" i="9"/>
  <c r="P59" i="9"/>
  <c r="Q59" i="9" s="1"/>
  <c r="O59" i="9"/>
  <c r="M59" i="9"/>
  <c r="N59" i="9" s="1"/>
  <c r="L59" i="9"/>
  <c r="J59" i="9"/>
  <c r="K59" i="9" s="1"/>
  <c r="I59" i="9"/>
  <c r="Q58" i="9"/>
  <c r="P58" i="9"/>
  <c r="O58" i="9"/>
  <c r="M58" i="9"/>
  <c r="N58" i="9" s="1"/>
  <c r="L58" i="9"/>
  <c r="J58" i="9"/>
  <c r="K58" i="9" s="1"/>
  <c r="I58" i="9"/>
  <c r="P57" i="9"/>
  <c r="Q57" i="9" s="1"/>
  <c r="O57" i="9"/>
  <c r="M57" i="9"/>
  <c r="N57" i="9" s="1"/>
  <c r="L57" i="9"/>
  <c r="J57" i="9"/>
  <c r="K57" i="9" s="1"/>
  <c r="I57" i="9"/>
  <c r="P56" i="9"/>
  <c r="Q56" i="9" s="1"/>
  <c r="O56" i="9"/>
  <c r="M56" i="9"/>
  <c r="N56" i="9" s="1"/>
  <c r="L56" i="9"/>
  <c r="J56" i="9"/>
  <c r="K56" i="9" s="1"/>
  <c r="I56" i="9"/>
  <c r="Q55" i="9"/>
  <c r="P55" i="9"/>
  <c r="O55" i="9"/>
  <c r="M55" i="9"/>
  <c r="N55" i="9" s="1"/>
  <c r="L55" i="9"/>
  <c r="J55" i="9"/>
  <c r="K55" i="9" s="1"/>
  <c r="I55" i="9"/>
  <c r="P54" i="9"/>
  <c r="Q54" i="9" s="1"/>
  <c r="O54" i="9"/>
  <c r="M54" i="9"/>
  <c r="N54" i="9" s="1"/>
  <c r="L54" i="9"/>
  <c r="J54" i="9"/>
  <c r="K54" i="9" s="1"/>
  <c r="I54" i="9"/>
  <c r="P53" i="9"/>
  <c r="Q53" i="9" s="1"/>
  <c r="O53" i="9"/>
  <c r="N53" i="9"/>
  <c r="M53" i="9"/>
  <c r="L53" i="9"/>
  <c r="J53" i="9"/>
  <c r="K53" i="9" s="1"/>
  <c r="I53" i="9"/>
  <c r="P52" i="9"/>
  <c r="Q52" i="9" s="1"/>
  <c r="O52" i="9"/>
  <c r="M52" i="9"/>
  <c r="N52" i="9" s="1"/>
  <c r="L52" i="9"/>
  <c r="J52" i="9"/>
  <c r="K52" i="9" s="1"/>
  <c r="I52" i="9"/>
  <c r="P51" i="9"/>
  <c r="Q51" i="9" s="1"/>
  <c r="O51" i="9"/>
  <c r="M51" i="9"/>
  <c r="N51" i="9" s="1"/>
  <c r="L51" i="9"/>
  <c r="J51" i="9"/>
  <c r="K51" i="9" s="1"/>
  <c r="I51" i="9"/>
  <c r="P50" i="9"/>
  <c r="Q50" i="9" s="1"/>
  <c r="O50" i="9"/>
  <c r="N50" i="9"/>
  <c r="M50" i="9"/>
  <c r="L50" i="9"/>
  <c r="J50" i="9"/>
  <c r="K50" i="9" s="1"/>
  <c r="I50" i="9"/>
  <c r="P49" i="9"/>
  <c r="Q49" i="9" s="1"/>
  <c r="O49" i="9"/>
  <c r="M49" i="9"/>
  <c r="N49" i="9" s="1"/>
  <c r="L49" i="9"/>
  <c r="J49" i="9"/>
  <c r="K49" i="9" s="1"/>
  <c r="I49" i="9"/>
  <c r="P48" i="9"/>
  <c r="Q48" i="9" s="1"/>
  <c r="O48" i="9"/>
  <c r="M48" i="9"/>
  <c r="N48" i="9" s="1"/>
  <c r="L48" i="9"/>
  <c r="K48" i="9"/>
  <c r="J48" i="9"/>
  <c r="I48" i="9"/>
  <c r="P47" i="9"/>
  <c r="Q47" i="9" s="1"/>
  <c r="O47" i="9"/>
  <c r="M47" i="9"/>
  <c r="N47" i="9" s="1"/>
  <c r="L47" i="9"/>
  <c r="J47" i="9"/>
  <c r="K47" i="9" s="1"/>
  <c r="I47" i="9"/>
  <c r="P46" i="9"/>
  <c r="Q46" i="9" s="1"/>
  <c r="O46" i="9"/>
  <c r="M46" i="9"/>
  <c r="N46" i="9" s="1"/>
  <c r="L46" i="9"/>
  <c r="J46" i="9"/>
  <c r="K46" i="9" s="1"/>
  <c r="I46" i="9"/>
  <c r="P45" i="9"/>
  <c r="Q45" i="9" s="1"/>
  <c r="O45" i="9"/>
  <c r="M45" i="9"/>
  <c r="N45" i="9" s="1"/>
  <c r="L45" i="9"/>
  <c r="K45" i="9"/>
  <c r="J45" i="9"/>
  <c r="I45" i="9"/>
  <c r="P44" i="9"/>
  <c r="Q44" i="9" s="1"/>
  <c r="O44" i="9"/>
  <c r="M44" i="9"/>
  <c r="N44" i="9" s="1"/>
  <c r="L44" i="9"/>
  <c r="J44" i="9"/>
  <c r="K44" i="9" s="1"/>
  <c r="I44" i="9"/>
  <c r="P43" i="9"/>
  <c r="Q43" i="9" s="1"/>
  <c r="O43" i="9"/>
  <c r="M43" i="9"/>
  <c r="N43" i="9" s="1"/>
  <c r="L43" i="9"/>
  <c r="J43" i="9"/>
  <c r="K43" i="9" s="1"/>
  <c r="I43" i="9"/>
  <c r="Q42" i="9"/>
  <c r="P42" i="9"/>
  <c r="O42" i="9"/>
  <c r="M42" i="9"/>
  <c r="N42" i="9" s="1"/>
  <c r="L42" i="9"/>
  <c r="J42" i="9"/>
  <c r="K42" i="9" s="1"/>
  <c r="I42" i="9"/>
  <c r="P41" i="9"/>
  <c r="Q41" i="9" s="1"/>
  <c r="O41" i="9"/>
  <c r="M41" i="9"/>
  <c r="N41" i="9" s="1"/>
  <c r="L41" i="9"/>
  <c r="J41" i="9"/>
  <c r="K41" i="9" s="1"/>
  <c r="I41" i="9"/>
  <c r="P40" i="9"/>
  <c r="Q40" i="9" s="1"/>
  <c r="O40" i="9"/>
  <c r="M40" i="9"/>
  <c r="N40" i="9" s="1"/>
  <c r="L40" i="9"/>
  <c r="J40" i="9"/>
  <c r="K40" i="9" s="1"/>
  <c r="I40" i="9"/>
  <c r="Q39" i="9"/>
  <c r="P39" i="9"/>
  <c r="O39" i="9"/>
  <c r="M39" i="9"/>
  <c r="N39" i="9" s="1"/>
  <c r="L39" i="9"/>
  <c r="J39" i="9"/>
  <c r="K39" i="9" s="1"/>
  <c r="I39" i="9"/>
  <c r="P38" i="9"/>
  <c r="Q38" i="9" s="1"/>
  <c r="O38" i="9"/>
  <c r="M38" i="9"/>
  <c r="N38" i="9" s="1"/>
  <c r="L38" i="9"/>
  <c r="J38" i="9"/>
  <c r="K38" i="9" s="1"/>
  <c r="I38" i="9"/>
  <c r="P37" i="9"/>
  <c r="O37" i="9"/>
  <c r="M37" i="9"/>
  <c r="N37" i="9" s="1"/>
  <c r="L37" i="9"/>
  <c r="K37" i="9"/>
  <c r="J37" i="9"/>
  <c r="I37" i="9"/>
  <c r="B31" i="7"/>
  <c r="I39" i="7"/>
  <c r="J39" i="7" s="1"/>
  <c r="H39" i="7"/>
  <c r="F39" i="7"/>
  <c r="G39" i="7" s="1"/>
  <c r="E39" i="7"/>
  <c r="C39" i="7"/>
  <c r="D39" i="7" s="1"/>
  <c r="B39" i="7"/>
  <c r="I38" i="7"/>
  <c r="J38" i="7" s="1"/>
  <c r="H38" i="7"/>
  <c r="F38" i="7"/>
  <c r="G38" i="7" s="1"/>
  <c r="E38" i="7"/>
  <c r="D38" i="7"/>
  <c r="C38" i="7"/>
  <c r="B38" i="7"/>
  <c r="I37" i="7"/>
  <c r="J37" i="7" s="1"/>
  <c r="H37" i="7"/>
  <c r="G37" i="7"/>
  <c r="F37" i="7"/>
  <c r="E37" i="7"/>
  <c r="C37" i="7"/>
  <c r="D37" i="7" s="1"/>
  <c r="B37" i="7"/>
  <c r="I36" i="7"/>
  <c r="J36" i="7" s="1"/>
  <c r="H36" i="7"/>
  <c r="F36" i="7"/>
  <c r="G36" i="7" s="1"/>
  <c r="E36" i="7"/>
  <c r="C36" i="7"/>
  <c r="D36" i="7" s="1"/>
  <c r="B36" i="7"/>
  <c r="I35" i="7"/>
  <c r="J35" i="7" s="1"/>
  <c r="H35" i="7"/>
  <c r="F35" i="7"/>
  <c r="G35" i="7" s="1"/>
  <c r="E35" i="7"/>
  <c r="C35" i="7"/>
  <c r="D35" i="7" s="1"/>
  <c r="B35" i="7"/>
  <c r="I34" i="7"/>
  <c r="J34" i="7" s="1"/>
  <c r="H34" i="7"/>
  <c r="F34" i="7"/>
  <c r="G34" i="7" s="1"/>
  <c r="E34" i="7"/>
  <c r="C34" i="7"/>
  <c r="D34" i="7" s="1"/>
  <c r="B34" i="7"/>
  <c r="I33" i="7"/>
  <c r="J33" i="7" s="1"/>
  <c r="H33" i="7"/>
  <c r="F33" i="7"/>
  <c r="G33" i="7" s="1"/>
  <c r="E33" i="7"/>
  <c r="C33" i="7"/>
  <c r="D33" i="7" s="1"/>
  <c r="B33" i="7"/>
  <c r="J32" i="7"/>
  <c r="I32" i="7"/>
  <c r="H32" i="7"/>
  <c r="F32" i="7"/>
  <c r="G32" i="7" s="1"/>
  <c r="E32" i="7"/>
  <c r="D32" i="7"/>
  <c r="C32" i="7"/>
  <c r="B32" i="7"/>
  <c r="I31" i="7"/>
  <c r="J31" i="7" s="1"/>
  <c r="H31" i="7"/>
  <c r="F31" i="7"/>
  <c r="G31" i="7" s="1"/>
  <c r="E31" i="7"/>
  <c r="C31" i="7"/>
  <c r="I30" i="7"/>
  <c r="H30" i="7"/>
  <c r="G30" i="7"/>
  <c r="F30" i="7"/>
  <c r="E30" i="7"/>
  <c r="D30" i="7"/>
  <c r="C30" i="7"/>
  <c r="B30" i="7"/>
  <c r="C20" i="5"/>
  <c r="C22" i="5"/>
  <c r="B21" i="5"/>
  <c r="B20" i="5"/>
  <c r="I24" i="5"/>
  <c r="H24" i="5"/>
  <c r="F24" i="5"/>
  <c r="E24" i="5"/>
  <c r="C24" i="5"/>
  <c r="B24" i="5"/>
  <c r="I23" i="5"/>
  <c r="H23" i="5"/>
  <c r="F23" i="5"/>
  <c r="E23" i="5"/>
  <c r="C23" i="5"/>
  <c r="B23" i="5"/>
  <c r="I22" i="5"/>
  <c r="H22" i="5"/>
  <c r="F22" i="5"/>
  <c r="E22" i="5"/>
  <c r="B22" i="5"/>
  <c r="I21" i="5"/>
  <c r="H21" i="5"/>
  <c r="F21" i="5"/>
  <c r="E21" i="5"/>
  <c r="C21" i="5"/>
  <c r="I20" i="5"/>
  <c r="H20" i="5"/>
  <c r="J20" i="5" s="1"/>
  <c r="F20" i="5"/>
  <c r="E20" i="5"/>
  <c r="G20" i="5" s="1"/>
  <c r="Q37" i="9" l="1"/>
  <c r="D31" i="7"/>
  <c r="J30" i="7"/>
  <c r="D20" i="5"/>
  <c r="D23" i="5"/>
  <c r="G23" i="5"/>
  <c r="J23" i="5"/>
  <c r="G21" i="5"/>
  <c r="D24" i="5"/>
  <c r="J21" i="5"/>
  <c r="G24" i="5"/>
  <c r="J24" i="5"/>
  <c r="G22" i="5"/>
  <c r="J22" i="5"/>
  <c r="D22" i="5"/>
  <c r="D21" i="5"/>
</calcChain>
</file>

<file path=xl/sharedStrings.xml><?xml version="1.0" encoding="utf-8"?>
<sst xmlns="http://schemas.openxmlformats.org/spreadsheetml/2006/main" count="181" uniqueCount="24">
  <si>
    <t>EXPECTED OUTPUT</t>
  </si>
  <si>
    <t>RESULT MATRIX</t>
  </si>
  <si>
    <t>Type</t>
  </si>
  <si>
    <t>Side</t>
  </si>
  <si>
    <t>Strike</t>
  </si>
  <si>
    <t>DaysRemaining</t>
  </si>
  <si>
    <t>Volume</t>
  </si>
  <si>
    <t>OptionCount</t>
  </si>
  <si>
    <t>Mean</t>
  </si>
  <si>
    <t>Variance</t>
  </si>
  <si>
    <t>StdDeviation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</si>
  <si>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</si>
  <si>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</si>
  <si>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</si>
  <si>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</si>
  <si>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</si>
  <si>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</si>
  <si>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</si>
  <si>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</si>
  <si>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Differences</t>
  </si>
  <si>
    <t>MEAN</t>
  </si>
  <si>
    <t>VARIANCE</t>
  </si>
  <si>
    <t>DIFFERENCE</t>
  </si>
  <si>
    <t>STDDEVIATION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</si>
</sst>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4" borderId="4" xfId="0" applyFont="1" applyFill="1" applyBorder="1" applyAlignment="1">
      <alignment horizontal="center"/>
    </xf>
    <xf numFmtId="0" fontId="1" fillId="3" borderId="7" xfId="0" applyFont="1" applyFill="1" applyBorder="1"/>
    <xf numFmtId="0" fontId="0" fillId="3" borderId="0" xfId="0" applyFill="1"/>
    <xf numFmtId="0" fontId="1" fillId="3" borderId="4" xfId="0" applyFont="1" applyFill="1" applyBorder="1"/>
    <xf numFmtId="0" fontId="0" fillId="3" borderId="4" xfId="0" applyFill="1" applyBorder="1"/>
    <xf numFmtId="11" fontId="0" fillId="3" borderId="4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/>
    <xf numFmtId="0" fontId="1" fillId="4" borderId="4" xfId="0" applyFont="1" applyFill="1" applyBorder="1" applyAlignment="1"/>
    <xf numFmtId="0" fontId="1" fillId="4" borderId="6" xfId="0" applyFont="1" applyFill="1" applyBorder="1" applyAlignment="1"/>
    <xf numFmtId="0" fontId="1" fillId="5" borderId="4" xfId="0" applyFont="1" applyFill="1" applyBorder="1" applyAlignment="1"/>
    <xf numFmtId="43" fontId="0" fillId="4" borderId="6" xfId="1" applyNumberFormat="1" applyFont="1" applyFill="1" applyBorder="1" applyAlignment="1">
      <alignment horizontal="right"/>
    </xf>
    <xf numFmtId="43" fontId="0" fillId="4" borderId="4" xfId="1" applyNumberFormat="1" applyFont="1" applyFill="1" applyBorder="1" applyAlignment="1">
      <alignment horizontal="right"/>
    </xf>
    <xf numFmtId="43" fontId="0" fillId="5" borderId="4" xfId="1" applyNumberFormat="1" applyFont="1" applyFill="1" applyBorder="1" applyAlignment="1">
      <alignment horizontal="right"/>
    </xf>
    <xf numFmtId="43" fontId="0" fillId="6" borderId="6" xfId="1" applyNumberFormat="1" applyFont="1" applyFill="1" applyBorder="1" applyAlignment="1">
      <alignment horizontal="right"/>
    </xf>
    <xf numFmtId="43" fontId="0" fillId="6" borderId="4" xfId="1" applyNumberFormat="1" applyFont="1" applyFill="1" applyBorder="1" applyAlignment="1">
      <alignment horizontal="right"/>
    </xf>
    <xf numFmtId="0" fontId="0" fillId="3" borderId="1" xfId="0" applyNumberFormat="1" applyFill="1" applyBorder="1"/>
    <xf numFmtId="11" fontId="0" fillId="3" borderId="1" xfId="0" applyNumberFormat="1" applyFill="1" applyBorder="1"/>
    <xf numFmtId="10" fontId="0" fillId="6" borderId="4" xfId="2" applyNumberFormat="1" applyFont="1" applyFill="1" applyBorder="1" applyAlignment="1">
      <alignment horizontal="right"/>
    </xf>
    <xf numFmtId="10" fontId="0" fillId="5" borderId="4" xfId="2" applyNumberFormat="1" applyFont="1" applyFill="1" applyBorder="1" applyAlignment="1">
      <alignment horizontal="right"/>
    </xf>
    <xf numFmtId="10" fontId="0" fillId="4" borderId="4" xfId="2" applyNumberFormat="1" applyFont="1" applyFill="1" applyBorder="1" applyAlignment="1">
      <alignment horizontal="right"/>
    </xf>
    <xf numFmtId="43" fontId="0" fillId="5" borderId="10" xfId="1" applyNumberFormat="1" applyFont="1" applyFill="1" applyBorder="1" applyAlignment="1">
      <alignment horizontal="right"/>
    </xf>
    <xf numFmtId="43" fontId="0" fillId="4" borderId="6" xfId="1" applyNumberFormat="1" applyFont="1" applyFill="1" applyBorder="1" applyAlignment="1">
      <alignment horizontal="center"/>
    </xf>
    <xf numFmtId="43" fontId="0" fillId="4" borderId="4" xfId="1" applyNumberFormat="1" applyFont="1" applyFill="1" applyBorder="1"/>
    <xf numFmtId="43" fontId="0" fillId="5" borderId="10" xfId="1" applyNumberFormat="1" applyFont="1" applyFill="1" applyBorder="1" applyAlignment="1">
      <alignment horizontal="center"/>
    </xf>
    <xf numFmtId="43" fontId="0" fillId="5" borderId="4" xfId="1" applyNumberFormat="1" applyFont="1" applyFill="1" applyBorder="1"/>
    <xf numFmtId="43" fontId="0" fillId="6" borderId="6" xfId="1" applyNumberFormat="1" applyFont="1" applyFill="1" applyBorder="1" applyAlignment="1">
      <alignment horizontal="center"/>
    </xf>
    <xf numFmtId="43" fontId="0" fillId="6" borderId="4" xfId="1" applyNumberFormat="1" applyFont="1" applyFill="1" applyBorder="1"/>
    <xf numFmtId="10" fontId="0" fillId="4" borderId="4" xfId="2" applyNumberFormat="1" applyFont="1" applyFill="1" applyBorder="1"/>
    <xf numFmtId="10" fontId="0" fillId="5" borderId="4" xfId="2" applyNumberFormat="1" applyFont="1" applyFill="1" applyBorder="1"/>
    <xf numFmtId="10" fontId="0" fillId="6" borderId="4" xfId="2" applyNumberFormat="1" applyFont="1" applyFill="1" applyBorder="1"/>
    <xf numFmtId="1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D848-F4DE-47E1-AD84-02D589240C00}">
  <sheetPr>
    <tabColor theme="8" tint="0.79998168889431442"/>
  </sheetPr>
  <dimension ref="A1:K28"/>
  <sheetViews>
    <sheetView tabSelected="1" workbookViewId="0">
      <selection activeCell="L16" sqref="L16"/>
    </sheetView>
  </sheetViews>
  <sheetFormatPr defaultRowHeight="14.25" x14ac:dyDescent="0.45"/>
  <cols>
    <col min="1" max="1" width="5.86328125" bestFit="1" customWidth="1"/>
    <col min="2" max="2" width="16" bestFit="1" customWidth="1"/>
    <col min="3" max="3" width="13.6640625" bestFit="1" customWidth="1"/>
    <col min="4" max="4" width="16.59765625" bestFit="1" customWidth="1"/>
    <col min="5" max="5" width="16" bestFit="1" customWidth="1"/>
    <col min="6" max="6" width="13.6640625" bestFit="1" customWidth="1"/>
    <col min="7" max="7" width="10.33203125" bestFit="1" customWidth="1"/>
    <col min="8" max="8" width="16" bestFit="1" customWidth="1"/>
    <col min="9" max="9" width="13.6640625" bestFit="1" customWidth="1"/>
    <col min="10" max="10" width="12.9296875" bestFit="1" customWidth="1"/>
    <col min="11" max="11" width="11.73046875" bestFit="1" customWidth="1"/>
    <col min="12" max="12" width="15" bestFit="1" customWidth="1"/>
    <col min="13" max="13" width="11.59765625" bestFit="1" customWidth="1"/>
  </cols>
  <sheetData>
    <row r="1" spans="1:11" x14ac:dyDescent="0.45">
      <c r="A1" s="12" t="s">
        <v>0</v>
      </c>
      <c r="B1" s="12"/>
      <c r="C1" s="12"/>
      <c r="D1" s="12"/>
      <c r="E1" s="12"/>
      <c r="H1" s="12" t="s">
        <v>1</v>
      </c>
      <c r="I1" s="12"/>
      <c r="J1" s="12"/>
      <c r="K1" s="12"/>
    </row>
    <row r="2" spans="1:11" x14ac:dyDescent="0.4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45">
      <c r="A3" s="1" t="s">
        <v>11</v>
      </c>
      <c r="B3" s="1" t="s">
        <v>12</v>
      </c>
      <c r="C3" s="1">
        <v>5000</v>
      </c>
      <c r="D3" s="1">
        <v>60</v>
      </c>
      <c r="E3" s="1">
        <v>5</v>
      </c>
      <c r="H3" s="1">
        <v>0</v>
      </c>
      <c r="I3" s="27">
        <v>0</v>
      </c>
      <c r="J3" s="27">
        <v>0</v>
      </c>
      <c r="K3" s="27">
        <v>0</v>
      </c>
    </row>
    <row r="4" spans="1:11" x14ac:dyDescent="0.45">
      <c r="A4" s="1" t="s">
        <v>11</v>
      </c>
      <c r="B4" s="1" t="s">
        <v>13</v>
      </c>
      <c r="C4" s="1">
        <v>5500</v>
      </c>
      <c r="D4" s="1">
        <v>60</v>
      </c>
      <c r="E4" s="1">
        <v>5</v>
      </c>
      <c r="H4" s="1">
        <v>1</v>
      </c>
      <c r="I4" s="27">
        <v>917.73489800000004</v>
      </c>
      <c r="J4" s="27">
        <v>1774940.863654</v>
      </c>
      <c r="K4" s="27">
        <v>1332.2690660000001</v>
      </c>
    </row>
    <row r="5" spans="1:11" x14ac:dyDescent="0.45">
      <c r="A5" s="1" t="s">
        <v>14</v>
      </c>
      <c r="B5" s="1" t="s">
        <v>12</v>
      </c>
      <c r="C5" s="1">
        <v>5500</v>
      </c>
      <c r="D5" s="1">
        <v>60</v>
      </c>
      <c r="E5" s="1">
        <v>5</v>
      </c>
      <c r="H5" s="1">
        <v>2</v>
      </c>
      <c r="I5" s="27">
        <v>759.43920000000003</v>
      </c>
      <c r="J5" s="27">
        <v>915856.752309</v>
      </c>
      <c r="K5" s="27">
        <v>957.00405000000001</v>
      </c>
    </row>
    <row r="6" spans="1:11" x14ac:dyDescent="0.45">
      <c r="A6" s="1" t="s">
        <v>14</v>
      </c>
      <c r="B6" s="1" t="s">
        <v>13</v>
      </c>
      <c r="C6" s="1">
        <v>5000</v>
      </c>
      <c r="D6" s="1">
        <v>60</v>
      </c>
      <c r="E6" s="1">
        <v>5</v>
      </c>
      <c r="H6" s="1">
        <v>3</v>
      </c>
      <c r="I6" s="27">
        <v>3213.4874920000002</v>
      </c>
      <c r="J6" s="27">
        <v>1119894.5744960001</v>
      </c>
      <c r="K6" s="27">
        <v>1058.250714</v>
      </c>
    </row>
    <row r="7" spans="1:11" x14ac:dyDescent="0.45">
      <c r="A7" s="1"/>
      <c r="B7" s="1"/>
      <c r="C7" s="1"/>
      <c r="D7" s="1"/>
      <c r="E7" s="1"/>
      <c r="H7" s="1">
        <v>4</v>
      </c>
      <c r="I7" s="27">
        <v>2500</v>
      </c>
      <c r="J7" s="27">
        <v>0</v>
      </c>
      <c r="K7" s="27">
        <v>0</v>
      </c>
    </row>
    <row r="8" spans="1:11" x14ac:dyDescent="0.45">
      <c r="A8" s="2" t="s">
        <v>15</v>
      </c>
      <c r="B8" s="2" t="s">
        <v>16</v>
      </c>
      <c r="C8" s="2" t="s">
        <v>17</v>
      </c>
      <c r="D8" s="2" t="s">
        <v>18</v>
      </c>
      <c r="E8" s="2"/>
    </row>
    <row r="9" spans="1:11" x14ac:dyDescent="0.45">
      <c r="A9" s="1">
        <v>0</v>
      </c>
      <c r="B9" s="27">
        <v>0</v>
      </c>
      <c r="C9" s="28">
        <v>0</v>
      </c>
      <c r="D9" s="27">
        <v>0</v>
      </c>
      <c r="E9" s="1"/>
    </row>
    <row r="10" spans="1:11" x14ac:dyDescent="0.45">
      <c r="A10" s="1">
        <v>1</v>
      </c>
      <c r="B10" s="27">
        <v>919.18312700000001</v>
      </c>
      <c r="C10" s="28">
        <v>1743876</v>
      </c>
      <c r="D10" s="27">
        <v>1320.558986</v>
      </c>
      <c r="E10" s="1"/>
    </row>
    <row r="11" spans="1:11" x14ac:dyDescent="0.45">
      <c r="A11" s="1">
        <v>2</v>
      </c>
      <c r="B11" s="27">
        <v>765.08689200000003</v>
      </c>
      <c r="C11" s="28">
        <v>913870.6</v>
      </c>
      <c r="D11" s="27">
        <v>955.96578699999998</v>
      </c>
      <c r="E11" s="1"/>
    </row>
    <row r="12" spans="1:11" x14ac:dyDescent="0.45">
      <c r="A12" s="1">
        <v>3</v>
      </c>
      <c r="B12" s="27">
        <v>3212.8569819999998</v>
      </c>
      <c r="C12" s="28">
        <v>1137098</v>
      </c>
      <c r="D12" s="27">
        <v>1066.3479319999999</v>
      </c>
      <c r="E12" s="1"/>
    </row>
    <row r="13" spans="1:11" x14ac:dyDescent="0.45">
      <c r="A13" s="1">
        <v>4</v>
      </c>
      <c r="B13" s="27">
        <v>2499.999988</v>
      </c>
      <c r="C13" s="28">
        <v>3.103566E-2</v>
      </c>
      <c r="D13" s="27">
        <v>0.17616899999999999</v>
      </c>
      <c r="E13" s="1"/>
    </row>
    <row r="17" spans="1:10" x14ac:dyDescent="0.45">
      <c r="A17" s="12" t="s">
        <v>19</v>
      </c>
      <c r="B17" s="13"/>
      <c r="C17" s="13"/>
    </row>
    <row r="18" spans="1:10" x14ac:dyDescent="0.45">
      <c r="A18" s="3"/>
      <c r="B18" s="20" t="s">
        <v>0</v>
      </c>
      <c r="C18" s="6" t="s">
        <v>1</v>
      </c>
      <c r="D18" s="6" t="s">
        <v>22</v>
      </c>
      <c r="E18" s="21" t="s">
        <v>0</v>
      </c>
      <c r="F18" s="4" t="s">
        <v>1</v>
      </c>
      <c r="G18" s="4" t="s">
        <v>22</v>
      </c>
      <c r="H18" s="18" t="s">
        <v>0</v>
      </c>
      <c r="I18" s="5" t="s">
        <v>1</v>
      </c>
      <c r="J18" s="5" t="s">
        <v>22</v>
      </c>
    </row>
    <row r="19" spans="1:10" x14ac:dyDescent="0.45">
      <c r="A19" s="3" t="s">
        <v>15</v>
      </c>
      <c r="B19" s="19" t="s">
        <v>20</v>
      </c>
      <c r="C19" s="6" t="s">
        <v>20</v>
      </c>
      <c r="D19" s="6" t="s">
        <v>20</v>
      </c>
      <c r="E19" s="21" t="s">
        <v>21</v>
      </c>
      <c r="F19" s="4" t="s">
        <v>21</v>
      </c>
      <c r="G19" s="4" t="s">
        <v>21</v>
      </c>
      <c r="H19" s="18" t="s">
        <v>23</v>
      </c>
      <c r="I19" s="5" t="s">
        <v>23</v>
      </c>
      <c r="J19" s="5" t="s">
        <v>23</v>
      </c>
    </row>
    <row r="20" spans="1:10" x14ac:dyDescent="0.45">
      <c r="A20" s="3">
        <v>0</v>
      </c>
      <c r="B20" s="23">
        <f>VLOOKUP(A20,$A$8:$B$13,2,FALSE)</f>
        <v>0</v>
      </c>
      <c r="C20" s="23">
        <f>VLOOKUP(A20,$H$2:$I$7,2,FALSE)</f>
        <v>0</v>
      </c>
      <c r="D20" s="31" t="e">
        <f>(C20-B20)/B20</f>
        <v>#DIV/0!</v>
      </c>
      <c r="E20" s="24">
        <f>VLOOKUP(A20,$A$8:$C$13,3,FALSE)</f>
        <v>0</v>
      </c>
      <c r="F20" s="24">
        <f>VLOOKUP(A20,$H$2:$J$7,3,FALSE)</f>
        <v>0</v>
      </c>
      <c r="G20" s="30" t="e">
        <f>(F20-E20)/E20</f>
        <v>#DIV/0!</v>
      </c>
      <c r="H20" s="25">
        <f>VLOOKUP(A20,$A$8:$D$13,4,FALSE)</f>
        <v>0</v>
      </c>
      <c r="I20" s="26">
        <f>VLOOKUP(A20,$H$2:$K$7,4,FALSE)</f>
        <v>0</v>
      </c>
      <c r="J20" s="29" t="e">
        <f>(I20-H20)/H20</f>
        <v>#DIV/0!</v>
      </c>
    </row>
    <row r="21" spans="1:10" x14ac:dyDescent="0.45">
      <c r="A21" s="3">
        <v>1</v>
      </c>
      <c r="B21" s="23">
        <f>VLOOKUP(A21,$A$8:$B$13,2,FALSE)</f>
        <v>919.18312700000001</v>
      </c>
      <c r="C21" s="23">
        <f>VLOOKUP(A21,$H$2:$I$7,2,FALSE)</f>
        <v>917.73489800000004</v>
      </c>
      <c r="D21" s="31">
        <f>(C21-B21)/B21</f>
        <v>-1.5755609056126302E-3</v>
      </c>
      <c r="E21" s="24">
        <f>VLOOKUP(A21,$A$8:$C$13,3,FALSE)</f>
        <v>1743876</v>
      </c>
      <c r="F21" s="24">
        <f>VLOOKUP(A21,$H$2:$J$7,3,FALSE)</f>
        <v>1774940.863654</v>
      </c>
      <c r="G21" s="30">
        <f>(F21-E21)/E21</f>
        <v>1.7813688389541449E-2</v>
      </c>
      <c r="H21" s="25">
        <f>VLOOKUP(A21,$A$8:$D$13,4,FALSE)</f>
        <v>1320.558986</v>
      </c>
      <c r="I21" s="26">
        <f>VLOOKUP(A21,$H$2:$K$7,4,FALSE)</f>
        <v>1332.2690660000001</v>
      </c>
      <c r="J21" s="29">
        <f>(I21-H21)/H21</f>
        <v>8.8675175619910267E-3</v>
      </c>
    </row>
    <row r="22" spans="1:10" x14ac:dyDescent="0.45">
      <c r="A22" s="3">
        <v>2</v>
      </c>
      <c r="B22" s="23">
        <f t="shared" ref="B22:B24" si="0">VLOOKUP(A22,$A$8:$B$13,2,FALSE)</f>
        <v>765.08689200000003</v>
      </c>
      <c r="C22" s="23">
        <f>VLOOKUP(A22,$H$2:$I$7,2,FALSE)</f>
        <v>759.43920000000003</v>
      </c>
      <c r="D22" s="31">
        <f>(C22-B22)/B22</f>
        <v>-7.381765468803779E-3</v>
      </c>
      <c r="E22" s="24">
        <f>VLOOKUP(A22,$A$8:$C$13,3,FALSE)</f>
        <v>913870.6</v>
      </c>
      <c r="F22" s="24">
        <f>VLOOKUP(A22,$H$2:$J$7,3,FALSE)</f>
        <v>915856.752309</v>
      </c>
      <c r="G22" s="30">
        <f>(F22-E22)/E22</f>
        <v>2.1733408526327757E-3</v>
      </c>
      <c r="H22" s="25">
        <f>VLOOKUP(A22,$A$8:$D$13,4,FALSE)</f>
        <v>955.96578699999998</v>
      </c>
      <c r="I22" s="26">
        <f>VLOOKUP(A22,$H$2:$K$7,4,FALSE)</f>
        <v>957.00405000000001</v>
      </c>
      <c r="J22" s="29">
        <f>(I22-H22)/H22</f>
        <v>1.0860880317257935E-3</v>
      </c>
    </row>
    <row r="23" spans="1:10" x14ac:dyDescent="0.45">
      <c r="A23" s="3">
        <v>3</v>
      </c>
      <c r="B23" s="23">
        <f t="shared" si="0"/>
        <v>3212.8569819999998</v>
      </c>
      <c r="C23" s="23">
        <f>VLOOKUP(A23,$H$2:$I$7,2,FALSE)</f>
        <v>3213.4874920000002</v>
      </c>
      <c r="D23" s="31">
        <f>(C23-B23)/B23</f>
        <v>1.9624589688642827E-4</v>
      </c>
      <c r="E23" s="24">
        <f>VLOOKUP(A23,$A$8:$C$13,3,FALSE)</f>
        <v>1137098</v>
      </c>
      <c r="F23" s="24">
        <f>VLOOKUP(A23,$H$2:$J$7,3,FALSE)</f>
        <v>1119894.5744960001</v>
      </c>
      <c r="G23" s="30">
        <f>(F23-E23)/E23</f>
        <v>-1.5129237325190904E-2</v>
      </c>
      <c r="H23" s="25">
        <f>VLOOKUP(A23,$A$8:$D$13,4,FALSE)</f>
        <v>1066.3479319999999</v>
      </c>
      <c r="I23" s="26">
        <f>VLOOKUP(A23,$H$2:$K$7,4,FALSE)</f>
        <v>1058.250714</v>
      </c>
      <c r="J23" s="29">
        <f>(I23-H23)/H23</f>
        <v>-7.5934108905833979E-3</v>
      </c>
    </row>
    <row r="24" spans="1:10" x14ac:dyDescent="0.45">
      <c r="A24" s="3">
        <v>4</v>
      </c>
      <c r="B24" s="23">
        <f t="shared" si="0"/>
        <v>2499.999988</v>
      </c>
      <c r="C24" s="23">
        <f>VLOOKUP(A24,$H$2:$I$7,2,FALSE)</f>
        <v>2500</v>
      </c>
      <c r="D24" s="31">
        <f>(C24-B24)/B24</f>
        <v>4.8000000109211647E-9</v>
      </c>
      <c r="E24" s="24">
        <f>VLOOKUP(A24,$A$8:$C$13,3,FALSE)</f>
        <v>3.103566E-2</v>
      </c>
      <c r="F24" s="24">
        <f>VLOOKUP(A24,$H$2:$J$7,3,FALSE)</f>
        <v>0</v>
      </c>
      <c r="G24" s="30">
        <f>(F24-E24)/E24</f>
        <v>-1</v>
      </c>
      <c r="H24" s="25">
        <f>VLOOKUP(A24,$A$8:$D$13,4,FALSE)</f>
        <v>0.17616899999999999</v>
      </c>
      <c r="I24" s="26">
        <f>VLOOKUP(A24,$H$2:$K$7,4,FALSE)</f>
        <v>0</v>
      </c>
      <c r="J24" s="29">
        <f>(I24-H24)/H24</f>
        <v>-1</v>
      </c>
    </row>
    <row r="25" spans="1:10" x14ac:dyDescent="0.45">
      <c r="D25" s="42">
        <f>MAX(D21:D24)</f>
        <v>1.9624589688642827E-4</v>
      </c>
      <c r="G25" s="42">
        <f>MAX(G21:G24)</f>
        <v>1.7813688389541449E-2</v>
      </c>
      <c r="J25" s="42">
        <f>MAX(J21:J24)</f>
        <v>8.8675175619910267E-3</v>
      </c>
    </row>
    <row r="26" spans="1:10" x14ac:dyDescent="0.45">
      <c r="D26" s="42">
        <f>MIN(D21:D24)</f>
        <v>-7.381765468803779E-3</v>
      </c>
      <c r="G26" s="42">
        <f>MIN(G21:G24)</f>
        <v>-1</v>
      </c>
      <c r="J26" s="42">
        <f>MIN(J21:J24)</f>
        <v>-1</v>
      </c>
    </row>
    <row r="27" spans="1:10" x14ac:dyDescent="0.45">
      <c r="D27" s="42">
        <f>MEDIAN(D21:D24)</f>
        <v>-7.8777805280630961E-4</v>
      </c>
      <c r="G27" s="42">
        <f>MEDIAN(G21:G24)</f>
        <v>-6.4779482362790648E-3</v>
      </c>
      <c r="J27" s="42">
        <f>MEDIAN(J21:J24)</f>
        <v>-3.2536614294288021E-3</v>
      </c>
    </row>
    <row r="28" spans="1:10" x14ac:dyDescent="0.45">
      <c r="D28" s="42">
        <f>AVERAGE(D21:D24)</f>
        <v>-2.1902689193824924E-3</v>
      </c>
      <c r="G28" s="42">
        <f>AVERAGE(G21:G24)</f>
        <v>-0.24878555202075417</v>
      </c>
      <c r="J28" s="42">
        <f>AVERAGE(J21:J24)</f>
        <v>-0.24940995132421664</v>
      </c>
    </row>
  </sheetData>
  <mergeCells count="3">
    <mergeCell ref="A1:E1"/>
    <mergeCell ref="H1:K1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51BC-E1FD-42BD-804D-9A46644F0FF8}">
  <sheetPr>
    <tabColor theme="9" tint="0.79998168889431442"/>
  </sheetPr>
  <dimension ref="A1:N43"/>
  <sheetViews>
    <sheetView topLeftCell="A18" workbookViewId="0">
      <selection activeCell="G42" sqref="G42"/>
    </sheetView>
  </sheetViews>
  <sheetFormatPr defaultRowHeight="14.25" x14ac:dyDescent="0.45"/>
  <cols>
    <col min="1" max="1" width="5.86328125" bestFit="1" customWidth="1"/>
    <col min="2" max="2" width="16" bestFit="1" customWidth="1"/>
    <col min="3" max="3" width="13.6640625" bestFit="1" customWidth="1"/>
    <col min="4" max="4" width="16.59765625" bestFit="1" customWidth="1"/>
    <col min="5" max="5" width="16" bestFit="1" customWidth="1"/>
    <col min="6" max="6" width="13.6640625" bestFit="1" customWidth="1"/>
    <col min="7" max="7" width="10.33203125" bestFit="1" customWidth="1"/>
    <col min="8" max="8" width="16" bestFit="1" customWidth="1"/>
    <col min="9" max="9" width="13.6640625" bestFit="1" customWidth="1"/>
    <col min="10" max="10" width="12.9296875" bestFit="1" customWidth="1"/>
    <col min="11" max="11" width="11.265625" bestFit="1" customWidth="1"/>
    <col min="12" max="14" width="11.73046875" bestFit="1" customWidth="1"/>
  </cols>
  <sheetData>
    <row r="1" spans="1:14" x14ac:dyDescent="0.45">
      <c r="A1" s="14" t="s">
        <v>0</v>
      </c>
      <c r="B1" s="15"/>
      <c r="C1" s="15"/>
      <c r="D1" s="15"/>
      <c r="E1" s="16"/>
      <c r="K1" s="12" t="s">
        <v>1</v>
      </c>
      <c r="L1" s="12"/>
      <c r="M1" s="12"/>
      <c r="N1" s="12"/>
    </row>
    <row r="2" spans="1:14" x14ac:dyDescent="0.45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 x14ac:dyDescent="0.45">
      <c r="A3" s="10" t="s">
        <v>11</v>
      </c>
      <c r="B3" s="10" t="s">
        <v>12</v>
      </c>
      <c r="C3" s="10">
        <v>4800</v>
      </c>
      <c r="D3" s="10">
        <v>60</v>
      </c>
      <c r="E3" s="10">
        <v>10</v>
      </c>
      <c r="K3" s="8">
        <v>0</v>
      </c>
      <c r="L3" s="8">
        <v>0</v>
      </c>
      <c r="M3" s="8">
        <v>0</v>
      </c>
      <c r="N3" s="8">
        <v>0</v>
      </c>
    </row>
    <row r="4" spans="1:14" x14ac:dyDescent="0.45">
      <c r="A4" s="10" t="s">
        <v>11</v>
      </c>
      <c r="B4" s="10" t="s">
        <v>13</v>
      </c>
      <c r="C4" s="10">
        <v>5200</v>
      </c>
      <c r="D4" s="10">
        <v>60</v>
      </c>
      <c r="E4" s="10">
        <v>5</v>
      </c>
      <c r="K4" s="8">
        <v>1</v>
      </c>
      <c r="L4" s="8">
        <v>3043.7750120000001</v>
      </c>
      <c r="M4" s="8">
        <v>10466972.001822</v>
      </c>
      <c r="N4" s="8">
        <v>3235.270004</v>
      </c>
    </row>
    <row r="5" spans="1:14" x14ac:dyDescent="0.45">
      <c r="A5" s="10" t="s">
        <v>14</v>
      </c>
      <c r="B5" s="10" t="s">
        <v>12</v>
      </c>
      <c r="C5" s="10">
        <v>5000</v>
      </c>
      <c r="D5" s="10">
        <v>60</v>
      </c>
      <c r="E5" s="10">
        <v>8</v>
      </c>
      <c r="K5" s="8">
        <v>2</v>
      </c>
      <c r="L5" s="8">
        <v>2559.0135140000002</v>
      </c>
      <c r="M5" s="8">
        <v>5784546.6151170004</v>
      </c>
      <c r="N5" s="8">
        <v>2405.1084409999999</v>
      </c>
    </row>
    <row r="6" spans="1:14" x14ac:dyDescent="0.45">
      <c r="A6" s="10" t="s">
        <v>11</v>
      </c>
      <c r="B6" s="10" t="s">
        <v>13</v>
      </c>
      <c r="C6" s="10">
        <v>5400</v>
      </c>
      <c r="D6" s="10">
        <v>60</v>
      </c>
      <c r="E6" s="10">
        <v>7</v>
      </c>
      <c r="K6" s="8">
        <v>3</v>
      </c>
      <c r="L6" s="8">
        <v>3704.7293159999999</v>
      </c>
      <c r="M6" s="8">
        <v>2954584.9488229998</v>
      </c>
      <c r="N6" s="8">
        <v>1718.8906159999999</v>
      </c>
    </row>
    <row r="7" spans="1:14" x14ac:dyDescent="0.45">
      <c r="A7" s="10" t="s">
        <v>14</v>
      </c>
      <c r="B7" s="10" t="s">
        <v>13</v>
      </c>
      <c r="C7" s="10">
        <v>4600</v>
      </c>
      <c r="D7" s="10">
        <v>60</v>
      </c>
      <c r="E7" s="10">
        <v>6</v>
      </c>
      <c r="K7" s="8">
        <v>4</v>
      </c>
      <c r="L7" s="8">
        <v>3384.2359540000002</v>
      </c>
      <c r="M7" s="8">
        <v>1614026.8751660001</v>
      </c>
      <c r="N7" s="8">
        <v>1270.4435739999999</v>
      </c>
    </row>
    <row r="8" spans="1:14" x14ac:dyDescent="0.45">
      <c r="A8" s="9" t="s">
        <v>11</v>
      </c>
      <c r="B8" s="9" t="s">
        <v>12</v>
      </c>
      <c r="C8" s="9">
        <v>5100</v>
      </c>
      <c r="D8" s="9">
        <v>60</v>
      </c>
      <c r="E8" s="9">
        <v>9</v>
      </c>
      <c r="K8" s="8">
        <v>5</v>
      </c>
      <c r="L8" s="8">
        <v>3240.061154</v>
      </c>
      <c r="M8" s="8">
        <v>1219046.9517369999</v>
      </c>
      <c r="N8" s="8">
        <v>1104.104593</v>
      </c>
    </row>
    <row r="9" spans="1:14" x14ac:dyDescent="0.45">
      <c r="A9" s="10" t="s">
        <v>11</v>
      </c>
      <c r="B9" s="10" t="s">
        <v>13</v>
      </c>
      <c r="C9" s="10">
        <v>5200</v>
      </c>
      <c r="D9" s="10">
        <v>60</v>
      </c>
      <c r="E9" s="10">
        <v>5</v>
      </c>
      <c r="K9" s="8">
        <v>6</v>
      </c>
      <c r="L9" s="8">
        <v>4452.7425430000003</v>
      </c>
      <c r="M9" s="8">
        <v>8153196.6336759999</v>
      </c>
      <c r="N9" s="8">
        <v>2855.3802959999998</v>
      </c>
    </row>
    <row r="10" spans="1:14" x14ac:dyDescent="0.45">
      <c r="A10" s="10" t="s">
        <v>14</v>
      </c>
      <c r="B10" s="10" t="s">
        <v>12</v>
      </c>
      <c r="C10" s="10">
        <v>5000</v>
      </c>
      <c r="D10" s="10">
        <v>60</v>
      </c>
      <c r="E10" s="10">
        <v>8</v>
      </c>
      <c r="K10" s="8">
        <v>7</v>
      </c>
      <c r="L10" s="8">
        <v>3967.981045</v>
      </c>
      <c r="M10" s="8">
        <v>4086329.8198819999</v>
      </c>
      <c r="N10" s="8">
        <v>2021.4672439999999</v>
      </c>
    </row>
    <row r="11" spans="1:14" x14ac:dyDescent="0.45">
      <c r="A11" s="10" t="s">
        <v>11</v>
      </c>
      <c r="B11" s="10" t="s">
        <v>13</v>
      </c>
      <c r="C11" s="10">
        <v>5400</v>
      </c>
      <c r="D11" s="10">
        <v>60</v>
      </c>
      <c r="E11" s="10">
        <v>7</v>
      </c>
      <c r="K11" s="8">
        <v>8</v>
      </c>
      <c r="L11" s="8">
        <v>5113.6968470000002</v>
      </c>
      <c r="M11" s="8">
        <v>4696609.5477900002</v>
      </c>
      <c r="N11" s="8">
        <v>2167.166248</v>
      </c>
    </row>
    <row r="12" spans="1:14" x14ac:dyDescent="0.45">
      <c r="A12" s="10"/>
      <c r="B12" s="10"/>
      <c r="C12" s="10"/>
      <c r="D12" s="10"/>
      <c r="E12" s="10"/>
      <c r="K12" s="8">
        <v>9</v>
      </c>
      <c r="L12" s="8">
        <v>4793.203485</v>
      </c>
      <c r="M12" s="8">
        <v>3984685.0591899999</v>
      </c>
      <c r="N12" s="8">
        <v>1996.1675929999999</v>
      </c>
    </row>
    <row r="13" spans="1:14" x14ac:dyDescent="0.45">
      <c r="A13" s="9" t="s">
        <v>15</v>
      </c>
      <c r="B13" s="9" t="s">
        <v>16</v>
      </c>
      <c r="C13" s="9" t="s">
        <v>17</v>
      </c>
      <c r="D13" s="9" t="s">
        <v>18</v>
      </c>
      <c r="E13" s="10"/>
    </row>
    <row r="14" spans="1:14" x14ac:dyDescent="0.45">
      <c r="A14" s="10">
        <v>0</v>
      </c>
      <c r="B14" s="10">
        <v>0</v>
      </c>
      <c r="C14" s="11">
        <v>0</v>
      </c>
      <c r="D14" s="10">
        <v>0</v>
      </c>
      <c r="E14" s="10"/>
    </row>
    <row r="15" spans="1:14" x14ac:dyDescent="0.45">
      <c r="A15" s="10">
        <v>1</v>
      </c>
      <c r="B15" s="10">
        <v>3079.9488820000001</v>
      </c>
      <c r="C15" s="11">
        <v>10578820</v>
      </c>
      <c r="D15" s="10">
        <v>3252.509963</v>
      </c>
      <c r="E15" s="10"/>
    </row>
    <row r="16" spans="1:14" x14ac:dyDescent="0.45">
      <c r="A16" s="10">
        <v>2</v>
      </c>
      <c r="B16" s="10">
        <v>2589.0103300000001</v>
      </c>
      <c r="C16" s="11">
        <v>5804110</v>
      </c>
      <c r="D16" s="10">
        <v>2409.1720749999999</v>
      </c>
      <c r="E16" s="10"/>
    </row>
    <row r="17" spans="1:10" x14ac:dyDescent="0.45">
      <c r="A17" s="10">
        <v>3</v>
      </c>
      <c r="B17" s="10">
        <v>3729.5815219999999</v>
      </c>
      <c r="C17" s="11">
        <v>3012089</v>
      </c>
      <c r="D17" s="10">
        <v>1735.5371970000001</v>
      </c>
      <c r="E17" s="10"/>
    </row>
    <row r="18" spans="1:10" x14ac:dyDescent="0.45">
      <c r="A18" s="10">
        <v>4</v>
      </c>
      <c r="B18" s="10">
        <v>3402.7270549999998</v>
      </c>
      <c r="C18" s="11">
        <v>1645894</v>
      </c>
      <c r="D18" s="10">
        <v>1282.924162</v>
      </c>
      <c r="E18" s="10"/>
    </row>
    <row r="19" spans="1:10" x14ac:dyDescent="0.45">
      <c r="A19" s="10">
        <v>5</v>
      </c>
      <c r="B19" s="10">
        <v>3251.2381350000001</v>
      </c>
      <c r="C19" s="11">
        <v>1215558</v>
      </c>
      <c r="D19" s="10">
        <v>1102.5234109999999</v>
      </c>
      <c r="E19" s="10"/>
    </row>
    <row r="20" spans="1:10" x14ac:dyDescent="0.45">
      <c r="A20" s="10">
        <v>6</v>
      </c>
      <c r="B20" s="10">
        <v>4477.8493330000001</v>
      </c>
      <c r="C20" s="11">
        <v>8230023</v>
      </c>
      <c r="D20" s="10">
        <v>2868.8015869999999</v>
      </c>
      <c r="E20" s="10"/>
    </row>
    <row r="21" spans="1:10" x14ac:dyDescent="0.45">
      <c r="A21" s="10">
        <v>7</v>
      </c>
      <c r="B21" s="10">
        <v>3986.910781</v>
      </c>
      <c r="C21" s="11">
        <v>4091321</v>
      </c>
      <c r="D21" s="10">
        <v>2022.701468</v>
      </c>
      <c r="E21" s="10"/>
    </row>
    <row r="22" spans="1:10" x14ac:dyDescent="0.45">
      <c r="A22" s="10">
        <v>8</v>
      </c>
      <c r="B22" s="10">
        <v>5127.4819710000002</v>
      </c>
      <c r="C22" s="11">
        <v>4814613</v>
      </c>
      <c r="D22" s="10">
        <v>2194.222569</v>
      </c>
      <c r="E22" s="10"/>
    </row>
    <row r="23" spans="1:10" x14ac:dyDescent="0.45">
      <c r="A23" s="10">
        <v>9</v>
      </c>
      <c r="B23" s="10">
        <v>4800.6275050000004</v>
      </c>
      <c r="C23" s="11">
        <v>4108687</v>
      </c>
      <c r="D23" s="10">
        <v>2026.989632</v>
      </c>
      <c r="E23" s="10"/>
    </row>
    <row r="27" spans="1:10" x14ac:dyDescent="0.45">
      <c r="A27" s="12" t="s">
        <v>19</v>
      </c>
      <c r="B27" s="13"/>
      <c r="C27" s="13"/>
    </row>
    <row r="28" spans="1:10" x14ac:dyDescent="0.45">
      <c r="A28" s="3"/>
      <c r="B28" s="20" t="s">
        <v>0</v>
      </c>
      <c r="C28" s="6" t="s">
        <v>1</v>
      </c>
      <c r="D28" s="6" t="s">
        <v>22</v>
      </c>
      <c r="E28" s="21" t="s">
        <v>0</v>
      </c>
      <c r="F28" s="4" t="s">
        <v>1</v>
      </c>
      <c r="G28" s="4" t="s">
        <v>22</v>
      </c>
      <c r="H28" s="18" t="s">
        <v>0</v>
      </c>
      <c r="I28" s="5" t="s">
        <v>1</v>
      </c>
      <c r="J28" s="5" t="s">
        <v>22</v>
      </c>
    </row>
    <row r="29" spans="1:10" x14ac:dyDescent="0.45">
      <c r="A29" s="3" t="s">
        <v>15</v>
      </c>
      <c r="B29" s="19" t="s">
        <v>20</v>
      </c>
      <c r="C29" s="6" t="s">
        <v>20</v>
      </c>
      <c r="D29" s="6" t="s">
        <v>20</v>
      </c>
      <c r="E29" s="21" t="s">
        <v>21</v>
      </c>
      <c r="F29" s="4" t="s">
        <v>21</v>
      </c>
      <c r="G29" s="4" t="s">
        <v>21</v>
      </c>
      <c r="H29" s="18" t="s">
        <v>23</v>
      </c>
      <c r="I29" s="5" t="s">
        <v>23</v>
      </c>
      <c r="J29" s="5" t="s">
        <v>23</v>
      </c>
    </row>
    <row r="30" spans="1:10" x14ac:dyDescent="0.45">
      <c r="A30" s="3">
        <v>0</v>
      </c>
      <c r="B30" s="22">
        <f>VLOOKUP(A30,$A$13:$B$23,2,FALSE)</f>
        <v>0</v>
      </c>
      <c r="C30" s="23">
        <f>VLOOKUP(A30,$K$2:$L$12,2,FALSE)</f>
        <v>0</v>
      </c>
      <c r="D30" s="31" t="e">
        <f>(C30-B30)/B30</f>
        <v>#DIV/0!</v>
      </c>
      <c r="E30" s="32">
        <f>VLOOKUP(A30,$A$13:$C$23,3,FALSE)</f>
        <v>0</v>
      </c>
      <c r="F30" s="24">
        <f>VLOOKUP(A30,$K$2:$M$12,3,FALSE)</f>
        <v>0</v>
      </c>
      <c r="G30" s="30" t="e">
        <f>(F30-E30)/E30</f>
        <v>#DIV/0!</v>
      </c>
      <c r="H30" s="25">
        <f>VLOOKUP(A30,$A$13:$D$23,4,FALSE)</f>
        <v>0</v>
      </c>
      <c r="I30" s="26">
        <f>VLOOKUP(A30,$K$2:$N$12,4,FALSE)</f>
        <v>0</v>
      </c>
      <c r="J30" s="29" t="e">
        <f>(I30-H30)/H30</f>
        <v>#DIV/0!</v>
      </c>
    </row>
    <row r="31" spans="1:10" x14ac:dyDescent="0.45">
      <c r="A31" s="3">
        <v>1</v>
      </c>
      <c r="B31" s="22">
        <f>VLOOKUP(A31,$A$13:$B$23,2,FALSE)</f>
        <v>3079.9488820000001</v>
      </c>
      <c r="C31" s="23">
        <f>VLOOKUP(A31,$K$2:$L$12,2,FALSE)</f>
        <v>3043.7750120000001</v>
      </c>
      <c r="D31" s="31">
        <f>(C31-B31)/B31</f>
        <v>-1.1744957915181424E-2</v>
      </c>
      <c r="E31" s="32">
        <f>VLOOKUP(A31,$A$13:$C$23,3,FALSE)</f>
        <v>10578820</v>
      </c>
      <c r="F31" s="24">
        <f>VLOOKUP(A31,$K$2:$M$12,3,FALSE)</f>
        <v>10466972.001822</v>
      </c>
      <c r="G31" s="30">
        <f>(F31-E31)/E31</f>
        <v>-1.0572823639876624E-2</v>
      </c>
      <c r="H31" s="25">
        <f>VLOOKUP(A31,$A$13:$D$23,4,FALSE)</f>
        <v>3252.509963</v>
      </c>
      <c r="I31" s="26">
        <f>VLOOKUP(A31,$K$2:$N$12,4,FALSE)</f>
        <v>3235.270004</v>
      </c>
      <c r="J31" s="29">
        <f>(I31-H31)/H31</f>
        <v>-5.3005092055424391E-3</v>
      </c>
    </row>
    <row r="32" spans="1:10" x14ac:dyDescent="0.45">
      <c r="A32" s="3">
        <v>2</v>
      </c>
      <c r="B32" s="22">
        <f t="shared" ref="B31:B39" si="0">VLOOKUP(A32,$A$13:$B$23,2,FALSE)</f>
        <v>2589.0103300000001</v>
      </c>
      <c r="C32" s="23">
        <f>VLOOKUP(A32,$K$2:$L$12,2,FALSE)</f>
        <v>2559.0135140000002</v>
      </c>
      <c r="D32" s="31">
        <f>(C32-B32)/B32</f>
        <v>-1.1586209468696811E-2</v>
      </c>
      <c r="E32" s="32">
        <f>VLOOKUP(A32,$A$13:$C$23,3,FALSE)</f>
        <v>5804110</v>
      </c>
      <c r="F32" s="24">
        <f>VLOOKUP(A32,$K$2:$M$12,3,FALSE)</f>
        <v>5784546.6151170004</v>
      </c>
      <c r="G32" s="30">
        <f>(F32-E32)/E32</f>
        <v>-3.3706089104099655E-3</v>
      </c>
      <c r="H32" s="25">
        <f>VLOOKUP(A32,$A$13:$D$23,4,FALSE)</f>
        <v>2409.1720749999999</v>
      </c>
      <c r="I32" s="26">
        <f>VLOOKUP(A32,$K$2:$N$12,4,FALSE)</f>
        <v>2405.1084409999999</v>
      </c>
      <c r="J32" s="29">
        <f>(I32-H32)/H32</f>
        <v>-1.6867346430620123E-3</v>
      </c>
    </row>
    <row r="33" spans="1:10" x14ac:dyDescent="0.45">
      <c r="A33" s="3">
        <v>3</v>
      </c>
      <c r="B33" s="22">
        <f t="shared" si="0"/>
        <v>3729.5815219999999</v>
      </c>
      <c r="C33" s="23">
        <f>VLOOKUP(A33,$K$2:$L$12,2,FALSE)</f>
        <v>3704.7293159999999</v>
      </c>
      <c r="D33" s="31">
        <f>(C33-B33)/B33</f>
        <v>-6.6635374112087916E-3</v>
      </c>
      <c r="E33" s="32">
        <f>VLOOKUP(A33,$A$13:$C$23,3,FALSE)</f>
        <v>3012089</v>
      </c>
      <c r="F33" s="24">
        <f>VLOOKUP(A33,$K$2:$M$12,3,FALSE)</f>
        <v>2954584.9488229998</v>
      </c>
      <c r="G33" s="30">
        <f>(F33-E33)/E33</f>
        <v>-1.9091086344726255E-2</v>
      </c>
      <c r="H33" s="25">
        <f>VLOOKUP(A33,$A$13:$D$23,4,FALSE)</f>
        <v>1735.5371970000001</v>
      </c>
      <c r="I33" s="26">
        <f>VLOOKUP(A33,$K$2:$N$12,4,FALSE)</f>
        <v>1718.8906159999999</v>
      </c>
      <c r="J33" s="29">
        <f>(I33-H33)/H33</f>
        <v>-9.591601395104064E-3</v>
      </c>
    </row>
    <row r="34" spans="1:10" x14ac:dyDescent="0.45">
      <c r="A34" s="3">
        <v>4</v>
      </c>
      <c r="B34" s="22">
        <f t="shared" si="0"/>
        <v>3402.7270549999998</v>
      </c>
      <c r="C34" s="23">
        <f>VLOOKUP(A34,$K$2:$L$12,2,FALSE)</f>
        <v>3384.2359540000002</v>
      </c>
      <c r="D34" s="31">
        <f>(C34-B34)/B34</f>
        <v>-5.4342004812959113E-3</v>
      </c>
      <c r="E34" s="32">
        <f>VLOOKUP(A34,$A$13:$C$23,3,FALSE)</f>
        <v>1645894</v>
      </c>
      <c r="F34" s="24">
        <f>VLOOKUP(A34,$K$2:$M$12,3,FALSE)</f>
        <v>1614026.8751660001</v>
      </c>
      <c r="G34" s="30">
        <f>(F34-E34)/E34</f>
        <v>-1.9361590013694623E-2</v>
      </c>
      <c r="H34" s="25">
        <f>VLOOKUP(A34,$A$13:$D$23,4,FALSE)</f>
        <v>1282.924162</v>
      </c>
      <c r="I34" s="26">
        <f>VLOOKUP(A34,$K$2:$N$12,4,FALSE)</f>
        <v>1270.4435739999999</v>
      </c>
      <c r="J34" s="29">
        <f>(I34-H34)/H34</f>
        <v>-9.728235206470549E-3</v>
      </c>
    </row>
    <row r="35" spans="1:10" x14ac:dyDescent="0.45">
      <c r="A35" s="3">
        <v>5</v>
      </c>
      <c r="B35" s="22">
        <f t="shared" si="0"/>
        <v>3251.2381350000001</v>
      </c>
      <c r="C35" s="23">
        <f>VLOOKUP(A35,$K$2:$L$12,2,FALSE)</f>
        <v>3240.061154</v>
      </c>
      <c r="D35" s="31">
        <f>(C35-B35)/B35</f>
        <v>-3.4377614114691935E-3</v>
      </c>
      <c r="E35" s="32">
        <f>VLOOKUP(A35,$A$13:$C$23,3,FALSE)</f>
        <v>1215558</v>
      </c>
      <c r="F35" s="24">
        <f>VLOOKUP(A35,$K$2:$M$12,3,FALSE)</f>
        <v>1219046.9517369999</v>
      </c>
      <c r="G35" s="30">
        <f>(F35-E35)/E35</f>
        <v>2.870247028113762E-3</v>
      </c>
      <c r="H35" s="25">
        <f>VLOOKUP(A35,$A$13:$D$23,4,FALSE)</f>
        <v>1102.5234109999999</v>
      </c>
      <c r="I35" s="26">
        <f>VLOOKUP(A35,$K$2:$N$12,4,FALSE)</f>
        <v>1104.104593</v>
      </c>
      <c r="J35" s="29">
        <f>(I35-H35)/H35</f>
        <v>1.4341482314339049E-3</v>
      </c>
    </row>
    <row r="36" spans="1:10" x14ac:dyDescent="0.45">
      <c r="A36" s="3">
        <v>6</v>
      </c>
      <c r="B36" s="22">
        <f t="shared" si="0"/>
        <v>4477.8493330000001</v>
      </c>
      <c r="C36" s="23">
        <f>VLOOKUP(A36,$K$2:$L$12,2,FALSE)</f>
        <v>4452.7425430000003</v>
      </c>
      <c r="D36" s="31">
        <f>(C36-B36)/B36</f>
        <v>-5.6068858357900941E-3</v>
      </c>
      <c r="E36" s="32">
        <f>VLOOKUP(A36,$A$13:$C$23,3,FALSE)</f>
        <v>8230023</v>
      </c>
      <c r="F36" s="24">
        <f>VLOOKUP(A36,$K$2:$M$12,3,FALSE)</f>
        <v>8153196.6336759999</v>
      </c>
      <c r="G36" s="30">
        <f>(F36-E36)/E36</f>
        <v>-9.3348908410098071E-3</v>
      </c>
      <c r="H36" s="25">
        <f>VLOOKUP(A36,$A$13:$D$23,4,FALSE)</f>
        <v>2868.8015869999999</v>
      </c>
      <c r="I36" s="26">
        <f>VLOOKUP(A36,$K$2:$N$12,4,FALSE)</f>
        <v>2855.3802959999998</v>
      </c>
      <c r="J36" s="29">
        <f>(I36-H36)/H36</f>
        <v>-4.6783615363358731E-3</v>
      </c>
    </row>
    <row r="37" spans="1:10" x14ac:dyDescent="0.45">
      <c r="A37" s="3">
        <v>7</v>
      </c>
      <c r="B37" s="22">
        <f t="shared" si="0"/>
        <v>3986.910781</v>
      </c>
      <c r="C37" s="23">
        <f>VLOOKUP(A37,$K$2:$L$12,2,FALSE)</f>
        <v>3967.981045</v>
      </c>
      <c r="D37" s="31">
        <f>(C37-B37)/B37</f>
        <v>-4.7479708074260139E-3</v>
      </c>
      <c r="E37" s="32">
        <f>VLOOKUP(A37,$A$13:$C$23,3,FALSE)</f>
        <v>4091321</v>
      </c>
      <c r="F37" s="24">
        <f>VLOOKUP(A37,$K$2:$M$12,3,FALSE)</f>
        <v>4086329.8198819999</v>
      </c>
      <c r="G37" s="30">
        <f>(F37-E37)/E37</f>
        <v>-1.2199434163196032E-3</v>
      </c>
      <c r="H37" s="25">
        <f>VLOOKUP(A37,$A$13:$D$23,4,FALSE)</f>
        <v>2022.701468</v>
      </c>
      <c r="I37" s="26">
        <f>VLOOKUP(A37,$K$2:$N$12,4,FALSE)</f>
        <v>2021.4672439999999</v>
      </c>
      <c r="J37" s="29">
        <f>(I37-H37)/H37</f>
        <v>-6.1018594168540951E-4</v>
      </c>
    </row>
    <row r="38" spans="1:10" x14ac:dyDescent="0.45">
      <c r="A38" s="3">
        <v>8</v>
      </c>
      <c r="B38" s="22">
        <f t="shared" si="0"/>
        <v>5127.4819710000002</v>
      </c>
      <c r="C38" s="23">
        <f>VLOOKUP(A38,$K$2:$L$12,2,FALSE)</f>
        <v>5113.6968470000002</v>
      </c>
      <c r="D38" s="31">
        <f>(C38-B38)/B38</f>
        <v>-2.6884782975280784E-3</v>
      </c>
      <c r="E38" s="32">
        <f>VLOOKUP(A38,$A$13:$C$23,3,FALSE)</f>
        <v>4814613</v>
      </c>
      <c r="F38" s="24">
        <f>VLOOKUP(A38,$K$2:$M$12,3,FALSE)</f>
        <v>4696609.5477900002</v>
      </c>
      <c r="G38" s="30">
        <f>(F38-E38)/E38</f>
        <v>-2.4509436627616753E-2</v>
      </c>
      <c r="H38" s="25">
        <f>VLOOKUP(A38,$A$13:$D$23,4,FALSE)</f>
        <v>2194.222569</v>
      </c>
      <c r="I38" s="26">
        <f>VLOOKUP(A38,$K$2:$N$12,4,FALSE)</f>
        <v>2167.166248</v>
      </c>
      <c r="J38" s="29">
        <f>(I38-H38)/H38</f>
        <v>-1.2330709465052461E-2</v>
      </c>
    </row>
    <row r="39" spans="1:10" x14ac:dyDescent="0.45">
      <c r="A39" s="3">
        <v>9</v>
      </c>
      <c r="B39" s="22">
        <f t="shared" si="0"/>
        <v>4800.6275050000004</v>
      </c>
      <c r="C39" s="23">
        <f>VLOOKUP(A39,$K$2:$L$12,2,FALSE)</f>
        <v>4793.203485</v>
      </c>
      <c r="D39" s="31">
        <f>(C39-B39)/B39</f>
        <v>-1.5464686631628966E-3</v>
      </c>
      <c r="E39" s="32">
        <f>VLOOKUP(A39,$A$13:$C$23,3,FALSE)</f>
        <v>4108687</v>
      </c>
      <c r="F39" s="24">
        <f>VLOOKUP(A39,$K$2:$M$12,3,FALSE)</f>
        <v>3984685.0591899999</v>
      </c>
      <c r="G39" s="30">
        <f>(F39-E39)/E39</f>
        <v>-3.0180430100905729E-2</v>
      </c>
      <c r="H39" s="25">
        <f>VLOOKUP(A39,$A$13:$D$23,4,FALSE)</f>
        <v>2026.989632</v>
      </c>
      <c r="I39" s="26">
        <f>VLOOKUP(A39,$K$2:$N$12,4,FALSE)</f>
        <v>1996.1675929999999</v>
      </c>
      <c r="J39" s="29">
        <f>(I39-H39)/H39</f>
        <v>-1.5205819760206908E-2</v>
      </c>
    </row>
    <row r="40" spans="1:10" x14ac:dyDescent="0.45">
      <c r="D40" s="42">
        <f>MAX(D31:D39)</f>
        <v>-1.5464686631628966E-3</v>
      </c>
      <c r="G40" s="42">
        <f>MAX(G31:G39)</f>
        <v>2.870247028113762E-3</v>
      </c>
      <c r="J40" s="42">
        <f>MAX(J31:J39)</f>
        <v>1.4341482314339049E-3</v>
      </c>
    </row>
    <row r="41" spans="1:10" x14ac:dyDescent="0.45">
      <c r="D41" s="42">
        <f>MIN(D31:D39)</f>
        <v>-1.1744957915181424E-2</v>
      </c>
      <c r="G41" s="42">
        <f>MIN(G31:G39)</f>
        <v>-3.0180430100905729E-2</v>
      </c>
      <c r="J41" s="42">
        <f>MIN(J31:J39)</f>
        <v>-1.5205819760206908E-2</v>
      </c>
    </row>
    <row r="42" spans="1:10" x14ac:dyDescent="0.45">
      <c r="D42" s="42">
        <f>MEDIAN(D31:D39)</f>
        <v>-5.4342004812959113E-3</v>
      </c>
      <c r="G42" s="42">
        <f>MEDIAN(G31:G39)</f>
        <v>-1.0572823639876624E-2</v>
      </c>
      <c r="J42" s="42">
        <f>MEDIAN(J31:J39)</f>
        <v>-5.3005092055424391E-3</v>
      </c>
    </row>
    <row r="43" spans="1:10" x14ac:dyDescent="0.45">
      <c r="D43" s="42">
        <f>AVERAGE(D31:D39)</f>
        <v>-5.9396078101954693E-3</v>
      </c>
      <c r="G43" s="42">
        <f>AVERAGE(G31:G39)</f>
        <v>-1.2752284762938401E-2</v>
      </c>
      <c r="J43" s="42">
        <f>AVERAGE(J31:J39)</f>
        <v>-6.4108898802250902E-3</v>
      </c>
    </row>
  </sheetData>
  <mergeCells count="3">
    <mergeCell ref="A1:E1"/>
    <mergeCell ref="K1:N1"/>
    <mergeCell ref="A27:C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8AB4-B258-42B1-8C3B-D71990B4BFF7}">
  <sheetPr>
    <tabColor theme="5" tint="0.79998168889431442"/>
  </sheetPr>
  <dimension ref="A1:Q66"/>
  <sheetViews>
    <sheetView topLeftCell="E38" workbookViewId="0">
      <selection activeCell="S64" sqref="S64"/>
    </sheetView>
  </sheetViews>
  <sheetFormatPr defaultRowHeight="14.25" x14ac:dyDescent="0.45"/>
  <cols>
    <col min="1" max="1" width="5.86328125" bestFit="1" customWidth="1"/>
    <col min="2" max="2" width="11.73046875" bestFit="1" customWidth="1"/>
    <col min="3" max="3" width="8.06640625" bestFit="1" customWidth="1"/>
    <col min="4" max="4" width="16.59765625" bestFit="1" customWidth="1"/>
    <col min="5" max="5" width="7.06640625" bestFit="1" customWidth="1"/>
    <col min="8" max="8" width="5.86328125" bestFit="1" customWidth="1"/>
    <col min="9" max="9" width="16" bestFit="1" customWidth="1"/>
    <col min="10" max="10" width="13.6640625" bestFit="1" customWidth="1"/>
    <col min="11" max="11" width="10.33203125" bestFit="1" customWidth="1"/>
    <col min="12" max="12" width="16" bestFit="1" customWidth="1"/>
    <col min="13" max="13" width="13.6640625" bestFit="1" customWidth="1"/>
    <col min="14" max="14" width="11.73046875" bestFit="1" customWidth="1"/>
    <col min="15" max="15" width="16" bestFit="1" customWidth="1"/>
    <col min="16" max="16" width="16.59765625" bestFit="1" customWidth="1"/>
    <col min="17" max="17" width="12.9296875" bestFit="1" customWidth="1"/>
    <col min="19" max="19" width="15.06640625" bestFit="1" customWidth="1"/>
    <col min="20" max="20" width="11.6640625" bestFit="1" customWidth="1"/>
  </cols>
  <sheetData>
    <row r="1" spans="1:16" x14ac:dyDescent="0.45">
      <c r="A1" s="17" t="s">
        <v>0</v>
      </c>
      <c r="B1" s="17"/>
      <c r="C1" s="17"/>
      <c r="D1" s="17"/>
      <c r="E1" s="17"/>
      <c r="M1" s="13" t="s">
        <v>1</v>
      </c>
      <c r="N1" s="13"/>
      <c r="O1" s="13"/>
      <c r="P1" s="13"/>
    </row>
    <row r="2" spans="1:16" x14ac:dyDescent="0.45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M2" s="9" t="s">
        <v>15</v>
      </c>
      <c r="N2" s="9" t="s">
        <v>16</v>
      </c>
      <c r="O2" s="9" t="s">
        <v>17</v>
      </c>
      <c r="P2" s="9" t="s">
        <v>18</v>
      </c>
    </row>
    <row r="3" spans="1:16" x14ac:dyDescent="0.45">
      <c r="A3" s="10" t="s">
        <v>11</v>
      </c>
      <c r="B3" s="10" t="s">
        <v>12</v>
      </c>
      <c r="C3" s="10">
        <v>4800</v>
      </c>
      <c r="D3" s="10">
        <v>60</v>
      </c>
      <c r="E3" s="10">
        <v>10</v>
      </c>
      <c r="M3" s="10">
        <v>0</v>
      </c>
      <c r="N3" s="10">
        <v>0</v>
      </c>
      <c r="O3" s="10">
        <v>0</v>
      </c>
      <c r="P3" s="10">
        <v>0</v>
      </c>
    </row>
    <row r="4" spans="1:16" x14ac:dyDescent="0.45">
      <c r="A4" s="10" t="s">
        <v>11</v>
      </c>
      <c r="B4" s="10" t="s">
        <v>13</v>
      </c>
      <c r="C4" s="10">
        <v>5200</v>
      </c>
      <c r="D4" s="10">
        <v>60</v>
      </c>
      <c r="E4" s="10">
        <v>5</v>
      </c>
      <c r="M4" s="10">
        <v>1</v>
      </c>
      <c r="N4" s="10">
        <v>3074.0971709999999</v>
      </c>
      <c r="O4" s="10">
        <v>10542673.552130001</v>
      </c>
      <c r="P4" s="10">
        <v>3246.9483449999998</v>
      </c>
    </row>
    <row r="5" spans="1:16" x14ac:dyDescent="0.45">
      <c r="A5" s="10" t="s">
        <v>14</v>
      </c>
      <c r="B5" s="10" t="s">
        <v>12</v>
      </c>
      <c r="C5" s="10">
        <v>5000</v>
      </c>
      <c r="D5" s="10">
        <v>60</v>
      </c>
      <c r="E5" s="10">
        <v>8</v>
      </c>
      <c r="M5" s="10">
        <v>2</v>
      </c>
      <c r="N5" s="10">
        <v>2584.2264129999999</v>
      </c>
      <c r="O5" s="10">
        <v>5788743.9645119999</v>
      </c>
      <c r="P5" s="10">
        <v>2405.9808739999999</v>
      </c>
    </row>
    <row r="6" spans="1:16" x14ac:dyDescent="0.45">
      <c r="A6" s="10" t="s">
        <v>11</v>
      </c>
      <c r="B6" s="10" t="s">
        <v>13</v>
      </c>
      <c r="C6" s="10">
        <v>5400</v>
      </c>
      <c r="D6" s="10">
        <v>60</v>
      </c>
      <c r="E6" s="10">
        <v>7</v>
      </c>
      <c r="M6" s="10">
        <v>3</v>
      </c>
      <c r="N6" s="10">
        <v>3739.0288869999999</v>
      </c>
      <c r="O6" s="10">
        <v>2987143.9958259999</v>
      </c>
      <c r="P6" s="10">
        <v>1728.3356140000001</v>
      </c>
    </row>
    <row r="7" spans="1:16" x14ac:dyDescent="0.45">
      <c r="A7" s="10" t="s">
        <v>11</v>
      </c>
      <c r="B7" s="10" t="s">
        <v>12</v>
      </c>
      <c r="C7" s="10">
        <v>5000</v>
      </c>
      <c r="D7" s="10">
        <v>60</v>
      </c>
      <c r="E7" s="10">
        <v>5</v>
      </c>
      <c r="M7" s="10">
        <v>4</v>
      </c>
      <c r="N7" s="10">
        <v>3412.2802550000001</v>
      </c>
      <c r="O7" s="10">
        <v>1632951.904727</v>
      </c>
      <c r="P7" s="10">
        <v>1277.870066</v>
      </c>
    </row>
    <row r="8" spans="1:16" x14ac:dyDescent="0.45">
      <c r="A8" s="10" t="s">
        <v>11</v>
      </c>
      <c r="B8" s="10" t="s">
        <v>13</v>
      </c>
      <c r="C8" s="10">
        <v>5500</v>
      </c>
      <c r="D8" s="10">
        <v>60</v>
      </c>
      <c r="E8" s="10">
        <v>5</v>
      </c>
      <c r="M8" s="10">
        <v>5</v>
      </c>
      <c r="N8" s="10">
        <v>4328.2587729999996</v>
      </c>
      <c r="O8" s="10">
        <v>4988989.550725</v>
      </c>
      <c r="P8" s="10">
        <v>2233.604609</v>
      </c>
    </row>
    <row r="9" spans="1:16" x14ac:dyDescent="0.45">
      <c r="A9" s="10" t="s">
        <v>14</v>
      </c>
      <c r="B9" s="10" t="s">
        <v>12</v>
      </c>
      <c r="C9" s="10">
        <v>5500</v>
      </c>
      <c r="D9" s="10">
        <v>60</v>
      </c>
      <c r="E9" s="10">
        <v>5</v>
      </c>
      <c r="M9" s="10">
        <v>6</v>
      </c>
      <c r="N9" s="10">
        <v>4174.7600620000003</v>
      </c>
      <c r="O9" s="10">
        <v>3990548.909519</v>
      </c>
      <c r="P9" s="10">
        <v>1997.6358299999999</v>
      </c>
    </row>
    <row r="10" spans="1:16" x14ac:dyDescent="0.45">
      <c r="A10" s="10" t="s">
        <v>14</v>
      </c>
      <c r="B10" s="10" t="s">
        <v>13</v>
      </c>
      <c r="C10" s="10">
        <v>5000</v>
      </c>
      <c r="D10" s="10">
        <v>60</v>
      </c>
      <c r="E10" s="10">
        <v>5</v>
      </c>
      <c r="M10" s="10">
        <v>7</v>
      </c>
      <c r="N10" s="10">
        <v>6634.0318020000004</v>
      </c>
      <c r="O10" s="10">
        <v>3363266.208385</v>
      </c>
      <c r="P10" s="10">
        <v>1833.920993</v>
      </c>
    </row>
    <row r="11" spans="1:16" x14ac:dyDescent="0.45">
      <c r="A11" s="10" t="s">
        <v>11</v>
      </c>
      <c r="B11" s="10" t="s">
        <v>12</v>
      </c>
      <c r="C11" s="10">
        <v>5000</v>
      </c>
      <c r="D11" s="10">
        <v>60</v>
      </c>
      <c r="E11" s="10">
        <v>5</v>
      </c>
      <c r="M11" s="10">
        <v>8</v>
      </c>
      <c r="N11" s="10">
        <v>5912.2802549999997</v>
      </c>
      <c r="O11" s="10">
        <v>1632951.904727</v>
      </c>
      <c r="P11" s="10">
        <v>1277.870066</v>
      </c>
    </row>
    <row r="12" spans="1:16" x14ac:dyDescent="0.45">
      <c r="A12" s="10" t="s">
        <v>11</v>
      </c>
      <c r="B12" s="10" t="s">
        <v>13</v>
      </c>
      <c r="C12" s="10">
        <v>5500</v>
      </c>
      <c r="D12" s="10">
        <v>60</v>
      </c>
      <c r="E12" s="10">
        <v>5</v>
      </c>
      <c r="M12" s="10">
        <v>9</v>
      </c>
      <c r="N12" s="10">
        <v>6828.2587729999996</v>
      </c>
      <c r="O12" s="10">
        <v>4988989.550725</v>
      </c>
      <c r="P12" s="10">
        <v>2233.604609</v>
      </c>
    </row>
    <row r="13" spans="1:16" x14ac:dyDescent="0.45">
      <c r="A13" s="10" t="s">
        <v>14</v>
      </c>
      <c r="B13" s="10" t="s">
        <v>12</v>
      </c>
      <c r="C13" s="10">
        <v>5500</v>
      </c>
      <c r="D13" s="10">
        <v>60</v>
      </c>
      <c r="E13" s="10">
        <v>5</v>
      </c>
      <c r="M13" s="10">
        <v>10</v>
      </c>
      <c r="N13" s="10">
        <v>6674.7600620000003</v>
      </c>
      <c r="O13" s="10">
        <v>3990548.909519</v>
      </c>
      <c r="P13" s="10">
        <v>1997.6358299999999</v>
      </c>
    </row>
    <row r="14" spans="1:16" x14ac:dyDescent="0.45">
      <c r="A14" s="10" t="s">
        <v>14</v>
      </c>
      <c r="B14" s="10" t="s">
        <v>13</v>
      </c>
      <c r="C14" s="10">
        <v>5000</v>
      </c>
      <c r="D14" s="10">
        <v>60</v>
      </c>
      <c r="E14" s="10">
        <v>5</v>
      </c>
      <c r="M14" s="10">
        <v>11</v>
      </c>
      <c r="N14" s="10">
        <v>9134.0318019999995</v>
      </c>
      <c r="O14" s="10">
        <v>3363266.208385</v>
      </c>
      <c r="P14" s="10">
        <v>1833.920993</v>
      </c>
    </row>
    <row r="15" spans="1:16" x14ac:dyDescent="0.45">
      <c r="A15" s="10" t="s">
        <v>14</v>
      </c>
      <c r="B15" s="10" t="s">
        <v>13</v>
      </c>
      <c r="C15" s="10">
        <v>4600</v>
      </c>
      <c r="D15" s="10">
        <v>60</v>
      </c>
      <c r="E15" s="10">
        <v>6</v>
      </c>
      <c r="M15" s="10">
        <v>12</v>
      </c>
      <c r="N15" s="10">
        <v>8412.2802549999997</v>
      </c>
      <c r="O15" s="10">
        <v>1632951.904727</v>
      </c>
      <c r="P15" s="10">
        <v>1277.870066</v>
      </c>
    </row>
    <row r="16" spans="1:16" x14ac:dyDescent="0.45">
      <c r="A16" s="10" t="s">
        <v>11</v>
      </c>
      <c r="B16" s="10" t="s">
        <v>12</v>
      </c>
      <c r="C16" s="10">
        <v>5100</v>
      </c>
      <c r="D16" s="10">
        <v>60</v>
      </c>
      <c r="E16" s="10">
        <v>9</v>
      </c>
      <c r="M16" s="10">
        <v>13</v>
      </c>
      <c r="N16" s="10">
        <v>8256.040035</v>
      </c>
      <c r="O16" s="10">
        <v>1203508.3200409999</v>
      </c>
      <c r="P16" s="10">
        <v>1097.0452680000001</v>
      </c>
    </row>
    <row r="17" spans="1:16" x14ac:dyDescent="0.45">
      <c r="A17" s="10" t="s">
        <v>11</v>
      </c>
      <c r="B17" s="10" t="s">
        <v>13</v>
      </c>
      <c r="C17" s="10">
        <v>5200</v>
      </c>
      <c r="D17" s="10">
        <v>60</v>
      </c>
      <c r="E17" s="10">
        <v>5</v>
      </c>
      <c r="M17" s="10">
        <v>14</v>
      </c>
      <c r="N17" s="10">
        <v>9479.3115149999994</v>
      </c>
      <c r="O17" s="10">
        <v>8183075.6486630002</v>
      </c>
      <c r="P17" s="10">
        <v>2860.6075660000001</v>
      </c>
    </row>
    <row r="18" spans="1:16" x14ac:dyDescent="0.45">
      <c r="A18" s="10" t="s">
        <v>11</v>
      </c>
      <c r="B18" s="10" t="s">
        <v>12</v>
      </c>
      <c r="C18" s="10">
        <v>5000</v>
      </c>
      <c r="D18" s="10">
        <v>60</v>
      </c>
      <c r="E18" s="10">
        <v>5</v>
      </c>
      <c r="M18" s="10">
        <v>15</v>
      </c>
      <c r="N18" s="10">
        <v>8989.4407580000006</v>
      </c>
      <c r="O18" s="10">
        <v>4065277.8748659999</v>
      </c>
      <c r="P18" s="10">
        <v>2016.2534250000001</v>
      </c>
    </row>
    <row r="19" spans="1:16" x14ac:dyDescent="0.45">
      <c r="A19" s="10" t="s">
        <v>11</v>
      </c>
      <c r="B19" s="10" t="s">
        <v>13</v>
      </c>
      <c r="C19" s="10">
        <v>5500</v>
      </c>
      <c r="D19" s="10">
        <v>60</v>
      </c>
      <c r="E19" s="10">
        <v>5</v>
      </c>
      <c r="M19" s="10">
        <v>16</v>
      </c>
      <c r="N19" s="10">
        <v>9905.4192750000002</v>
      </c>
      <c r="O19" s="10">
        <v>10622652.344516</v>
      </c>
      <c r="P19" s="10">
        <v>3259.2410690000002</v>
      </c>
    </row>
    <row r="20" spans="1:16" x14ac:dyDescent="0.45">
      <c r="A20" s="10" t="s">
        <v>14</v>
      </c>
      <c r="B20" s="10" t="s">
        <v>12</v>
      </c>
      <c r="C20" s="10">
        <v>5500</v>
      </c>
      <c r="D20" s="10">
        <v>60</v>
      </c>
      <c r="E20" s="10">
        <v>5</v>
      </c>
      <c r="M20" s="10">
        <v>17</v>
      </c>
      <c r="N20" s="10">
        <v>9751.920564</v>
      </c>
      <c r="O20" s="10">
        <v>8656208.7683559991</v>
      </c>
      <c r="P20" s="10">
        <v>2942.1435670000001</v>
      </c>
    </row>
    <row r="21" spans="1:16" x14ac:dyDescent="0.45">
      <c r="A21" s="10" t="s">
        <v>14</v>
      </c>
      <c r="B21" s="10" t="s">
        <v>13</v>
      </c>
      <c r="C21" s="10">
        <v>5000</v>
      </c>
      <c r="D21" s="10">
        <v>60</v>
      </c>
      <c r="E21" s="10">
        <v>5</v>
      </c>
      <c r="M21" s="10">
        <v>18</v>
      </c>
      <c r="N21" s="10">
        <v>12211.192304</v>
      </c>
      <c r="O21" s="10">
        <v>3866132.3194559999</v>
      </c>
      <c r="P21" s="10">
        <v>1966.2482849999999</v>
      </c>
    </row>
    <row r="22" spans="1:16" x14ac:dyDescent="0.45">
      <c r="A22" s="10" t="s">
        <v>11</v>
      </c>
      <c r="B22" s="10" t="s">
        <v>12</v>
      </c>
      <c r="C22" s="10">
        <v>5000</v>
      </c>
      <c r="D22" s="10">
        <v>60</v>
      </c>
      <c r="E22" s="10">
        <v>5</v>
      </c>
      <c r="M22" s="10">
        <v>19</v>
      </c>
      <c r="N22" s="10">
        <v>11489.440758000001</v>
      </c>
      <c r="O22" s="10">
        <v>4065277.8748659999</v>
      </c>
      <c r="P22" s="10">
        <v>2016.2534250000001</v>
      </c>
    </row>
    <row r="23" spans="1:16" x14ac:dyDescent="0.45">
      <c r="A23" s="10" t="s">
        <v>11</v>
      </c>
      <c r="B23" s="10" t="s">
        <v>13</v>
      </c>
      <c r="C23" s="10">
        <v>5500</v>
      </c>
      <c r="D23" s="10">
        <v>60</v>
      </c>
      <c r="E23" s="10">
        <v>5</v>
      </c>
      <c r="M23" s="10">
        <v>20</v>
      </c>
      <c r="N23" s="10">
        <v>12405.419275</v>
      </c>
      <c r="O23" s="10">
        <v>10622652.344516</v>
      </c>
      <c r="P23" s="10">
        <v>3259.2410690000002</v>
      </c>
    </row>
    <row r="24" spans="1:16" x14ac:dyDescent="0.45">
      <c r="A24" s="10" t="s">
        <v>14</v>
      </c>
      <c r="B24" s="10" t="s">
        <v>12</v>
      </c>
      <c r="C24" s="10">
        <v>5500</v>
      </c>
      <c r="D24" s="10">
        <v>60</v>
      </c>
      <c r="E24" s="10">
        <v>5</v>
      </c>
      <c r="M24" s="10">
        <v>21</v>
      </c>
      <c r="N24" s="10">
        <v>12251.920564</v>
      </c>
      <c r="O24" s="10">
        <v>8656208.7683559991</v>
      </c>
      <c r="P24" s="10">
        <v>2942.1435670000001</v>
      </c>
    </row>
    <row r="25" spans="1:16" x14ac:dyDescent="0.45">
      <c r="A25" s="10" t="s">
        <v>14</v>
      </c>
      <c r="B25" s="10" t="s">
        <v>13</v>
      </c>
      <c r="C25" s="10">
        <v>5000</v>
      </c>
      <c r="D25" s="10">
        <v>60</v>
      </c>
      <c r="E25" s="10">
        <v>5</v>
      </c>
      <c r="M25" s="10">
        <v>22</v>
      </c>
      <c r="N25" s="10">
        <v>14711.192304</v>
      </c>
      <c r="O25" s="10">
        <v>3866132.3194559999</v>
      </c>
      <c r="P25" s="10">
        <v>1966.2482849999999</v>
      </c>
    </row>
    <row r="26" spans="1:16" x14ac:dyDescent="0.45">
      <c r="A26" s="10" t="s">
        <v>14</v>
      </c>
      <c r="B26" s="10" t="s">
        <v>12</v>
      </c>
      <c r="C26" s="10">
        <v>5000</v>
      </c>
      <c r="D26" s="10">
        <v>60</v>
      </c>
      <c r="E26" s="10">
        <v>8</v>
      </c>
      <c r="M26" s="10">
        <v>23</v>
      </c>
      <c r="N26" s="10">
        <v>13989.440758000001</v>
      </c>
      <c r="O26" s="10">
        <v>4065277.8748659999</v>
      </c>
      <c r="P26" s="10">
        <v>2016.2534250000001</v>
      </c>
    </row>
    <row r="27" spans="1:16" x14ac:dyDescent="0.45">
      <c r="A27" s="10" t="s">
        <v>11</v>
      </c>
      <c r="B27" s="10" t="s">
        <v>13</v>
      </c>
      <c r="C27" s="10">
        <v>5400</v>
      </c>
      <c r="D27" s="10">
        <v>60</v>
      </c>
      <c r="E27" s="10">
        <v>7</v>
      </c>
      <c r="M27" s="10">
        <v>24</v>
      </c>
      <c r="N27" s="10">
        <v>15144.243232000001</v>
      </c>
      <c r="O27" s="10">
        <v>4857900.9703129996</v>
      </c>
      <c r="P27" s="10">
        <v>2204.0646470000002</v>
      </c>
    </row>
    <row r="28" spans="1:16" x14ac:dyDescent="0.45">
      <c r="A28" s="10"/>
      <c r="B28" s="10"/>
      <c r="C28" s="10"/>
      <c r="D28" s="10"/>
      <c r="E28" s="10"/>
      <c r="M28" s="10">
        <v>25</v>
      </c>
      <c r="N28" s="10">
        <v>14817.4946</v>
      </c>
      <c r="O28" s="10">
        <v>4157839.7620870001</v>
      </c>
      <c r="P28" s="10">
        <v>2039.0781649999999</v>
      </c>
    </row>
    <row r="29" spans="1:16" x14ac:dyDescent="0.45">
      <c r="A29" s="9" t="s">
        <v>15</v>
      </c>
      <c r="B29" s="9" t="s">
        <v>16</v>
      </c>
      <c r="C29" s="9" t="s">
        <v>17</v>
      </c>
      <c r="D29" s="9" t="s">
        <v>18</v>
      </c>
      <c r="E29" s="10"/>
    </row>
    <row r="30" spans="1:16" x14ac:dyDescent="0.45">
      <c r="A30" s="10">
        <v>0</v>
      </c>
      <c r="B30" s="10">
        <v>0</v>
      </c>
      <c r="C30" s="11">
        <v>0</v>
      </c>
      <c r="D30" s="10">
        <v>0</v>
      </c>
      <c r="E30" s="10"/>
    </row>
    <row r="31" spans="1:16" x14ac:dyDescent="0.45">
      <c r="A31" s="10">
        <v>1</v>
      </c>
      <c r="B31" s="10">
        <v>3079.9488820000001</v>
      </c>
      <c r="C31" s="11">
        <v>10578820</v>
      </c>
      <c r="D31" s="10">
        <v>3252.509963</v>
      </c>
      <c r="E31" s="10"/>
    </row>
    <row r="32" spans="1:16" x14ac:dyDescent="0.45">
      <c r="A32" s="10">
        <v>2</v>
      </c>
      <c r="B32" s="10">
        <v>2589.0103300000001</v>
      </c>
      <c r="C32" s="11">
        <v>5804110</v>
      </c>
      <c r="D32" s="10">
        <v>2409.1720749999999</v>
      </c>
      <c r="E32" s="10"/>
    </row>
    <row r="33" spans="1:17" x14ac:dyDescent="0.45">
      <c r="A33" s="10">
        <v>3</v>
      </c>
      <c r="B33" s="10">
        <v>3729.5815219999999</v>
      </c>
      <c r="C33" s="11">
        <v>3012089</v>
      </c>
      <c r="D33" s="10">
        <v>1735.5371970000001</v>
      </c>
      <c r="E33" s="10"/>
    </row>
    <row r="34" spans="1:17" x14ac:dyDescent="0.45">
      <c r="A34" s="10">
        <v>4</v>
      </c>
      <c r="B34" s="10">
        <v>3402.7270549999998</v>
      </c>
      <c r="C34" s="11">
        <v>1645894</v>
      </c>
      <c r="D34" s="10">
        <v>1282.924162</v>
      </c>
      <c r="E34" s="10"/>
      <c r="H34" s="12" t="s">
        <v>19</v>
      </c>
      <c r="I34" s="13"/>
      <c r="J34" s="13"/>
    </row>
    <row r="35" spans="1:17" x14ac:dyDescent="0.45">
      <c r="A35" s="10">
        <v>5</v>
      </c>
      <c r="B35" s="10">
        <v>4321.9101819999996</v>
      </c>
      <c r="C35" s="11">
        <v>5027045</v>
      </c>
      <c r="D35" s="10">
        <v>2242.10716</v>
      </c>
      <c r="E35" s="10"/>
      <c r="H35" s="3"/>
      <c r="I35" s="20" t="s">
        <v>0</v>
      </c>
      <c r="J35" s="6" t="s">
        <v>1</v>
      </c>
      <c r="K35" s="6" t="s">
        <v>22</v>
      </c>
      <c r="L35" s="21" t="s">
        <v>0</v>
      </c>
      <c r="M35" s="4" t="s">
        <v>1</v>
      </c>
      <c r="N35" s="4" t="s">
        <v>22</v>
      </c>
      <c r="O35" s="18" t="s">
        <v>0</v>
      </c>
      <c r="P35" s="5" t="s">
        <v>1</v>
      </c>
      <c r="Q35" s="5" t="s">
        <v>22</v>
      </c>
    </row>
    <row r="36" spans="1:17" x14ac:dyDescent="0.45">
      <c r="A36" s="10">
        <v>6</v>
      </c>
      <c r="B36" s="10">
        <v>4167.8139469999996</v>
      </c>
      <c r="C36" s="11">
        <v>4021661</v>
      </c>
      <c r="D36" s="10">
        <v>2005.407995</v>
      </c>
      <c r="E36" s="10"/>
      <c r="H36" s="3" t="s">
        <v>15</v>
      </c>
      <c r="I36" s="19" t="s">
        <v>20</v>
      </c>
      <c r="J36" s="6" t="s">
        <v>20</v>
      </c>
      <c r="K36" s="6" t="s">
        <v>20</v>
      </c>
      <c r="L36" s="21" t="s">
        <v>21</v>
      </c>
      <c r="M36" s="4" t="s">
        <v>21</v>
      </c>
      <c r="N36" s="4" t="s">
        <v>21</v>
      </c>
      <c r="O36" s="18" t="s">
        <v>23</v>
      </c>
      <c r="P36" s="5" t="s">
        <v>23</v>
      </c>
      <c r="Q36" s="5" t="s">
        <v>23</v>
      </c>
    </row>
    <row r="37" spans="1:17" x14ac:dyDescent="0.45">
      <c r="A37" s="10">
        <v>7</v>
      </c>
      <c r="B37" s="10">
        <v>6615.584038</v>
      </c>
      <c r="C37" s="11">
        <v>3323337</v>
      </c>
      <c r="D37" s="10">
        <v>1823.0021959999999</v>
      </c>
      <c r="E37" s="10"/>
      <c r="H37" s="3">
        <v>0</v>
      </c>
      <c r="I37" s="33">
        <f>VLOOKUP(H37,$A$29:$B$55,2,FALSE)</f>
        <v>0</v>
      </c>
      <c r="J37" s="34">
        <f>VLOOKUP(H37,$M$2:$N$28,2,FALSE)</f>
        <v>0</v>
      </c>
      <c r="K37" s="39" t="e">
        <f>(J37-I37)/I37</f>
        <v>#DIV/0!</v>
      </c>
      <c r="L37" s="35">
        <f>VLOOKUP(H37,$A$29:$C$55,3,FALSE)</f>
        <v>0</v>
      </c>
      <c r="M37" s="36">
        <f>VLOOKUP(H37,$M$2:$O$28,3,FALSE)</f>
        <v>0</v>
      </c>
      <c r="N37" s="40" t="e">
        <f>(M37-L37)/L37</f>
        <v>#DIV/0!</v>
      </c>
      <c r="O37" s="37">
        <f>VLOOKUP(H37,$A$29:$D$55,4,FALSE)</f>
        <v>0</v>
      </c>
      <c r="P37" s="38">
        <f>VLOOKUP(H37,$M$2:$P$28,4,FALSE)</f>
        <v>0</v>
      </c>
      <c r="Q37" s="41" t="e">
        <f>(P37-O37)/O37</f>
        <v>#DIV/0!</v>
      </c>
    </row>
    <row r="38" spans="1:17" x14ac:dyDescent="0.45">
      <c r="A38" s="10">
        <v>8</v>
      </c>
      <c r="B38" s="10">
        <v>5902.7270429999999</v>
      </c>
      <c r="C38" s="11">
        <v>1645895</v>
      </c>
      <c r="D38" s="10">
        <v>1282.924205</v>
      </c>
      <c r="E38" s="10"/>
      <c r="H38" s="3">
        <v>1</v>
      </c>
      <c r="I38" s="33">
        <f t="shared" ref="I38:I62" si="0">VLOOKUP(H38,$A$29:$B$55,2,FALSE)</f>
        <v>3079.9488820000001</v>
      </c>
      <c r="J38" s="34">
        <f>VLOOKUP(H38,$M$2:$N$28,2,FALSE)</f>
        <v>3074.0971709999999</v>
      </c>
      <c r="K38" s="39">
        <f>(J38-I38)/I38</f>
        <v>-1.8999377016284682E-3</v>
      </c>
      <c r="L38" s="35">
        <f>VLOOKUP(H38,$A$29:$C$55,3,FALSE)</f>
        <v>10578820</v>
      </c>
      <c r="M38" s="36">
        <f>VLOOKUP(H38,$M$2:$O$28,3,FALSE)</f>
        <v>10542673.552130001</v>
      </c>
      <c r="N38" s="40">
        <f>(M38-L38)/L38</f>
        <v>-3.4168695440511638E-3</v>
      </c>
      <c r="O38" s="37">
        <f>VLOOKUP(H38,$A$29:$D$55,4,FALSE)</f>
        <v>3252.509963</v>
      </c>
      <c r="P38" s="38">
        <f>VLOOKUP(H38,$M$2:$P$28,4,FALSE)</f>
        <v>3246.9483449999998</v>
      </c>
      <c r="Q38" s="41">
        <f>(P38-O38)/O38</f>
        <v>-1.7099464915613482E-3</v>
      </c>
    </row>
    <row r="39" spans="1:17" x14ac:dyDescent="0.45">
      <c r="A39" s="10">
        <v>9</v>
      </c>
      <c r="B39" s="10">
        <v>6821.9101689999998</v>
      </c>
      <c r="C39" s="11">
        <v>5027045</v>
      </c>
      <c r="D39" s="10">
        <v>2242.1071900000002</v>
      </c>
      <c r="E39" s="10"/>
      <c r="H39" s="3">
        <v>2</v>
      </c>
      <c r="I39" s="33">
        <f t="shared" si="0"/>
        <v>2589.0103300000001</v>
      </c>
      <c r="J39" s="34">
        <f>VLOOKUP(H39,$M$2:$N$28,2,FALSE)</f>
        <v>2584.2264129999999</v>
      </c>
      <c r="K39" s="39">
        <f>(J39-I39)/I39</f>
        <v>-1.8477782589612925E-3</v>
      </c>
      <c r="L39" s="35">
        <f>VLOOKUP(H39,$A$29:$C$55,3,FALSE)</f>
        <v>5804110</v>
      </c>
      <c r="M39" s="36">
        <f>VLOOKUP(H39,$M$2:$O$28,3,FALSE)</f>
        <v>5788743.9645119999</v>
      </c>
      <c r="N39" s="40">
        <f>(M39-L39)/L39</f>
        <v>-2.6474404323832833E-3</v>
      </c>
      <c r="O39" s="37">
        <f>VLOOKUP(H39,$A$29:$D$55,4,FALSE)</f>
        <v>2409.1720749999999</v>
      </c>
      <c r="P39" s="38">
        <f>VLOOKUP(H39,$M$2:$P$28,4,FALSE)</f>
        <v>2405.9808739999999</v>
      </c>
      <c r="Q39" s="41">
        <f>(P39-O39)/O39</f>
        <v>-1.3246048437615615E-3</v>
      </c>
    </row>
    <row r="40" spans="1:17" x14ac:dyDescent="0.45">
      <c r="A40" s="10">
        <v>10</v>
      </c>
      <c r="B40" s="10">
        <v>6667.8139350000001</v>
      </c>
      <c r="C40" s="11">
        <v>4021661</v>
      </c>
      <c r="D40" s="10">
        <v>2005.4080269999999</v>
      </c>
      <c r="E40" s="10"/>
      <c r="H40" s="3">
        <v>3</v>
      </c>
      <c r="I40" s="33">
        <f t="shared" si="0"/>
        <v>3729.5815219999999</v>
      </c>
      <c r="J40" s="34">
        <f>VLOOKUP(H40,$M$2:$N$28,2,FALSE)</f>
        <v>3739.0288869999999</v>
      </c>
      <c r="K40" s="39">
        <f>(J40-I40)/I40</f>
        <v>2.5330898236898738E-3</v>
      </c>
      <c r="L40" s="35">
        <f>VLOOKUP(H40,$A$29:$C$55,3,FALSE)</f>
        <v>3012089</v>
      </c>
      <c r="M40" s="36">
        <f>VLOOKUP(H40,$M$2:$O$28,3,FALSE)</f>
        <v>2987143.9958259999</v>
      </c>
      <c r="N40" s="40">
        <f>(M40-L40)/L40</f>
        <v>-8.2816291862558237E-3</v>
      </c>
      <c r="O40" s="37">
        <f>VLOOKUP(H40,$A$29:$D$55,4,FALSE)</f>
        <v>1735.5371970000001</v>
      </c>
      <c r="P40" s="38">
        <f>VLOOKUP(H40,$M$2:$P$28,4,FALSE)</f>
        <v>1728.3356140000001</v>
      </c>
      <c r="Q40" s="41">
        <f>(P40-O40)/O40</f>
        <v>-4.1494835215565981E-3</v>
      </c>
    </row>
    <row r="41" spans="1:17" x14ac:dyDescent="0.45">
      <c r="A41" s="10">
        <v>11</v>
      </c>
      <c r="B41" s="10">
        <v>9115.5840250000001</v>
      </c>
      <c r="C41" s="11">
        <v>3323337</v>
      </c>
      <c r="D41" s="10">
        <v>1823.00225</v>
      </c>
      <c r="E41" s="10"/>
      <c r="H41" s="3">
        <v>4</v>
      </c>
      <c r="I41" s="33">
        <f t="shared" si="0"/>
        <v>3402.7270549999998</v>
      </c>
      <c r="J41" s="34">
        <f>VLOOKUP(H41,$M$2:$N$28,2,FALSE)</f>
        <v>3412.2802550000001</v>
      </c>
      <c r="K41" s="39">
        <f>(J41-I41)/I41</f>
        <v>2.8075128699972347E-3</v>
      </c>
      <c r="L41" s="35">
        <f>VLOOKUP(H41,$A$29:$C$55,3,FALSE)</f>
        <v>1645894</v>
      </c>
      <c r="M41" s="36">
        <f>VLOOKUP(H41,$M$2:$O$28,3,FALSE)</f>
        <v>1632951.904727</v>
      </c>
      <c r="N41" s="40">
        <f>(M41-L41)/L41</f>
        <v>-7.8632617124796342E-3</v>
      </c>
      <c r="O41" s="37">
        <f>VLOOKUP(H41,$A$29:$D$55,4,FALSE)</f>
        <v>1282.924162</v>
      </c>
      <c r="P41" s="38">
        <f>VLOOKUP(H41,$M$2:$P$28,4,FALSE)</f>
        <v>1277.870066</v>
      </c>
      <c r="Q41" s="41">
        <f>(P41-O41)/O41</f>
        <v>-3.9395126771336556E-3</v>
      </c>
    </row>
    <row r="42" spans="1:17" x14ac:dyDescent="0.45">
      <c r="A42" s="10">
        <v>12</v>
      </c>
      <c r="B42" s="10">
        <v>8402.72703</v>
      </c>
      <c r="C42" s="11">
        <v>1645895</v>
      </c>
      <c r="D42" s="10">
        <v>1282.9242750000001</v>
      </c>
      <c r="E42" s="10"/>
      <c r="H42" s="3">
        <v>5</v>
      </c>
      <c r="I42" s="33">
        <f t="shared" si="0"/>
        <v>4321.9101819999996</v>
      </c>
      <c r="J42" s="34">
        <f>VLOOKUP(H42,$M$2:$N$28,2,FALSE)</f>
        <v>4328.2587729999996</v>
      </c>
      <c r="K42" s="39">
        <f>(J42-I42)/I42</f>
        <v>1.4689317298727572E-3</v>
      </c>
      <c r="L42" s="35">
        <f>VLOOKUP(H42,$A$29:$C$55,3,FALSE)</f>
        <v>5027045</v>
      </c>
      <c r="M42" s="36">
        <f>VLOOKUP(H42,$M$2:$O$28,3,FALSE)</f>
        <v>4988989.550725</v>
      </c>
      <c r="N42" s="40">
        <f>(M42-L42)/L42</f>
        <v>-7.5701429517738596E-3</v>
      </c>
      <c r="O42" s="37">
        <f>VLOOKUP(H42,$A$29:$D$55,4,FALSE)</f>
        <v>2242.10716</v>
      </c>
      <c r="P42" s="38">
        <f>VLOOKUP(H42,$M$2:$P$28,4,FALSE)</f>
        <v>2233.604609</v>
      </c>
      <c r="Q42" s="41">
        <f>(P42-O42)/O42</f>
        <v>-3.792214373910674E-3</v>
      </c>
    </row>
    <row r="43" spans="1:17" x14ac:dyDescent="0.45">
      <c r="A43" s="10">
        <v>13</v>
      </c>
      <c r="B43" s="10">
        <v>8251.2381100000002</v>
      </c>
      <c r="C43" s="11">
        <v>1215558</v>
      </c>
      <c r="D43" s="10">
        <v>1102.5235359999999</v>
      </c>
      <c r="E43" s="10"/>
      <c r="H43" s="3">
        <v>6</v>
      </c>
      <c r="I43" s="33">
        <f t="shared" si="0"/>
        <v>4167.8139469999996</v>
      </c>
      <c r="J43" s="34">
        <f>VLOOKUP(H43,$M$2:$N$28,2,FALSE)</f>
        <v>4174.7600620000003</v>
      </c>
      <c r="K43" s="39">
        <f>(J43-I43)/I43</f>
        <v>1.6666087038267321E-3</v>
      </c>
      <c r="L43" s="35">
        <f>VLOOKUP(H43,$A$29:$C$55,3,FALSE)</f>
        <v>4021661</v>
      </c>
      <c r="M43" s="36">
        <f>VLOOKUP(H43,$M$2:$O$28,3,FALSE)</f>
        <v>3990548.909519</v>
      </c>
      <c r="N43" s="40">
        <f>(M43-L43)/L43</f>
        <v>-7.7361295447328903E-3</v>
      </c>
      <c r="O43" s="37">
        <f>VLOOKUP(H43,$A$29:$D$55,4,FALSE)</f>
        <v>2005.407995</v>
      </c>
      <c r="P43" s="38">
        <f>VLOOKUP(H43,$M$2:$P$28,4,FALSE)</f>
        <v>1997.6358299999999</v>
      </c>
      <c r="Q43" s="41">
        <f>(P43-O43)/O43</f>
        <v>-3.8756028795028747E-3</v>
      </c>
    </row>
    <row r="44" spans="1:17" x14ac:dyDescent="0.45">
      <c r="A44" s="10">
        <v>14</v>
      </c>
      <c r="B44" s="10">
        <v>9477.8493080000007</v>
      </c>
      <c r="C44" s="11">
        <v>8230023</v>
      </c>
      <c r="D44" s="10">
        <v>2868.801645</v>
      </c>
      <c r="E44" s="10"/>
      <c r="H44" s="3">
        <v>7</v>
      </c>
      <c r="I44" s="33">
        <f t="shared" si="0"/>
        <v>6615.584038</v>
      </c>
      <c r="J44" s="34">
        <f>VLOOKUP(H44,$M$2:$N$28,2,FALSE)</f>
        <v>6634.0318020000004</v>
      </c>
      <c r="K44" s="39">
        <f>(J44-I44)/I44</f>
        <v>2.7885314273140916E-3</v>
      </c>
      <c r="L44" s="35">
        <f>VLOOKUP(H44,$A$29:$C$55,3,FALSE)</f>
        <v>3323337</v>
      </c>
      <c r="M44" s="36">
        <f>VLOOKUP(H44,$M$2:$O$28,3,FALSE)</f>
        <v>3363266.208385</v>
      </c>
      <c r="N44" s="40">
        <f>(M44-L44)/L44</f>
        <v>1.2014793680267756E-2</v>
      </c>
      <c r="O44" s="37">
        <f>VLOOKUP(H44,$A$29:$D$55,4,FALSE)</f>
        <v>1823.0021959999999</v>
      </c>
      <c r="P44" s="38">
        <f>VLOOKUP(H44,$M$2:$P$28,4,FALSE)</f>
        <v>1833.920993</v>
      </c>
      <c r="Q44" s="41">
        <f>(P44-O44)/O44</f>
        <v>5.9894590494503396E-3</v>
      </c>
    </row>
    <row r="45" spans="1:17" x14ac:dyDescent="0.45">
      <c r="A45" s="10">
        <v>15</v>
      </c>
      <c r="B45" s="10">
        <v>8986.9107569999996</v>
      </c>
      <c r="C45" s="11">
        <v>4091322</v>
      </c>
      <c r="D45" s="10">
        <v>2022.7015449999999</v>
      </c>
      <c r="E45" s="10"/>
      <c r="H45" s="3">
        <v>8</v>
      </c>
      <c r="I45" s="33">
        <f t="shared" si="0"/>
        <v>5902.7270429999999</v>
      </c>
      <c r="J45" s="34">
        <f>VLOOKUP(H45,$M$2:$N$28,2,FALSE)</f>
        <v>5912.2802549999997</v>
      </c>
      <c r="K45" s="39">
        <f>(J45-I45)/I45</f>
        <v>1.6184404141351726E-3</v>
      </c>
      <c r="L45" s="35">
        <f>VLOOKUP(H45,$A$29:$C$55,3,FALSE)</f>
        <v>1645895</v>
      </c>
      <c r="M45" s="36">
        <f>VLOOKUP(H45,$M$2:$O$28,3,FALSE)</f>
        <v>1632951.904727</v>
      </c>
      <c r="N45" s="40">
        <f>(M45-L45)/L45</f>
        <v>-7.8638645071526167E-3</v>
      </c>
      <c r="O45" s="37">
        <f>VLOOKUP(H45,$A$29:$D$55,4,FALSE)</f>
        <v>1282.924205</v>
      </c>
      <c r="P45" s="38">
        <f>VLOOKUP(H45,$M$2:$P$28,4,FALSE)</f>
        <v>1277.870066</v>
      </c>
      <c r="Q45" s="41">
        <f>(P45-O45)/O45</f>
        <v>-3.9395460622711357E-3</v>
      </c>
    </row>
    <row r="46" spans="1:17" x14ac:dyDescent="0.45">
      <c r="A46" s="10">
        <v>16</v>
      </c>
      <c r="B46" s="10">
        <v>9906.0938829999996</v>
      </c>
      <c r="C46" s="11">
        <v>10676060</v>
      </c>
      <c r="D46" s="10">
        <v>3267.4243820000002</v>
      </c>
      <c r="E46" s="10"/>
      <c r="H46" s="3">
        <v>9</v>
      </c>
      <c r="I46" s="33">
        <f t="shared" si="0"/>
        <v>6821.9101689999998</v>
      </c>
      <c r="J46" s="34">
        <f>VLOOKUP(H46,$M$2:$N$28,2,FALSE)</f>
        <v>6828.2587729999996</v>
      </c>
      <c r="K46" s="39">
        <f>(J46-I46)/I46</f>
        <v>9.3061970074730777E-4</v>
      </c>
      <c r="L46" s="35">
        <f>VLOOKUP(H46,$A$29:$C$55,3,FALSE)</f>
        <v>5027045</v>
      </c>
      <c r="M46" s="36">
        <f>VLOOKUP(H46,$M$2:$O$28,3,FALSE)</f>
        <v>4988989.550725</v>
      </c>
      <c r="N46" s="40">
        <f>(M46-L46)/L46</f>
        <v>-7.5701429517738596E-3</v>
      </c>
      <c r="O46" s="37">
        <f>VLOOKUP(H46,$A$29:$D$55,4,FALSE)</f>
        <v>2242.1071900000002</v>
      </c>
      <c r="P46" s="38">
        <f>VLOOKUP(H46,$M$2:$P$28,4,FALSE)</f>
        <v>2233.604609</v>
      </c>
      <c r="Q46" s="41">
        <f>(P46-O46)/O46</f>
        <v>-3.7922277034400796E-3</v>
      </c>
    </row>
    <row r="47" spans="1:17" x14ac:dyDescent="0.45">
      <c r="A47" s="10">
        <v>17</v>
      </c>
      <c r="B47" s="10">
        <v>9751.9976480000005</v>
      </c>
      <c r="C47" s="11">
        <v>8693013</v>
      </c>
      <c r="D47" s="10">
        <v>2948.3916479999998</v>
      </c>
      <c r="E47" s="10"/>
      <c r="H47" s="7">
        <v>10</v>
      </c>
      <c r="I47" s="33">
        <f t="shared" si="0"/>
        <v>6667.8139350000001</v>
      </c>
      <c r="J47" s="34">
        <f>VLOOKUP(H47,$M$2:$N$28,2,FALSE)</f>
        <v>6674.7600620000003</v>
      </c>
      <c r="K47" s="39">
        <f>(J47-I47)/I47</f>
        <v>1.0417397767414098E-3</v>
      </c>
      <c r="L47" s="35">
        <f>VLOOKUP(H47,$A$29:$C$55,3,FALSE)</f>
        <v>4021661</v>
      </c>
      <c r="M47" s="36">
        <f>VLOOKUP(H47,$M$2:$O$28,3,FALSE)</f>
        <v>3990548.909519</v>
      </c>
      <c r="N47" s="40">
        <f>(M47-L47)/L47</f>
        <v>-7.7361295447328903E-3</v>
      </c>
      <c r="O47" s="37">
        <f>VLOOKUP(H47,$A$29:$D$55,4,FALSE)</f>
        <v>2005.4080269999999</v>
      </c>
      <c r="P47" s="38">
        <f>VLOOKUP(H47,$M$2:$P$28,4,FALSE)</f>
        <v>1997.6358299999999</v>
      </c>
      <c r="Q47" s="41">
        <f>(P47-O47)/O47</f>
        <v>-3.8756187745128665E-3</v>
      </c>
    </row>
    <row r="48" spans="1:17" x14ac:dyDescent="0.45">
      <c r="A48" s="10">
        <v>18</v>
      </c>
      <c r="B48" s="10">
        <v>12199.767739000001</v>
      </c>
      <c r="C48" s="11">
        <v>3861120</v>
      </c>
      <c r="D48" s="10">
        <v>1964.9733530000001</v>
      </c>
      <c r="E48" s="10"/>
      <c r="H48" s="3">
        <v>11</v>
      </c>
      <c r="I48" s="33">
        <f t="shared" si="0"/>
        <v>9115.5840250000001</v>
      </c>
      <c r="J48" s="34">
        <f>VLOOKUP(H48,$M$2:$N$28,2,FALSE)</f>
        <v>9134.0318019999995</v>
      </c>
      <c r="K48" s="39">
        <f>(J48-I48)/I48</f>
        <v>2.0237624873409472E-3</v>
      </c>
      <c r="L48" s="35">
        <f>VLOOKUP(H48,$A$29:$C$55,3,FALSE)</f>
        <v>3323337</v>
      </c>
      <c r="M48" s="36">
        <f>VLOOKUP(H48,$M$2:$O$28,3,FALSE)</f>
        <v>3363266.208385</v>
      </c>
      <c r="N48" s="40">
        <f>(M48-L48)/L48</f>
        <v>1.2014793680267756E-2</v>
      </c>
      <c r="O48" s="37">
        <f>VLOOKUP(H48,$A$29:$D$55,4,FALSE)</f>
        <v>1823.00225</v>
      </c>
      <c r="P48" s="38">
        <f>VLOOKUP(H48,$M$2:$P$28,4,FALSE)</f>
        <v>1833.920993</v>
      </c>
      <c r="Q48" s="41">
        <f>(P48-O48)/O48</f>
        <v>5.989429250567271E-3</v>
      </c>
    </row>
    <row r="49" spans="1:17" x14ac:dyDescent="0.45">
      <c r="A49" s="10">
        <v>19</v>
      </c>
      <c r="B49" s="10">
        <v>11486.910744000001</v>
      </c>
      <c r="C49" s="11">
        <v>4091322</v>
      </c>
      <c r="D49" s="10">
        <v>2022.701607</v>
      </c>
      <c r="E49" s="10"/>
      <c r="H49" s="3">
        <v>12</v>
      </c>
      <c r="I49" s="33">
        <f t="shared" si="0"/>
        <v>8402.72703</v>
      </c>
      <c r="J49" s="34">
        <f>VLOOKUP(H49,$M$2:$N$28,2,FALSE)</f>
        <v>8412.2802549999997</v>
      </c>
      <c r="K49" s="39">
        <f>(J49-I49)/I49</f>
        <v>1.1369195935905176E-3</v>
      </c>
      <c r="L49" s="35">
        <f>VLOOKUP(H49,$A$29:$C$55,3,FALSE)</f>
        <v>1645895</v>
      </c>
      <c r="M49" s="36">
        <f>VLOOKUP(H49,$M$2:$O$28,3,FALSE)</f>
        <v>1632951.904727</v>
      </c>
      <c r="N49" s="40">
        <f>(M49-L49)/L49</f>
        <v>-7.8638645071526167E-3</v>
      </c>
      <c r="O49" s="37">
        <f>VLOOKUP(H49,$A$29:$D$55,4,FALSE)</f>
        <v>1282.9242750000001</v>
      </c>
      <c r="P49" s="38">
        <f>VLOOKUP(H49,$M$2:$P$28,4,FALSE)</f>
        <v>1277.870066</v>
      </c>
      <c r="Q49" s="41">
        <f>(P49-O49)/O49</f>
        <v>-3.9396004101646042E-3</v>
      </c>
    </row>
    <row r="50" spans="1:17" x14ac:dyDescent="0.45">
      <c r="A50" s="10">
        <v>20</v>
      </c>
      <c r="B50" s="10">
        <v>12406.093870000001</v>
      </c>
      <c r="C50" s="11">
        <v>10676060</v>
      </c>
      <c r="D50" s="10">
        <v>3267.4244279999998</v>
      </c>
      <c r="E50" s="10"/>
      <c r="H50" s="7">
        <v>13</v>
      </c>
      <c r="I50" s="33">
        <f t="shared" si="0"/>
        <v>8251.2381100000002</v>
      </c>
      <c r="J50" s="34">
        <f>VLOOKUP(H50,$M$2:$N$28,2,FALSE)</f>
        <v>8256.040035</v>
      </c>
      <c r="K50" s="39">
        <f>(J50-I50)/I50</f>
        <v>5.8196417749478268E-4</v>
      </c>
      <c r="L50" s="35">
        <f>VLOOKUP(H50,$A$29:$C$55,3,FALSE)</f>
        <v>1215558</v>
      </c>
      <c r="M50" s="36">
        <f>VLOOKUP(H50,$M$2:$O$28,3,FALSE)</f>
        <v>1203508.3200409999</v>
      </c>
      <c r="N50" s="40">
        <f>(M50-L50)/L50</f>
        <v>-9.9128794833320075E-3</v>
      </c>
      <c r="O50" s="37">
        <f>VLOOKUP(H50,$A$29:$D$55,4,FALSE)</f>
        <v>1102.5235359999999</v>
      </c>
      <c r="P50" s="38">
        <f>VLOOKUP(H50,$M$2:$P$28,4,FALSE)</f>
        <v>1097.0452680000001</v>
      </c>
      <c r="Q50" s="41">
        <f>(P50-O50)/O50</f>
        <v>-4.968844492767222E-3</v>
      </c>
    </row>
    <row r="51" spans="1:17" x14ac:dyDescent="0.45">
      <c r="A51" s="10">
        <v>21</v>
      </c>
      <c r="B51" s="10">
        <v>12251.997635</v>
      </c>
      <c r="C51" s="11">
        <v>8693014</v>
      </c>
      <c r="D51" s="10">
        <v>2948.3917000000001</v>
      </c>
      <c r="E51" s="10"/>
      <c r="H51" s="3">
        <v>14</v>
      </c>
      <c r="I51" s="33">
        <f t="shared" si="0"/>
        <v>9477.8493080000007</v>
      </c>
      <c r="J51" s="34">
        <f>VLOOKUP(H51,$M$2:$N$28,2,FALSE)</f>
        <v>9479.3115149999994</v>
      </c>
      <c r="K51" s="39">
        <f>(J51-I51)/I51</f>
        <v>1.5427624479790583E-4</v>
      </c>
      <c r="L51" s="35">
        <f>VLOOKUP(H51,$A$29:$C$55,3,FALSE)</f>
        <v>8230023</v>
      </c>
      <c r="M51" s="36">
        <f>VLOOKUP(H51,$M$2:$O$28,3,FALSE)</f>
        <v>8183075.6486630002</v>
      </c>
      <c r="N51" s="40">
        <f>(M51-L51)/L51</f>
        <v>-5.7044009885512835E-3</v>
      </c>
      <c r="O51" s="37">
        <f>VLOOKUP(H51,$A$29:$D$55,4,FALSE)</f>
        <v>2868.801645</v>
      </c>
      <c r="P51" s="38">
        <f>VLOOKUP(H51,$M$2:$P$28,4,FALSE)</f>
        <v>2860.6075660000001</v>
      </c>
      <c r="Q51" s="41">
        <f>(P51-O51)/O51</f>
        <v>-2.8562724140517824E-3</v>
      </c>
    </row>
    <row r="52" spans="1:17" x14ac:dyDescent="0.45">
      <c r="A52" s="10">
        <v>22</v>
      </c>
      <c r="B52" s="10">
        <v>14699.767726</v>
      </c>
      <c r="C52" s="11">
        <v>3861121</v>
      </c>
      <c r="D52" s="10">
        <v>1964.9734370000001</v>
      </c>
      <c r="E52" s="10"/>
      <c r="H52" s="3">
        <v>15</v>
      </c>
      <c r="I52" s="33">
        <f t="shared" si="0"/>
        <v>8986.9107569999996</v>
      </c>
      <c r="J52" s="34">
        <f>VLOOKUP(H52,$M$2:$N$28,2,FALSE)</f>
        <v>8989.4407580000006</v>
      </c>
      <c r="K52" s="39">
        <f>(J52-I52)/I52</f>
        <v>2.8152065469553585E-4</v>
      </c>
      <c r="L52" s="35">
        <f>VLOOKUP(H52,$A$29:$C$55,3,FALSE)</f>
        <v>4091322</v>
      </c>
      <c r="M52" s="36">
        <f>VLOOKUP(H52,$M$2:$O$28,3,FALSE)</f>
        <v>4065277.8748659999</v>
      </c>
      <c r="N52" s="40">
        <f>(M52-L52)/L52</f>
        <v>-6.3656991881841834E-3</v>
      </c>
      <c r="O52" s="37">
        <f>VLOOKUP(H52,$A$29:$D$55,4,FALSE)</f>
        <v>2022.7015449999999</v>
      </c>
      <c r="P52" s="38">
        <f>VLOOKUP(H52,$M$2:$P$28,4,FALSE)</f>
        <v>2016.2534250000001</v>
      </c>
      <c r="Q52" s="41">
        <f>(P52-O52)/O52</f>
        <v>-3.1878751543643036E-3</v>
      </c>
    </row>
    <row r="53" spans="1:17" x14ac:dyDescent="0.45">
      <c r="A53" s="10">
        <v>23</v>
      </c>
      <c r="B53" s="10">
        <v>13986.910717999999</v>
      </c>
      <c r="C53" s="11">
        <v>4091322</v>
      </c>
      <c r="D53" s="10">
        <v>2022.7017800000001</v>
      </c>
      <c r="E53" s="10"/>
      <c r="H53" s="7">
        <v>16</v>
      </c>
      <c r="I53" s="33">
        <f t="shared" si="0"/>
        <v>9906.0938829999996</v>
      </c>
      <c r="J53" s="34">
        <f>VLOOKUP(H53,$M$2:$N$28,2,FALSE)</f>
        <v>9905.4192750000002</v>
      </c>
      <c r="K53" s="39">
        <f>(J53-I53)/I53</f>
        <v>-6.8100303506819952E-5</v>
      </c>
      <c r="L53" s="35">
        <f>VLOOKUP(H53,$A$29:$C$55,3,FALSE)</f>
        <v>10676060</v>
      </c>
      <c r="M53" s="36">
        <f>VLOOKUP(H53,$M$2:$O$28,3,FALSE)</f>
        <v>10622652.344516</v>
      </c>
      <c r="N53" s="40">
        <f>(M53-L53)/L53</f>
        <v>-5.0025623201818102E-3</v>
      </c>
      <c r="O53" s="37">
        <f>VLOOKUP(H53,$A$29:$D$55,4,FALSE)</f>
        <v>3267.4243820000002</v>
      </c>
      <c r="P53" s="38">
        <f>VLOOKUP(H53,$M$2:$P$28,4,FALSE)</f>
        <v>3259.2410690000002</v>
      </c>
      <c r="Q53" s="41">
        <f>(P53-O53)/O53</f>
        <v>-2.5045148848987188E-3</v>
      </c>
    </row>
    <row r="54" spans="1:17" x14ac:dyDescent="0.45">
      <c r="A54" s="10">
        <v>24</v>
      </c>
      <c r="B54" s="10">
        <v>15127.481922999999</v>
      </c>
      <c r="C54" s="11">
        <v>4814614</v>
      </c>
      <c r="D54" s="10">
        <v>2194.2227910000001</v>
      </c>
      <c r="E54" s="10"/>
      <c r="H54" s="3">
        <v>17</v>
      </c>
      <c r="I54" s="33">
        <f t="shared" si="0"/>
        <v>9751.9976480000005</v>
      </c>
      <c r="J54" s="34">
        <f>VLOOKUP(H54,$M$2:$N$28,2,FALSE)</f>
        <v>9751.920564</v>
      </c>
      <c r="K54" s="39">
        <f>(J54-I54)/I54</f>
        <v>-7.9044317669905393E-6</v>
      </c>
      <c r="L54" s="35">
        <f>VLOOKUP(H54,$A$29:$C$55,3,FALSE)</f>
        <v>8693013</v>
      </c>
      <c r="M54" s="36">
        <f>VLOOKUP(H54,$M$2:$O$28,3,FALSE)</f>
        <v>8656208.7683559991</v>
      </c>
      <c r="N54" s="40">
        <f>(M54-L54)/L54</f>
        <v>-4.2337716099125648E-3</v>
      </c>
      <c r="O54" s="37">
        <f>VLOOKUP(H54,$A$29:$D$55,4,FALSE)</f>
        <v>2948.3916479999998</v>
      </c>
      <c r="P54" s="38">
        <f>VLOOKUP(H54,$M$2:$P$28,4,FALSE)</f>
        <v>2942.1435670000001</v>
      </c>
      <c r="Q54" s="41">
        <f>(P54-O54)/O54</f>
        <v>-2.1191489279377205E-3</v>
      </c>
    </row>
    <row r="55" spans="1:17" x14ac:dyDescent="0.45">
      <c r="A55" s="10">
        <v>25</v>
      </c>
      <c r="B55" s="10">
        <v>14800.627458000001</v>
      </c>
      <c r="C55" s="11">
        <v>4108688</v>
      </c>
      <c r="D55" s="10">
        <v>2026.9898519999999</v>
      </c>
      <c r="E55" s="10"/>
      <c r="H55" s="3">
        <v>18</v>
      </c>
      <c r="I55" s="33">
        <f t="shared" si="0"/>
        <v>12199.767739000001</v>
      </c>
      <c r="J55" s="34">
        <f>VLOOKUP(H55,$M$2:$N$28,2,FALSE)</f>
        <v>12211.192304</v>
      </c>
      <c r="K55" s="39">
        <f>(J55-I55)/I55</f>
        <v>9.3645758217818372E-4</v>
      </c>
      <c r="L55" s="35">
        <f>VLOOKUP(H55,$A$29:$C$55,3,FALSE)</f>
        <v>3861120</v>
      </c>
      <c r="M55" s="36">
        <f>VLOOKUP(H55,$M$2:$O$28,3,FALSE)</f>
        <v>3866132.3194559999</v>
      </c>
      <c r="N55" s="40">
        <f>(M55-L55)/L55</f>
        <v>1.2981516907011128E-3</v>
      </c>
      <c r="O55" s="37">
        <f>VLOOKUP(H55,$A$29:$D$55,4,FALSE)</f>
        <v>1964.9733530000001</v>
      </c>
      <c r="P55" s="38">
        <f>VLOOKUP(H55,$M$2:$P$28,4,FALSE)</f>
        <v>1966.2482849999999</v>
      </c>
      <c r="Q55" s="41">
        <f>(P55-O55)/O55</f>
        <v>6.4882915488564789E-4</v>
      </c>
    </row>
    <row r="56" spans="1:17" x14ac:dyDescent="0.45">
      <c r="H56" s="3">
        <v>19</v>
      </c>
      <c r="I56" s="33">
        <f t="shared" si="0"/>
        <v>11486.910744000001</v>
      </c>
      <c r="J56" s="34">
        <f>VLOOKUP(H56,$M$2:$N$28,2,FALSE)</f>
        <v>11489.440758000001</v>
      </c>
      <c r="K56" s="39">
        <f>(J56-I56)/I56</f>
        <v>2.2025190726945003E-4</v>
      </c>
      <c r="L56" s="35">
        <f>VLOOKUP(H56,$A$29:$C$55,3,FALSE)</f>
        <v>4091322</v>
      </c>
      <c r="M56" s="36">
        <f>VLOOKUP(H56,$M$2:$O$28,3,FALSE)</f>
        <v>4065277.8748659999</v>
      </c>
      <c r="N56" s="40">
        <f>(M56-L56)/L56</f>
        <v>-6.3656991881841834E-3</v>
      </c>
      <c r="O56" s="37">
        <f>VLOOKUP(H56,$A$29:$D$55,4,FALSE)</f>
        <v>2022.701607</v>
      </c>
      <c r="P56" s="38">
        <f>VLOOKUP(H56,$M$2:$P$28,4,FALSE)</f>
        <v>2016.2534250000001</v>
      </c>
      <c r="Q56" s="41">
        <f>(P56-O56)/O56</f>
        <v>-3.1879057087236796E-3</v>
      </c>
    </row>
    <row r="57" spans="1:17" x14ac:dyDescent="0.45">
      <c r="H57" s="3">
        <v>20</v>
      </c>
      <c r="I57" s="33">
        <f t="shared" si="0"/>
        <v>12406.093870000001</v>
      </c>
      <c r="J57" s="34">
        <f>VLOOKUP(H57,$M$2:$N$28,2,FALSE)</f>
        <v>12405.419275</v>
      </c>
      <c r="K57" s="39">
        <f>(J57-I57)/I57</f>
        <v>-5.4376099928736763E-5</v>
      </c>
      <c r="L57" s="35">
        <f>VLOOKUP(H57,$A$29:$C$55,3,FALSE)</f>
        <v>10676060</v>
      </c>
      <c r="M57" s="36">
        <f>VLOOKUP(H57,$M$2:$O$28,3,FALSE)</f>
        <v>10622652.344516</v>
      </c>
      <c r="N57" s="40">
        <f>(M57-L57)/L57</f>
        <v>-5.0025623201818102E-3</v>
      </c>
      <c r="O57" s="37">
        <f>VLOOKUP(H57,$A$29:$D$55,4,FALSE)</f>
        <v>3267.4244279999998</v>
      </c>
      <c r="P57" s="38">
        <f>VLOOKUP(H57,$M$2:$P$28,4,FALSE)</f>
        <v>3259.2410690000002</v>
      </c>
      <c r="Q57" s="41">
        <f>(P57-O57)/O57</f>
        <v>-2.5045289280060602E-3</v>
      </c>
    </row>
    <row r="58" spans="1:17" x14ac:dyDescent="0.45">
      <c r="H58" s="7">
        <v>21</v>
      </c>
      <c r="I58" s="33">
        <f t="shared" si="0"/>
        <v>12251.997635</v>
      </c>
      <c r="J58" s="34">
        <f>VLOOKUP(H58,$M$2:$N$28,2,FALSE)</f>
        <v>12251.920564</v>
      </c>
      <c r="K58" s="39">
        <f>(J58-I58)/I58</f>
        <v>-6.2904844006448618E-6</v>
      </c>
      <c r="L58" s="35">
        <f>VLOOKUP(H58,$A$29:$C$55,3,FALSE)</f>
        <v>8693014</v>
      </c>
      <c r="M58" s="36">
        <f>VLOOKUP(H58,$M$2:$O$28,3,FALSE)</f>
        <v>8656208.7683559991</v>
      </c>
      <c r="N58" s="40">
        <f>(M58-L58)/L58</f>
        <v>-4.2338861577815084E-3</v>
      </c>
      <c r="O58" s="37">
        <f>VLOOKUP(H58,$A$29:$D$55,4,FALSE)</f>
        <v>2948.3917000000001</v>
      </c>
      <c r="P58" s="38">
        <f>VLOOKUP(H58,$M$2:$P$28,4,FALSE)</f>
        <v>2942.1435670000001</v>
      </c>
      <c r="Q58" s="41">
        <f>(P58-O58)/O58</f>
        <v>-2.1191665272969167E-3</v>
      </c>
    </row>
    <row r="59" spans="1:17" x14ac:dyDescent="0.45">
      <c r="H59" s="3">
        <v>22</v>
      </c>
      <c r="I59" s="33">
        <f t="shared" si="0"/>
        <v>14699.767726</v>
      </c>
      <c r="J59" s="34">
        <f>VLOOKUP(H59,$M$2:$N$28,2,FALSE)</f>
        <v>14711.192304</v>
      </c>
      <c r="K59" s="39">
        <f>(J59-I59)/I59</f>
        <v>7.7719445728336605E-4</v>
      </c>
      <c r="L59" s="35">
        <f>VLOOKUP(H59,$A$29:$C$55,3,FALSE)</f>
        <v>3861121</v>
      </c>
      <c r="M59" s="36">
        <f>VLOOKUP(H59,$M$2:$O$28,3,FALSE)</f>
        <v>3866132.3194559999</v>
      </c>
      <c r="N59" s="40">
        <f>(M59-L59)/L59</f>
        <v>1.2978923623475878E-3</v>
      </c>
      <c r="O59" s="37">
        <f>VLOOKUP(H59,$A$29:$D$55,4,FALSE)</f>
        <v>1964.9734370000001</v>
      </c>
      <c r="P59" s="38">
        <f>VLOOKUP(H59,$M$2:$P$28,4,FALSE)</f>
        <v>1966.2482849999999</v>
      </c>
      <c r="Q59" s="41">
        <f>(P59-O59)/O59</f>
        <v>6.4878637847957455E-4</v>
      </c>
    </row>
    <row r="60" spans="1:17" x14ac:dyDescent="0.45">
      <c r="H60" s="3">
        <v>23</v>
      </c>
      <c r="I60" s="33">
        <f t="shared" si="0"/>
        <v>13986.910717999999</v>
      </c>
      <c r="J60" s="34">
        <f>VLOOKUP(H60,$M$2:$N$28,2,FALSE)</f>
        <v>13989.440758000001</v>
      </c>
      <c r="K60" s="39">
        <f>(J60-I60)/I60</f>
        <v>1.8088626223555649E-4</v>
      </c>
      <c r="L60" s="35">
        <f>VLOOKUP(H60,$A$29:$C$55,3,FALSE)</f>
        <v>4091322</v>
      </c>
      <c r="M60" s="36">
        <f>VLOOKUP(H60,$M$2:$O$28,3,FALSE)</f>
        <v>4065277.8748659999</v>
      </c>
      <c r="N60" s="40">
        <f>(M60-L60)/L60</f>
        <v>-6.3656991881841834E-3</v>
      </c>
      <c r="O60" s="37">
        <f>VLOOKUP(H60,$A$29:$D$55,4,FALSE)</f>
        <v>2022.7017800000001</v>
      </c>
      <c r="P60" s="38">
        <f>VLOOKUP(H60,$M$2:$P$28,4,FALSE)</f>
        <v>2016.2534250000001</v>
      </c>
      <c r="Q60" s="41">
        <f>(P60-O60)/O60</f>
        <v>-3.1879909652326463E-3</v>
      </c>
    </row>
    <row r="61" spans="1:17" x14ac:dyDescent="0.45">
      <c r="H61" s="7">
        <v>24</v>
      </c>
      <c r="I61" s="33">
        <f t="shared" si="0"/>
        <v>15127.481922999999</v>
      </c>
      <c r="J61" s="34">
        <f>VLOOKUP(H61,$M$2:$N$28,2,FALSE)</f>
        <v>15144.243232000001</v>
      </c>
      <c r="K61" s="39">
        <f>(J61-I61)/I61</f>
        <v>1.1080039021244678E-3</v>
      </c>
      <c r="L61" s="35">
        <f>VLOOKUP(H61,$A$29:$C$55,3,FALSE)</f>
        <v>4814614</v>
      </c>
      <c r="M61" s="36">
        <f>VLOOKUP(H61,$M$2:$O$28,3,FALSE)</f>
        <v>4857900.9703129996</v>
      </c>
      <c r="N61" s="40">
        <f>(M61-L61)/L61</f>
        <v>8.9907457405722577E-3</v>
      </c>
      <c r="O61" s="37">
        <f>VLOOKUP(H61,$A$29:$D$55,4,FALSE)</f>
        <v>2194.2227910000001</v>
      </c>
      <c r="P61" s="38">
        <f>VLOOKUP(H61,$M$2:$P$28,4,FALSE)</f>
        <v>2204.0646470000002</v>
      </c>
      <c r="Q61" s="41">
        <f>(P61-O61)/O61</f>
        <v>4.4853494551091852E-3</v>
      </c>
    </row>
    <row r="62" spans="1:17" x14ac:dyDescent="0.45">
      <c r="H62" s="3">
        <v>25</v>
      </c>
      <c r="I62" s="33">
        <f t="shared" si="0"/>
        <v>14800.627458000001</v>
      </c>
      <c r="J62" s="34">
        <f>VLOOKUP(H62,$M$2:$N$28,2,FALSE)</f>
        <v>14817.4946</v>
      </c>
      <c r="K62" s="39">
        <f>(J62-I62)/I62</f>
        <v>1.1396234414968779E-3</v>
      </c>
      <c r="L62" s="35">
        <f>VLOOKUP(H62,$A$29:$C$55,3,FALSE)</f>
        <v>4108688</v>
      </c>
      <c r="M62" s="36">
        <f>VLOOKUP(H62,$M$2:$O$28,3,FALSE)</f>
        <v>4157839.7620870001</v>
      </c>
      <c r="N62" s="40">
        <f>(M62-L62)/L62</f>
        <v>1.1962885010251464E-2</v>
      </c>
      <c r="O62" s="37">
        <f>VLOOKUP(H62,$A$29:$D$55,4,FALSE)</f>
        <v>2026.9898519999999</v>
      </c>
      <c r="P62" s="38">
        <f>VLOOKUP(H62,$M$2:$P$28,4,FALSE)</f>
        <v>2039.0781649999999</v>
      </c>
      <c r="Q62" s="41">
        <f>(P62-O62)/O62</f>
        <v>5.9636771185966313E-3</v>
      </c>
    </row>
    <row r="63" spans="1:17" x14ac:dyDescent="0.45">
      <c r="K63" s="42">
        <f>MAX(K38:K62)</f>
        <v>2.8075128699972347E-3</v>
      </c>
      <c r="N63" s="42">
        <f>MAX(N38:N62)</f>
        <v>1.2014793680267756E-2</v>
      </c>
      <c r="Q63" s="42">
        <f>MAX(Q38:Q62)</f>
        <v>5.9894590494503396E-3</v>
      </c>
    </row>
    <row r="64" spans="1:17" x14ac:dyDescent="0.45">
      <c r="K64" s="42">
        <f>MIN(K38:K62)</f>
        <v>-1.8999377016284682E-3</v>
      </c>
      <c r="N64" s="42">
        <f>MIN(N38:N62)</f>
        <v>-9.9128794833320075E-3</v>
      </c>
      <c r="Q64" s="42">
        <f>MIN(Q38:Q62)</f>
        <v>-4.968844492767222E-3</v>
      </c>
    </row>
    <row r="65" spans="11:17" x14ac:dyDescent="0.45">
      <c r="K65" s="42">
        <f>MEDIAN(K38:K62)</f>
        <v>9.3061970074730777E-4</v>
      </c>
      <c r="N65" s="42">
        <f>MEDIAN(N38:N62)</f>
        <v>-5.7044009885512835E-3</v>
      </c>
      <c r="Q65" s="42">
        <f>MEDIAN(Q38:Q62)</f>
        <v>-2.8562724140517824E-3</v>
      </c>
    </row>
    <row r="66" spans="11:17" x14ac:dyDescent="0.45">
      <c r="K66" s="42">
        <f>AVERAGE(K38:K62)</f>
        <v>7.804779150655688E-4</v>
      </c>
      <c r="N66" s="42">
        <f>AVERAGE(N38:N62)</f>
        <v>-2.9662949265029685E-3</v>
      </c>
      <c r="Q66" s="42">
        <f>AVERAGE(Q38:Q62)</f>
        <v>-1.4899630133602317E-3</v>
      </c>
    </row>
  </sheetData>
  <mergeCells count="3">
    <mergeCell ref="A1:E1"/>
    <mergeCell ref="M1:P1"/>
    <mergeCell ref="H34:J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LARGE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Ege, Akın</dc:creator>
  <cp:keywords/>
  <dc:description/>
  <cp:lastModifiedBy>Adam Foster</cp:lastModifiedBy>
  <cp:revision/>
  <dcterms:created xsi:type="dcterms:W3CDTF">2024-02-04T20:14:34Z</dcterms:created>
  <dcterms:modified xsi:type="dcterms:W3CDTF">2024-02-04T22:11:22Z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2024-02-04T21:22:36Z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486b2d08-e7ba-45be-a361-010ede6a5be0</vt:lpwstr>
  </property>
  <property fmtid="{D5CDD505-2E9C-101B-9397-08002B2CF9AE}" pid="8" name="MSIP_Label_38f1469a-2c2a-4aee-b92b-090d4c5468ff_ContentBits">
    <vt:lpwstr>0</vt:lpwstr>
  </property>
</Properties>
</file>